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comments/comment3.xml" ContentType="application/vnd.openxmlformats-officedocument.spreadsheetml.comments+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comments/comment4.xml" ContentType="application/vnd.openxmlformats-officedocument.spreadsheetml.comments+xml"/>
  <Override PartName="/xl/worksheets/sheet8.xml" ContentType="application/vnd.openxmlformats-officedocument.spreadsheetml.worksheet+xml"/>
  <Override PartName="/xl/drawings/drawing2.xml" ContentType="application/vnd.openxmlformats-officedocument.drawing+xml"/>
  <Override PartName="/xl/comments/comment5.xml" ContentType="application/vnd.openxmlformats-officedocument.spreadsheetml.comments+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worksheets/sheet11.xml" ContentType="application/vnd.openxmlformats-officedocument.spreadsheetml.worksheet+xml"/>
  <Override PartName="/xl/drawings/drawing5.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drawings/drawing6.xml" ContentType="application/vnd.openxmlformats-officedocument.drawing+xml"/>
  <Override PartName="/xl/worksheets/sheet14.xml" ContentType="application/vnd.openxmlformats-officedocument.spreadsheetml.worksheet+xml"/>
  <Override PartName="/xl/drawings/drawing7.xml" ContentType="application/vnd.openxmlformats-officedocument.drawing+xml"/>
  <Override PartName="/xl/worksheets/sheet15.xml" ContentType="application/vnd.openxmlformats-officedocument.spreadsheetml.worksheet+xml"/>
  <Override PartName="/xl/drawings/drawing8.xml" ContentType="application/vnd.openxmlformats-officedocument.drawing+xml"/>
  <Override PartName="/xl/worksheets/sheet16.xml" ContentType="application/vnd.openxmlformats-officedocument.spreadsheetml.worksheet+xml"/>
  <Override PartName="/xl/drawings/drawing9.xml" ContentType="application/vnd.openxmlformats-officedocument.drawing+xml"/>
  <Override PartName="/xl/comments/comment6.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comment7.xml" ContentType="application/vnd.openxmlformats-officedocument.spreadsheetml.comments+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0610" yWindow="2220" windowWidth="20730" windowHeight="11040" tabRatio="895" firstSheet="10" activeTab="21" autoFilterDateGrouping="1"/>
  </bookViews>
  <sheets>
    <sheet name="Clasificación Productor" sheetId="1" state="hidden" r:id="rId1"/>
    <sheet name="Intro_data" sheetId="2" state="visible" r:id="rId2"/>
    <sheet name="Informe DATA" sheetId="3" state="visible" r:id="rId3"/>
    <sheet name="BASE MATRIZ MONITOREO" sheetId="4" state="hidden" r:id="rId4"/>
    <sheet name="Intro Data CI" sheetId="5" state="visible" r:id="rId5"/>
    <sheet name="FORMATO -PÁGINA 1" sheetId="6" state="visible" r:id="rId6"/>
    <sheet name="FORMATO -GUIAS pag 1" sheetId="7" state="hidden" r:id="rId7"/>
    <sheet name="FORMATO -GUIAS pag 2" sheetId="8" state="hidden" r:id="rId8"/>
    <sheet name="FORMATO -pag 3" sheetId="9" state="visible" r:id="rId9"/>
    <sheet name="FORMATO -pag. 4" sheetId="10" state="visible" r:id="rId10"/>
    <sheet name="AMORTIZACION" sheetId="11" state="visible" r:id="rId11"/>
    <sheet name="FUENTE" sheetId="12" state="visible" r:id="rId12"/>
    <sheet name="ANEXO 4" sheetId="13" state="visible" r:id="rId13"/>
    <sheet name="LÍNEA" sheetId="14" state="visible" r:id="rId14"/>
    <sheet name="Viabilidad Ambiental" sheetId="15" state="visible" r:id="rId15"/>
    <sheet name="Carta Autorización CI" sheetId="16" state="visible" r:id="rId16"/>
    <sheet name="VALIDADOR" sheetId="17" state="visible" r:id="rId17"/>
    <sheet name="FOR ÚNICO CONTROL CRÉDITO" sheetId="18" state="hidden" r:id="rId18"/>
    <sheet name="MONTECARLO SUSTITUTA" sheetId="19" state="hidden" r:id="rId19"/>
    <sheet name="MONTECARLO REDESCUENTO" sheetId="20" state="hidden" r:id="rId20"/>
    <sheet name="Informe DATA CI" sheetId="21" state="hidden" r:id="rId21"/>
    <sheet name="Data_py" sheetId="22" state="visible" r:id="rId22"/>
  </sheets>
  <externalReferences>
    <externalReference r:id="rId23"/>
    <externalReference r:id="rId24"/>
    <externalReference r:id="rId25"/>
    <externalReference r:id="rId26"/>
    <externalReference r:id="rId27"/>
    <externalReference r:id="rId28"/>
  </externalReferences>
  <definedNames>
    <definedName name="actividades">#REF!</definedName>
    <definedName name="Activos_Cliente_Red">[1]MUR!$D$30</definedName>
    <definedName name="BANCAS">'Informe DATA'!$CP$11:$CP$19</definedName>
    <definedName name="Capital_trabajo">#REF!</definedName>
    <definedName name="Cfag">#REF!</definedName>
    <definedName name="Cicr">#REF!</definedName>
    <definedName name="ciudades">#REF!</definedName>
    <definedName name="CNL">#REF!</definedName>
    <definedName name="Colombia_Productiva_USD">#REF!</definedName>
    <definedName name="Consolidación_de_pasivos">#REF!</definedName>
    <definedName name="Especial">#REF!</definedName>
    <definedName name="ESTADO_PROYECTO">'Informe DATA'!$CP$6:$CP$7</definedName>
    <definedName name="Exportadores_Sector_Agropecuario_USD">#REF!</definedName>
    <definedName name="GARANTIAS">#REF!</definedName>
    <definedName name="ID">'Informe DATA'!$CP$24:$CP$25</definedName>
    <definedName name="Ingresos_Cliente_Red">[1]MUR!$D$31</definedName>
    <definedName name="Inversión_fija">#REF!</definedName>
    <definedName name="j">'Clasificación Productor'!$C$34</definedName>
    <definedName name="Línea_Export_Venezuela">#REF!</definedName>
    <definedName name="Linea_Red">[1]MUR!$D$29</definedName>
    <definedName name="LineaCredito">#REF!</definedName>
    <definedName name="lineas">#REF!</definedName>
    <definedName name="mi_accion">'[2]Intro_data CI'!$U$2:$U$15</definedName>
    <definedName name="mi_casoespecial">'[2]Intro_data CI'!$W$2:$W$4</definedName>
    <definedName name="mi_codigosejecutor">'[2]Intro_data CI'!$X$2:$X$5</definedName>
    <definedName name="mi_tipocontrol">'[2]Intro_data CI'!$T$2:$T$3</definedName>
    <definedName name="mi_tipocredito">'[2]Intro_data CI'!$V$2:$V$7</definedName>
    <definedName name="miNormaNueva">Intro_data!$Y$2136:$Z$2175</definedName>
    <definedName name="No">#REF!</definedName>
    <definedName name="num">#REF!</definedName>
    <definedName name="OFICINAS">'Informe DATA'!$CP$15:$CP$22</definedName>
    <definedName name="Otro_¿Cuál?">#REF!</definedName>
    <definedName name="PAF_ACTIV">Intro_data!$Z$1943:$AA$2116</definedName>
    <definedName name="PAF_MPO">Intro_data!$Y$10:$AA$1141</definedName>
    <definedName name="PAF_OFI">Intro_data!$Z$1152:$AA$1488</definedName>
    <definedName name="PAF_PER">Intro_data!$Z$1525:$AA$1536</definedName>
    <definedName name="PAF_RUBESP">Intro_data!$Z$1548:$AB$1933</definedName>
    <definedName name="PAF_RUBESP2">Intro_data!$Z$1550:$AC$1935</definedName>
    <definedName name="PAFUA">Intro_data!$AA$2125:$AA$2126</definedName>
    <definedName name="rubros">#REF!</definedName>
    <definedName name="Si">#REF!</definedName>
    <definedName name="SI_NO">Intro_data!$Z$2125:$Z$2126</definedName>
    <definedName name="Tradicional">#REF!</definedName>
    <definedName name="UVT">[1]Datos!$B$17</definedName>
    <definedName name="_xlnm.Print_Area" localSheetId="5">'FORMATO -PÁGINA 1'!$A$1:$V$86</definedName>
    <definedName name="_xlnm.Print_Area" localSheetId="6">'FORMATO -GUIAS pag 1'!$A$1:$O$72</definedName>
    <definedName name="_xlnm.Print_Area" localSheetId="7">'FORMATO -GUIAS pag 2'!$A$1:$O$80</definedName>
    <definedName name="_xlnm.Print_Area" localSheetId="8">'FORMATO -pag 3'!$A$1:$X$49</definedName>
    <definedName name="_xlnm.Print_Area" localSheetId="9">'FORMATO -pag. 4'!$A$1:$Y$51</definedName>
    <definedName name="_xlnm.Print_Area" localSheetId="10">'AMORTIZACION'!$C$1:$I$139</definedName>
    <definedName name="_xlnm.Print_Area" localSheetId="11">'FUENTE'!$A$1:$H$46</definedName>
    <definedName name="_xlnm.Print_Area" localSheetId="12">'ANEXO 4'!$B$1:$AL$111</definedName>
    <definedName name="_xlnm.Print_Area" localSheetId="13">'LÍNEA'!$B$1:$H$19</definedName>
    <definedName name="_xlnm.Print_Area" localSheetId="14">'Viabilidad Ambiental'!$A$1:$F$29</definedName>
    <definedName name="_xlnm.Print_Area" localSheetId="15">'Carta Autorización CI'!$A$1:$E$59</definedName>
    <definedName name="actividades" localSheetId="16">#REF!</definedName>
    <definedName name="Cfag" localSheetId="16">#REF!</definedName>
    <definedName name="Cicr" localSheetId="16">#REF!</definedName>
    <definedName name="ciudades" localSheetId="16">#REF!</definedName>
    <definedName name="CNL" localSheetId="16">#REF!</definedName>
    <definedName name="GARANTIAS" localSheetId="16">#REF!</definedName>
    <definedName name="ID" localSheetId="16">'[3]Informe DATA'!$CQ$26:$CQ$27</definedName>
    <definedName name="lineas" localSheetId="16">#REF!</definedName>
    <definedName name="mi_accion" localSheetId="16">'[4]Intro_data CI'!$U$2:$U$15</definedName>
    <definedName name="mi_casoespecial" localSheetId="16">'[4]Intro_data CI'!$W$2:$W$4</definedName>
    <definedName name="mi_codigosejecutor" localSheetId="16">'[4]Intro_data CI'!$X$2:$X$5</definedName>
    <definedName name="mi_tipocontrol" localSheetId="16">'[4]Intro_data CI'!$T$2:$T$3</definedName>
    <definedName name="mi_tipocredito" localSheetId="16">'[4]Intro_data CI'!$V$2:$V$7</definedName>
    <definedName name="num" localSheetId="16">#REF!</definedName>
    <definedName name="oficinas" localSheetId="16">#REF!</definedName>
    <definedName name="PAF_ACTIV" localSheetId="16">[3]Intro_data!$Z$1826:$AA$1957</definedName>
    <definedName name="PAF_MPO" localSheetId="16">[3]Intro_data!$Y$10:$AA$1143</definedName>
    <definedName name="PAF_PER" localSheetId="16">[3]Intro_data!$Z$1527:$AA$1538</definedName>
    <definedName name="PAF_RUBESP" localSheetId="16">[3]Intro_data!$Z$1549:$AB$1822</definedName>
    <definedName name="PAF_RUBESP2" localSheetId="16">[3]Intro_data!$Z$1549:$AC$1822</definedName>
    <definedName name="PAFUA" localSheetId="16">[5]Intro_data!$B$70:$B$71</definedName>
    <definedName name="rubros" localSheetId="16">#REF!</definedName>
    <definedName name="SI_NO" localSheetId="16">[3]Intro_data!$Z$2014:$Z$2015</definedName>
    <definedName name="_xlnm.Print_Area" localSheetId="17">'FOR ÚNICO CONTROL CRÉDITO'!$A$1:$AG$80</definedName>
  </definedNames>
  <calcPr calcId="191029" fullCalcOnLoad="1"/>
</workbook>
</file>

<file path=xl/styles.xml><?xml version="1.0" encoding="utf-8"?>
<styleSheet xmlns="http://schemas.openxmlformats.org/spreadsheetml/2006/main">
  <numFmts count="42">
    <numFmt numFmtId="164" formatCode="#,##0.0"/>
    <numFmt numFmtId="165" formatCode="0.0"/>
    <numFmt numFmtId="166" formatCode="_-* #,##0.00_-;\-* #,##0.00_-;_-* &quot;-&quot;??_-;_-@_-"/>
    <numFmt numFmtId="167" formatCode="_-* #,##0.00\ _p_t_a_-;\-* #,##0.00\ _p_t_a_-;_-* &quot;-&quot;??\ _p_t_a_-;_-@_-"/>
    <numFmt numFmtId="168" formatCode="_-* #,##0\ _p_t_a_-;\-* #,##0\ _p_t_a_-;_-* &quot;-&quot;??\ _p_t_a_-;_-@_-"/>
    <numFmt numFmtId="169" formatCode="_(&quot;$&quot;\ * #,##0.00_);_(&quot;$&quot;\ * \(#,##0.00\);_(&quot;$&quot;\ * &quot;-&quot;??_);_(@_)"/>
    <numFmt numFmtId="170" formatCode="[$-F800]dddd\,\ mmmm\ dd\,\ yyyy"/>
    <numFmt numFmtId="171" formatCode="0.000%"/>
    <numFmt numFmtId="172" formatCode="0.0%"/>
    <numFmt numFmtId="173" formatCode="#,##0\ ;&quot; -&quot;#,##0\ ;&quot; -&quot;#\ ;@\ "/>
    <numFmt numFmtId="174" formatCode="#,##0.000"/>
    <numFmt numFmtId="175" formatCode="#,##0.00000"/>
    <numFmt numFmtId="176" formatCode="&quot;$&quot;\ #,##0"/>
    <numFmt numFmtId="177" formatCode="0.0000"/>
    <numFmt numFmtId="178" formatCode="[hh]"/>
    <numFmt numFmtId="179" formatCode="#,##0_ ;\-#,##0\ "/>
    <numFmt numFmtId="180" formatCode="_(* #,##0_);_(* \(#,##0\);_(* &quot;-&quot;??_);_(@_)"/>
    <numFmt numFmtId="181" formatCode=";;;"/>
    <numFmt numFmtId="182" formatCode="&quot;$&quot;\ #,##0.00_);[Red]\(&quot;$&quot;\ #,##0.00\)"/>
    <numFmt numFmtId="183" formatCode="_ * #,##0_ ;_ * \-#,##0_ ;_ * &quot;-&quot;??_ ;_ @_ "/>
    <numFmt numFmtId="184" formatCode="_ * #,##0_ ;_ * \-#,##0_ ;_ * &quot;-&quot;_ ;_ @_ "/>
    <numFmt numFmtId="185" formatCode="&quot;$&quot;#,##0.00"/>
    <numFmt numFmtId="186" formatCode="dd/mm/yyyy\ h:mm\ AM/PM"/>
    <numFmt numFmtId="187" formatCode="&quot;$&quot;#,##0"/>
    <numFmt numFmtId="188" formatCode="[$-240A]d&quot; de &quot;mmmm&quot; de &quot;yyyy;@"/>
    <numFmt numFmtId="189" formatCode="&quot;$&quot;\ #,##0.00"/>
    <numFmt numFmtId="190" formatCode="_-* #,##0_-;\-* #,##0_-;_-* &quot;-&quot;??_-;_-@_-"/>
    <numFmt numFmtId="191" formatCode="_-[$$-240A]* #,##0_-;\-[$$-240A]* #,##0_-;_-[$$-240A]* &quot;-&quot;??_-;_-@_-"/>
    <numFmt numFmtId="192" formatCode="_(&quot;$&quot;\ * #,##0_);_(&quot;$&quot;\ * \(#,##0\);_(&quot;$&quot;\ * &quot;-&quot;_);_(@_)"/>
    <numFmt numFmtId="193" formatCode="0.000"/>
    <numFmt numFmtId="194" formatCode="_(* #,##0.000_);_(* \(#,##0.000\);_(* &quot;-&quot;??_);_(@_)"/>
    <numFmt numFmtId="195" formatCode="_-* #,##0.0_-;\-* #,##0.0_-;_-* &quot;-&quot;??_-;_-@_-"/>
    <numFmt numFmtId="196" formatCode="dd\-mm\-yyyy;@"/>
    <numFmt numFmtId="197" formatCode="_-* #,##0_-;\-* #,##0_-;_-* &quot;-&quot;_-;_-@_-"/>
    <numFmt numFmtId="198" formatCode="[$-240A]dddd\,\ dd&quot; de &quot;mmmm&quot; de &quot;yyyy;@"/>
    <numFmt numFmtId="199" formatCode="_(* #,##0.0_);_(* \(#,##0.0\);_(* &quot;-&quot;??_);_(@_)"/>
    <numFmt numFmtId="200" formatCode="[$-C0A]d\-mmm\-yyyy;@"/>
    <numFmt numFmtId="201" formatCode="_ &quot;$&quot;* #,##0.00_ ;_ &quot;$&quot;* \-#,##0.00_ ;_ &quot;$&quot;* &quot;-&quot;??_ ;_ @_ "/>
    <numFmt numFmtId="202" formatCode="_ &quot;$&quot;\ * #,##0_ ;_ &quot;$&quot;\ * \-#,##0_ ;_ &quot;$&quot;\ * &quot;-&quot;??_ ;_ @_ "/>
    <numFmt numFmtId="203" formatCode="&quot;Activado&quot;;&quot;Activado&quot;;&quot;Desactivado&quot;"/>
    <numFmt numFmtId="204" formatCode="_-* #,##0.00\ _€_-;\-* #,##0.00\ _€_-;_-* &quot;-&quot;??\ _€_-;_-@_-"/>
    <numFmt numFmtId="205" formatCode="_ &quot;$&quot;\ * #,##0.00_ ;_ &quot;$&quot;\ * \-#,##0.00_ ;_ &quot;$&quot;\ * &quot;-&quot;??_ ;_ @_ "/>
  </numFmts>
  <fonts count="167">
    <font>
      <name val="Arial"/>
      <charset val="204"/>
      <sz val="10"/>
    </font>
    <font>
      <name val="Calibri"/>
      <family val="2"/>
      <color theme="1"/>
      <sz val="11"/>
      <scheme val="minor"/>
    </font>
    <font>
      <name val="Arial"/>
      <charset val="204"/>
      <family val="2"/>
      <b val="1"/>
      <sz val="10"/>
    </font>
    <font>
      <name val="Arial"/>
      <family val="2"/>
      <sz val="10"/>
    </font>
    <font>
      <name val="Arial"/>
      <charset val="204"/>
      <family val="2"/>
      <sz val="8"/>
    </font>
    <font>
      <name val="Arial"/>
      <charset val="204"/>
      <family val="2"/>
      <sz val="12"/>
    </font>
    <font>
      <name val="Arial"/>
      <charset val="204"/>
      <family val="2"/>
      <b val="1"/>
      <sz val="12"/>
    </font>
    <font>
      <name val="Arial"/>
      <charset val="204"/>
      <family val="2"/>
      <b val="1"/>
      <sz val="8"/>
    </font>
    <font>
      <name val="Tahoma"/>
      <family val="2"/>
      <b val="1"/>
      <color indexed="8"/>
      <sz val="8"/>
    </font>
    <font>
      <name val="Arial"/>
      <charset val="204"/>
      <family val="2"/>
      <color indexed="8"/>
      <sz val="8"/>
    </font>
    <font>
      <name val="Arial"/>
      <charset val="204"/>
      <family val="2"/>
      <b val="1"/>
      <color indexed="8"/>
      <sz val="10"/>
    </font>
    <font>
      <name val="Arial"/>
      <charset val="204"/>
      <family val="2"/>
      <color indexed="9"/>
      <sz val="10"/>
    </font>
    <font>
      <name val="Arial"/>
      <charset val="204"/>
      <family val="2"/>
      <sz val="9"/>
    </font>
    <font>
      <name val="Arial"/>
      <charset val="204"/>
      <family val="2"/>
      <b val="1"/>
      <sz val="9"/>
    </font>
    <font>
      <name val="Arial"/>
      <charset val="204"/>
      <family val="2"/>
      <color indexed="8"/>
      <sz val="10"/>
    </font>
    <font>
      <name val="Arial"/>
      <charset val="204"/>
      <family val="2"/>
      <b val="1"/>
      <sz val="10"/>
    </font>
    <font>
      <name val="Arial"/>
      <charset val="204"/>
      <family val="2"/>
      <sz val="11"/>
    </font>
    <font>
      <name val="Arial"/>
      <charset val="204"/>
      <family val="2"/>
      <b val="1"/>
      <color indexed="9"/>
      <sz val="9"/>
    </font>
    <font>
      <name val="Arial"/>
      <charset val="204"/>
      <family val="2"/>
      <b val="1"/>
      <color indexed="9"/>
      <sz val="14"/>
    </font>
    <font>
      <name val="Arial"/>
      <charset val="204"/>
      <family val="2"/>
      <b val="1"/>
      <sz val="14"/>
    </font>
    <font>
      <name val="Arial"/>
      <charset val="204"/>
      <family val="2"/>
      <b val="1"/>
      <color indexed="9"/>
      <sz val="11"/>
    </font>
    <font>
      <name val="Arial"/>
      <charset val="204"/>
      <family val="2"/>
      <b val="1"/>
      <color indexed="9"/>
      <sz val="10"/>
    </font>
    <font>
      <name val="Arial"/>
      <charset val="204"/>
      <family val="2"/>
      <b val="1"/>
      <color indexed="9"/>
      <sz val="8"/>
    </font>
    <font>
      <name val="Arial"/>
      <charset val="204"/>
      <family val="2"/>
      <b val="1"/>
      <color indexed="9"/>
      <sz val="12"/>
    </font>
    <font>
      <name val="Arial"/>
      <charset val="204"/>
      <family val="2"/>
      <b val="1"/>
      <color indexed="8"/>
      <sz val="8"/>
    </font>
    <font>
      <name val="Arial"/>
      <charset val="204"/>
      <family val="2"/>
      <b val="1"/>
      <sz val="11"/>
    </font>
    <font>
      <name val="Arial"/>
      <charset val="204"/>
      <family val="2"/>
      <color indexed="9"/>
      <sz val="11"/>
    </font>
    <font>
      <name val="Arial"/>
      <charset val="204"/>
      <family val="2"/>
      <color indexed="9"/>
      <sz val="9"/>
    </font>
    <font>
      <name val="Arial"/>
      <charset val="204"/>
      <family val="2"/>
      <color indexed="8"/>
      <sz val="9"/>
    </font>
    <font>
      <name val="Arial"/>
      <charset val="204"/>
      <family val="2"/>
      <sz val="14"/>
    </font>
    <font>
      <name val="Arial"/>
      <charset val="204"/>
      <family val="2"/>
      <b val="1"/>
      <sz val="16"/>
    </font>
    <font>
      <name val="Arial"/>
      <charset val="204"/>
      <family val="2"/>
      <sz val="11"/>
    </font>
    <font>
      <name val="Arial"/>
      <charset val="204"/>
      <family val="2"/>
      <i val="1"/>
      <color indexed="17"/>
      <sz val="22"/>
    </font>
    <font>
      <name val="Arial"/>
      <charset val="204"/>
      <family val="2"/>
      <i val="1"/>
      <sz val="9"/>
    </font>
    <font>
      <name val="Arial"/>
      <charset val="204"/>
      <family val="2"/>
      <sz val="7"/>
    </font>
    <font>
      <name val="Arial"/>
      <charset val="204"/>
      <family val="2"/>
      <sz val="5"/>
    </font>
    <font>
      <name val="Arial"/>
      <charset val="204"/>
      <family val="2"/>
      <sz val="4"/>
    </font>
    <font>
      <name val="Arial"/>
      <charset val="204"/>
      <family val="2"/>
      <b val="1"/>
      <sz val="6"/>
    </font>
    <font>
      <name val="Arial"/>
      <charset val="204"/>
      <family val="2"/>
      <b val="1"/>
      <sz val="5"/>
    </font>
    <font>
      <name val="Arial"/>
      <charset val="204"/>
      <family val="2"/>
      <b val="1"/>
      <color indexed="12"/>
      <sz val="12"/>
    </font>
    <font>
      <name val="Arial"/>
      <charset val="204"/>
      <family val="2"/>
      <sz val="10"/>
      <u val="single"/>
    </font>
    <font>
      <name val="Arial"/>
      <charset val="204"/>
      <family val="2"/>
      <sz val="9"/>
      <u val="single"/>
    </font>
    <font>
      <name val="Arial"/>
      <charset val="204"/>
      <family val="2"/>
      <sz val="11"/>
      <u val="single"/>
    </font>
    <font>
      <name val="Arial"/>
      <family val="2"/>
      <sz val="10"/>
    </font>
    <font>
      <name val="Arial"/>
      <family val="2"/>
      <color indexed="9"/>
      <sz val="12"/>
    </font>
    <font>
      <name val="Arial"/>
      <family val="2"/>
      <b val="1"/>
      <sz val="18"/>
    </font>
    <font>
      <name val="Arial"/>
      <family val="2"/>
      <sz val="18"/>
    </font>
    <font>
      <name val="Arial"/>
      <family val="2"/>
      <color indexed="9"/>
      <sz val="10"/>
    </font>
    <font>
      <name val="Arial"/>
      <family val="2"/>
      <b val="1"/>
      <sz val="10"/>
    </font>
    <font>
      <name val="Arial"/>
      <family val="2"/>
      <sz val="8"/>
    </font>
    <font>
      <name val="Arial"/>
      <family val="2"/>
      <b val="1"/>
      <sz val="16"/>
    </font>
    <font>
      <name val="Arial"/>
      <family val="2"/>
      <b val="1"/>
      <sz val="8"/>
    </font>
    <font>
      <name val="Arial"/>
      <family val="2"/>
      <b val="1"/>
      <sz val="24"/>
    </font>
    <font>
      <name val="Arial"/>
      <family val="2"/>
      <b val="1"/>
      <sz val="28"/>
    </font>
    <font>
      <name val="Arial"/>
      <family val="2"/>
      <sz val="12"/>
    </font>
    <font>
      <name val="Arial"/>
      <family val="2"/>
      <sz val="11"/>
    </font>
    <font>
      <name val="Arial"/>
      <family val="2"/>
      <b val="1"/>
      <sz val="14"/>
    </font>
    <font>
      <name val="Arial"/>
      <family val="2"/>
      <sz val="9"/>
    </font>
    <font>
      <name val="Arial"/>
      <family val="2"/>
      <b val="1"/>
      <color indexed="9"/>
      <sz val="10"/>
    </font>
    <font>
      <name val="Arial"/>
      <family val="2"/>
      <b val="1"/>
      <sz val="9"/>
    </font>
    <font>
      <name val="Arial"/>
      <family val="2"/>
      <b val="1"/>
      <sz val="12"/>
    </font>
    <font>
      <name val="Arial"/>
      <family val="2"/>
      <b val="1"/>
      <sz val="11"/>
    </font>
    <font>
      <name val="Arial"/>
      <family val="2"/>
      <b val="1"/>
      <color indexed="8"/>
      <sz val="8"/>
    </font>
    <font>
      <name val="Arial"/>
      <charset val="204"/>
      <family val="2"/>
      <sz val="10"/>
    </font>
    <font>
      <name val="Century Gothic"/>
      <family val="2"/>
      <b val="1"/>
      <color indexed="9"/>
      <sz val="14"/>
    </font>
    <font>
      <name val="Calibri"/>
      <family val="2"/>
      <sz val="11"/>
    </font>
    <font>
      <name val="Arial"/>
      <family val="2"/>
      <sz val="8.199999999999999"/>
    </font>
    <font>
      <name val="Arial"/>
      <family val="2"/>
      <color indexed="8"/>
      <sz val="8"/>
    </font>
    <font>
      <name val="Arial"/>
      <family val="2"/>
      <b val="1"/>
      <color indexed="9"/>
      <sz val="9"/>
    </font>
    <font>
      <name val="Arial"/>
      <family val="2"/>
      <b val="1"/>
      <color indexed="8"/>
      <sz val="10"/>
    </font>
    <font>
      <name val="Arial"/>
      <family val="2"/>
      <sz val="10"/>
      <u val="single"/>
    </font>
    <font>
      <name val="Calibri"/>
      <family val="2"/>
      <color indexed="8"/>
      <sz val="11"/>
    </font>
    <font>
      <name val="Calibri"/>
      <family val="2"/>
      <color indexed="9"/>
      <sz val="11"/>
    </font>
    <font>
      <name val="Arial"/>
      <family val="2"/>
      <color indexed="57"/>
      <sz val="10"/>
    </font>
    <font>
      <name val="Arial"/>
      <family val="2"/>
      <b val="1"/>
      <color indexed="57"/>
      <sz val="10"/>
    </font>
    <font>
      <name val="Arial"/>
      <family val="2"/>
      <i val="1"/>
      <color indexed="57"/>
      <sz val="8"/>
    </font>
    <font>
      <name val="Arial"/>
      <family val="2"/>
      <color indexed="57"/>
      <sz val="8"/>
    </font>
    <font>
      <name val="Arial"/>
      <family val="2"/>
      <i val="1"/>
      <color indexed="9"/>
      <sz val="10"/>
    </font>
    <font>
      <name val="Arial"/>
      <family val="2"/>
      <b val="1"/>
      <color indexed="9"/>
      <sz val="24"/>
    </font>
    <font>
      <name val="Arial"/>
      <family val="2"/>
      <b val="1"/>
      <color indexed="9"/>
      <sz val="10"/>
    </font>
    <font>
      <name val="Arial"/>
      <charset val="204"/>
      <family val="2"/>
      <b val="1"/>
      <i val="1"/>
      <color indexed="62"/>
      <sz val="9"/>
    </font>
    <font>
      <name val="Arial"/>
      <charset val="204"/>
      <family val="2"/>
      <color indexed="52"/>
      <sz val="10"/>
    </font>
    <font>
      <name val="Arial"/>
      <charset val="204"/>
      <family val="2"/>
      <color indexed="52"/>
      <sz val="8"/>
    </font>
    <font>
      <name val="Arial"/>
      <family val="2"/>
      <b val="1"/>
      <color indexed="10"/>
      <sz val="10"/>
    </font>
    <font>
      <name val="Arial"/>
      <family val="2"/>
      <color indexed="55"/>
      <sz val="8"/>
    </font>
    <font>
      <name val="Arial"/>
      <charset val="204"/>
      <family val="2"/>
      <b val="1"/>
      <color indexed="56"/>
      <sz val="8"/>
    </font>
    <font>
      <name val="Arial"/>
      <charset val="204"/>
      <family val="2"/>
      <b val="1"/>
      <color indexed="10"/>
      <sz val="9"/>
    </font>
    <font>
      <name val="Arial"/>
      <charset val="204"/>
      <family val="2"/>
      <b val="1"/>
      <color indexed="9"/>
      <sz val="10"/>
    </font>
    <font>
      <name val="Arial"/>
      <charset val="204"/>
      <family val="2"/>
      <b val="1"/>
      <color indexed="9"/>
      <sz val="11"/>
    </font>
    <font>
      <name val="Arial"/>
      <family val="2"/>
      <color indexed="10"/>
      <sz val="10"/>
    </font>
    <font>
      <name val="Arial"/>
      <family val="2"/>
      <color indexed="53"/>
      <sz val="8"/>
    </font>
    <font>
      <name val="Arial"/>
      <family val="2"/>
      <b val="1"/>
      <color indexed="50"/>
      <sz val="8"/>
    </font>
    <font>
      <name val="Segoe UI"/>
      <family val="2"/>
      <color indexed="63"/>
      <sz val="11"/>
    </font>
    <font>
      <name val="Arial"/>
      <charset val="204"/>
      <family val="2"/>
      <color indexed="10"/>
      <sz val="10"/>
    </font>
    <font>
      <name val="Arial"/>
      <family val="2"/>
      <b val="1"/>
      <color indexed="9"/>
      <sz val="9"/>
    </font>
    <font>
      <name val="Arial"/>
      <family val="2"/>
      <color indexed="52"/>
      <sz val="10"/>
    </font>
    <font>
      <name val="Arial"/>
      <family val="2"/>
      <color indexed="23"/>
      <sz val="10"/>
    </font>
    <font>
      <name val="Calibri"/>
      <family val="2"/>
      <b val="1"/>
      <color indexed="8"/>
      <sz val="9"/>
    </font>
    <font>
      <name val="Calibri"/>
      <family val="2"/>
      <color indexed="8"/>
      <sz val="9"/>
    </font>
    <font>
      <name val="Arial"/>
      <family val="2"/>
      <b val="1"/>
      <i val="1"/>
      <color indexed="62"/>
      <sz val="9"/>
    </font>
    <font>
      <name val="Calibri"/>
      <family val="2"/>
      <b val="1"/>
      <color indexed="8"/>
      <sz val="11"/>
    </font>
    <font>
      <name val="Arial"/>
      <family val="2"/>
      <b val="1"/>
      <color indexed="56"/>
      <sz val="8"/>
    </font>
    <font>
      <name val="Arial"/>
      <family val="2"/>
      <b val="1"/>
      <color indexed="10"/>
      <sz val="9"/>
    </font>
    <font>
      <name val="Arial"/>
      <charset val="204"/>
      <family val="2"/>
      <color indexed="9"/>
      <sz val="11"/>
    </font>
    <font>
      <name val="Arial"/>
      <charset val="204"/>
      <family val="2"/>
      <b val="1"/>
      <color indexed="8"/>
      <sz val="8"/>
    </font>
    <font>
      <name val="Arial"/>
      <charset val="204"/>
      <family val="2"/>
      <b val="1"/>
      <color indexed="9"/>
      <sz val="12"/>
    </font>
    <font>
      <name val="Calibri"/>
      <family val="2"/>
      <sz val="11"/>
    </font>
    <font>
      <name val="Arial"/>
      <family val="2"/>
      <color indexed="8"/>
      <sz val="10"/>
    </font>
    <font>
      <name val="Arial"/>
      <family val="2"/>
      <b val="1"/>
      <color indexed="62"/>
      <sz val="12"/>
      <u val="single"/>
    </font>
    <font>
      <name val="Arial"/>
      <family val="2"/>
      <b val="1"/>
      <color indexed="50"/>
      <sz val="12"/>
    </font>
    <font>
      <name val="Arial"/>
      <family val="2"/>
      <color indexed="9"/>
      <sz val="10"/>
    </font>
    <font>
      <name val="Arial"/>
      <charset val="204"/>
      <family val="2"/>
      <b val="1"/>
      <color indexed="9"/>
      <sz val="9"/>
    </font>
    <font>
      <name val="Arial"/>
      <charset val="204"/>
      <family val="2"/>
      <color indexed="56"/>
      <sz val="10"/>
    </font>
    <font>
      <name val="Arial"/>
      <charset val="204"/>
      <family val="2"/>
      <b val="1"/>
      <color indexed="10"/>
      <sz val="8"/>
    </font>
    <font>
      <name val="Calibri"/>
      <family val="2"/>
      <color indexed="8"/>
      <sz val="9"/>
    </font>
    <font>
      <name val="Calibri"/>
      <family val="2"/>
      <color indexed="8"/>
      <sz val="10"/>
    </font>
    <font>
      <name val="Arial"/>
      <family val="2"/>
      <color indexed="57"/>
      <sz val="8"/>
      <u val="single"/>
    </font>
    <font>
      <name val="Arial"/>
      <family val="2"/>
      <b val="1"/>
      <color indexed="57"/>
      <sz val="8"/>
    </font>
    <font>
      <name val="Arial"/>
      <family val="2"/>
      <color indexed="57"/>
      <sz val="9"/>
    </font>
    <font>
      <name val="Arial"/>
      <family val="2"/>
      <b val="1"/>
      <color indexed="57"/>
      <sz val="12"/>
    </font>
    <font>
      <name val="Arial"/>
      <family val="2"/>
      <b val="1"/>
      <color indexed="9"/>
      <sz val="16"/>
    </font>
    <font>
      <name val="Arial"/>
      <family val="2"/>
      <color indexed="8"/>
      <sz val="10"/>
    </font>
    <font>
      <name val="Arial"/>
      <charset val="204"/>
      <family val="2"/>
      <b val="1"/>
      <color indexed="9"/>
      <sz val="10"/>
    </font>
    <font>
      <name val="Arial"/>
      <charset val="204"/>
      <family val="2"/>
      <color indexed="9"/>
      <sz val="10"/>
    </font>
    <font>
      <name val="Arial"/>
      <charset val="204"/>
      <family val="2"/>
      <b val="1"/>
      <color indexed="9"/>
      <sz val="9"/>
    </font>
    <font>
      <name val="Arial"/>
      <charset val="204"/>
      <family val="2"/>
      <b val="1"/>
      <color indexed="9"/>
      <sz val="11"/>
    </font>
    <font>
      <name val="Calibri"/>
      <family val="2"/>
      <color theme="1"/>
      <sz val="11"/>
      <scheme val="minor"/>
    </font>
    <font>
      <name val="Calibri"/>
      <family val="2"/>
      <color theme="0"/>
      <sz val="11"/>
      <scheme val="minor"/>
    </font>
    <font>
      <name val="Arial"/>
      <charset val="204"/>
      <family val="2"/>
      <color theme="10"/>
      <sz val="10"/>
      <u val="single"/>
    </font>
    <font>
      <name val="Arial"/>
      <family val="2"/>
      <color theme="10"/>
      <sz val="10"/>
      <u val="single"/>
    </font>
    <font>
      <name val="Arial"/>
      <charset val="204"/>
      <family val="2"/>
      <b val="1"/>
      <color theme="0"/>
      <sz val="10"/>
    </font>
    <font>
      <name val="Arial"/>
      <family val="2"/>
      <b val="1"/>
      <color theme="1"/>
      <sz val="9"/>
    </font>
    <font>
      <name val="Arial"/>
      <family val="2"/>
      <b val="1"/>
      <color theme="1"/>
      <sz val="10"/>
    </font>
    <font>
      <name val="Arial"/>
      <charset val="204"/>
      <family val="2"/>
      <color theme="0"/>
      <sz val="9"/>
    </font>
    <font>
      <name val="Arial"/>
      <charset val="204"/>
      <family val="2"/>
      <color theme="0"/>
      <sz val="10"/>
    </font>
    <font>
      <name val="Arial"/>
      <family val="2"/>
      <color theme="0"/>
      <sz val="10"/>
    </font>
    <font>
      <name val="Arial"/>
      <family val="2"/>
      <b val="1"/>
      <color theme="0"/>
      <sz val="10"/>
    </font>
    <font>
      <name val="Calibri"/>
      <family val="2"/>
      <b val="1"/>
      <color theme="1"/>
      <sz val="11"/>
      <scheme val="minor"/>
    </font>
    <font>
      <name val="Arial"/>
      <family val="2"/>
      <color theme="1"/>
      <sz val="10"/>
    </font>
    <font>
      <name val="Arial"/>
      <family val="2"/>
      <color theme="0" tint="-0.3499862666707358"/>
      <sz val="10"/>
    </font>
    <font>
      <name val="Arial"/>
      <family val="2"/>
      <b val="1"/>
      <color theme="0" tint="-0.499984740745262"/>
      <sz val="7"/>
    </font>
    <font>
      <name val="Calibri"/>
      <family val="2"/>
      <b val="1"/>
      <color theme="1"/>
      <sz val="9"/>
      <scheme val="minor"/>
    </font>
    <font>
      <name val="Calibri"/>
      <family val="2"/>
      <b val="1"/>
      <color theme="0"/>
      <sz val="11"/>
      <scheme val="minor"/>
    </font>
    <font>
      <name val="Arial"/>
      <family val="2"/>
      <color theme="0" tint="-0.499984740745262"/>
      <sz val="10"/>
    </font>
    <font>
      <name val="Arial"/>
      <family val="2"/>
      <color theme="0" tint="-0.1499984740745262"/>
      <sz val="10"/>
    </font>
    <font>
      <name val="Arial"/>
      <charset val="204"/>
      <family val="2"/>
      <color theme="0"/>
      <sz val="8"/>
    </font>
    <font>
      <name val="Arial"/>
      <family val="2"/>
      <color theme="0"/>
      <sz val="11"/>
    </font>
    <font>
      <name val="Arial"/>
      <charset val="204"/>
      <family val="2"/>
      <color theme="0"/>
      <sz val="11"/>
    </font>
    <font>
      <name val="Arial"/>
      <family val="2"/>
      <b val="1"/>
      <color theme="0" tint="-0.499984740745262"/>
      <sz val="8"/>
    </font>
    <font>
      <name val="Calibri"/>
      <family val="2"/>
      <color theme="0"/>
      <sz val="12"/>
      <scheme val="minor"/>
    </font>
    <font>
      <name val="Arial"/>
      <family val="2"/>
      <b val="1"/>
      <color rgb="FFFF0000"/>
      <sz val="10"/>
    </font>
    <font>
      <name val="Calibri"/>
      <family val="2"/>
      <color theme="1"/>
      <sz val="11"/>
      <u val="single"/>
      <scheme val="minor"/>
    </font>
    <font>
      <name val="Calibri"/>
      <family val="2"/>
      <sz val="10"/>
    </font>
    <font>
      <name val="Trebuchet MS"/>
      <family val="2"/>
      <color theme="1"/>
      <sz val="11"/>
    </font>
    <font>
      <name val="CIBFont Sans Book"/>
      <family val="2"/>
      <b val="1"/>
      <color theme="1"/>
      <sz val="12"/>
    </font>
    <font>
      <name val="CIBFont Sans Book"/>
      <family val="2"/>
      <b val="1"/>
      <color theme="1"/>
      <sz val="11"/>
    </font>
    <font>
      <name val="CIBFont Sans Book"/>
      <family val="2"/>
      <color theme="1"/>
      <sz val="11"/>
    </font>
    <font>
      <name val="CIBFont Sans Book"/>
      <family val="2"/>
      <sz val="11"/>
    </font>
    <font>
      <name val="Cibfont sans book"/>
      <sz val="11"/>
    </font>
    <font>
      <name val="Cibfont sans book"/>
      <b val="1"/>
      <sz val="11"/>
    </font>
    <font>
      <name val="Arial"/>
      <family val="2"/>
      <b val="1"/>
      <color theme="0"/>
      <sz val="8"/>
    </font>
    <font>
      <name val="Arial"/>
      <family val="2"/>
      <b val="1"/>
      <color rgb="FFFFFF00"/>
      <sz val="10"/>
    </font>
    <font>
      <name val="Arial"/>
      <family val="2"/>
      <b val="1"/>
      <color theme="3" tint="0.3999755851924192"/>
      <sz val="8"/>
    </font>
    <font>
      <name val="Calibri"/>
      <family val="2"/>
      <b val="1"/>
      <color theme="1"/>
      <sz val="11"/>
    </font>
    <font>
      <name val="Calibri"/>
      <family val="2"/>
      <color rgb="FF000000"/>
      <sz val="11"/>
    </font>
    <font>
      <name val="Calibri"/>
      <family val="2"/>
      <color rgb="FF222222"/>
      <sz val="11"/>
      <scheme val="minor"/>
    </font>
    <font>
      <name val="Arial"/>
      <family val="2"/>
      <sz val="6"/>
    </font>
  </fonts>
  <fills count="61">
    <fill>
      <patternFill/>
    </fill>
    <fill>
      <patternFill patternType="gray125"/>
    </fill>
    <fill>
      <patternFill patternType="solid">
        <fgColor indexed="27"/>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56"/>
        <bgColor indexed="64"/>
      </patternFill>
    </fill>
    <fill>
      <patternFill patternType="solid">
        <fgColor indexed="51"/>
        <bgColor indexed="64"/>
      </patternFill>
    </fill>
    <fill>
      <patternFill patternType="gray125">
        <bgColor indexed="53"/>
      </patternFill>
    </fill>
    <fill>
      <patternFill patternType="gray125">
        <bgColor indexed="29"/>
      </patternFill>
    </fill>
    <fill>
      <patternFill patternType="solid">
        <fgColor indexed="23"/>
        <bgColor indexed="64"/>
      </patternFill>
    </fill>
    <fill>
      <patternFill patternType="solid">
        <fgColor indexed="13"/>
        <bgColor indexed="64"/>
      </patternFill>
    </fill>
    <fill>
      <patternFill patternType="solid">
        <fgColor indexed="29"/>
        <bgColor indexed="64"/>
      </patternFill>
    </fill>
    <fill>
      <patternFill patternType="solid">
        <fgColor indexed="10"/>
        <bgColor indexed="64"/>
      </patternFill>
    </fill>
    <fill>
      <patternFill patternType="solid">
        <fgColor indexed="11"/>
        <bgColor indexed="64"/>
      </patternFill>
    </fill>
    <fill>
      <patternFill patternType="solid">
        <fgColor indexed="30"/>
        <bgColor indexed="64"/>
      </patternFill>
    </fill>
    <fill>
      <patternFill patternType="solid">
        <fgColor indexed="27"/>
        <bgColor indexed="41"/>
      </patternFill>
    </fill>
    <fill>
      <patternFill patternType="solid">
        <fgColor indexed="9"/>
        <bgColor indexed="34"/>
      </patternFill>
    </fill>
    <fill>
      <patternFill patternType="solid">
        <fgColor indexed="10"/>
        <bgColor indexed="34"/>
      </patternFill>
    </fill>
    <fill>
      <patternFill patternType="solid">
        <fgColor indexed="26"/>
        <bgColor indexed="34"/>
      </patternFill>
    </fill>
    <fill>
      <patternFill patternType="solid">
        <fgColor indexed="10"/>
        <bgColor indexed="60"/>
      </patternFill>
    </fill>
    <fill>
      <patternFill patternType="solid">
        <fgColor indexed="15"/>
        <bgColor indexed="35"/>
      </patternFill>
    </fill>
    <fill>
      <patternFill patternType="solid">
        <fgColor indexed="53"/>
        <bgColor indexed="64"/>
      </patternFill>
    </fill>
    <fill>
      <patternFill patternType="solid">
        <fgColor indexed="45"/>
        <bgColor indexed="64"/>
      </patternFill>
    </fill>
    <fill>
      <patternFill patternType="solid">
        <fgColor indexed="27"/>
        <bgColor indexed="64"/>
      </patternFill>
    </fill>
    <fill>
      <patternFill patternType="solid">
        <fgColor indexed="65"/>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26"/>
        <bgColor indexed="64"/>
      </patternFill>
    </fill>
    <fill>
      <patternFill patternType="solid">
        <fgColor indexed="19"/>
        <bgColor indexed="64"/>
      </patternFill>
    </fill>
    <fill>
      <patternFill patternType="solid">
        <fgColor indexed="50"/>
        <bgColor indexed="64"/>
      </patternFill>
    </fill>
    <fill>
      <patternFill patternType="solid">
        <fgColor indexed="9"/>
        <bgColor indexed="26"/>
      </patternFill>
    </fill>
    <fill>
      <patternFill patternType="solid">
        <fgColor indexed="15"/>
        <bgColor indexed="64"/>
      </patternFill>
    </fill>
    <fill>
      <patternFill patternType="solid">
        <fgColor rgb="FFFFFF00"/>
        <bgColor indexed="64"/>
      </patternFill>
    </fill>
    <fill>
      <patternFill patternType="solid">
        <fgColor rgb="FFDB9AF8"/>
        <bgColor indexed="64"/>
      </patternFill>
    </fill>
    <fill>
      <patternFill patternType="solid">
        <fgColor theme="7" tint="0.7999816888943144"/>
        <bgColor indexed="64"/>
      </patternFill>
    </fill>
    <fill>
      <patternFill patternType="solid">
        <fgColor theme="6"/>
      </patternFill>
    </fill>
    <fill>
      <patternFill patternType="solid">
        <fgColor theme="7" tint="0.5999938962981048"/>
        <bgColor indexed="64"/>
      </patternFill>
    </fill>
    <fill>
      <patternFill patternType="solid">
        <fgColor theme="9"/>
        <bgColor indexed="64"/>
      </patternFill>
    </fill>
    <fill>
      <patternFill patternType="solid">
        <fgColor rgb="FFFFCCFF"/>
        <bgColor indexed="64"/>
      </patternFill>
    </fill>
    <fill>
      <patternFill patternType="solid">
        <fgColor rgb="FF0070C0"/>
        <bgColor indexed="64"/>
      </patternFill>
    </fill>
    <fill>
      <patternFill patternType="solid">
        <fgColor theme="0"/>
        <bgColor indexed="64"/>
      </patternFill>
    </fill>
    <fill>
      <patternFill patternType="solid">
        <fgColor theme="3" tint="0.5999938962981048"/>
        <bgColor indexed="64"/>
      </patternFill>
    </fill>
    <fill>
      <patternFill patternType="solid">
        <fgColor theme="3" tint="0.3999755851924192"/>
        <bgColor indexed="64"/>
      </patternFill>
    </fill>
    <fill>
      <patternFill patternType="solid">
        <fgColor rgb="FFFF66FF"/>
        <bgColor indexed="64"/>
      </patternFill>
    </fill>
    <fill>
      <patternFill patternType="solid">
        <fgColor theme="0" tint="-0.3499862666707358"/>
        <bgColor indexed="64"/>
      </patternFill>
    </fill>
    <fill>
      <patternFill patternType="solid">
        <fgColor rgb="FF2D6BB5"/>
        <bgColor indexed="64"/>
      </patternFill>
    </fill>
    <fill>
      <patternFill patternType="solid">
        <fgColor rgb="FF0000FF"/>
        <bgColor indexed="64"/>
      </patternFill>
    </fill>
    <fill>
      <patternFill patternType="solid">
        <fgColor theme="4"/>
        <bgColor indexed="64"/>
      </patternFill>
    </fill>
    <fill>
      <patternFill patternType="solid">
        <fgColor theme="1" tint="0.249977111117893"/>
        <bgColor indexed="64"/>
      </patternFill>
    </fill>
    <fill>
      <patternFill patternType="solid">
        <fgColor theme="1" tint="0.0499893185216834"/>
        <bgColor indexed="64"/>
      </patternFill>
    </fill>
    <fill>
      <patternFill patternType="solid">
        <fgColor theme="7" tint="0.3999755851924192"/>
        <bgColor indexed="64"/>
      </patternFill>
    </fill>
    <fill>
      <patternFill patternType="solid">
        <fgColor theme="6" tint="0.5999938962981048"/>
        <bgColor indexed="64"/>
      </patternFill>
    </fill>
    <fill>
      <patternFill patternType="solid">
        <fgColor theme="9" tint="0.3999755851924192"/>
        <bgColor indexed="64"/>
      </patternFill>
    </fill>
    <fill>
      <patternFill patternType="solid">
        <fgColor rgb="FFF2F2F2"/>
        <bgColor indexed="64"/>
      </patternFill>
    </fill>
    <fill>
      <patternFill patternType="solid">
        <fgColor rgb="FFFF0066"/>
        <bgColor indexed="64"/>
      </patternFill>
    </fill>
    <fill>
      <patternFill patternType="solid">
        <fgColor rgb="FFFF0000"/>
        <bgColor indexed="64"/>
      </patternFill>
    </fill>
    <fill>
      <patternFill patternType="solid">
        <fgColor theme="5"/>
        <bgColor indexed="64"/>
      </patternFill>
    </fill>
    <fill>
      <patternFill patternType="solid">
        <fgColor rgb="FF92D050"/>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8"/>
      </top>
      <bottom style="double">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top/>
      <bottom/>
      <diagonal/>
    </border>
    <border>
      <left style="thin">
        <color indexed="64"/>
      </left>
      <right style="thin">
        <color indexed="64"/>
      </right>
      <top/>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56"/>
      </left>
      <right/>
      <top style="thin">
        <color indexed="56"/>
      </top>
      <bottom style="thin">
        <color indexed="56"/>
      </bottom>
      <diagonal/>
    </border>
    <border>
      <left/>
      <right style="thin">
        <color indexed="56"/>
      </right>
      <top style="thin">
        <color indexed="56"/>
      </top>
      <bottom style="thin">
        <color indexed="56"/>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
      <left style="double">
        <color rgb="FF3F3F3F"/>
      </left>
      <right style="double">
        <color rgb="FF3F3F3F"/>
      </right>
      <top/>
      <bottom style="double">
        <color rgb="FF3F3F3F"/>
      </bottom>
      <diagonal/>
    </border>
    <border>
      <left style="thin">
        <color indexed="64"/>
      </left>
      <right/>
      <top style="thin">
        <color theme="9" tint="0.5999938962981048"/>
      </top>
      <bottom style="thin">
        <color theme="9" tint="0.5999938962981048"/>
      </bottom>
      <diagonal/>
    </border>
    <border>
      <left/>
      <right/>
      <top style="thin">
        <color theme="9" tint="0.5999938962981048"/>
      </top>
      <bottom style="thin">
        <color theme="9" tint="0.5999938962981048"/>
      </bottom>
      <diagonal/>
    </border>
    <border>
      <left style="thin">
        <color theme="9" tint="0.5999938962981048"/>
      </left>
      <right/>
      <top/>
      <bottom/>
      <diagonal/>
    </border>
    <border>
      <left style="thin">
        <color theme="9" tint="0.5999938962981048"/>
      </left>
      <right style="medium">
        <color indexed="64"/>
      </right>
      <top/>
      <bottom/>
      <diagonal/>
    </border>
    <border>
      <left/>
      <right style="thin">
        <color theme="9" tint="0.5999938962981048"/>
      </right>
      <top style="thin">
        <color theme="9" tint="0.5999938962981048"/>
      </top>
      <bottom/>
      <diagonal/>
    </border>
    <border>
      <left style="double">
        <color rgb="FF3F3F3F"/>
      </left>
      <right/>
      <top/>
      <bottom style="thin">
        <color theme="9" tint="0.5999938962981048"/>
      </bottom>
      <diagonal/>
    </border>
    <border>
      <left/>
      <right/>
      <top/>
      <bottom style="thin">
        <color theme="9" tint="0.5999938962981048"/>
      </bottom>
      <diagonal/>
    </border>
    <border>
      <left/>
      <right/>
      <top style="thin">
        <color rgb="FFFF0000"/>
      </top>
      <bottom/>
      <diagonal/>
    </border>
    <border>
      <left style="medium">
        <color indexed="64"/>
      </left>
      <right style="medium">
        <color indexed="64"/>
      </right>
      <top style="thin">
        <color rgb="FFFF0000"/>
      </top>
      <bottom/>
      <diagonal/>
    </border>
    <border>
      <left/>
      <right/>
      <top style="thin">
        <color rgb="FFFF66FF"/>
      </top>
      <bottom/>
      <diagonal/>
    </border>
    <border>
      <left/>
      <right style="medium">
        <color rgb="FFFF0000"/>
      </right>
      <top style="thin">
        <color rgb="FFFF66FF"/>
      </top>
      <bottom/>
      <diagonal/>
    </border>
    <border>
      <left style="medium">
        <color rgb="FFFF0000"/>
      </left>
      <right style="thin">
        <color rgb="FFFF66FF"/>
      </right>
      <top style="thin">
        <color rgb="FFFF66FF"/>
      </top>
      <bottom style="thin">
        <color rgb="FFFF66FF"/>
      </bottom>
      <diagonal/>
    </border>
    <border>
      <left style="thin">
        <color rgb="FFFF66FF"/>
      </left>
      <right/>
      <top/>
      <bottom/>
      <diagonal/>
    </border>
    <border>
      <left/>
      <right style="thin">
        <color rgb="FFFF66FF"/>
      </right>
      <top/>
      <bottom style="thin">
        <color rgb="FFFF66F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theme="9" tint="0.5999938962981048"/>
      </right>
      <top style="thin">
        <color theme="9" tint="0.5999938962981048"/>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right/>
      <top style="thin">
        <color theme="9" tint="0.5999938962981048"/>
      </top>
      <bottom/>
      <diagonal/>
    </border>
  </borders>
  <cellStyleXfs count="165">
    <xf numFmtId="0" fontId="0" fillId="0" borderId="0"/>
    <xf numFmtId="0" fontId="127" fillId="2" borderId="0"/>
    <xf numFmtId="0" fontId="127" fillId="2" borderId="0"/>
    <xf numFmtId="0" fontId="128" fillId="0" borderId="0"/>
    <xf numFmtId="0" fontId="129" fillId="0" borderId="0"/>
    <xf numFmtId="43" fontId="43" fillId="0" borderId="0"/>
    <xf numFmtId="41" fontId="43" fillId="0" borderId="0"/>
    <xf numFmtId="203" fontId="43"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43" fillId="0" borderId="0"/>
    <xf numFmtId="41" fontId="43" fillId="0" borderId="0"/>
    <xf numFmtId="41" fontId="43" fillId="0" borderId="0"/>
    <xf numFmtId="41" fontId="43" fillId="0" borderId="0"/>
    <xf numFmtId="41" fontId="43" fillId="0" borderId="0"/>
    <xf numFmtId="41" fontId="43" fillId="0" borderId="0"/>
    <xf numFmtId="41" fontId="43" fillId="0" borderId="0"/>
    <xf numFmtId="43" fontId="43" fillId="0" borderId="0"/>
    <xf numFmtId="204"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71" fillId="0" borderId="0"/>
    <xf numFmtId="43" fontId="71" fillId="0" borderId="0"/>
    <xf numFmtId="43" fontId="71" fillId="0" borderId="0"/>
    <xf numFmtId="43" fontId="71" fillId="0" borderId="0"/>
    <xf numFmtId="43" fontId="71" fillId="0" borderId="0"/>
    <xf numFmtId="43" fontId="71" fillId="0" borderId="0"/>
    <xf numFmtId="43" fontId="71" fillId="0" borderId="0"/>
    <xf numFmtId="43" fontId="43" fillId="0" borderId="0"/>
    <xf numFmtId="43" fontId="71" fillId="0" borderId="0"/>
    <xf numFmtId="43" fontId="71" fillId="0" borderId="0"/>
    <xf numFmtId="43" fontId="71" fillId="0" borderId="0"/>
    <xf numFmtId="189" fontId="43" fillId="0" borderId="0"/>
    <xf numFmtId="204" fontId="43" fillId="0" borderId="0"/>
    <xf numFmtId="204" fontId="43" fillId="0" borderId="0"/>
    <xf numFmtId="204"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169" fontId="43" fillId="0" borderId="0"/>
    <xf numFmtId="192" fontId="43" fillId="0" borderId="0"/>
    <xf numFmtId="42" fontId="43" fillId="0" borderId="0"/>
    <xf numFmtId="192" fontId="43" fillId="0" borderId="0"/>
    <xf numFmtId="169" fontId="43" fillId="0" borderId="0"/>
    <xf numFmtId="169" fontId="43" fillId="0" borderId="0"/>
    <xf numFmtId="169" fontId="43" fillId="0" borderId="0"/>
    <xf numFmtId="169" fontId="43" fillId="0" borderId="0"/>
    <xf numFmtId="169" fontId="43" fillId="0" borderId="0"/>
    <xf numFmtId="169" fontId="43" fillId="0" borderId="0"/>
    <xf numFmtId="169" fontId="43" fillId="0" borderId="0"/>
    <xf numFmtId="0" fontId="43" fillId="0" borderId="0"/>
    <xf numFmtId="169" fontId="71" fillId="0" borderId="0"/>
    <xf numFmtId="169" fontId="71" fillId="0" borderId="0"/>
    <xf numFmtId="169" fontId="71" fillId="0" borderId="0"/>
    <xf numFmtId="169" fontId="71" fillId="0" borderId="0"/>
    <xf numFmtId="169" fontId="71" fillId="0" borderId="0"/>
    <xf numFmtId="169" fontId="71" fillId="0" borderId="0"/>
    <xf numFmtId="169" fontId="71" fillId="0" borderId="0"/>
    <xf numFmtId="169" fontId="71" fillId="0" borderId="0"/>
    <xf numFmtId="169" fontId="71" fillId="0" borderId="0"/>
    <xf numFmtId="205" fontId="43" fillId="0" borderId="0"/>
    <xf numFmtId="205" fontId="43" fillId="0" borderId="0"/>
    <xf numFmtId="169" fontId="43" fillId="0" borderId="0"/>
    <xf numFmtId="169" fontId="43" fillId="0" borderId="0"/>
    <xf numFmtId="169" fontId="43" fillId="0" borderId="0"/>
    <xf numFmtId="169" fontId="43" fillId="0" borderId="0"/>
    <xf numFmtId="169" fontId="43" fillId="0" borderId="0"/>
    <xf numFmtId="169" fontId="43" fillId="0" borderId="0"/>
    <xf numFmtId="169" fontId="43" fillId="0" borderId="0"/>
    <xf numFmtId="0" fontId="126" fillId="0" borderId="0"/>
    <xf numFmtId="0" fontId="126" fillId="0" borderId="0"/>
    <xf numFmtId="0" fontId="31" fillId="0" borderId="0"/>
    <xf numFmtId="0" fontId="43" fillId="0" borderId="0"/>
    <xf numFmtId="0" fontId="55" fillId="0" borderId="0"/>
    <xf numFmtId="0" fontId="43" fillId="0" borderId="0"/>
    <xf numFmtId="0" fontId="31" fillId="0" borderId="0"/>
    <xf numFmtId="0" fontId="55" fillId="0" borderId="0"/>
    <xf numFmtId="0" fontId="31" fillId="0" borderId="0"/>
    <xf numFmtId="0" fontId="31" fillId="0" borderId="0"/>
    <xf numFmtId="0" fontId="55" fillId="0" borderId="0"/>
    <xf numFmtId="0" fontId="55" fillId="0" borderId="0"/>
    <xf numFmtId="0" fontId="126" fillId="0" borderId="0"/>
    <xf numFmtId="0" fontId="126" fillId="0" borderId="0"/>
    <xf numFmtId="0" fontId="43" fillId="0" borderId="0"/>
    <xf numFmtId="0" fontId="43" fillId="0" borderId="0"/>
    <xf numFmtId="9" fontId="43" fillId="0" borderId="0"/>
    <xf numFmtId="9" fontId="71" fillId="0" borderId="0"/>
    <xf numFmtId="9" fontId="31" fillId="0" borderId="0"/>
    <xf numFmtId="9" fontId="55" fillId="0" borderId="0"/>
    <xf numFmtId="9" fontId="71" fillId="0" borderId="0"/>
    <xf numFmtId="9" fontId="71" fillId="0" borderId="0"/>
    <xf numFmtId="0" fontId="127" fillId="38" borderId="0"/>
    <xf numFmtId="0" fontId="126" fillId="0" borderId="0"/>
    <xf numFmtId="43" fontId="126" fillId="0" borderId="0"/>
    <xf numFmtId="43" fontId="43"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71" fillId="0" borderId="0"/>
    <xf numFmtId="41" fontId="43" fillId="0" borderId="0"/>
    <xf numFmtId="41" fontId="43" fillId="0" borderId="0"/>
    <xf numFmtId="41" fontId="43" fillId="0" borderId="0"/>
    <xf numFmtId="41" fontId="43" fillId="0" borderId="0"/>
    <xf numFmtId="41" fontId="43" fillId="0" borderId="0"/>
    <xf numFmtId="41"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71" fillId="0" borderId="0"/>
    <xf numFmtId="43" fontId="71" fillId="0" borderId="0"/>
    <xf numFmtId="43" fontId="71" fillId="0" borderId="0"/>
    <xf numFmtId="43" fontId="71" fillId="0" borderId="0"/>
    <xf numFmtId="43" fontId="71" fillId="0" borderId="0"/>
    <xf numFmtId="43" fontId="43" fillId="0" borderId="0"/>
    <xf numFmtId="43" fontId="71" fillId="0" borderId="0"/>
    <xf numFmtId="43" fontId="71" fillId="0" borderId="0"/>
    <xf numFmtId="43" fontId="71"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43" fontId="43" fillId="0" borderId="0"/>
    <xf numFmtId="169" fontId="43" fillId="0" borderId="0"/>
    <xf numFmtId="42" fontId="43" fillId="0" borderId="0"/>
    <xf numFmtId="0" fontId="126" fillId="0" borderId="0"/>
    <xf numFmtId="0" fontId="126" fillId="0" borderId="0"/>
    <xf numFmtId="0" fontId="126" fillId="0" borderId="0"/>
    <xf numFmtId="0" fontId="126" fillId="0" borderId="0"/>
    <xf numFmtId="0" fontId="126" fillId="0" borderId="0"/>
    <xf numFmtId="43" fontId="126" fillId="0" borderId="0"/>
    <xf numFmtId="0" fontId="126" fillId="0" borderId="0"/>
  </cellStyleXfs>
  <cellXfs count="1796">
    <xf numFmtId="0" fontId="0" fillId="0" borderId="0" pivotButton="0" quotePrefix="0" xfId="0"/>
    <xf numFmtId="0" fontId="0" fillId="0" borderId="0" applyProtection="1" pivotButton="0" quotePrefix="0" xfId="0">
      <protection locked="1" hidden="1"/>
    </xf>
    <xf numFmtId="0" fontId="8" fillId="3" borderId="1" applyAlignment="1" applyProtection="1" pivotButton="0" quotePrefix="0" xfId="0">
      <alignment horizontal="center" vertical="center"/>
      <protection locked="1" hidden="1"/>
    </xf>
    <xf numFmtId="0" fontId="4" fillId="0" borderId="1" applyAlignment="1" applyProtection="1" pivotButton="0" quotePrefix="0" xfId="0">
      <alignment vertical="center"/>
      <protection locked="1" hidden="1"/>
    </xf>
    <xf numFmtId="0" fontId="6" fillId="4" borderId="2" applyAlignment="1" applyProtection="1" pivotButton="0" quotePrefix="0" xfId="101">
      <alignment vertical="center" wrapText="1"/>
      <protection locked="1" hidden="1"/>
    </xf>
    <xf numFmtId="0" fontId="6" fillId="4" borderId="3" applyAlignment="1" applyProtection="1" pivotButton="0" quotePrefix="0" xfId="101">
      <alignment vertical="center" wrapText="1"/>
      <protection locked="1" hidden="1"/>
    </xf>
    <xf numFmtId="0" fontId="6" fillId="4" borderId="4" applyAlignment="1" applyProtection="1" pivotButton="0" quotePrefix="0" xfId="101">
      <alignment vertical="center" wrapText="1"/>
      <protection locked="1" hidden="1"/>
    </xf>
    <xf numFmtId="0" fontId="39" fillId="4" borderId="1" applyAlignment="1" applyProtection="1" pivotButton="0" quotePrefix="0" xfId="0">
      <alignment horizontal="center" vertical="center"/>
      <protection locked="1" hidden="1"/>
    </xf>
    <xf numFmtId="0" fontId="2" fillId="0" borderId="0" applyAlignment="1" applyProtection="1" pivotButton="0" quotePrefix="0" xfId="101">
      <alignment vertical="center"/>
      <protection locked="1" hidden="1"/>
    </xf>
    <xf numFmtId="0" fontId="2" fillId="4" borderId="0" applyAlignment="1" applyProtection="1" pivotButton="0" quotePrefix="0" xfId="101">
      <alignment horizontal="center" vertical="center"/>
      <protection locked="1" hidden="1"/>
    </xf>
    <xf numFmtId="0" fontId="16" fillId="0" borderId="0" applyProtection="1" pivotButton="0" quotePrefix="0" xfId="91">
      <protection locked="1" hidden="1"/>
    </xf>
    <xf numFmtId="0" fontId="16" fillId="5" borderId="0" applyProtection="1" pivotButton="0" quotePrefix="0" xfId="91">
      <protection locked="1" hidden="1"/>
    </xf>
    <xf numFmtId="0" fontId="3" fillId="5" borderId="0" applyProtection="1" pivotButton="0" quotePrefix="0" xfId="91">
      <protection locked="1" hidden="1"/>
    </xf>
    <xf numFmtId="3" fontId="3" fillId="0" borderId="5" applyAlignment="1" applyProtection="1" pivotButton="0" quotePrefix="0" xfId="91">
      <alignment horizontal="center"/>
      <protection locked="1" hidden="1"/>
    </xf>
    <xf numFmtId="3" fontId="16" fillId="0" borderId="0" applyProtection="1" pivotButton="0" quotePrefix="0" xfId="91">
      <protection locked="1" hidden="1"/>
    </xf>
    <xf numFmtId="0" fontId="3" fillId="0" borderId="0" pivotButton="0" quotePrefix="0" xfId="0"/>
    <xf numFmtId="0" fontId="15" fillId="5" borderId="0" applyAlignment="1" applyProtection="1" pivotButton="0" quotePrefix="0" xfId="91">
      <alignment horizontal="right"/>
      <protection locked="1" hidden="1"/>
    </xf>
    <xf numFmtId="0" fontId="19" fillId="5" borderId="0" applyAlignment="1" applyProtection="1" pivotButton="0" quotePrefix="0" xfId="91">
      <alignment horizontal="center"/>
      <protection locked="1" hidden="1"/>
    </xf>
    <xf numFmtId="0" fontId="20" fillId="5" borderId="0" applyProtection="1" pivotButton="0" quotePrefix="0" xfId="91">
      <protection locked="1" hidden="1"/>
    </xf>
    <xf numFmtId="0" fontId="20" fillId="0" borderId="0" applyProtection="1" pivotButton="0" quotePrefix="0" xfId="91">
      <protection locked="1" hidden="1"/>
    </xf>
    <xf numFmtId="164" fontId="3" fillId="0" borderId="5" applyAlignment="1" applyProtection="1" pivotButton="0" quotePrefix="0" xfId="91">
      <alignment horizontal="center"/>
      <protection locked="1" hidden="1"/>
    </xf>
    <xf numFmtId="164" fontId="3" fillId="0" borderId="16" applyAlignment="1" applyProtection="1" pivotButton="0" quotePrefix="0" xfId="91">
      <alignment horizontal="center"/>
      <protection locked="1" hidden="1"/>
    </xf>
    <xf numFmtId="3" fontId="3" fillId="0" borderId="1" applyAlignment="1" applyProtection="1" pivotButton="0" quotePrefix="0" xfId="91">
      <alignment horizontal="center"/>
      <protection locked="1" hidden="1"/>
    </xf>
    <xf numFmtId="164" fontId="3" fillId="0" borderId="1" applyAlignment="1" applyProtection="1" pivotButton="0" quotePrefix="0" xfId="91">
      <alignment horizontal="center"/>
      <protection locked="1" hidden="1"/>
    </xf>
    <xf numFmtId="164" fontId="3" fillId="0" borderId="18" applyAlignment="1" applyProtection="1" pivotButton="0" quotePrefix="0" xfId="91">
      <alignment horizontal="center"/>
      <protection locked="1" hidden="1"/>
    </xf>
    <xf numFmtId="4" fontId="3" fillId="0" borderId="1" applyAlignment="1" applyProtection="1" pivotButton="0" quotePrefix="0" xfId="91">
      <alignment horizontal="center"/>
      <protection locked="1" hidden="1"/>
    </xf>
    <xf numFmtId="3" fontId="3" fillId="0" borderId="13" applyAlignment="1" applyProtection="1" pivotButton="0" quotePrefix="0" xfId="91">
      <alignment horizontal="center"/>
      <protection locked="1" hidden="1"/>
    </xf>
    <xf numFmtId="15" fontId="3" fillId="0" borderId="13" applyAlignment="1" applyProtection="1" pivotButton="0" quotePrefix="0" xfId="91">
      <alignment horizontal="center"/>
      <protection locked="1" hidden="1"/>
    </xf>
    <xf numFmtId="164" fontId="3" fillId="0" borderId="13" applyAlignment="1" applyProtection="1" pivotButton="0" quotePrefix="0" xfId="91">
      <alignment horizontal="center"/>
      <protection locked="1" hidden="1"/>
    </xf>
    <xf numFmtId="164" fontId="3" fillId="0" borderId="14" applyAlignment="1" applyProtection="1" pivotButton="0" quotePrefix="0" xfId="91">
      <alignment horizontal="center"/>
      <protection locked="1" hidden="1"/>
    </xf>
    <xf numFmtId="0" fontId="16" fillId="7" borderId="0" applyProtection="1" pivotButton="0" quotePrefix="0" xfId="91">
      <protection locked="1" hidden="1"/>
    </xf>
    <xf numFmtId="1" fontId="9" fillId="0" borderId="5" applyAlignment="1" applyProtection="1" pivotButton="0" quotePrefix="0" xfId="91">
      <alignment horizontal="center"/>
      <protection locked="1" hidden="1"/>
    </xf>
    <xf numFmtId="1" fontId="9" fillId="0" borderId="16" applyAlignment="1" applyProtection="1" pivotButton="0" quotePrefix="0" xfId="91">
      <alignment horizontal="center"/>
      <protection locked="1" hidden="1"/>
    </xf>
    <xf numFmtId="1" fontId="9" fillId="0" borderId="1" applyAlignment="1" applyProtection="1" pivotButton="0" quotePrefix="0" xfId="91">
      <alignment horizontal="center"/>
      <protection locked="1" hidden="1"/>
    </xf>
    <xf numFmtId="1" fontId="9" fillId="0" borderId="18" applyAlignment="1" applyProtection="1" pivotButton="0" quotePrefix="0" xfId="91">
      <alignment horizontal="center"/>
      <protection locked="1" hidden="1"/>
    </xf>
    <xf numFmtId="2" fontId="9" fillId="0" borderId="1" applyAlignment="1" applyProtection="1" pivotButton="0" quotePrefix="0" xfId="91">
      <alignment horizontal="center"/>
      <protection locked="1" hidden="1"/>
    </xf>
    <xf numFmtId="9" fontId="9" fillId="0" borderId="1" applyAlignment="1" applyProtection="1" pivotButton="0" quotePrefix="0" xfId="107">
      <alignment horizontal="center"/>
      <protection locked="1" hidden="1"/>
    </xf>
    <xf numFmtId="9" fontId="9" fillId="0" borderId="18" applyAlignment="1" applyProtection="1" pivotButton="0" quotePrefix="0" xfId="107">
      <alignment horizontal="center"/>
      <protection locked="1" hidden="1"/>
    </xf>
    <xf numFmtId="9" fontId="9" fillId="0" borderId="1" applyAlignment="1" applyProtection="1" pivotButton="0" quotePrefix="0" xfId="91">
      <alignment horizontal="center"/>
      <protection locked="1" hidden="1"/>
    </xf>
    <xf numFmtId="9" fontId="9" fillId="0" borderId="18" applyAlignment="1" applyProtection="1" pivotButton="0" quotePrefix="0" xfId="91">
      <alignment horizontal="center"/>
      <protection locked="1" hidden="1"/>
    </xf>
    <xf numFmtId="1" fontId="24" fillId="0" borderId="1" applyAlignment="1" applyProtection="1" pivotButton="0" quotePrefix="0" xfId="91">
      <alignment horizontal="center"/>
      <protection locked="1" hidden="1"/>
    </xf>
    <xf numFmtId="1" fontId="24" fillId="0" borderId="18" applyAlignment="1" applyProtection="1" pivotButton="0" quotePrefix="0" xfId="91">
      <alignment horizontal="center"/>
      <protection locked="1" hidden="1"/>
    </xf>
    <xf numFmtId="9" fontId="4" fillId="0" borderId="1" applyAlignment="1" applyProtection="1" pivotButton="0" quotePrefix="0" xfId="107">
      <alignment horizontal="center"/>
      <protection locked="1" hidden="1"/>
    </xf>
    <xf numFmtId="9" fontId="4" fillId="0" borderId="18" applyAlignment="1" applyProtection="1" pivotButton="0" quotePrefix="0" xfId="107">
      <alignment horizontal="center"/>
      <protection locked="1" hidden="1"/>
    </xf>
    <xf numFmtId="4" fontId="9" fillId="0" borderId="1" applyAlignment="1" applyProtection="1" pivotButton="0" quotePrefix="0" xfId="91">
      <alignment horizontal="center"/>
      <protection locked="1" hidden="1"/>
    </xf>
    <xf numFmtId="3" fontId="9" fillId="0" borderId="1" applyAlignment="1" applyProtection="1" pivotButton="0" quotePrefix="0" xfId="91">
      <alignment horizontal="center"/>
      <protection locked="1" hidden="1"/>
    </xf>
    <xf numFmtId="3" fontId="9" fillId="0" borderId="18" applyAlignment="1" applyProtection="1" pivotButton="0" quotePrefix="0" xfId="91">
      <alignment horizontal="center"/>
      <protection locked="1" hidden="1"/>
    </xf>
    <xf numFmtId="4" fontId="24" fillId="0" borderId="1" applyAlignment="1" applyProtection="1" pivotButton="0" quotePrefix="0" xfId="91">
      <alignment horizontal="center"/>
      <protection locked="1" hidden="1"/>
    </xf>
    <xf numFmtId="4" fontId="9" fillId="0" borderId="1" applyAlignment="1" applyProtection="1" pivotButton="0" quotePrefix="0" xfId="107">
      <alignment horizontal="center"/>
      <protection locked="1" hidden="1"/>
    </xf>
    <xf numFmtId="1" fontId="7" fillId="0" borderId="1" applyAlignment="1" applyProtection="1" pivotButton="0" quotePrefix="0" xfId="91">
      <alignment horizontal="center"/>
      <protection locked="1" hidden="1"/>
    </xf>
    <xf numFmtId="4" fontId="7" fillId="0" borderId="1" applyAlignment="1" applyProtection="1" pivotButton="0" quotePrefix="0" xfId="91">
      <alignment horizontal="center"/>
      <protection locked="1" hidden="1"/>
    </xf>
    <xf numFmtId="1" fontId="4" fillId="0" borderId="1" applyAlignment="1" applyProtection="1" pivotButton="0" quotePrefix="0" xfId="91">
      <alignment horizontal="center"/>
      <protection locked="1" hidden="1"/>
    </xf>
    <xf numFmtId="3" fontId="9" fillId="0" borderId="1" applyAlignment="1" applyProtection="1" pivotButton="0" quotePrefix="0" xfId="107">
      <alignment horizontal="center"/>
      <protection locked="1" hidden="1"/>
    </xf>
    <xf numFmtId="3" fontId="9" fillId="0" borderId="18" applyAlignment="1" applyProtection="1" pivotButton="0" quotePrefix="0" xfId="107">
      <alignment horizontal="center"/>
      <protection locked="1" hidden="1"/>
    </xf>
    <xf numFmtId="165" fontId="24" fillId="0" borderId="1" applyAlignment="1" applyProtection="1" pivotButton="0" quotePrefix="0" xfId="91">
      <alignment horizontal="center"/>
      <protection locked="1" hidden="1"/>
    </xf>
    <xf numFmtId="3" fontId="24" fillId="0" borderId="1" applyAlignment="1" applyProtection="1" pivotButton="0" quotePrefix="0" xfId="91">
      <alignment horizontal="center"/>
      <protection locked="1" hidden="1"/>
    </xf>
    <xf numFmtId="3" fontId="24" fillId="0" borderId="18" applyAlignment="1" applyProtection="1" pivotButton="0" quotePrefix="0" xfId="91">
      <alignment horizontal="center"/>
      <protection locked="1" hidden="1"/>
    </xf>
    <xf numFmtId="0" fontId="9" fillId="0" borderId="22" applyAlignment="1" applyProtection="1" pivotButton="0" quotePrefix="0" xfId="91">
      <alignment horizontal="left"/>
      <protection locked="1" hidden="1"/>
    </xf>
    <xf numFmtId="0" fontId="9" fillId="0" borderId="23" applyAlignment="1" applyProtection="1" pivotButton="0" quotePrefix="0" xfId="91">
      <alignment horizontal="left"/>
      <protection locked="1" hidden="1"/>
    </xf>
    <xf numFmtId="0" fontId="9" fillId="0" borderId="24" applyAlignment="1" applyProtection="1" pivotButton="0" quotePrefix="0" xfId="91">
      <alignment horizontal="left"/>
      <protection locked="1" hidden="1"/>
    </xf>
    <xf numFmtId="3" fontId="4" fillId="0" borderId="1" applyAlignment="1" applyProtection="1" pivotButton="0" quotePrefix="0" xfId="91">
      <alignment horizontal="center"/>
      <protection locked="1" hidden="1"/>
    </xf>
    <xf numFmtId="3" fontId="4" fillId="0" borderId="18" applyAlignment="1" applyProtection="1" pivotButton="0" quotePrefix="0" xfId="91">
      <alignment horizontal="center"/>
      <protection locked="1" hidden="1"/>
    </xf>
    <xf numFmtId="165" fontId="9" fillId="0" borderId="13" applyAlignment="1" applyProtection="1" pivotButton="0" quotePrefix="0" xfId="91">
      <alignment horizontal="center"/>
      <protection locked="1" hidden="1"/>
    </xf>
    <xf numFmtId="165" fontId="9" fillId="0" borderId="14" applyAlignment="1" applyProtection="1" pivotButton="0" quotePrefix="0" xfId="91">
      <alignment horizontal="center"/>
      <protection locked="1" hidden="1"/>
    </xf>
    <xf numFmtId="0" fontId="3" fillId="5" borderId="0" applyAlignment="1" applyProtection="1" pivotButton="0" quotePrefix="0" xfId="91">
      <alignment horizontal="center"/>
      <protection locked="1" hidden="1"/>
    </xf>
    <xf numFmtId="0" fontId="9" fillId="5" borderId="0" applyAlignment="1" applyProtection="1" pivotButton="0" quotePrefix="0" xfId="91">
      <alignment horizontal="left"/>
      <protection locked="1" hidden="1"/>
    </xf>
    <xf numFmtId="165" fontId="9" fillId="5" borderId="0" applyAlignment="1" applyProtection="1" pivotButton="0" quotePrefix="0" xfId="91">
      <alignment horizontal="center"/>
      <protection locked="1" hidden="1"/>
    </xf>
    <xf numFmtId="0" fontId="15" fillId="0" borderId="0" applyAlignment="1" applyProtection="1" pivotButton="0" quotePrefix="0" xfId="91">
      <alignment horizontal="right"/>
      <protection locked="1" hidden="1"/>
    </xf>
    <xf numFmtId="0" fontId="3" fillId="0" borderId="0" applyProtection="1" pivotButton="0" quotePrefix="0" xfId="91">
      <protection locked="1" hidden="1"/>
    </xf>
    <xf numFmtId="0" fontId="16" fillId="0" borderId="0" applyAlignment="1" applyProtection="1" pivotButton="0" quotePrefix="0" xfId="91">
      <alignment horizontal="center"/>
      <protection locked="1" hidden="1"/>
    </xf>
    <xf numFmtId="1" fontId="3" fillId="0" borderId="1" applyAlignment="1" applyProtection="1" pivotButton="0" quotePrefix="0" xfId="91">
      <alignment horizontal="center"/>
      <protection locked="1" hidden="1"/>
    </xf>
    <xf numFmtId="9" fontId="3" fillId="0" borderId="1" applyAlignment="1" applyProtection="1" pivotButton="0" quotePrefix="0" xfId="107">
      <alignment horizontal="center"/>
      <protection locked="1" hidden="1"/>
    </xf>
    <xf numFmtId="3" fontId="14" fillId="0" borderId="5" applyAlignment="1" applyProtection="1" pivotButton="0" quotePrefix="0" xfId="91">
      <alignment horizontal="centerContinuous"/>
      <protection locked="1" hidden="1"/>
    </xf>
    <xf numFmtId="3" fontId="14" fillId="0" borderId="16" applyAlignment="1" applyProtection="1" pivotButton="0" quotePrefix="0" xfId="91">
      <alignment horizontal="centerContinuous"/>
      <protection locked="1" hidden="1"/>
    </xf>
    <xf numFmtId="9" fontId="14" fillId="0" borderId="1" applyAlignment="1" applyProtection="1" pivotButton="0" quotePrefix="0" xfId="91">
      <alignment horizontal="center"/>
      <protection locked="1" hidden="1"/>
    </xf>
    <xf numFmtId="9" fontId="14" fillId="0" borderId="18" applyAlignment="1" applyProtection="1" pivotButton="0" quotePrefix="0" xfId="91">
      <alignment horizontal="center"/>
      <protection locked="1" hidden="1"/>
    </xf>
    <xf numFmtId="3" fontId="14" fillId="0" borderId="1" applyAlignment="1" applyProtection="1" pivotButton="0" quotePrefix="0" xfId="91">
      <alignment horizontal="center"/>
      <protection locked="1" hidden="1"/>
    </xf>
    <xf numFmtId="3" fontId="14" fillId="0" borderId="18" applyAlignment="1" applyProtection="1" pivotButton="0" quotePrefix="0" xfId="91">
      <alignment horizontal="center"/>
      <protection locked="1" hidden="1"/>
    </xf>
    <xf numFmtId="0" fontId="14" fillId="0" borderId="1" applyAlignment="1" applyProtection="1" pivotButton="0" quotePrefix="0" xfId="91">
      <alignment horizontal="center"/>
      <protection locked="1" hidden="1"/>
    </xf>
    <xf numFmtId="0" fontId="14" fillId="0" borderId="18" applyAlignment="1" applyProtection="1" pivotButton="0" quotePrefix="0" xfId="91">
      <alignment horizontal="center"/>
      <protection locked="1" hidden="1"/>
    </xf>
    <xf numFmtId="3" fontId="14" fillId="0" borderId="27" applyAlignment="1" applyProtection="1" pivotButton="0" quotePrefix="0" xfId="91">
      <alignment horizontal="center"/>
      <protection locked="1" hidden="1"/>
    </xf>
    <xf numFmtId="3" fontId="14" fillId="0" borderId="28" applyAlignment="1" applyProtection="1" pivotButton="0" quotePrefix="0" xfId="91">
      <alignment horizontal="center"/>
      <protection locked="1" hidden="1"/>
    </xf>
    <xf numFmtId="3" fontId="14" fillId="0" borderId="5" applyAlignment="1" applyProtection="1" pivotButton="0" quotePrefix="0" xfId="91">
      <alignment horizontal="center"/>
      <protection locked="1" hidden="1"/>
    </xf>
    <xf numFmtId="3" fontId="14" fillId="0" borderId="16" applyAlignment="1" applyProtection="1" pivotButton="0" quotePrefix="0" xfId="91">
      <alignment horizontal="center"/>
      <protection locked="1" hidden="1"/>
    </xf>
    <xf numFmtId="9" fontId="14" fillId="0" borderId="1" applyAlignment="1" applyProtection="1" pivotButton="0" quotePrefix="0" xfId="107">
      <alignment horizontal="center"/>
      <protection locked="1" hidden="1"/>
    </xf>
    <xf numFmtId="9" fontId="14" fillId="0" borderId="18" applyAlignment="1" applyProtection="1" pivotButton="0" quotePrefix="0" xfId="107">
      <alignment horizontal="center"/>
      <protection locked="1" hidden="1"/>
    </xf>
    <xf numFmtId="164" fontId="14" fillId="0" borderId="13" applyAlignment="1" applyProtection="1" pivotButton="0" quotePrefix="0" xfId="91">
      <alignment horizontal="center"/>
      <protection locked="1" hidden="1"/>
    </xf>
    <xf numFmtId="164" fontId="14" fillId="0" borderId="14" applyAlignment="1" applyProtection="1" pivotButton="0" quotePrefix="0" xfId="91">
      <alignment horizontal="center"/>
      <protection locked="1" hidden="1"/>
    </xf>
    <xf numFmtId="0" fontId="16" fillId="0" borderId="5" applyProtection="1" pivotButton="0" quotePrefix="0" xfId="91">
      <protection locked="1" hidden="1"/>
    </xf>
    <xf numFmtId="0" fontId="16" fillId="0" borderId="29" applyProtection="1" pivotButton="0" quotePrefix="0" xfId="91">
      <protection locked="1" hidden="1"/>
    </xf>
    <xf numFmtId="0" fontId="16" fillId="0" borderId="1" applyProtection="1" pivotButton="0" quotePrefix="0" xfId="91">
      <protection locked="1" hidden="1"/>
    </xf>
    <xf numFmtId="0" fontId="16" fillId="0" borderId="18" applyProtection="1" pivotButton="0" quotePrefix="0" xfId="91">
      <protection locked="1" hidden="1"/>
    </xf>
    <xf numFmtId="0" fontId="16" fillId="0" borderId="13" applyProtection="1" pivotButton="0" quotePrefix="0" xfId="91">
      <protection locked="1" hidden="1"/>
    </xf>
    <xf numFmtId="0" fontId="16" fillId="0" borderId="14" applyProtection="1" pivotButton="0" quotePrefix="0" xfId="91">
      <protection locked="1" hidden="1"/>
    </xf>
    <xf numFmtId="0" fontId="25" fillId="0" borderId="0" applyProtection="1" pivotButton="0" quotePrefix="0" xfId="91">
      <protection locked="1" hidden="1"/>
    </xf>
    <xf numFmtId="0" fontId="25" fillId="0" borderId="0" applyAlignment="1" applyProtection="1" pivotButton="0" quotePrefix="0" xfId="91">
      <alignment horizontal="center"/>
      <protection locked="1" hidden="1"/>
    </xf>
    <xf numFmtId="0" fontId="25" fillId="5" borderId="0" applyAlignment="1" applyProtection="1" pivotButton="0" quotePrefix="0" xfId="91">
      <alignment horizontal="center"/>
      <protection locked="1" hidden="1"/>
    </xf>
    <xf numFmtId="3" fontId="16" fillId="5" borderId="0" applyProtection="1" pivotButton="0" quotePrefix="0" xfId="91">
      <protection locked="1" hidden="1"/>
    </xf>
    <xf numFmtId="3" fontId="25" fillId="0" borderId="0" applyProtection="1" pivotButton="0" quotePrefix="0" xfId="91">
      <protection locked="1" hidden="1"/>
    </xf>
    <xf numFmtId="3" fontId="25" fillId="5" borderId="0" applyProtection="1" pivotButton="0" quotePrefix="0" xfId="91">
      <protection locked="1" hidden="1"/>
    </xf>
    <xf numFmtId="0" fontId="0" fillId="0" borderId="0" applyAlignment="1" pivotButton="0" quotePrefix="0" xfId="0">
      <alignment horizontal="center"/>
    </xf>
    <xf numFmtId="0" fontId="127" fillId="2" borderId="6" applyAlignment="1" pivotButton="0" quotePrefix="0" xfId="1">
      <alignment horizontal="center" vertical="center"/>
    </xf>
    <xf numFmtId="0" fontId="127" fillId="2" borderId="2" applyAlignment="1" pivotButton="0" quotePrefix="0" xfId="1">
      <alignment horizontal="center" vertical="center" wrapText="1"/>
    </xf>
    <xf numFmtId="0" fontId="127" fillId="2" borderId="6" applyAlignment="1" pivotButton="0" quotePrefix="0" xfId="1">
      <alignment horizontal="center" vertical="center" wrapText="1"/>
    </xf>
    <xf numFmtId="0" fontId="127" fillId="2" borderId="2" applyAlignment="1" pivotButton="0" quotePrefix="0" xfId="1">
      <alignment horizontal="center" vertical="center"/>
    </xf>
    <xf numFmtId="166" fontId="72" fillId="2" borderId="2" applyAlignment="1" pivotButton="0" quotePrefix="0" xfId="5">
      <alignment horizontal="center" vertical="center"/>
    </xf>
    <xf numFmtId="167" fontId="127" fillId="2" borderId="2" applyAlignment="1" pivotButton="0" quotePrefix="0" xfId="1">
      <alignment horizontal="center" vertical="center" wrapText="1"/>
    </xf>
    <xf numFmtId="166" fontId="72" fillId="2" borderId="6" applyAlignment="1" pivotButton="0" quotePrefix="0" xfId="5">
      <alignment horizontal="center" vertical="center" wrapText="1"/>
    </xf>
    <xf numFmtId="166" fontId="72" fillId="2" borderId="2" applyAlignment="1" pivotButton="0" quotePrefix="0" xfId="5">
      <alignment horizontal="center" vertical="center" wrapText="1"/>
    </xf>
    <xf numFmtId="168" fontId="127" fillId="2" borderId="2" applyAlignment="1" pivotButton="0" quotePrefix="0" xfId="1">
      <alignment horizontal="center" vertical="center"/>
    </xf>
    <xf numFmtId="0" fontId="127" fillId="2" borderId="2" applyAlignment="1" pivotButton="0" quotePrefix="0" xfId="1">
      <alignment vertical="center"/>
    </xf>
    <xf numFmtId="14" fontId="127" fillId="2" borderId="2" applyAlignment="1" pivotButton="0" quotePrefix="0" xfId="1">
      <alignment vertical="center"/>
    </xf>
    <xf numFmtId="0" fontId="127" fillId="2" borderId="3" applyAlignment="1" pivotButton="0" quotePrefix="0" xfId="1">
      <alignment vertical="center"/>
    </xf>
    <xf numFmtId="0" fontId="127" fillId="8" borderId="6" applyAlignment="1" pivotButton="0" quotePrefix="0" xfId="1">
      <alignment horizontal="center" vertical="center"/>
    </xf>
    <xf numFmtId="0" fontId="127" fillId="8" borderId="2" applyAlignment="1" pivotButton="0" quotePrefix="0" xfId="1">
      <alignment horizontal="center" vertical="center"/>
    </xf>
    <xf numFmtId="0" fontId="127" fillId="2" borderId="0" applyAlignment="1" pivotButton="0" quotePrefix="0" xfId="1">
      <alignment horizontal="center" vertical="center" wrapText="1"/>
    </xf>
    <xf numFmtId="0" fontId="127" fillId="9" borderId="2" applyAlignment="1" pivotButton="0" quotePrefix="0" xfId="1">
      <alignment horizontal="center" vertical="center" wrapText="1"/>
    </xf>
    <xf numFmtId="3" fontId="3" fillId="0" borderId="30" applyAlignment="1" applyProtection="1" pivotButton="0" quotePrefix="0" xfId="0">
      <alignment vertical="center"/>
      <protection locked="1" hidden="1"/>
    </xf>
    <xf numFmtId="3" fontId="3" fillId="0" borderId="0" applyAlignment="1" applyProtection="1" pivotButton="0" quotePrefix="0" xfId="0">
      <alignment vertical="center"/>
      <protection locked="1" hidden="1"/>
    </xf>
    <xf numFmtId="0" fontId="0" fillId="4" borderId="0" applyProtection="1" pivotButton="0" quotePrefix="0" xfId="0">
      <protection locked="1" hidden="1"/>
    </xf>
    <xf numFmtId="0" fontId="13" fillId="0" borderId="0" applyAlignment="1" applyProtection="1" pivotButton="0" quotePrefix="0" xfId="0">
      <alignment vertical="center"/>
      <protection locked="1" hidden="1"/>
    </xf>
    <xf numFmtId="0" fontId="16" fillId="4" borderId="0" applyProtection="1" pivotButton="0" quotePrefix="0" xfId="0">
      <protection locked="1" hidden="1"/>
    </xf>
    <xf numFmtId="0" fontId="16" fillId="4" borderId="0" applyAlignment="1" applyProtection="1" pivotButton="0" quotePrefix="0" xfId="0">
      <alignment horizontal="justify" wrapText="1"/>
      <protection locked="1" hidden="1"/>
    </xf>
    <xf numFmtId="0" fontId="16" fillId="4" borderId="0" applyAlignment="1" applyProtection="1" pivotButton="0" quotePrefix="0" xfId="0">
      <alignment horizontal="left"/>
      <protection locked="1" hidden="1"/>
    </xf>
    <xf numFmtId="0" fontId="25" fillId="4" borderId="0" applyProtection="1" pivotButton="0" quotePrefix="0" xfId="0">
      <protection locked="1" hidden="1"/>
    </xf>
    <xf numFmtId="0" fontId="25" fillId="4" borderId="0" applyAlignment="1" applyProtection="1" pivotButton="0" quotePrefix="0" xfId="0">
      <alignment vertical="center"/>
      <protection locked="1" hidden="1"/>
    </xf>
    <xf numFmtId="0" fontId="16" fillId="0" borderId="0" applyProtection="1" pivotButton="0" quotePrefix="0" xfId="0">
      <protection locked="1" hidden="1"/>
    </xf>
    <xf numFmtId="169" fontId="16" fillId="4" borderId="0" applyAlignment="1" applyProtection="1" pivotButton="0" quotePrefix="0" xfId="59">
      <alignment horizontal="left"/>
      <protection locked="1" hidden="1"/>
    </xf>
    <xf numFmtId="170" fontId="42" fillId="4" borderId="0" applyAlignment="1" applyProtection="1" pivotButton="0" quotePrefix="0" xfId="0">
      <alignment horizontal="left"/>
      <protection locked="1" hidden="1"/>
    </xf>
    <xf numFmtId="0" fontId="127" fillId="2" borderId="0" applyAlignment="1" pivotButton="0" quotePrefix="0" xfId="1">
      <alignment vertical="center"/>
    </xf>
    <xf numFmtId="0" fontId="16" fillId="5" borderId="0" applyAlignment="1" applyProtection="1" pivotButton="0" quotePrefix="0" xfId="91">
      <alignment horizontal="center" vertical="center"/>
      <protection locked="1" hidden="1"/>
    </xf>
    <xf numFmtId="0" fontId="3" fillId="5" borderId="0" applyAlignment="1" applyProtection="1" pivotButton="0" quotePrefix="0" xfId="91">
      <alignment horizontal="center" vertical="center"/>
      <protection locked="1" hidden="1"/>
    </xf>
    <xf numFmtId="0" fontId="16" fillId="0" borderId="0" applyAlignment="1" applyProtection="1" pivotButton="0" quotePrefix="0" xfId="91">
      <alignment horizontal="center" vertical="center"/>
      <protection locked="1" hidden="1"/>
    </xf>
    <xf numFmtId="0" fontId="16" fillId="5" borderId="0" applyAlignment="1" applyProtection="1" pivotButton="0" quotePrefix="0" xfId="91">
      <alignment vertical="center"/>
      <protection locked="1" hidden="1"/>
    </xf>
    <xf numFmtId="0" fontId="3" fillId="5" borderId="0" applyAlignment="1" applyProtection="1" pivotButton="0" quotePrefix="0" xfId="91">
      <alignment vertical="center"/>
      <protection locked="1" hidden="1"/>
    </xf>
    <xf numFmtId="0" fontId="16" fillId="0" borderId="0" applyAlignment="1" applyProtection="1" pivotButton="0" quotePrefix="0" xfId="91">
      <alignment vertical="center"/>
      <protection locked="1" hidden="1"/>
    </xf>
    <xf numFmtId="0" fontId="3" fillId="0" borderId="1" applyAlignment="1" applyProtection="1" pivotButton="0" quotePrefix="0" xfId="91">
      <alignment horizontal="center" vertical="center"/>
      <protection locked="1" hidden="1"/>
    </xf>
    <xf numFmtId="0" fontId="127" fillId="7" borderId="0" applyAlignment="1" pivotButton="0" quotePrefix="0" xfId="1">
      <alignment horizontal="center" vertical="center" wrapText="1"/>
    </xf>
    <xf numFmtId="0" fontId="73" fillId="10" borderId="0" applyAlignment="1" pivotButton="0" quotePrefix="0" xfId="94">
      <alignment vertical="center"/>
    </xf>
    <xf numFmtId="0" fontId="73" fillId="4" borderId="0" applyAlignment="1" pivotButton="0" quotePrefix="0" xfId="94">
      <alignment vertical="center"/>
    </xf>
    <xf numFmtId="0" fontId="74" fillId="10" borderId="0" applyAlignment="1" pivotButton="0" quotePrefix="0" xfId="94">
      <alignment vertical="center"/>
    </xf>
    <xf numFmtId="0" fontId="73" fillId="4" borderId="31" applyAlignment="1" pivotButton="0" quotePrefix="0" xfId="94">
      <alignment vertical="center"/>
    </xf>
    <xf numFmtId="0" fontId="75" fillId="4" borderId="0" applyAlignment="1" pivotButton="0" quotePrefix="0" xfId="94">
      <alignment vertical="center"/>
    </xf>
    <xf numFmtId="0" fontId="73" fillId="4" borderId="32" applyAlignment="1" pivotButton="0" quotePrefix="0" xfId="94">
      <alignment vertical="center"/>
    </xf>
    <xf numFmtId="0" fontId="76" fillId="4" borderId="0" applyAlignment="1" pivotButton="0" quotePrefix="0" xfId="94">
      <alignment vertical="center"/>
    </xf>
    <xf numFmtId="0" fontId="76" fillId="4" borderId="31" applyAlignment="1" pivotButton="0" quotePrefix="0" xfId="94">
      <alignment vertical="center"/>
    </xf>
    <xf numFmtId="0" fontId="73" fillId="4" borderId="9" applyAlignment="1" pivotButton="0" quotePrefix="0" xfId="94">
      <alignment vertical="center"/>
    </xf>
    <xf numFmtId="0" fontId="73" fillId="4" borderId="4" applyAlignment="1" pivotButton="0" quotePrefix="0" xfId="94">
      <alignment vertical="center"/>
    </xf>
    <xf numFmtId="0" fontId="73" fillId="4" borderId="25" applyAlignment="1" pivotButton="0" quotePrefix="0" xfId="94">
      <alignment vertical="center"/>
    </xf>
    <xf numFmtId="0" fontId="73" fillId="11" borderId="1" applyAlignment="1" pivotButton="0" quotePrefix="0" xfId="94">
      <alignment vertical="center"/>
    </xf>
    <xf numFmtId="0" fontId="76" fillId="4" borderId="0" applyAlignment="1" pivotButton="0" quotePrefix="0" xfId="94">
      <alignment horizontal="right" vertical="center"/>
    </xf>
    <xf numFmtId="0" fontId="73" fillId="4" borderId="2" applyAlignment="1" pivotButton="0" quotePrefix="0" xfId="94">
      <alignment vertical="center"/>
    </xf>
    <xf numFmtId="0" fontId="73" fillId="4" borderId="6" applyAlignment="1" pivotButton="0" quotePrefix="0" xfId="94">
      <alignment vertical="center"/>
    </xf>
    <xf numFmtId="0" fontId="76" fillId="4" borderId="2" applyAlignment="1" pivotButton="0" quotePrefix="0" xfId="94">
      <alignment vertical="center"/>
    </xf>
    <xf numFmtId="0" fontId="73" fillId="4" borderId="3" applyAlignment="1" pivotButton="0" quotePrefix="0" xfId="94">
      <alignment vertical="center"/>
    </xf>
    <xf numFmtId="0" fontId="76" fillId="4" borderId="0" applyAlignment="1" pivotButton="0" quotePrefix="0" xfId="94">
      <alignment horizontal="center" vertical="center"/>
    </xf>
    <xf numFmtId="0" fontId="73" fillId="12" borderId="33" applyAlignment="1" pivotButton="0" quotePrefix="0" xfId="94">
      <alignment horizontal="center" vertical="center"/>
    </xf>
    <xf numFmtId="0" fontId="73" fillId="12" borderId="1" applyAlignment="1" pivotButton="0" quotePrefix="0" xfId="94">
      <alignment horizontal="center" vertical="center"/>
    </xf>
    <xf numFmtId="0" fontId="3" fillId="0" borderId="0" applyAlignment="1" pivotButton="0" quotePrefix="0" xfId="0">
      <alignment horizontal="center"/>
    </xf>
    <xf numFmtId="170" fontId="0" fillId="0" borderId="0" applyAlignment="1" pivotButton="0" quotePrefix="0" xfId="0">
      <alignment horizontal="center"/>
    </xf>
    <xf numFmtId="166" fontId="43" fillId="0" borderId="0" applyAlignment="1" pivotButton="0" quotePrefix="0" xfId="5">
      <alignment horizontal="center"/>
    </xf>
    <xf numFmtId="3" fontId="0" fillId="0" borderId="0" applyAlignment="1" pivotButton="0" quotePrefix="0" xfId="0">
      <alignment horizontal="center"/>
    </xf>
    <xf numFmtId="4" fontId="0" fillId="0" borderId="0" applyAlignment="1" pivotButton="0" quotePrefix="0" xfId="0">
      <alignment horizontal="center"/>
    </xf>
    <xf numFmtId="166" fontId="0" fillId="0" borderId="0" applyAlignment="1" pivotButton="0" quotePrefix="0" xfId="0">
      <alignment horizontal="center"/>
    </xf>
    <xf numFmtId="166" fontId="0" fillId="0" borderId="0" applyAlignment="1" pivotButton="0" quotePrefix="0" xfId="5">
      <alignment horizontal="center"/>
    </xf>
    <xf numFmtId="9" fontId="0" fillId="0" borderId="0" applyAlignment="1" pivotButton="0" quotePrefix="0" xfId="105">
      <alignment horizontal="center"/>
    </xf>
    <xf numFmtId="3" fontId="0" fillId="0" borderId="0" pivotButton="0" quotePrefix="0" xfId="0"/>
    <xf numFmtId="3" fontId="77" fillId="0" borderId="0" pivotButton="0" quotePrefix="0" xfId="0"/>
    <xf numFmtId="3" fontId="46" fillId="0" borderId="0" pivotButton="0" quotePrefix="0" xfId="0"/>
    <xf numFmtId="3" fontId="47" fillId="0" borderId="0" applyAlignment="1" pivotButton="0" quotePrefix="0" xfId="0">
      <alignment horizontal="center"/>
    </xf>
    <xf numFmtId="3" fontId="78" fillId="13" borderId="34" applyAlignment="1" pivotButton="0" quotePrefix="0" xfId="0">
      <alignment horizontal="center"/>
    </xf>
    <xf numFmtId="3" fontId="46" fillId="0" borderId="0" applyAlignment="1" pivotButton="0" quotePrefix="0" xfId="0">
      <alignment horizontal="center"/>
    </xf>
    <xf numFmtId="3" fontId="0" fillId="0" borderId="35" pivotButton="0" quotePrefix="0" xfId="0"/>
    <xf numFmtId="3" fontId="0" fillId="0" borderId="2" pivotButton="0" quotePrefix="0" xfId="0"/>
    <xf numFmtId="3" fontId="0" fillId="0" borderId="3" pivotButton="0" quotePrefix="0" xfId="0"/>
    <xf numFmtId="3" fontId="0" fillId="11" borderId="35" pivotButton="0" quotePrefix="0" xfId="0"/>
    <xf numFmtId="3" fontId="79" fillId="14" borderId="0" pivotButton="0" quotePrefix="0" xfId="0"/>
    <xf numFmtId="3" fontId="0" fillId="15" borderId="35" pivotButton="0" quotePrefix="0" xfId="0"/>
    <xf numFmtId="3" fontId="0" fillId="0" borderId="0" applyAlignment="1" pivotButton="0" quotePrefix="0" xfId="0">
      <alignment horizontal="right"/>
    </xf>
    <xf numFmtId="3" fontId="0" fillId="16" borderId="0" pivotButton="0" quotePrefix="0" xfId="0"/>
    <xf numFmtId="3" fontId="0" fillId="0" borderId="36" applyAlignment="1" pivotButton="0" quotePrefix="0" xfId="0">
      <alignment horizontal="left"/>
    </xf>
    <xf numFmtId="171" fontId="48" fillId="14" borderId="0" applyAlignment="1" pivotButton="0" quotePrefix="0" xfId="105">
      <alignment horizontal="center"/>
    </xf>
    <xf numFmtId="3" fontId="48" fillId="0" borderId="0" pivotButton="0" quotePrefix="0" xfId="0"/>
    <xf numFmtId="3" fontId="0" fillId="0" borderId="32" pivotButton="0" quotePrefix="0" xfId="0"/>
    <xf numFmtId="3" fontId="0" fillId="11" borderId="36" pivotButton="0" quotePrefix="0" xfId="0"/>
    <xf numFmtId="171" fontId="48" fillId="17" borderId="0" applyAlignment="1" pivotButton="0" quotePrefix="0" xfId="105">
      <alignment horizontal="center"/>
    </xf>
    <xf numFmtId="3" fontId="0" fillId="15" borderId="36" pivotButton="0" quotePrefix="0" xfId="0"/>
    <xf numFmtId="10" fontId="0" fillId="0" borderId="0" pivotButton="0" quotePrefix="0" xfId="105"/>
    <xf numFmtId="3" fontId="79" fillId="18" borderId="0" pivotButton="0" quotePrefix="0" xfId="0"/>
    <xf numFmtId="3" fontId="48" fillId="0" borderId="0" applyAlignment="1" pivotButton="0" quotePrefix="0" xfId="0">
      <alignment horizontal="center"/>
    </xf>
    <xf numFmtId="3" fontId="48" fillId="0" borderId="32" applyAlignment="1" pivotButton="0" quotePrefix="0" xfId="0">
      <alignment horizontal="center"/>
    </xf>
    <xf numFmtId="3" fontId="48" fillId="19" borderId="0" pivotButton="0" quotePrefix="0" xfId="0"/>
    <xf numFmtId="3" fontId="0" fillId="16" borderId="37" applyAlignment="1" pivotButton="0" quotePrefix="0" xfId="0">
      <alignment horizontal="center"/>
    </xf>
    <xf numFmtId="3" fontId="0" fillId="16" borderId="37" applyAlignment="1" pivotButton="0" quotePrefix="0" xfId="0">
      <alignment horizontal="right"/>
    </xf>
    <xf numFmtId="10" fontId="48" fillId="17" borderId="0" applyAlignment="1" pivotButton="0" quotePrefix="0" xfId="105">
      <alignment horizontal="center"/>
    </xf>
    <xf numFmtId="172" fontId="48" fillId="0" borderId="0" applyAlignment="1" pivotButton="0" quotePrefix="0" xfId="105">
      <alignment horizontal="center"/>
    </xf>
    <xf numFmtId="10" fontId="48" fillId="0" borderId="32" applyAlignment="1" pivotButton="0" quotePrefix="0" xfId="105">
      <alignment horizontal="center"/>
    </xf>
    <xf numFmtId="10" fontId="48" fillId="14" borderId="0" applyAlignment="1" pivotButton="0" quotePrefix="0" xfId="105">
      <alignment horizontal="center"/>
    </xf>
    <xf numFmtId="3" fontId="0" fillId="16" borderId="0" applyAlignment="1" pivotButton="0" quotePrefix="0" xfId="0">
      <alignment horizontal="right"/>
    </xf>
    <xf numFmtId="3" fontId="48" fillId="14" borderId="0" pivotButton="0" quotePrefix="0" xfId="0"/>
    <xf numFmtId="3" fontId="79" fillId="20" borderId="0" pivotButton="0" quotePrefix="0" xfId="0"/>
    <xf numFmtId="0" fontId="0" fillId="0" borderId="34" pivotButton="0" quotePrefix="0" xfId="0"/>
    <xf numFmtId="0" fontId="0" fillId="0" borderId="4" pivotButton="0" quotePrefix="0" xfId="0"/>
    <xf numFmtId="0" fontId="0" fillId="0" borderId="25" pivotButton="0" quotePrefix="0" xfId="0"/>
    <xf numFmtId="173" fontId="49" fillId="11" borderId="36" applyAlignment="1" pivotButton="0" quotePrefix="0" xfId="5">
      <alignment horizontal="left"/>
    </xf>
    <xf numFmtId="173" fontId="49" fillId="15" borderId="36" applyAlignment="1" pivotButton="0" quotePrefix="0" xfId="5">
      <alignment horizontal="left"/>
    </xf>
    <xf numFmtId="3" fontId="0" fillId="0" borderId="31" pivotButton="0" quotePrefix="0" xfId="0"/>
    <xf numFmtId="173" fontId="48" fillId="0" borderId="0" applyAlignment="1" pivotButton="0" quotePrefix="0" xfId="5">
      <alignment horizontal="center"/>
    </xf>
    <xf numFmtId="3" fontId="49" fillId="11" borderId="36" applyAlignment="1" pivotButton="0" quotePrefix="0" xfId="0">
      <alignment horizontal="left"/>
    </xf>
    <xf numFmtId="3" fontId="49" fillId="15" borderId="36" applyAlignment="1" pivotButton="0" quotePrefix="0" xfId="0">
      <alignment horizontal="left"/>
    </xf>
    <xf numFmtId="172" fontId="0" fillId="0" borderId="0" applyAlignment="1" pivotButton="0" quotePrefix="0" xfId="105">
      <alignment horizontal="center"/>
    </xf>
    <xf numFmtId="3" fontId="48" fillId="0" borderId="31" applyAlignment="1" pivotButton="0" quotePrefix="0" xfId="0">
      <alignment horizontal="right"/>
    </xf>
    <xf numFmtId="3" fontId="49" fillId="21" borderId="31" applyAlignment="1" pivotButton="0" quotePrefix="0" xfId="0">
      <alignment horizontal="center"/>
    </xf>
    <xf numFmtId="3" fontId="49" fillId="21" borderId="0" applyAlignment="1" pivotButton="0" quotePrefix="0" xfId="0">
      <alignment horizontal="center"/>
    </xf>
    <xf numFmtId="3" fontId="49" fillId="0" borderId="32" pivotButton="0" quotePrefix="0" xfId="0"/>
    <xf numFmtId="172" fontId="51" fillId="15" borderId="36" applyAlignment="1" pivotButton="0" quotePrefix="0" xfId="105">
      <alignment horizontal="center"/>
    </xf>
    <xf numFmtId="3" fontId="49" fillId="0" borderId="0" pivotButton="0" quotePrefix="0" xfId="0"/>
    <xf numFmtId="3" fontId="0" fillId="0" borderId="31" applyAlignment="1" pivotButton="0" quotePrefix="0" xfId="0">
      <alignment horizontal="center"/>
    </xf>
    <xf numFmtId="10" fontId="0" fillId="0" borderId="32" pivotButton="0" quotePrefix="0" xfId="0"/>
    <xf numFmtId="3" fontId="48" fillId="15" borderId="36" applyAlignment="1" pivotButton="0" quotePrefix="0" xfId="0">
      <alignment horizontal="center"/>
    </xf>
    <xf numFmtId="3" fontId="0" fillId="15" borderId="36" applyAlignment="1" pivotButton="0" quotePrefix="0" xfId="0">
      <alignment horizontal="center"/>
    </xf>
    <xf numFmtId="3" fontId="0" fillId="0" borderId="32" applyAlignment="1" pivotButton="0" quotePrefix="0" xfId="0">
      <alignment horizontal="center"/>
    </xf>
    <xf numFmtId="3" fontId="0" fillId="15" borderId="0" pivotButton="0" quotePrefix="0" xfId="0"/>
    <xf numFmtId="10" fontId="0" fillId="0" borderId="0" pivotButton="0" quotePrefix="0" xfId="0"/>
    <xf numFmtId="3" fontId="0" fillId="16" borderId="0" applyAlignment="1" pivotButton="0" quotePrefix="0" xfId="0">
      <alignment horizontal="center"/>
    </xf>
    <xf numFmtId="3" fontId="0" fillId="0" borderId="9" applyAlignment="1" pivotButton="0" quotePrefix="0" xfId="0">
      <alignment horizontal="center"/>
    </xf>
    <xf numFmtId="3" fontId="0" fillId="0" borderId="4" applyAlignment="1" pivotButton="0" quotePrefix="0" xfId="0">
      <alignment horizontal="center"/>
    </xf>
    <xf numFmtId="3" fontId="0" fillId="0" borderId="25" pivotButton="0" quotePrefix="0" xfId="0"/>
    <xf numFmtId="3" fontId="0" fillId="15" borderId="34" pivotButton="0" quotePrefix="0" xfId="0"/>
    <xf numFmtId="10" fontId="0" fillId="0" borderId="25" pivotButton="0" quotePrefix="0" xfId="0"/>
    <xf numFmtId="3" fontId="0" fillId="0" borderId="38" pivotButton="0" quotePrefix="0" xfId="0"/>
    <xf numFmtId="3" fontId="48" fillId="0" borderId="39" applyAlignment="1" pivotButton="0" quotePrefix="0" xfId="0">
      <alignment horizontal="right"/>
    </xf>
    <xf numFmtId="3" fontId="48" fillId="0" borderId="33" applyAlignment="1" pivotButton="0" quotePrefix="0" xfId="0">
      <alignment horizontal="center"/>
    </xf>
    <xf numFmtId="3" fontId="0" fillId="0" borderId="40" pivotButton="0" quotePrefix="0" xfId="0"/>
    <xf numFmtId="3" fontId="0" fillId="4" borderId="0" pivotButton="0" quotePrefix="0" xfId="0"/>
    <xf numFmtId="3" fontId="54" fillId="0" borderId="0" pivotButton="0" quotePrefix="0" xfId="0"/>
    <xf numFmtId="10" fontId="54" fillId="0" borderId="0" pivotButton="0" quotePrefix="0" xfId="105"/>
    <xf numFmtId="38" fontId="54" fillId="0" borderId="0" pivotButton="0" quotePrefix="0" xfId="0"/>
    <xf numFmtId="9" fontId="54" fillId="0" borderId="0" pivotButton="0" quotePrefix="0" xfId="105"/>
    <xf numFmtId="38" fontId="55" fillId="0" borderId="0" pivotButton="0" quotePrefix="0" xfId="0"/>
    <xf numFmtId="174" fontId="0" fillId="0" borderId="0" pivotButton="0" quotePrefix="0" xfId="0"/>
    <xf numFmtId="175" fontId="0" fillId="0" borderId="0" pivotButton="0" quotePrefix="0" xfId="0"/>
    <xf numFmtId="0" fontId="0" fillId="0" borderId="0" applyAlignment="1" pivotButton="0" quotePrefix="0" xfId="0">
      <alignment horizontal="right"/>
    </xf>
    <xf numFmtId="176" fontId="0" fillId="0" borderId="0" pivotButton="0" quotePrefix="0" xfId="0"/>
    <xf numFmtId="10" fontId="0" fillId="0" borderId="0" applyAlignment="1" pivotButton="0" quotePrefix="0" xfId="0">
      <alignment horizontal="right"/>
    </xf>
    <xf numFmtId="176" fontId="0" fillId="0" borderId="0" applyAlignment="1" pivotButton="0" quotePrefix="0" xfId="0">
      <alignment horizontal="right"/>
    </xf>
    <xf numFmtId="177" fontId="0" fillId="0" borderId="0" pivotButton="0" quotePrefix="0" xfId="0"/>
    <xf numFmtId="4" fontId="0" fillId="0" borderId="0" pivotButton="0" quotePrefix="0" xfId="0"/>
    <xf numFmtId="10" fontId="48" fillId="19" borderId="0" applyAlignment="1" pivotButton="0" quotePrefix="0" xfId="105">
      <alignment horizontal="center"/>
    </xf>
    <xf numFmtId="0" fontId="10" fillId="0" borderId="33" applyAlignment="1" applyProtection="1" pivotButton="0" quotePrefix="0" xfId="91">
      <alignment horizontal="center" vertical="center"/>
      <protection locked="1" hidden="1"/>
    </xf>
    <xf numFmtId="0" fontId="127" fillId="22" borderId="0" applyAlignment="1" pivotButton="0" quotePrefix="0" xfId="1">
      <alignment horizontal="center" vertical="center" wrapText="1"/>
    </xf>
    <xf numFmtId="22" fontId="3" fillId="0" borderId="0" applyProtection="1" pivotButton="0" quotePrefix="0" xfId="0">
      <protection locked="1" hidden="1"/>
    </xf>
    <xf numFmtId="22" fontId="3" fillId="23" borderId="0" applyProtection="1" pivotButton="0" quotePrefix="0" xfId="0">
      <protection locked="1" hidden="1"/>
    </xf>
    <xf numFmtId="178" fontId="0" fillId="23" borderId="0" applyAlignment="1" pivotButton="0" quotePrefix="0" xfId="0">
      <alignment horizontal="center"/>
    </xf>
    <xf numFmtId="0" fontId="49" fillId="0" borderId="1" applyAlignment="1" applyProtection="1" pivotButton="0" quotePrefix="0" xfId="0">
      <alignment vertical="center"/>
      <protection locked="1" hidden="1"/>
    </xf>
    <xf numFmtId="179" fontId="57" fillId="0" borderId="1" applyAlignment="1" applyProtection="1" pivotButton="0" quotePrefix="0" xfId="5">
      <alignment horizontal="center" vertical="center" wrapText="1"/>
      <protection locked="1" hidden="1"/>
    </xf>
    <xf numFmtId="0" fontId="49" fillId="0" borderId="1" applyAlignment="1" applyProtection="1" pivotButton="0" quotePrefix="0" xfId="0">
      <alignment vertical="center" wrapText="1"/>
      <protection locked="1" hidden="1"/>
    </xf>
    <xf numFmtId="0" fontId="127" fillId="24" borderId="0" applyAlignment="1" pivotButton="0" quotePrefix="0" xfId="1">
      <alignment horizontal="center" vertical="center" wrapText="1"/>
    </xf>
    <xf numFmtId="0" fontId="127" fillId="23" borderId="0" applyAlignment="1" pivotButton="0" quotePrefix="0" xfId="1">
      <alignment horizontal="center" vertical="center" wrapText="1"/>
    </xf>
    <xf numFmtId="0" fontId="0" fillId="0" borderId="0" applyAlignment="1" pivotButton="0" quotePrefix="0" xfId="0">
      <alignment horizontal="left"/>
    </xf>
    <xf numFmtId="0" fontId="16" fillId="5" borderId="0" applyAlignment="1" applyProtection="1" pivotButton="0" quotePrefix="0" xfId="91">
      <alignment horizontal="left" vertical="center"/>
      <protection locked="1" hidden="1"/>
    </xf>
    <xf numFmtId="0" fontId="3" fillId="5" borderId="0" applyAlignment="1" applyProtection="1" pivotButton="0" quotePrefix="0" xfId="91">
      <alignment horizontal="left" vertical="center"/>
      <protection locked="1" hidden="1"/>
    </xf>
    <xf numFmtId="0" fontId="16" fillId="0" borderId="0" applyAlignment="1" applyProtection="1" pivotButton="0" quotePrefix="0" xfId="91">
      <alignment horizontal="left" vertical="center"/>
      <protection locked="1" hidden="1"/>
    </xf>
    <xf numFmtId="0" fontId="3" fillId="0" borderId="0" applyAlignment="1" applyProtection="1" pivotButton="0" quotePrefix="0" xfId="91">
      <alignment vertical="center"/>
      <protection locked="1" hidden="1"/>
    </xf>
    <xf numFmtId="0" fontId="10" fillId="5" borderId="0" applyAlignment="1" applyProtection="1" pivotButton="0" quotePrefix="0" xfId="91">
      <alignment vertical="center"/>
      <protection locked="1" hidden="1"/>
    </xf>
    <xf numFmtId="3" fontId="16" fillId="0" borderId="0" applyAlignment="1" applyProtection="1" pivotButton="0" quotePrefix="0" xfId="91">
      <alignment vertical="center"/>
      <protection locked="1" hidden="1"/>
    </xf>
    <xf numFmtId="0" fontId="14" fillId="5" borderId="0" applyAlignment="1" applyProtection="1" pivotButton="0" quotePrefix="0" xfId="91">
      <alignment vertical="center"/>
      <protection locked="1" hidden="1"/>
    </xf>
    <xf numFmtId="0" fontId="48" fillId="0" borderId="1" applyAlignment="1" applyProtection="1" pivotButton="0" quotePrefix="0" xfId="91">
      <alignment horizontal="center" vertical="center"/>
      <protection locked="1" hidden="1"/>
    </xf>
    <xf numFmtId="0" fontId="31" fillId="5" borderId="0" applyAlignment="1" applyProtection="1" pivotButton="0" quotePrefix="0" xfId="97">
      <alignment vertical="center"/>
      <protection locked="1" hidden="1"/>
    </xf>
    <xf numFmtId="0" fontId="16" fillId="5" borderId="0" applyAlignment="1" applyProtection="1" pivotButton="0" quotePrefix="0" xfId="97">
      <alignment vertical="center"/>
      <protection locked="1" hidden="1"/>
    </xf>
    <xf numFmtId="0" fontId="3" fillId="5" borderId="0" applyAlignment="1" applyProtection="1" pivotButton="0" quotePrefix="0" xfId="97">
      <alignment vertical="center"/>
      <protection locked="1" hidden="1"/>
    </xf>
    <xf numFmtId="0" fontId="3" fillId="0" borderId="0" applyAlignment="1" applyProtection="1" pivotButton="0" quotePrefix="0" xfId="97">
      <alignment vertical="center"/>
      <protection locked="1" hidden="1"/>
    </xf>
    <xf numFmtId="0" fontId="2" fillId="5" borderId="0" applyAlignment="1" applyProtection="1" pivotButton="0" quotePrefix="0" xfId="97">
      <alignment horizontal="right" vertical="center"/>
      <protection locked="1" hidden="1"/>
    </xf>
    <xf numFmtId="0" fontId="18" fillId="5" borderId="0" applyAlignment="1" applyProtection="1" pivotButton="0" quotePrefix="0" xfId="97">
      <alignment vertical="center"/>
      <protection locked="1" hidden="1"/>
    </xf>
    <xf numFmtId="0" fontId="31" fillId="0" borderId="0" applyAlignment="1" applyProtection="1" pivotButton="0" quotePrefix="0" xfId="97">
      <alignment vertical="center"/>
      <protection locked="1" hidden="1"/>
    </xf>
    <xf numFmtId="0" fontId="29" fillId="5" borderId="0" applyAlignment="1" applyProtection="1" pivotButton="0" quotePrefix="0" xfId="97">
      <alignment vertical="center"/>
      <protection locked="1" hidden="1"/>
    </xf>
    <xf numFmtId="0" fontId="19" fillId="5" borderId="0" applyAlignment="1" applyProtection="1" pivotButton="0" quotePrefix="0" xfId="97">
      <alignment vertical="center"/>
      <protection locked="1" hidden="1"/>
    </xf>
    <xf numFmtId="0" fontId="2" fillId="25" borderId="33" applyAlignment="1" applyProtection="1" pivotButton="0" quotePrefix="0" xfId="97">
      <alignment horizontal="center" vertical="center"/>
      <protection locked="1" hidden="1"/>
    </xf>
    <xf numFmtId="3" fontId="3" fillId="5" borderId="0" applyAlignment="1" applyProtection="1" pivotButton="0" quotePrefix="1" xfId="97">
      <alignment vertical="center"/>
      <protection locked="1" hidden="1"/>
    </xf>
    <xf numFmtId="3" fontId="16" fillId="5" borderId="0" applyAlignment="1" applyProtection="1" pivotButton="0" quotePrefix="1" xfId="97">
      <alignment vertical="center"/>
      <protection locked="1" hidden="1"/>
    </xf>
    <xf numFmtId="3" fontId="16" fillId="5" borderId="0" applyAlignment="1" applyProtection="1" pivotButton="0" quotePrefix="0" xfId="97">
      <alignment vertical="center"/>
      <protection locked="1" hidden="1"/>
    </xf>
    <xf numFmtId="0" fontId="0" fillId="0" borderId="0" applyAlignment="1" applyProtection="1" pivotButton="0" quotePrefix="0" xfId="0">
      <alignment vertical="center"/>
      <protection locked="1" hidden="1"/>
    </xf>
    <xf numFmtId="0" fontId="0" fillId="0" borderId="33" applyAlignment="1" applyProtection="1" pivotButton="0" quotePrefix="0" xfId="0">
      <alignment horizontal="center" vertical="center"/>
      <protection locked="1" hidden="1"/>
    </xf>
    <xf numFmtId="0" fontId="0" fillId="26" borderId="33" applyAlignment="1" applyProtection="1" pivotButton="0" quotePrefix="0" xfId="0">
      <alignment vertical="center"/>
      <protection locked="1" hidden="1"/>
    </xf>
    <xf numFmtId="0" fontId="80" fillId="0" borderId="0" applyAlignment="1" applyProtection="1" pivotButton="0" quotePrefix="0" xfId="0">
      <alignment vertical="center"/>
      <protection locked="1" hidden="1"/>
    </xf>
    <xf numFmtId="0" fontId="4" fillId="0" borderId="0" applyAlignment="1" applyProtection="1" pivotButton="0" quotePrefix="1" xfId="0">
      <alignment vertical="center"/>
      <protection locked="1" hidden="1"/>
    </xf>
    <xf numFmtId="0" fontId="81" fillId="12" borderId="0" applyAlignment="1" applyProtection="1" pivotButton="0" quotePrefix="0" xfId="0">
      <alignment vertical="center"/>
      <protection locked="1" hidden="1"/>
    </xf>
    <xf numFmtId="0" fontId="3" fillId="0" borderId="33" applyAlignment="1" applyProtection="1" pivotButton="0" quotePrefix="0" xfId="0">
      <alignment vertical="center"/>
      <protection locked="1" hidden="1"/>
    </xf>
    <xf numFmtId="9" fontId="3" fillId="0" borderId="33" applyAlignment="1" applyProtection="1" pivotButton="0" quotePrefix="0" xfId="105">
      <alignment vertical="center"/>
      <protection locked="1" hidden="1"/>
    </xf>
    <xf numFmtId="0" fontId="9" fillId="0" borderId="1" applyAlignment="1" applyProtection="1" pivotButton="0" quotePrefix="0" xfId="0">
      <alignment horizontal="left" vertical="center"/>
      <protection locked="1" hidden="1"/>
    </xf>
    <xf numFmtId="0" fontId="81" fillId="12" borderId="0" applyAlignment="1" applyProtection="1" pivotButton="0" quotePrefix="0" xfId="0">
      <alignment horizontal="center" vertical="center"/>
      <protection locked="1" hidden="1"/>
    </xf>
    <xf numFmtId="10" fontId="0" fillId="0" borderId="33" applyAlignment="1" applyProtection="1" pivotButton="0" quotePrefix="0" xfId="105">
      <alignment horizontal="center" vertical="center"/>
      <protection locked="1" hidden="1"/>
    </xf>
    <xf numFmtId="0" fontId="0" fillId="0" borderId="0" applyAlignment="1" applyProtection="1" pivotButton="0" quotePrefix="0" xfId="0">
      <alignment horizontal="left" vertical="center"/>
      <protection locked="1" hidden="1"/>
    </xf>
    <xf numFmtId="0" fontId="3" fillId="0" borderId="0" applyAlignment="1" applyProtection="1" pivotButton="0" quotePrefix="0" xfId="0">
      <alignment vertical="center"/>
      <protection locked="1" hidden="1"/>
    </xf>
    <xf numFmtId="9" fontId="0" fillId="0" borderId="0" applyAlignment="1" applyProtection="1" pivotButton="0" quotePrefix="0" xfId="0">
      <alignment vertical="center"/>
      <protection locked="1" hidden="1"/>
    </xf>
    <xf numFmtId="0" fontId="81" fillId="0" borderId="0" applyAlignment="1" applyProtection="1" pivotButton="0" quotePrefix="0" xfId="0">
      <alignment vertical="center"/>
      <protection locked="1" hidden="1"/>
    </xf>
    <xf numFmtId="180" fontId="0" fillId="0" borderId="0" applyAlignment="1" applyProtection="1" pivotButton="0" quotePrefix="0" xfId="5">
      <alignment vertical="center"/>
      <protection locked="1" hidden="1"/>
    </xf>
    <xf numFmtId="0" fontId="9" fillId="27" borderId="1" applyAlignment="1" applyProtection="1" pivotButton="0" quotePrefix="0" xfId="0">
      <alignment horizontal="left" vertical="center"/>
      <protection locked="1" hidden="1"/>
    </xf>
    <xf numFmtId="0" fontId="83" fillId="0" borderId="0" applyAlignment="1" applyProtection="1" pivotButton="0" quotePrefix="0" xfId="0">
      <alignment vertical="center"/>
      <protection locked="1" hidden="1"/>
    </xf>
    <xf numFmtId="0" fontId="84" fillId="0" borderId="0" applyAlignment="1" applyProtection="1" pivotButton="0" quotePrefix="0" xfId="0">
      <alignment horizontal="left" vertical="center"/>
      <protection locked="1" hidden="1"/>
    </xf>
    <xf numFmtId="166" fontId="0" fillId="0" borderId="33" applyAlignment="1" applyProtection="1" pivotButton="0" quotePrefix="0" xfId="5">
      <alignment vertical="center"/>
      <protection locked="1" hidden="1"/>
    </xf>
    <xf numFmtId="0" fontId="85" fillId="0" borderId="0" applyAlignment="1" applyProtection="1" pivotButton="0" quotePrefix="0" xfId="0">
      <alignment horizontal="left" vertical="center"/>
      <protection locked="1" hidden="1"/>
    </xf>
    <xf numFmtId="181" fontId="85" fillId="0" borderId="0" applyAlignment="1" applyProtection="1" pivotButton="0" quotePrefix="0" xfId="0">
      <alignment horizontal="center" vertical="center"/>
      <protection locked="1" hidden="1"/>
    </xf>
    <xf numFmtId="0" fontId="3" fillId="0" borderId="0" applyAlignment="1" applyProtection="1" pivotButton="0" quotePrefix="0" xfId="0">
      <alignment horizontal="left" vertical="center"/>
      <protection locked="1" hidden="1"/>
    </xf>
    <xf numFmtId="166" fontId="0" fillId="0" borderId="0" applyAlignment="1" applyProtection="1" pivotButton="0" quotePrefix="0" xfId="0">
      <alignment horizontal="left" vertical="center"/>
      <protection locked="1" hidden="1"/>
    </xf>
    <xf numFmtId="166" fontId="85" fillId="0" borderId="0" applyAlignment="1" applyProtection="1" pivotButton="0" quotePrefix="0" xfId="5">
      <alignment horizontal="left" vertical="center"/>
      <protection locked="1" hidden="1"/>
    </xf>
    <xf numFmtId="0" fontId="86" fillId="0" borderId="0" applyAlignment="1" applyProtection="1" pivotButton="0" quotePrefix="0" xfId="0">
      <alignment horizontal="center" vertical="center"/>
      <protection locked="1" hidden="1"/>
    </xf>
    <xf numFmtId="2" fontId="0" fillId="0" borderId="33" applyAlignment="1" applyProtection="1" pivotButton="0" quotePrefix="0" xfId="105">
      <alignment vertical="center"/>
      <protection locked="1" hidden="1"/>
    </xf>
    <xf numFmtId="0" fontId="3" fillId="0" borderId="0" applyAlignment="1" applyProtection="1" pivotButton="0" quotePrefix="0" xfId="104">
      <alignment vertical="center"/>
      <protection locked="1" hidden="1"/>
    </xf>
    <xf numFmtId="181" fontId="16" fillId="0" borderId="0" applyAlignment="1" applyProtection="1" pivotButton="0" quotePrefix="0" xfId="91">
      <alignment vertical="center"/>
      <protection locked="1" hidden="1"/>
    </xf>
    <xf numFmtId="0" fontId="15" fillId="0" borderId="0" applyAlignment="1" applyProtection="1" pivotButton="0" quotePrefix="0" xfId="104">
      <alignment horizontal="left" vertical="center"/>
      <protection locked="1" hidden="1"/>
    </xf>
    <xf numFmtId="0" fontId="15" fillId="0" borderId="0" applyAlignment="1" applyProtection="1" pivotButton="0" quotePrefix="0" xfId="104">
      <alignment horizontal="right" vertical="center"/>
      <protection locked="1" hidden="1"/>
    </xf>
    <xf numFmtId="0" fontId="5" fillId="0" borderId="49" applyAlignment="1" applyProtection="1" pivotButton="0" quotePrefix="0" xfId="104">
      <alignment vertical="center"/>
      <protection locked="1" hidden="1"/>
    </xf>
    <xf numFmtId="0" fontId="6" fillId="0" borderId="0" applyAlignment="1" applyProtection="1" pivotButton="0" quotePrefix="0" xfId="104">
      <alignment horizontal="left" vertical="center"/>
      <protection locked="1" hidden="1"/>
    </xf>
    <xf numFmtId="0" fontId="15" fillId="0" borderId="6" applyAlignment="1" applyProtection="1" pivotButton="0" quotePrefix="0" xfId="104">
      <alignment horizontal="center" vertical="center"/>
      <protection locked="1" hidden="1"/>
    </xf>
    <xf numFmtId="0" fontId="15" fillId="0" borderId="2" applyAlignment="1" applyProtection="1" pivotButton="0" quotePrefix="0" xfId="104">
      <alignment horizontal="center" vertical="center"/>
      <protection locked="1" hidden="1"/>
    </xf>
    <xf numFmtId="0" fontId="15" fillId="0" borderId="3" applyAlignment="1" applyProtection="1" pivotButton="0" quotePrefix="0" xfId="104">
      <alignment horizontal="center" vertical="center"/>
      <protection locked="1" hidden="1"/>
    </xf>
    <xf numFmtId="0" fontId="15" fillId="0" borderId="31" applyAlignment="1" applyProtection="1" pivotButton="0" quotePrefix="0" xfId="104">
      <alignment horizontal="center" vertical="center"/>
      <protection locked="1" hidden="1"/>
    </xf>
    <xf numFmtId="0" fontId="15" fillId="0" borderId="0" applyAlignment="1" applyProtection="1" pivotButton="0" quotePrefix="0" xfId="104">
      <alignment horizontal="center" vertical="center"/>
      <protection locked="1" hidden="1"/>
    </xf>
    <xf numFmtId="0" fontId="15" fillId="0" borderId="32" applyAlignment="1" applyProtection="1" pivotButton="0" quotePrefix="0" xfId="104">
      <alignment horizontal="center" vertical="center"/>
      <protection locked="1" hidden="1"/>
    </xf>
    <xf numFmtId="0" fontId="15" fillId="0" borderId="51" applyAlignment="1" applyProtection="1" pivotButton="0" quotePrefix="0" xfId="104">
      <alignment horizontal="center" vertical="center"/>
      <protection locked="1" hidden="1"/>
    </xf>
    <xf numFmtId="0" fontId="15" fillId="0" borderId="40" applyAlignment="1" applyProtection="1" pivotButton="0" quotePrefix="0" xfId="104">
      <alignment horizontal="center" vertical="center"/>
      <protection locked="1" hidden="1"/>
    </xf>
    <xf numFmtId="0" fontId="13" fillId="0" borderId="40" applyAlignment="1" applyProtection="1" pivotButton="0" quotePrefix="0" xfId="104">
      <alignment horizontal="center" vertical="center"/>
      <protection locked="1" hidden="1"/>
    </xf>
    <xf numFmtId="0" fontId="15" fillId="0" borderId="52" applyAlignment="1" applyProtection="1" pivotButton="0" quotePrefix="0" xfId="104">
      <alignment horizontal="center" vertical="center"/>
      <protection locked="1" hidden="1"/>
    </xf>
    <xf numFmtId="0" fontId="3" fillId="0" borderId="15" applyAlignment="1" applyProtection="1" pivotButton="0" quotePrefix="0" xfId="104">
      <alignment horizontal="center" vertical="center"/>
      <protection locked="1" hidden="1"/>
    </xf>
    <xf numFmtId="17" fontId="3" fillId="0" borderId="5" applyAlignment="1" applyProtection="1" pivotButton="0" quotePrefix="0" xfId="104">
      <alignment horizontal="center" vertical="center"/>
      <protection locked="1" hidden="1"/>
    </xf>
    <xf numFmtId="3" fontId="15" fillId="0" borderId="5" applyAlignment="1" applyProtection="1" pivotButton="0" quotePrefix="0" xfId="104">
      <alignment horizontal="center" vertical="center"/>
      <protection locked="1" hidden="1"/>
    </xf>
    <xf numFmtId="0" fontId="3" fillId="0" borderId="5" applyAlignment="1" applyProtection="1" pivotButton="0" quotePrefix="0" xfId="104">
      <alignment vertical="center"/>
      <protection locked="1" hidden="1"/>
    </xf>
    <xf numFmtId="3" fontId="15" fillId="0" borderId="16" applyAlignment="1" applyProtection="1" pivotButton="0" quotePrefix="0" xfId="104">
      <alignment horizontal="center" vertical="center"/>
      <protection locked="1" hidden="1"/>
    </xf>
    <xf numFmtId="0" fontId="3" fillId="0" borderId="17" applyAlignment="1" applyProtection="1" pivotButton="0" quotePrefix="0" xfId="104">
      <alignment horizontal="center" vertical="center"/>
      <protection locked="1" hidden="1"/>
    </xf>
    <xf numFmtId="17" fontId="3" fillId="0" borderId="1" applyAlignment="1" applyProtection="1" pivotButton="0" quotePrefix="0" xfId="104">
      <alignment horizontal="center" vertical="center"/>
      <protection locked="1" hidden="1"/>
    </xf>
    <xf numFmtId="3" fontId="3" fillId="0" borderId="1" applyAlignment="1" applyProtection="1" pivotButton="0" quotePrefix="0" xfId="104">
      <alignment horizontal="center" vertical="center"/>
      <protection locked="1" hidden="1"/>
    </xf>
    <xf numFmtId="3" fontId="15" fillId="0" borderId="1" applyAlignment="1" applyProtection="1" pivotButton="0" quotePrefix="0" xfId="104">
      <alignment horizontal="center" vertical="center"/>
      <protection locked="1" hidden="1"/>
    </xf>
    <xf numFmtId="3" fontId="3" fillId="0" borderId="18" applyAlignment="1" applyProtection="1" pivotButton="0" quotePrefix="0" xfId="104">
      <alignment horizontal="center" vertical="center"/>
      <protection locked="1" hidden="1"/>
    </xf>
    <xf numFmtId="182" fontId="16" fillId="0" borderId="0" applyAlignment="1" applyProtection="1" pivotButton="0" quotePrefix="0" xfId="91">
      <alignment vertical="center"/>
      <protection locked="1" hidden="1"/>
    </xf>
    <xf numFmtId="0" fontId="0" fillId="0" borderId="2" applyAlignment="1" applyProtection="1" pivotButton="0" quotePrefix="0" xfId="0">
      <alignment vertical="center"/>
      <protection locked="1" hidden="1"/>
    </xf>
    <xf numFmtId="0" fontId="16" fillId="0" borderId="2" applyAlignment="1" applyProtection="1" pivotButton="0" quotePrefix="0" xfId="91">
      <alignment vertical="center"/>
      <protection locked="1" hidden="1"/>
    </xf>
    <xf numFmtId="17" fontId="15" fillId="0" borderId="35" applyAlignment="1" applyProtection="1" pivotButton="0" quotePrefix="0" xfId="104">
      <alignment horizontal="right" vertical="center" indent="1"/>
      <protection locked="1" hidden="1"/>
    </xf>
    <xf numFmtId="3" fontId="15" fillId="0" borderId="36" applyAlignment="1" applyProtection="1" pivotButton="0" quotePrefix="0" xfId="104">
      <alignment horizontal="right" vertical="center" indent="1"/>
      <protection locked="1" hidden="1"/>
    </xf>
    <xf numFmtId="3" fontId="15" fillId="0" borderId="34" applyAlignment="1" applyProtection="1" pivotButton="0" quotePrefix="0" xfId="104">
      <alignment horizontal="right" vertical="center" indent="1"/>
      <protection locked="1" hidden="1"/>
    </xf>
    <xf numFmtId="3" fontId="6" fillId="0" borderId="33" applyAlignment="1" applyProtection="1" pivotButton="0" quotePrefix="0" xfId="104">
      <alignment horizontal="right" vertical="center" indent="1"/>
      <protection locked="1" hidden="1"/>
    </xf>
    <xf numFmtId="0" fontId="126" fillId="0" borderId="0" applyAlignment="1" applyProtection="1" pivotButton="0" quotePrefix="0" xfId="101">
      <alignment vertical="center"/>
      <protection locked="1" hidden="1"/>
    </xf>
    <xf numFmtId="0" fontId="32" fillId="4" borderId="6" applyAlignment="1" applyProtection="1" pivotButton="0" quotePrefix="0" xfId="101">
      <alignment vertical="center"/>
      <protection locked="1" hidden="1"/>
    </xf>
    <xf numFmtId="0" fontId="32" fillId="4" borderId="2" applyAlignment="1" applyProtection="1" pivotButton="0" quotePrefix="0" xfId="101">
      <alignment vertical="center"/>
      <protection locked="1" hidden="1"/>
    </xf>
    <xf numFmtId="0" fontId="32" fillId="4" borderId="3" applyAlignment="1" applyProtection="1" pivotButton="0" quotePrefix="0" xfId="101">
      <alignment vertical="center"/>
      <protection locked="1" hidden="1"/>
    </xf>
    <xf numFmtId="0" fontId="32" fillId="4" borderId="9" applyAlignment="1" applyProtection="1" pivotButton="0" quotePrefix="0" xfId="101">
      <alignment vertical="center"/>
      <protection locked="1" hidden="1"/>
    </xf>
    <xf numFmtId="0" fontId="32" fillId="4" borderId="4" applyAlignment="1" applyProtection="1" pivotButton="0" quotePrefix="0" xfId="101">
      <alignment vertical="center"/>
      <protection locked="1" hidden="1"/>
    </xf>
    <xf numFmtId="0" fontId="32" fillId="4" borderId="25" applyAlignment="1" applyProtection="1" pivotButton="0" quotePrefix="0" xfId="101">
      <alignment vertical="center"/>
      <protection locked="1" hidden="1"/>
    </xf>
    <xf numFmtId="0" fontId="6" fillId="0" borderId="0" applyAlignment="1" applyProtection="1" pivotButton="0" quotePrefix="0" xfId="101">
      <alignment vertical="center"/>
      <protection locked="1" hidden="1"/>
    </xf>
    <xf numFmtId="0" fontId="126" fillId="4" borderId="0" applyAlignment="1" applyProtection="1" pivotButton="0" quotePrefix="0" xfId="101">
      <alignment vertical="center"/>
      <protection locked="1" hidden="1"/>
    </xf>
    <xf numFmtId="0" fontId="2" fillId="0" borderId="0" applyAlignment="1" applyProtection="1" pivotButton="0" quotePrefix="0" xfId="101">
      <alignment horizontal="left" vertical="center"/>
      <protection locked="1" hidden="1"/>
    </xf>
    <xf numFmtId="0" fontId="2" fillId="0" borderId="1" applyAlignment="1" applyProtection="1" pivotButton="0" quotePrefix="0" xfId="101">
      <alignment horizontal="left" vertical="center"/>
      <protection locked="1" hidden="1"/>
    </xf>
    <xf numFmtId="0" fontId="126" fillId="0" borderId="32" applyAlignment="1" applyProtection="1" pivotButton="0" quotePrefix="0" xfId="101">
      <alignment vertical="center"/>
      <protection locked="1" hidden="1"/>
    </xf>
    <xf numFmtId="0" fontId="126" fillId="0" borderId="1" applyAlignment="1" applyProtection="1" pivotButton="0" quotePrefix="0" xfId="101">
      <alignment vertical="center"/>
      <protection locked="1" hidden="1"/>
    </xf>
    <xf numFmtId="0" fontId="126" fillId="3" borderId="1" applyAlignment="1" applyProtection="1" pivotButton="0" quotePrefix="0" xfId="101">
      <alignment vertical="center"/>
      <protection locked="1" hidden="1"/>
    </xf>
    <xf numFmtId="0" fontId="126" fillId="3" borderId="18" applyAlignment="1" applyProtection="1" pivotButton="0" quotePrefix="0" xfId="101">
      <alignment vertical="center"/>
      <protection locked="1" hidden="1"/>
    </xf>
    <xf numFmtId="0" fontId="34" fillId="0" borderId="1" applyAlignment="1" applyProtection="1" pivotButton="0" quotePrefix="0" xfId="101">
      <alignment horizontal="center" vertical="center"/>
      <protection locked="1" hidden="1"/>
    </xf>
    <xf numFmtId="0" fontId="34" fillId="0" borderId="1" applyAlignment="1" applyProtection="1" pivotButton="0" quotePrefix="0" xfId="101">
      <alignment vertical="center"/>
      <protection locked="1" hidden="1"/>
    </xf>
    <xf numFmtId="0" fontId="34" fillId="0" borderId="24" applyAlignment="1" applyProtection="1" pivotButton="0" quotePrefix="0" xfId="101">
      <alignment vertical="center"/>
      <protection locked="1" hidden="1"/>
    </xf>
    <xf numFmtId="0" fontId="126" fillId="0" borderId="24" applyAlignment="1" applyProtection="1" pivotButton="0" quotePrefix="0" xfId="101">
      <alignment vertical="center"/>
      <protection locked="1" hidden="1"/>
    </xf>
    <xf numFmtId="0" fontId="126" fillId="0" borderId="31" applyAlignment="1" applyProtection="1" pivotButton="0" quotePrefix="0" xfId="101">
      <alignment vertical="center"/>
      <protection locked="1" hidden="1"/>
    </xf>
    <xf numFmtId="183" fontId="71" fillId="0" borderId="0" applyAlignment="1" applyProtection="1" pivotButton="0" quotePrefix="0" xfId="34">
      <alignment vertical="center"/>
      <protection locked="1" hidden="1"/>
    </xf>
    <xf numFmtId="0" fontId="126" fillId="0" borderId="0" applyAlignment="1" applyProtection="1" pivotButton="0" quotePrefix="0" xfId="101">
      <alignment horizontal="center" vertical="center"/>
      <protection locked="1" hidden="1"/>
    </xf>
    <xf numFmtId="0" fontId="2" fillId="0" borderId="0" applyAlignment="1" applyProtection="1" pivotButton="0" quotePrefix="0" xfId="101">
      <alignment horizontal="center" vertical="center"/>
      <protection locked="1" hidden="1"/>
    </xf>
    <xf numFmtId="0" fontId="126" fillId="0" borderId="41" applyAlignment="1" applyProtection="1" pivotButton="0" quotePrefix="0" xfId="101">
      <alignment vertical="center"/>
      <protection locked="1" hidden="1"/>
    </xf>
    <xf numFmtId="10" fontId="71" fillId="0" borderId="0" applyAlignment="1" applyProtection="1" pivotButton="0" quotePrefix="0" xfId="109">
      <alignment horizontal="center" vertical="center"/>
      <protection locked="1" hidden="1"/>
    </xf>
    <xf numFmtId="10" fontId="3" fillId="0" borderId="0" applyAlignment="1" applyProtection="1" pivotButton="0" quotePrefix="0" xfId="109">
      <alignment horizontal="center" vertical="center"/>
      <protection locked="1" hidden="1"/>
    </xf>
    <xf numFmtId="10" fontId="3" fillId="0" borderId="32" applyAlignment="1" applyProtection="1" pivotButton="0" quotePrefix="0" xfId="109">
      <alignment horizontal="center" vertical="center"/>
      <protection locked="1" hidden="1"/>
    </xf>
    <xf numFmtId="0" fontId="2" fillId="0" borderId="0" applyAlignment="1" applyProtection="1" pivotButton="0" quotePrefix="0" xfId="101">
      <alignment horizontal="right" vertical="center"/>
      <protection locked="1" hidden="1"/>
    </xf>
    <xf numFmtId="184" fontId="3" fillId="0" borderId="0" applyAlignment="1" applyProtection="1" pivotButton="0" quotePrefix="0" xfId="8">
      <alignment horizontal="center" vertical="center"/>
      <protection locked="1" hidden="1"/>
    </xf>
    <xf numFmtId="184" fontId="3" fillId="4" borderId="0" applyAlignment="1" applyProtection="1" pivotButton="0" quotePrefix="0" xfId="8">
      <alignment horizontal="center" vertical="center"/>
      <protection locked="1" hidden="1"/>
    </xf>
    <xf numFmtId="0" fontId="2" fillId="4" borderId="0" applyAlignment="1" applyProtection="1" pivotButton="0" quotePrefix="0" xfId="101">
      <alignment horizontal="right" vertical="center"/>
      <protection locked="1" hidden="1"/>
    </xf>
    <xf numFmtId="0" fontId="126" fillId="4" borderId="53" applyAlignment="1" applyProtection="1" pivotButton="0" quotePrefix="0" xfId="101">
      <alignment vertical="center"/>
      <protection locked="1" hidden="1"/>
    </xf>
    <xf numFmtId="0" fontId="126" fillId="4" borderId="54" applyAlignment="1" applyProtection="1" pivotButton="0" quotePrefix="0" xfId="101">
      <alignment vertical="center"/>
      <protection locked="1" hidden="1"/>
    </xf>
    <xf numFmtId="0" fontId="126" fillId="4" borderId="32" applyAlignment="1" applyProtection="1" pivotButton="0" quotePrefix="0" xfId="101">
      <alignment vertical="center"/>
      <protection locked="1" hidden="1"/>
    </xf>
    <xf numFmtId="0" fontId="3" fillId="0" borderId="0" applyAlignment="1" applyProtection="1" pivotButton="0" quotePrefix="0" xfId="104">
      <alignment horizontal="center" vertical="center"/>
      <protection locked="1" hidden="1"/>
    </xf>
    <xf numFmtId="172" fontId="0" fillId="0" borderId="0" applyAlignment="1" applyProtection="1" pivotButton="0" quotePrefix="0" xfId="0">
      <alignment vertical="center"/>
      <protection locked="1" hidden="1"/>
    </xf>
    <xf numFmtId="185" fontId="0" fillId="0" borderId="0" applyAlignment="1" applyProtection="1" pivotButton="0" quotePrefix="0" xfId="0">
      <alignment vertical="center"/>
      <protection locked="1" hidden="1"/>
    </xf>
    <xf numFmtId="0" fontId="16" fillId="0" borderId="0" applyAlignment="1" applyProtection="1" pivotButton="0" quotePrefix="0" xfId="0">
      <alignment vertical="top"/>
      <protection locked="1" hidden="1"/>
    </xf>
    <xf numFmtId="0" fontId="48" fillId="0" borderId="0" applyAlignment="1" applyProtection="1" pivotButton="0" quotePrefix="0" xfId="0">
      <alignment vertical="center"/>
      <protection locked="1" hidden="1"/>
    </xf>
    <xf numFmtId="0" fontId="31" fillId="5" borderId="0" applyAlignment="1" applyProtection="1" pivotButton="0" quotePrefix="0" xfId="97">
      <alignment horizontal="right" vertical="center" indent="1"/>
      <protection locked="1" hidden="1"/>
    </xf>
    <xf numFmtId="0" fontId="2" fillId="5" borderId="0" applyAlignment="1" applyProtection="1" pivotButton="0" quotePrefix="0" xfId="97">
      <alignment horizontal="right" vertical="center" indent="1"/>
      <protection locked="1" hidden="1"/>
    </xf>
    <xf numFmtId="181" fontId="3" fillId="6" borderId="1" applyAlignment="1" applyProtection="1" pivotButton="0" quotePrefix="0" xfId="91">
      <alignment horizontal="right" vertical="center" indent="1"/>
      <protection locked="1" hidden="1"/>
    </xf>
    <xf numFmtId="181" fontId="3" fillId="6" borderId="18" applyAlignment="1" applyProtection="1" pivotButton="0" quotePrefix="0" xfId="91">
      <alignment horizontal="right" vertical="center" indent="1"/>
      <protection locked="1" hidden="1"/>
    </xf>
    <xf numFmtId="180" fontId="3" fillId="0" borderId="1" applyAlignment="1" applyProtection="1" pivotButton="0" quotePrefix="0" xfId="5">
      <alignment horizontal="right" vertical="center" indent="1"/>
      <protection locked="1" hidden="1"/>
    </xf>
    <xf numFmtId="166" fontId="3" fillId="0" borderId="1" applyAlignment="1" applyProtection="1" pivotButton="0" quotePrefix="0" xfId="5">
      <alignment horizontal="right" vertical="center" indent="1"/>
      <protection locked="1" hidden="1"/>
    </xf>
    <xf numFmtId="166" fontId="3" fillId="0" borderId="18" applyAlignment="1" applyProtection="1" pivotButton="0" quotePrefix="0" xfId="5">
      <alignment horizontal="right" vertical="center" indent="1"/>
      <protection locked="1" hidden="1"/>
    </xf>
    <xf numFmtId="166" fontId="3" fillId="6" borderId="13" applyAlignment="1" applyProtection="1" pivotButton="0" quotePrefix="0" xfId="5">
      <alignment horizontal="right" vertical="center" indent="1"/>
      <protection locked="1" hidden="1"/>
    </xf>
    <xf numFmtId="166" fontId="3" fillId="6" borderId="14" applyAlignment="1" applyProtection="1" pivotButton="0" quotePrefix="0" xfId="5">
      <alignment horizontal="right" vertical="center" indent="1"/>
      <protection locked="1" hidden="1"/>
    </xf>
    <xf numFmtId="180" fontId="2" fillId="6" borderId="13" applyAlignment="1" applyProtection="1" pivotButton="0" quotePrefix="0" xfId="91">
      <alignment horizontal="right" vertical="center" indent="1"/>
      <protection locked="1" hidden="1"/>
    </xf>
    <xf numFmtId="180" fontId="2" fillId="6" borderId="14" applyAlignment="1" applyProtection="1" pivotButton="0" quotePrefix="0" xfId="91">
      <alignment horizontal="right" vertical="center" indent="1"/>
      <protection locked="1" hidden="1"/>
    </xf>
    <xf numFmtId="180" fontId="3" fillId="0" borderId="18" applyAlignment="1" applyProtection="1" pivotButton="0" quotePrefix="0" xfId="5">
      <alignment horizontal="right" vertical="center" indent="1"/>
      <protection locked="1" hidden="1"/>
    </xf>
    <xf numFmtId="180" fontId="25" fillId="6" borderId="13" applyAlignment="1" applyProtection="1" pivotButton="0" quotePrefix="0" xfId="91">
      <alignment horizontal="right" vertical="center" indent="1"/>
      <protection locked="1" hidden="1"/>
    </xf>
    <xf numFmtId="0" fontId="3" fillId="5" borderId="0" applyAlignment="1" applyProtection="1" pivotButton="0" quotePrefix="0" xfId="97">
      <alignment horizontal="right" vertical="center" indent="1"/>
      <protection locked="1" hidden="1"/>
    </xf>
    <xf numFmtId="180" fontId="88" fillId="6" borderId="14" applyAlignment="1" applyProtection="1" pivotButton="0" quotePrefix="0" xfId="91">
      <alignment horizontal="right" vertical="center" indent="1"/>
      <protection locked="1" hidden="1"/>
    </xf>
    <xf numFmtId="180" fontId="3" fillId="0" borderId="13" applyAlignment="1" applyProtection="1" pivotButton="0" quotePrefix="0" xfId="5">
      <alignment horizontal="right" vertical="center" indent="1"/>
      <protection locked="1" hidden="1"/>
    </xf>
    <xf numFmtId="180" fontId="3" fillId="0" borderId="14" applyAlignment="1" applyProtection="1" pivotButton="0" quotePrefix="0" xfId="5">
      <alignment horizontal="right" vertical="center" indent="1"/>
      <protection locked="1" hidden="1"/>
    </xf>
    <xf numFmtId="1" fontId="16" fillId="0" borderId="0" applyAlignment="1" applyProtection="1" pivotButton="0" quotePrefix="0" xfId="91">
      <alignment vertical="center"/>
      <protection locked="1" hidden="1"/>
    </xf>
    <xf numFmtId="0" fontId="48" fillId="4" borderId="1" applyAlignment="1" applyProtection="1" pivotButton="0" quotePrefix="0" xfId="91">
      <alignment horizontal="center" vertical="center"/>
      <protection locked="1" hidden="1"/>
    </xf>
    <xf numFmtId="3" fontId="0" fillId="0" borderId="0" applyAlignment="1" applyProtection="1" pivotButton="0" quotePrefix="0" xfId="0">
      <alignment vertical="center"/>
      <protection locked="1" hidden="1"/>
    </xf>
    <xf numFmtId="185" fontId="0" fillId="0" borderId="0" applyAlignment="1" applyProtection="1" pivotButton="0" quotePrefix="0" xfId="59">
      <alignment horizontal="left" vertical="center"/>
      <protection locked="1" hidden="1"/>
    </xf>
    <xf numFmtId="0" fontId="3" fillId="0" borderId="0" applyAlignment="1" applyProtection="1" pivotButton="0" quotePrefix="0" xfId="0">
      <alignment horizontal="right" vertical="center"/>
      <protection locked="1" hidden="1"/>
    </xf>
    <xf numFmtId="0" fontId="0" fillId="0" borderId="0" applyAlignment="1" applyProtection="1" pivotButton="0" quotePrefix="0" xfId="0">
      <alignment horizontal="right" vertical="center"/>
      <protection locked="1" hidden="1"/>
    </xf>
    <xf numFmtId="0" fontId="89" fillId="0" borderId="0" applyAlignment="1" applyProtection="1" pivotButton="0" quotePrefix="0" xfId="0">
      <alignment horizontal="right" vertical="center"/>
      <protection locked="1" hidden="1"/>
    </xf>
    <xf numFmtId="0" fontId="0" fillId="0" borderId="0" applyAlignment="1" applyProtection="1" pivotButton="0" quotePrefix="0" xfId="0">
      <alignment horizontal="left" vertical="center" wrapText="1"/>
      <protection locked="1" hidden="1"/>
    </xf>
    <xf numFmtId="0" fontId="0" fillId="4" borderId="0" applyAlignment="1" applyProtection="1" pivotButton="0" quotePrefix="0" xfId="0">
      <alignment vertical="center"/>
      <protection locked="1" hidden="1"/>
    </xf>
    <xf numFmtId="0" fontId="0" fillId="4" borderId="0" applyAlignment="1" applyProtection="1" pivotButton="0" quotePrefix="0" xfId="0">
      <alignment horizontal="left" vertical="center"/>
      <protection locked="1" hidden="1"/>
    </xf>
    <xf numFmtId="169" fontId="16" fillId="4" borderId="54" applyAlignment="1" applyProtection="1" pivotButton="0" quotePrefix="0" xfId="59">
      <alignment horizontal="left" vertical="center"/>
      <protection locked="1" hidden="1"/>
    </xf>
    <xf numFmtId="0" fontId="3" fillId="4" borderId="0" applyAlignment="1" applyProtection="1" pivotButton="0" quotePrefix="0" xfId="0">
      <alignment horizontal="left" vertical="center"/>
      <protection locked="1" hidden="1"/>
    </xf>
    <xf numFmtId="0" fontId="3" fillId="4" borderId="0" applyAlignment="1" applyProtection="1" pivotButton="0" quotePrefix="0" xfId="0">
      <alignment vertical="center"/>
      <protection locked="1" hidden="1"/>
    </xf>
    <xf numFmtId="170" fontId="40" fillId="4" borderId="0" applyAlignment="1" applyProtection="1" pivotButton="0" quotePrefix="0" xfId="0">
      <alignment horizontal="left" vertical="center"/>
      <protection locked="1" hidden="1"/>
    </xf>
    <xf numFmtId="170" fontId="41" fillId="0" borderId="0" applyAlignment="1" applyProtection="1" pivotButton="0" quotePrefix="0" xfId="0">
      <alignment horizontal="left" vertical="center"/>
      <protection locked="1" hidden="1"/>
    </xf>
    <xf numFmtId="17" fontId="3" fillId="12" borderId="18" applyAlignment="1" applyProtection="1" pivotButton="0" quotePrefix="0" xfId="97">
      <alignment horizontal="right" vertical="center" indent="1"/>
      <protection locked="1" hidden="1"/>
    </xf>
    <xf numFmtId="180" fontId="3" fillId="12" borderId="1" applyAlignment="1" applyProtection="1" pivotButton="0" quotePrefix="0" xfId="5">
      <alignment horizontal="right" vertical="center" indent="1"/>
      <protection locked="1" hidden="1"/>
    </xf>
    <xf numFmtId="0" fontId="3" fillId="12" borderId="18" applyAlignment="1" applyProtection="1" pivotButton="0" quotePrefix="0" xfId="97">
      <alignment horizontal="right" vertical="center" indent="1"/>
      <protection locked="1" hidden="1"/>
    </xf>
    <xf numFmtId="180" fontId="3" fillId="12" borderId="18" applyAlignment="1" applyProtection="1" pivotButton="0" quotePrefix="0" xfId="5">
      <alignment horizontal="right" vertical="center" indent="1"/>
      <protection locked="1" hidden="1"/>
    </xf>
    <xf numFmtId="166" fontId="3" fillId="12" borderId="1" applyAlignment="1" applyProtection="1" pivotButton="0" quotePrefix="0" xfId="5">
      <alignment horizontal="right" vertical="center" indent="1"/>
      <protection locked="1" hidden="1"/>
    </xf>
    <xf numFmtId="166" fontId="3" fillId="12" borderId="18" applyAlignment="1" applyProtection="1" pivotButton="0" quotePrefix="0" xfId="5">
      <alignment horizontal="right" vertical="center" indent="1"/>
      <protection locked="1" hidden="1"/>
    </xf>
    <xf numFmtId="0" fontId="49" fillId="0" borderId="0" applyAlignment="1" applyProtection="1" pivotButton="0" quotePrefix="0" xfId="0">
      <alignment vertical="center"/>
      <protection locked="1" hidden="1"/>
    </xf>
    <xf numFmtId="0" fontId="90" fillId="0" borderId="0" applyAlignment="1" applyProtection="1" pivotButton="0" quotePrefix="0" xfId="0">
      <alignment vertical="center"/>
      <protection locked="1" hidden="1"/>
    </xf>
    <xf numFmtId="166" fontId="3" fillId="0" borderId="33" applyAlignment="1" applyProtection="1" pivotButton="0" quotePrefix="0" xfId="5">
      <alignment vertical="center"/>
      <protection locked="1" hidden="1"/>
    </xf>
    <xf numFmtId="0" fontId="4" fillId="0" borderId="0" applyAlignment="1" applyProtection="1" pivotButton="0" quotePrefix="0" xfId="91">
      <alignment vertical="center"/>
      <protection locked="1" hidden="1"/>
    </xf>
    <xf numFmtId="0" fontId="49" fillId="0" borderId="0" applyAlignment="1" applyProtection="1" pivotButton="0" quotePrefix="0" xfId="104">
      <alignment horizontal="center" vertical="center"/>
      <protection locked="1" hidden="1"/>
    </xf>
    <xf numFmtId="0" fontId="16" fillId="5" borderId="0" applyAlignment="1" applyProtection="1" pivotButton="0" quotePrefix="0" xfId="98">
      <alignment horizontal="right" vertical="center" indent="1"/>
      <protection locked="1" hidden="1"/>
    </xf>
    <xf numFmtId="0" fontId="2" fillId="5" borderId="0" applyAlignment="1" applyProtection="1" pivotButton="0" quotePrefix="0" xfId="98">
      <alignment horizontal="right" vertical="center" indent="1"/>
      <protection locked="1" hidden="1"/>
    </xf>
    <xf numFmtId="0" fontId="2" fillId="6" borderId="42" applyAlignment="1" applyProtection="1" pivotButton="0" quotePrefix="0" xfId="98">
      <alignment horizontal="right" vertical="center" indent="1"/>
      <protection locked="1" hidden="1"/>
    </xf>
    <xf numFmtId="0" fontId="2" fillId="6" borderId="55" applyAlignment="1" applyProtection="1" pivotButton="0" quotePrefix="0" xfId="98">
      <alignment horizontal="right" vertical="center" indent="1"/>
      <protection locked="1" hidden="1"/>
    </xf>
    <xf numFmtId="0" fontId="3" fillId="6" borderId="5" applyAlignment="1" applyProtection="1" pivotButton="0" quotePrefix="0" xfId="98">
      <alignment horizontal="right" vertical="center" indent="1"/>
      <protection locked="1" hidden="1"/>
    </xf>
    <xf numFmtId="0" fontId="3" fillId="6" borderId="16" applyAlignment="1" applyProtection="1" pivotButton="0" quotePrefix="0" xfId="98">
      <alignment horizontal="right" vertical="center" indent="1"/>
      <protection locked="1" hidden="1"/>
    </xf>
    <xf numFmtId="3" fontId="3" fillId="0" borderId="1" applyAlignment="1" applyProtection="1" pivotButton="0" quotePrefix="0" xfId="98">
      <alignment horizontal="right" vertical="center" indent="1"/>
      <protection locked="1" hidden="1"/>
    </xf>
    <xf numFmtId="3" fontId="3" fillId="0" borderId="18" applyAlignment="1" applyProtection="1" pivotButton="0" quotePrefix="0" xfId="98">
      <alignment horizontal="right" vertical="center" indent="1"/>
      <protection locked="1" hidden="1"/>
    </xf>
    <xf numFmtId="3" fontId="3" fillId="0" borderId="27" applyAlignment="1" applyProtection="1" pivotButton="0" quotePrefix="0" xfId="98">
      <alignment horizontal="right" vertical="center" indent="1"/>
      <protection locked="1" hidden="1"/>
    </xf>
    <xf numFmtId="3" fontId="3" fillId="0" borderId="28" applyAlignment="1" applyProtection="1" pivotButton="0" quotePrefix="0" xfId="98">
      <alignment horizontal="right" vertical="center" indent="1"/>
      <protection locked="1" hidden="1"/>
    </xf>
    <xf numFmtId="3" fontId="13" fillId="6" borderId="13" applyAlignment="1" applyProtection="1" pivotButton="0" quotePrefix="0" xfId="98">
      <alignment horizontal="right" vertical="center" indent="1"/>
      <protection locked="1" hidden="1"/>
    </xf>
    <xf numFmtId="3" fontId="13" fillId="6" borderId="14" applyAlignment="1" applyProtection="1" pivotButton="0" quotePrefix="0" xfId="98">
      <alignment horizontal="right" vertical="center" indent="1"/>
      <protection locked="1" hidden="1"/>
    </xf>
    <xf numFmtId="0" fontId="2" fillId="6" borderId="5" applyAlignment="1" applyProtection="1" pivotButton="0" quotePrefix="0" xfId="98">
      <alignment horizontal="right" vertical="center" indent="1"/>
      <protection locked="1" hidden="1"/>
    </xf>
    <xf numFmtId="0" fontId="2" fillId="6" borderId="16" applyAlignment="1" applyProtection="1" pivotButton="0" quotePrefix="0" xfId="98">
      <alignment horizontal="right" vertical="center" indent="1"/>
      <protection locked="1" hidden="1"/>
    </xf>
    <xf numFmtId="3" fontId="3" fillId="0" borderId="5" applyAlignment="1" applyProtection="1" pivotButton="0" quotePrefix="0" xfId="98">
      <alignment horizontal="right" vertical="center" indent="1"/>
      <protection locked="1" hidden="1"/>
    </xf>
    <xf numFmtId="3" fontId="3" fillId="0" borderId="16" applyAlignment="1" applyProtection="1" pivotButton="0" quotePrefix="0" xfId="98">
      <alignment horizontal="right" vertical="center" indent="1"/>
      <protection locked="1" hidden="1"/>
    </xf>
    <xf numFmtId="0" fontId="2" fillId="6" borderId="10" applyAlignment="1" applyProtection="1" pivotButton="0" quotePrefix="0" xfId="98">
      <alignment horizontal="right" vertical="center" indent="1"/>
      <protection locked="1" hidden="1"/>
    </xf>
    <xf numFmtId="0" fontId="2" fillId="6" borderId="26" applyAlignment="1" applyProtection="1" pivotButton="0" quotePrefix="0" xfId="98">
      <alignment horizontal="right" vertical="center" indent="1"/>
      <protection locked="1" hidden="1"/>
    </xf>
    <xf numFmtId="0" fontId="3" fillId="5" borderId="0" applyAlignment="1" applyProtection="1" pivotButton="0" quotePrefix="0" xfId="98">
      <alignment horizontal="right" vertical="center" indent="1"/>
      <protection locked="1" hidden="1"/>
    </xf>
    <xf numFmtId="0" fontId="2" fillId="6" borderId="56" applyAlignment="1" applyProtection="1" pivotButton="0" quotePrefix="0" xfId="98">
      <alignment horizontal="right" vertical="center" indent="1"/>
      <protection locked="1" hidden="1"/>
    </xf>
    <xf numFmtId="0" fontId="2" fillId="6" borderId="29" applyAlignment="1" applyProtection="1" pivotButton="0" quotePrefix="0" xfId="98">
      <alignment horizontal="right" vertical="center" indent="1"/>
      <protection locked="1" hidden="1"/>
    </xf>
    <xf numFmtId="0" fontId="3" fillId="6" borderId="0" applyAlignment="1" applyProtection="1" pivotButton="0" quotePrefix="0" xfId="98">
      <alignment horizontal="right" vertical="center" indent="1"/>
      <protection locked="1" hidden="1"/>
    </xf>
    <xf numFmtId="0" fontId="3" fillId="6" borderId="32" applyAlignment="1" applyProtection="1" pivotButton="0" quotePrefix="0" xfId="98">
      <alignment horizontal="right" vertical="center" indent="1"/>
      <protection locked="1" hidden="1"/>
    </xf>
    <xf numFmtId="0" fontId="3" fillId="6" borderId="4" applyAlignment="1" applyProtection="1" pivotButton="0" quotePrefix="0" xfId="98">
      <alignment horizontal="right" vertical="center" indent="1"/>
      <protection locked="1" hidden="1"/>
    </xf>
    <xf numFmtId="0" fontId="3" fillId="6" borderId="25" applyAlignment="1" applyProtection="1" pivotButton="0" quotePrefix="0" xfId="98">
      <alignment horizontal="right" vertical="center" indent="1"/>
      <protection locked="1" hidden="1"/>
    </xf>
    <xf numFmtId="0" fontId="18" fillId="6" borderId="49" applyAlignment="1" applyProtection="1" pivotButton="0" quotePrefix="0" xfId="97">
      <alignment vertical="center"/>
      <protection locked="1" hidden="1"/>
    </xf>
    <xf numFmtId="0" fontId="18" fillId="6" borderId="39" applyAlignment="1" applyProtection="1" pivotButton="0" quotePrefix="0" xfId="97">
      <alignment vertical="center"/>
      <protection locked="1" hidden="1"/>
    </xf>
    <xf numFmtId="0" fontId="6" fillId="0" borderId="38" applyAlignment="1" applyProtection="1" pivotButton="0" quotePrefix="0" xfId="98">
      <alignment vertical="center"/>
      <protection locked="1" hidden="1"/>
    </xf>
    <xf numFmtId="0" fontId="6" fillId="0" borderId="49" applyAlignment="1" applyProtection="1" pivotButton="0" quotePrefix="0" xfId="98">
      <alignment vertical="center"/>
      <protection locked="1" hidden="1"/>
    </xf>
    <xf numFmtId="0" fontId="6" fillId="0" borderId="39" applyAlignment="1" applyProtection="1" pivotButton="0" quotePrefix="0" xfId="98">
      <alignment vertical="center"/>
      <protection locked="1" hidden="1"/>
    </xf>
    <xf numFmtId="17" fontId="3" fillId="12" borderId="1" applyAlignment="1" applyProtection="1" pivotButton="0" quotePrefix="0" xfId="98">
      <alignment horizontal="right" vertical="center" indent="1"/>
      <protection locked="1" hidden="1"/>
    </xf>
    <xf numFmtId="0" fontId="3" fillId="12" borderId="1" applyAlignment="1" applyProtection="1" pivotButton="0" quotePrefix="0" xfId="98">
      <alignment horizontal="right" vertical="center" indent="1"/>
      <protection locked="1" hidden="1"/>
    </xf>
    <xf numFmtId="0" fontId="6" fillId="0" borderId="39" applyAlignment="1" applyProtection="1" pivotButton="0" quotePrefix="0" xfId="98">
      <alignment horizontal="right" vertical="center"/>
      <protection locked="1" hidden="1"/>
    </xf>
    <xf numFmtId="0" fontId="16" fillId="5" borderId="0" applyAlignment="1" applyProtection="1" pivotButton="0" quotePrefix="0" xfId="98">
      <alignment vertical="center"/>
      <protection locked="1" hidden="1"/>
    </xf>
    <xf numFmtId="0" fontId="3" fillId="5" borderId="0" applyAlignment="1" applyProtection="1" pivotButton="0" quotePrefix="0" xfId="98">
      <alignment vertical="center"/>
      <protection locked="1" hidden="1"/>
    </xf>
    <xf numFmtId="0" fontId="3" fillId="0" borderId="0" applyAlignment="1" applyProtection="1" pivotButton="0" quotePrefix="0" xfId="98">
      <alignment vertical="center"/>
      <protection locked="1" hidden="1"/>
    </xf>
    <xf numFmtId="0" fontId="2" fillId="5" borderId="0" applyAlignment="1" applyProtection="1" pivotButton="0" quotePrefix="0" xfId="98">
      <alignment horizontal="right" vertical="center"/>
      <protection locked="1" hidden="1"/>
    </xf>
    <xf numFmtId="0" fontId="16" fillId="0" borderId="0" applyAlignment="1" applyProtection="1" pivotButton="0" quotePrefix="0" xfId="98">
      <alignment vertical="center"/>
      <protection locked="1" hidden="1"/>
    </xf>
    <xf numFmtId="0" fontId="26" fillId="5" borderId="0" applyAlignment="1" applyProtection="1" pivotButton="0" quotePrefix="0" xfId="98">
      <alignment vertical="center"/>
      <protection locked="1" hidden="1"/>
    </xf>
    <xf numFmtId="0" fontId="11" fillId="5" borderId="0" applyAlignment="1" applyProtection="1" pivotButton="0" quotePrefix="0" xfId="98">
      <alignment vertical="center"/>
      <protection locked="1" hidden="1"/>
    </xf>
    <xf numFmtId="0" fontId="11" fillId="0" borderId="0" applyAlignment="1" applyProtection="1" pivotButton="0" quotePrefix="0" xfId="98">
      <alignment vertical="center"/>
      <protection locked="1" hidden="1"/>
    </xf>
    <xf numFmtId="0" fontId="2" fillId="0" borderId="57" applyAlignment="1" applyProtection="1" pivotButton="0" quotePrefix="0" xfId="98">
      <alignment horizontal="center" vertical="center"/>
      <protection locked="1" hidden="1"/>
    </xf>
    <xf numFmtId="0" fontId="21" fillId="6" borderId="2" applyAlignment="1" applyProtection="1" pivotButton="0" quotePrefix="0" xfId="98">
      <alignment vertical="center"/>
      <protection locked="1" hidden="1"/>
    </xf>
    <xf numFmtId="0" fontId="21" fillId="6" borderId="2" applyAlignment="1" applyProtection="1" pivotButton="0" quotePrefix="0" xfId="98">
      <alignment horizontal="left" vertical="center"/>
      <protection locked="1" hidden="1"/>
    </xf>
    <xf numFmtId="0" fontId="11" fillId="6" borderId="31" applyAlignment="1" applyProtection="1" pivotButton="0" quotePrefix="0" xfId="98">
      <alignment vertical="center"/>
      <protection locked="1" hidden="1"/>
    </xf>
    <xf numFmtId="0" fontId="21" fillId="6" borderId="0" applyAlignment="1" applyProtection="1" pivotButton="0" quotePrefix="0" xfId="98">
      <alignment horizontal="right" vertical="center"/>
      <protection locked="1" hidden="1"/>
    </xf>
    <xf numFmtId="0" fontId="21" fillId="6" borderId="0" applyAlignment="1" applyProtection="1" pivotButton="0" quotePrefix="0" xfId="98">
      <alignment horizontal="right" vertical="center" indent="1"/>
      <protection locked="1" hidden="1"/>
    </xf>
    <xf numFmtId="0" fontId="20" fillId="5" borderId="0" applyAlignment="1" applyProtection="1" pivotButton="0" quotePrefix="0" xfId="98">
      <alignment vertical="center"/>
      <protection locked="1" hidden="1"/>
    </xf>
    <xf numFmtId="0" fontId="21" fillId="6" borderId="58" applyAlignment="1" applyProtection="1" pivotButton="0" quotePrefix="0" xfId="98">
      <alignment vertical="center"/>
      <protection locked="1" hidden="1"/>
    </xf>
    <xf numFmtId="0" fontId="21" fillId="5" borderId="0" applyAlignment="1" applyProtection="1" pivotButton="0" quotePrefix="0" xfId="98">
      <alignment vertical="center"/>
      <protection locked="1" hidden="1"/>
    </xf>
    <xf numFmtId="0" fontId="21" fillId="0" borderId="0" applyAlignment="1" applyProtection="1" pivotButton="0" quotePrefix="0" xfId="98">
      <alignment vertical="center"/>
      <protection locked="1" hidden="1"/>
    </xf>
    <xf numFmtId="3" fontId="3" fillId="0" borderId="17" applyAlignment="1" applyProtection="1" pivotButton="0" quotePrefix="0" xfId="98">
      <alignment horizontal="right" vertical="center" indent="1"/>
      <protection locked="1" hidden="1"/>
    </xf>
    <xf numFmtId="180" fontId="88" fillId="6" borderId="19" applyAlignment="1" applyProtection="1" pivotButton="0" quotePrefix="0" xfId="91">
      <alignment horizontal="right" vertical="center" indent="1"/>
      <protection locked="1" hidden="1"/>
    </xf>
    <xf numFmtId="0" fontId="21" fillId="6" borderId="4" applyAlignment="1" applyProtection="1" pivotButton="0" quotePrefix="0" xfId="98">
      <alignment vertical="center"/>
      <protection locked="1" hidden="1"/>
    </xf>
    <xf numFmtId="0" fontId="2" fillId="0" borderId="59" applyAlignment="1" applyProtection="1" pivotButton="0" quotePrefix="0" xfId="98">
      <alignment horizontal="center" vertical="center"/>
      <protection locked="1" hidden="1"/>
    </xf>
    <xf numFmtId="0" fontId="21" fillId="6" borderId="61" applyAlignment="1" applyProtection="1" pivotButton="0" quotePrefix="0" xfId="98">
      <alignment horizontal="right" vertical="center"/>
      <protection locked="1" hidden="1"/>
    </xf>
    <xf numFmtId="0" fontId="22" fillId="6" borderId="18" applyAlignment="1" applyProtection="1" pivotButton="0" quotePrefix="0" xfId="98">
      <alignment horizontal="right" vertical="center" indent="1"/>
      <protection locked="1" hidden="1"/>
    </xf>
    <xf numFmtId="0" fontId="22" fillId="6" borderId="62" applyAlignment="1" applyProtection="1" pivotButton="0" quotePrefix="0" xfId="98">
      <alignment horizontal="right" vertical="center" indent="1"/>
      <protection locked="1" hidden="1"/>
    </xf>
    <xf numFmtId="0" fontId="22" fillId="6" borderId="29" applyAlignment="1" applyProtection="1" pivotButton="0" quotePrefix="0" xfId="98">
      <alignment horizontal="right" vertical="center" indent="1"/>
      <protection locked="1" hidden="1"/>
    </xf>
    <xf numFmtId="0" fontId="11" fillId="6" borderId="0" applyAlignment="1" applyProtection="1" pivotButton="0" quotePrefix="0" xfId="98">
      <alignment horizontal="right" vertical="center" indent="1"/>
      <protection locked="1" hidden="1"/>
    </xf>
    <xf numFmtId="0" fontId="11" fillId="6" borderId="4" applyAlignment="1" applyProtection="1" pivotButton="0" quotePrefix="0" xfId="98">
      <alignment horizontal="right" vertical="center" indent="1"/>
      <protection locked="1" hidden="1"/>
    </xf>
    <xf numFmtId="0" fontId="11" fillId="5" borderId="0" applyAlignment="1" applyProtection="1" pivotButton="0" quotePrefix="0" xfId="98">
      <alignment horizontal="right" vertical="center" indent="1"/>
      <protection locked="1" hidden="1"/>
    </xf>
    <xf numFmtId="0" fontId="3" fillId="0" borderId="0" applyAlignment="1" applyProtection="1" pivotButton="0" quotePrefix="0" xfId="98">
      <alignment horizontal="right" vertical="center" indent="1"/>
      <protection locked="1" hidden="1"/>
    </xf>
    <xf numFmtId="0" fontId="16" fillId="0" borderId="0" applyAlignment="1" applyProtection="1" pivotButton="0" quotePrefix="0" xfId="98">
      <alignment horizontal="right" vertical="center" indent="1"/>
      <protection locked="1" hidden="1"/>
    </xf>
    <xf numFmtId="0" fontId="16" fillId="0" borderId="0" applyAlignment="1" applyProtection="1" pivotButton="0" quotePrefix="0" xfId="97">
      <alignment vertical="center"/>
      <protection locked="1" hidden="1"/>
    </xf>
    <xf numFmtId="0" fontId="3" fillId="0" borderId="0" applyAlignment="1" applyProtection="1" pivotButton="0" quotePrefix="0" xfId="97">
      <alignment horizontal="right" vertical="center" indent="1"/>
      <protection locked="1" hidden="1"/>
    </xf>
    <xf numFmtId="0" fontId="31" fillId="0" borderId="0" applyAlignment="1" applyProtection="1" pivotButton="0" quotePrefix="0" xfId="97">
      <alignment horizontal="right" vertical="center" indent="1"/>
      <protection locked="1" hidden="1"/>
    </xf>
    <xf numFmtId="0" fontId="16" fillId="0" borderId="0" applyAlignment="1" applyProtection="1" pivotButton="0" quotePrefix="0" xfId="97">
      <alignment horizontal="right" vertical="center" indent="1"/>
      <protection locked="1" hidden="1"/>
    </xf>
    <xf numFmtId="180" fontId="0" fillId="0" borderId="0" applyAlignment="1" applyProtection="1" pivotButton="0" quotePrefix="0" xfId="0">
      <alignment vertical="center"/>
      <protection locked="1" hidden="1"/>
    </xf>
    <xf numFmtId="0" fontId="92" fillId="0" borderId="0" pivotButton="0" quotePrefix="0" xfId="0"/>
    <xf numFmtId="0" fontId="82" fillId="12" borderId="0" applyAlignment="1" applyProtection="1" pivotButton="0" quotePrefix="0" xfId="0">
      <alignment horizontal="left" vertical="center" indent="1"/>
      <protection locked="1" hidden="1"/>
    </xf>
    <xf numFmtId="0" fontId="0" fillId="3" borderId="33" applyAlignment="1" applyProtection="1" pivotButton="0" quotePrefix="0" xfId="0">
      <alignment vertical="center"/>
      <protection locked="1" hidden="1"/>
    </xf>
    <xf numFmtId="0" fontId="22" fillId="6" borderId="24" applyAlignment="1" applyProtection="1" pivotButton="0" quotePrefix="0" xfId="98">
      <alignment horizontal="right" vertical="center" indent="1"/>
      <protection locked="1" hidden="1"/>
    </xf>
    <xf numFmtId="180" fontId="3" fillId="0" borderId="24" applyAlignment="1" applyProtection="1" pivotButton="0" quotePrefix="0" xfId="5">
      <alignment horizontal="right" vertical="center" indent="1"/>
      <protection locked="1" hidden="1"/>
    </xf>
    <xf numFmtId="3" fontId="3" fillId="0" borderId="63" applyAlignment="1" applyProtection="1" pivotButton="0" quotePrefix="0" xfId="98">
      <alignment horizontal="right" vertical="center" indent="1"/>
      <protection locked="1" hidden="1"/>
    </xf>
    <xf numFmtId="3" fontId="3" fillId="0" borderId="24" applyAlignment="1" applyProtection="1" pivotButton="0" quotePrefix="0" xfId="98">
      <alignment horizontal="right" vertical="center" indent="1"/>
      <protection locked="1" hidden="1"/>
    </xf>
    <xf numFmtId="180" fontId="3" fillId="0" borderId="12" applyAlignment="1" applyProtection="1" pivotButton="0" quotePrefix="0" xfId="5">
      <alignment horizontal="right" vertical="center" indent="1"/>
      <protection locked="1" hidden="1"/>
    </xf>
    <xf numFmtId="0" fontId="3" fillId="0" borderId="0" applyAlignment="1" applyProtection="1" pivotButton="0" quotePrefix="0" xfId="98">
      <alignment horizontal="right" vertical="center"/>
      <protection locked="1" hidden="1"/>
    </xf>
    <xf numFmtId="15" fontId="3" fillId="0" borderId="5" applyAlignment="1" applyProtection="1" pivotButton="0" quotePrefix="0" xfId="91">
      <alignment horizontal="center"/>
      <protection locked="1" hidden="1"/>
    </xf>
    <xf numFmtId="15" fontId="49" fillId="0" borderId="5" applyAlignment="1" applyProtection="1" pivotButton="0" quotePrefix="0" xfId="91">
      <alignment horizontal="center"/>
      <protection locked="1" hidden="1"/>
    </xf>
    <xf numFmtId="0" fontId="86" fillId="0" borderId="0" applyAlignment="1" applyProtection="1" pivotButton="0" quotePrefix="0" xfId="94">
      <alignment horizontal="left" vertical="center"/>
      <protection locked="1" hidden="1"/>
    </xf>
    <xf numFmtId="0" fontId="79" fillId="28" borderId="64" applyAlignment="1" applyProtection="1" pivotButton="0" quotePrefix="0" xfId="0">
      <alignment vertical="center"/>
      <protection locked="1" hidden="1"/>
    </xf>
    <xf numFmtId="0" fontId="0" fillId="28" borderId="65" applyAlignment="1" applyProtection="1" pivotButton="0" quotePrefix="0" xfId="0">
      <alignment vertical="center"/>
      <protection locked="1" hidden="1"/>
    </xf>
    <xf numFmtId="1" fontId="48" fillId="28" borderId="1" applyAlignment="1" applyProtection="1" pivotButton="0" quotePrefix="0" xfId="91">
      <alignment horizontal="center"/>
      <protection locked="1" hidden="1"/>
    </xf>
    <xf numFmtId="1" fontId="48" fillId="28" borderId="18" applyAlignment="1" applyProtection="1" pivotButton="0" quotePrefix="0" xfId="91">
      <alignment horizontal="center"/>
      <protection locked="1" hidden="1"/>
    </xf>
    <xf numFmtId="1" fontId="48" fillId="28" borderId="27" applyAlignment="1" applyProtection="1" pivotButton="0" quotePrefix="0" xfId="91">
      <alignment horizontal="center"/>
      <protection locked="1" hidden="1"/>
    </xf>
    <xf numFmtId="1" fontId="3" fillId="11" borderId="1" applyAlignment="1" applyProtection="1" pivotButton="0" quotePrefix="0" xfId="91">
      <alignment horizontal="center"/>
      <protection locked="1" hidden="1"/>
    </xf>
    <xf numFmtId="1" fontId="49" fillId="0" borderId="5" applyAlignment="1" applyProtection="1" pivotButton="0" quotePrefix="0" xfId="91">
      <alignment horizontal="center"/>
      <protection locked="1" hidden="1"/>
    </xf>
    <xf numFmtId="1" fontId="49" fillId="0" borderId="29" applyAlignment="1" applyProtection="1" pivotButton="0" quotePrefix="0" xfId="91">
      <alignment horizontal="center"/>
      <protection locked="1" hidden="1"/>
    </xf>
    <xf numFmtId="1" fontId="49" fillId="0" borderId="1" applyAlignment="1" applyProtection="1" pivotButton="0" quotePrefix="0" xfId="91">
      <alignment horizontal="center"/>
      <protection locked="1" hidden="1"/>
    </xf>
    <xf numFmtId="1" fontId="49" fillId="0" borderId="18" applyAlignment="1" applyProtection="1" pivotButton="0" quotePrefix="0" xfId="91">
      <alignment horizontal="center"/>
      <protection locked="1" hidden="1"/>
    </xf>
    <xf numFmtId="9" fontId="49" fillId="0" borderId="1" applyAlignment="1" applyProtection="1" pivotButton="0" quotePrefix="0" xfId="107">
      <alignment horizontal="center"/>
      <protection locked="1" hidden="1"/>
    </xf>
    <xf numFmtId="1" fontId="48" fillId="11" borderId="1" applyAlignment="1" applyProtection="1" pivotButton="0" quotePrefix="0" xfId="91">
      <alignment horizontal="center"/>
      <protection locked="1" hidden="1"/>
    </xf>
    <xf numFmtId="3" fontId="49" fillId="0" borderId="1" applyAlignment="1" applyProtection="1" pivotButton="0" quotePrefix="0" xfId="107">
      <alignment horizontal="center"/>
      <protection locked="1" hidden="1"/>
    </xf>
    <xf numFmtId="165" fontId="49" fillId="0" borderId="1" applyAlignment="1" applyProtection="1" pivotButton="0" quotePrefix="0" xfId="91">
      <alignment horizontal="center"/>
      <protection locked="1" hidden="1"/>
    </xf>
    <xf numFmtId="3" fontId="49" fillId="0" borderId="18" applyAlignment="1" applyProtection="1" pivotButton="0" quotePrefix="0" xfId="107">
      <alignment horizontal="center"/>
      <protection locked="1" hidden="1"/>
    </xf>
    <xf numFmtId="1" fontId="93" fillId="11" borderId="1" applyAlignment="1" applyProtection="1" pivotButton="0" quotePrefix="0" xfId="91">
      <alignment horizontal="center"/>
      <protection locked="1" hidden="1"/>
    </xf>
    <xf numFmtId="9" fontId="49" fillId="0" borderId="18" applyAlignment="1" applyProtection="1" pivotButton="0" quotePrefix="0" xfId="107">
      <alignment horizontal="center"/>
      <protection locked="1" hidden="1"/>
    </xf>
    <xf numFmtId="1" fontId="63" fillId="11" borderId="27" applyAlignment="1" applyProtection="1" pivotButton="0" quotePrefix="0" xfId="91">
      <alignment horizontal="center"/>
      <protection locked="1" hidden="1"/>
    </xf>
    <xf numFmtId="1" fontId="49" fillId="0" borderId="27" applyAlignment="1" applyProtection="1" pivotButton="0" quotePrefix="0" xfId="91">
      <alignment horizontal="center"/>
      <protection locked="1" hidden="1"/>
    </xf>
    <xf numFmtId="1" fontId="49" fillId="0" borderId="28" applyAlignment="1" applyProtection="1" pivotButton="0" quotePrefix="0" xfId="91">
      <alignment horizontal="center"/>
      <protection locked="1" hidden="1"/>
    </xf>
    <xf numFmtId="3" fontId="51" fillId="0" borderId="13" applyAlignment="1" applyProtection="1" pivotButton="0" quotePrefix="0" xfId="91">
      <alignment horizontal="center"/>
      <protection locked="1" hidden="1"/>
    </xf>
    <xf numFmtId="3" fontId="51" fillId="0" borderId="14" applyAlignment="1" applyProtection="1" pivotButton="0" quotePrefix="0" xfId="91">
      <alignment horizontal="center"/>
      <protection locked="1" hidden="1"/>
    </xf>
    <xf numFmtId="0" fontId="13" fillId="4" borderId="6" applyAlignment="1" applyProtection="1" pivotButton="0" quotePrefix="0" xfId="98">
      <alignment vertical="center" wrapText="1"/>
      <protection locked="1" hidden="1"/>
    </xf>
    <xf numFmtId="0" fontId="13" fillId="4" borderId="3" applyAlignment="1" applyProtection="1" pivotButton="0" quotePrefix="0" xfId="98">
      <alignment vertical="center" wrapText="1"/>
      <protection locked="1" hidden="1"/>
    </xf>
    <xf numFmtId="0" fontId="13" fillId="4" borderId="2" applyAlignment="1" applyProtection="1" pivotButton="0" quotePrefix="0" xfId="98">
      <alignment vertical="center" wrapText="1"/>
      <protection locked="1" hidden="1"/>
    </xf>
    <xf numFmtId="0" fontId="13" fillId="4" borderId="31" applyAlignment="1" applyProtection="1" pivotButton="0" quotePrefix="0" xfId="98">
      <alignment vertical="center" wrapText="1"/>
      <protection locked="1" hidden="1"/>
    </xf>
    <xf numFmtId="0" fontId="13" fillId="4" borderId="32" applyAlignment="1" applyProtection="1" pivotButton="0" quotePrefix="0" xfId="98">
      <alignment vertical="center" wrapText="1"/>
      <protection locked="1" hidden="1"/>
    </xf>
    <xf numFmtId="0" fontId="13" fillId="4" borderId="0" applyAlignment="1" applyProtection="1" pivotButton="0" quotePrefix="0" xfId="98">
      <alignment vertical="center" wrapText="1"/>
      <protection locked="1" hidden="1"/>
    </xf>
    <xf numFmtId="0" fontId="13" fillId="4" borderId="9" applyAlignment="1" applyProtection="1" pivotButton="0" quotePrefix="0" xfId="98">
      <alignment vertical="center" wrapText="1"/>
      <protection locked="1" hidden="1"/>
    </xf>
    <xf numFmtId="0" fontId="13" fillId="4" borderId="25" applyAlignment="1" applyProtection="1" pivotButton="0" quotePrefix="0" xfId="98">
      <alignment vertical="center" wrapText="1"/>
      <protection locked="1" hidden="1"/>
    </xf>
    <xf numFmtId="0" fontId="13" fillId="4" borderId="4" applyAlignment="1" applyProtection="1" pivotButton="0" quotePrefix="0" xfId="98">
      <alignment vertical="center" wrapText="1"/>
      <protection locked="1" hidden="1"/>
    </xf>
    <xf numFmtId="180" fontId="2" fillId="10" borderId="13" applyAlignment="1" applyProtection="1" pivotButton="0" quotePrefix="0" xfId="91">
      <alignment horizontal="right" vertical="center" indent="1"/>
      <protection locked="1" hidden="1"/>
    </xf>
    <xf numFmtId="180" fontId="2" fillId="6" borderId="66" applyAlignment="1" applyProtection="1" pivotButton="0" quotePrefix="0" xfId="91">
      <alignment horizontal="right" vertical="center" indent="1"/>
      <protection locked="1" hidden="1"/>
    </xf>
    <xf numFmtId="180" fontId="25" fillId="6" borderId="12" applyAlignment="1" applyProtection="1" pivotButton="0" quotePrefix="0" xfId="91">
      <alignment horizontal="right" vertical="center" indent="1"/>
      <protection locked="1" hidden="1"/>
    </xf>
    <xf numFmtId="14" fontId="16" fillId="0" borderId="0" applyAlignment="1" applyProtection="1" pivotButton="0" quotePrefix="0" xfId="91">
      <alignment vertical="center"/>
      <protection locked="1" hidden="1"/>
    </xf>
    <xf numFmtId="166" fontId="3" fillId="22" borderId="33" applyAlignment="1" applyProtection="1" pivotButton="0" quotePrefix="0" xfId="5">
      <alignment vertical="center"/>
      <protection locked="1" hidden="1"/>
    </xf>
    <xf numFmtId="180" fontId="3" fillId="0" borderId="39" applyAlignment="1" applyProtection="1" pivotButton="0" quotePrefix="0" xfId="5">
      <alignment vertical="center"/>
      <protection locked="1" hidden="1"/>
    </xf>
    <xf numFmtId="186" fontId="0" fillId="0" borderId="0" applyAlignment="1" applyProtection="1" pivotButton="0" quotePrefix="0" xfId="0">
      <alignment vertical="center"/>
      <protection locked="1" hidden="1"/>
    </xf>
    <xf numFmtId="0" fontId="3" fillId="0" borderId="1" applyAlignment="1" applyProtection="1" pivotButton="0" quotePrefix="0" xfId="91">
      <alignment horizontal="center" vertical="center" wrapText="1"/>
      <protection locked="1" hidden="1"/>
    </xf>
    <xf numFmtId="0" fontId="91" fillId="0" borderId="0" applyAlignment="1" applyProtection="1" pivotButton="0" quotePrefix="0" xfId="0">
      <alignment vertical="center"/>
      <protection locked="1" hidden="1"/>
    </xf>
    <xf numFmtId="0" fontId="49" fillId="0" borderId="5" applyAlignment="1" applyProtection="1" pivotButton="0" quotePrefix="0" xfId="91">
      <alignment horizontal="center"/>
      <protection locked="1" hidden="1"/>
    </xf>
    <xf numFmtId="0" fontId="3" fillId="0" borderId="1" applyAlignment="1" applyProtection="1" pivotButton="0" quotePrefix="0" xfId="91">
      <alignment horizontal="center"/>
      <protection locked="1" hidden="1"/>
    </xf>
    <xf numFmtId="0" fontId="3" fillId="0" borderId="13" applyAlignment="1" applyProtection="1" pivotButton="0" quotePrefix="0" xfId="91">
      <alignment horizontal="center"/>
      <protection locked="1" hidden="1"/>
    </xf>
    <xf numFmtId="180" fontId="3" fillId="0" borderId="27" applyAlignment="1" applyProtection="1" pivotButton="0" quotePrefix="0" xfId="5">
      <alignment horizontal="right" vertical="center" indent="1"/>
      <protection locked="1" hidden="1"/>
    </xf>
    <xf numFmtId="180" fontId="3" fillId="0" borderId="28" applyAlignment="1" applyProtection="1" pivotButton="0" quotePrefix="0" xfId="5">
      <alignment horizontal="right" vertical="center" indent="1"/>
      <protection locked="1" hidden="1"/>
    </xf>
    <xf numFmtId="180" fontId="3" fillId="0" borderId="5" applyAlignment="1" applyProtection="1" pivotButton="0" quotePrefix="0" xfId="5">
      <alignment horizontal="right" vertical="center" indent="1"/>
      <protection locked="1" hidden="1"/>
    </xf>
    <xf numFmtId="180" fontId="3" fillId="0" borderId="16" applyAlignment="1" applyProtection="1" pivotButton="0" quotePrefix="0" xfId="5">
      <alignment horizontal="right" vertical="center" indent="1"/>
      <protection locked="1" hidden="1"/>
    </xf>
    <xf numFmtId="180" fontId="3" fillId="5" borderId="0" applyAlignment="1" applyProtection="1" pivotButton="0" quotePrefix="0" xfId="5">
      <alignment horizontal="right" vertical="center" indent="1"/>
      <protection locked="1" hidden="1"/>
    </xf>
    <xf numFmtId="0" fontId="95" fillId="12" borderId="0" applyProtection="1" pivotButton="0" quotePrefix="0" xfId="0">
      <protection locked="1" hidden="1"/>
    </xf>
    <xf numFmtId="180" fontId="3" fillId="0" borderId="1" applyProtection="1" pivotButton="0" quotePrefix="0" xfId="5">
      <protection locked="1" hidden="1"/>
    </xf>
    <xf numFmtId="1" fontId="0" fillId="0" borderId="1" applyProtection="1" pivotButton="0" quotePrefix="0" xfId="0">
      <protection locked="1" hidden="1"/>
    </xf>
    <xf numFmtId="22" fontId="0" fillId="0" borderId="1" applyProtection="1" pivotButton="0" quotePrefix="0" xfId="0">
      <protection locked="1" hidden="1"/>
    </xf>
    <xf numFmtId="0" fontId="0" fillId="0" borderId="1" applyProtection="1" pivotButton="0" quotePrefix="0" xfId="0">
      <protection locked="1" hidden="1"/>
    </xf>
    <xf numFmtId="0" fontId="0" fillId="12" borderId="0" pivotButton="0" quotePrefix="0" xfId="0"/>
    <xf numFmtId="187" fontId="96" fillId="29" borderId="0" applyAlignment="1" applyProtection="1" pivotButton="0" quotePrefix="0" xfId="0">
      <alignment horizontal="center" vertical="center"/>
      <protection locked="1" hidden="1"/>
    </xf>
    <xf numFmtId="0" fontId="97" fillId="24" borderId="1" applyAlignment="1" pivotButton="0" quotePrefix="0" xfId="0">
      <alignment horizontal="center" vertical="center"/>
    </xf>
    <xf numFmtId="0" fontId="97" fillId="24" borderId="1" applyAlignment="1" pivotButton="0" quotePrefix="0" xfId="0">
      <alignment vertical="center" wrapText="1"/>
    </xf>
    <xf numFmtId="0" fontId="98" fillId="0" borderId="1" applyAlignment="1" pivotButton="0" quotePrefix="0" xfId="0">
      <alignment vertical="center" wrapText="1"/>
    </xf>
    <xf numFmtId="3" fontId="12" fillId="4" borderId="1" applyAlignment="1" applyProtection="1" pivotButton="0" quotePrefix="0" xfId="91">
      <alignment horizontal="center" vertical="center"/>
      <protection locked="1" hidden="1"/>
    </xf>
    <xf numFmtId="0" fontId="16" fillId="4" borderId="0" applyAlignment="1" applyProtection="1" pivotButton="0" quotePrefix="0" xfId="91">
      <alignment vertical="center"/>
      <protection locked="1" hidden="1"/>
    </xf>
    <xf numFmtId="0" fontId="3" fillId="4" borderId="0" applyAlignment="1" applyProtection="1" pivotButton="0" quotePrefix="0" xfId="104">
      <alignment vertical="center"/>
      <protection locked="1" hidden="1"/>
    </xf>
    <xf numFmtId="0" fontId="15" fillId="4" borderId="0" applyAlignment="1" applyProtection="1" pivotButton="0" quotePrefix="0" xfId="104">
      <alignment horizontal="left" vertical="center"/>
      <protection locked="1" hidden="1"/>
    </xf>
    <xf numFmtId="0" fontId="6" fillId="4" borderId="0" applyAlignment="1" applyProtection="1" pivotButton="0" quotePrefix="0" xfId="104">
      <alignment horizontal="left" vertical="center"/>
      <protection locked="1" hidden="1"/>
    </xf>
    <xf numFmtId="0" fontId="15" fillId="4" borderId="2" applyAlignment="1" applyProtection="1" pivotButton="0" quotePrefix="0" xfId="104">
      <alignment horizontal="center" vertical="center"/>
      <protection locked="1" hidden="1"/>
    </xf>
    <xf numFmtId="0" fontId="15" fillId="4" borderId="0" applyAlignment="1" applyProtection="1" pivotButton="0" quotePrefix="0" xfId="104">
      <alignment horizontal="center" vertical="center"/>
      <protection locked="1" hidden="1"/>
    </xf>
    <xf numFmtId="0" fontId="13" fillId="4" borderId="40" applyAlignment="1" applyProtection="1" pivotButton="0" quotePrefix="0" xfId="104">
      <alignment horizontal="center" vertical="center"/>
      <protection locked="1" hidden="1"/>
    </xf>
    <xf numFmtId="0" fontId="16" fillId="4" borderId="2" applyAlignment="1" applyProtection="1" pivotButton="0" quotePrefix="0" xfId="91">
      <alignment vertical="center"/>
      <protection locked="1" hidden="1"/>
    </xf>
    <xf numFmtId="0" fontId="0" fillId="30" borderId="0" applyProtection="1" pivotButton="0" quotePrefix="0" xfId="0">
      <protection locked="1" hidden="1"/>
    </xf>
    <xf numFmtId="0" fontId="48" fillId="5" borderId="0" applyAlignment="1" pivotButton="0" quotePrefix="0" xfId="0">
      <alignment vertical="center"/>
    </xf>
    <xf numFmtId="0" fontId="48" fillId="5" borderId="0" applyProtection="1" pivotButton="0" quotePrefix="0" xfId="0">
      <protection locked="1" hidden="1"/>
    </xf>
    <xf numFmtId="0" fontId="0" fillId="24" borderId="33" applyProtection="1" pivotButton="0" quotePrefix="0" xfId="0">
      <protection locked="1" hidden="1"/>
    </xf>
    <xf numFmtId="0" fontId="81" fillId="12" borderId="0" applyAlignment="1" applyProtection="1" pivotButton="0" quotePrefix="0" xfId="0">
      <alignment horizontal="center"/>
      <protection locked="1" hidden="1"/>
    </xf>
    <xf numFmtId="0" fontId="3" fillId="0" borderId="0" applyAlignment="1" pivotButton="0" quotePrefix="0" xfId="0">
      <alignment vertical="center"/>
    </xf>
    <xf numFmtId="0" fontId="3" fillId="0" borderId="0" applyProtection="1" pivotButton="0" quotePrefix="0" xfId="0">
      <protection locked="1" hidden="1"/>
    </xf>
    <xf numFmtId="0" fontId="0" fillId="24" borderId="35" applyProtection="1" pivotButton="0" quotePrefix="0" xfId="0">
      <protection locked="1" hidden="1"/>
    </xf>
    <xf numFmtId="0" fontId="95" fillId="12" borderId="0" applyAlignment="1" applyProtection="1" pivotButton="0" quotePrefix="0" xfId="0">
      <alignment horizontal="left"/>
      <protection locked="1" hidden="1"/>
    </xf>
    <xf numFmtId="14" fontId="0" fillId="0" borderId="33" applyProtection="1" pivotButton="0" quotePrefix="0" xfId="0">
      <protection locked="1" hidden="1"/>
    </xf>
    <xf numFmtId="0" fontId="3" fillId="0" borderId="38" applyProtection="1" pivotButton="0" quotePrefix="0" xfId="0">
      <protection locked="1" hidden="1"/>
    </xf>
    <xf numFmtId="0" fontId="99" fillId="0" borderId="0" applyProtection="1" pivotButton="0" quotePrefix="0" xfId="0">
      <protection locked="1" hidden="1"/>
    </xf>
    <xf numFmtId="0" fontId="48" fillId="0" borderId="0" applyProtection="1" pivotButton="0" quotePrefix="0" xfId="0">
      <protection locked="1" hidden="1"/>
    </xf>
    <xf numFmtId="0" fontId="49" fillId="0" borderId="0" applyProtection="1" pivotButton="0" quotePrefix="1" xfId="0">
      <protection locked="1" hidden="1"/>
    </xf>
    <xf numFmtId="0" fontId="3" fillId="30" borderId="33" applyProtection="1" pivotButton="0" quotePrefix="0" xfId="0">
      <protection locked="1" hidden="1"/>
    </xf>
    <xf numFmtId="0" fontId="0" fillId="30" borderId="33" applyProtection="1" pivotButton="0" quotePrefix="0" xfId="0">
      <protection locked="1" hidden="1"/>
    </xf>
    <xf numFmtId="0" fontId="65" fillId="0" borderId="0" applyAlignment="1" pivotButton="0" quotePrefix="0" xfId="0">
      <alignment vertical="center"/>
    </xf>
    <xf numFmtId="0" fontId="3" fillId="30" borderId="35" applyAlignment="1" applyProtection="1" pivotButton="0" quotePrefix="0" xfId="0">
      <alignment horizontal="left"/>
      <protection locked="1" hidden="1"/>
    </xf>
    <xf numFmtId="0" fontId="0" fillId="0" borderId="0" applyAlignment="1" pivotButton="0" quotePrefix="0" xfId="0">
      <alignment horizontal="center" vertical="top" wrapText="1"/>
    </xf>
    <xf numFmtId="0" fontId="66" fillId="0" borderId="0" applyProtection="1" pivotButton="0" quotePrefix="0" xfId="0">
      <protection locked="1" hidden="1"/>
    </xf>
    <xf numFmtId="0" fontId="100" fillId="30" borderId="33" applyAlignment="1" pivotButton="0" quotePrefix="0" xfId="0">
      <alignment horizontal="left"/>
    </xf>
    <xf numFmtId="166" fontId="0" fillId="0" borderId="0" applyProtection="1" pivotButton="0" quotePrefix="0" xfId="5">
      <protection locked="1" hidden="1"/>
    </xf>
    <xf numFmtId="0" fontId="67" fillId="0" borderId="1" applyAlignment="1" applyProtection="1" pivotButton="0" quotePrefix="0" xfId="0">
      <alignment horizontal="left"/>
      <protection locked="1" hidden="1"/>
    </xf>
    <xf numFmtId="14" fontId="0" fillId="30" borderId="33" applyProtection="1" pivotButton="0" quotePrefix="0" xfId="0">
      <protection locked="1" hidden="1"/>
    </xf>
    <xf numFmtId="0" fontId="83" fillId="0" borderId="0" applyProtection="1" pivotButton="0" quotePrefix="0" xfId="0">
      <protection locked="1" hidden="1"/>
    </xf>
    <xf numFmtId="188" fontId="3" fillId="0" borderId="33" applyProtection="1" pivotButton="0" quotePrefix="0" xfId="0">
      <protection locked="1" hidden="1"/>
    </xf>
    <xf numFmtId="0" fontId="128" fillId="30" borderId="33" pivotButton="0" quotePrefix="0" xfId="3"/>
    <xf numFmtId="0" fontId="0" fillId="0" borderId="33" applyProtection="1" pivotButton="0" quotePrefix="0" xfId="0">
      <protection locked="1" hidden="1"/>
    </xf>
    <xf numFmtId="0" fontId="101" fillId="0" borderId="0" applyAlignment="1" applyProtection="1" pivotButton="0" quotePrefix="0" xfId="0">
      <alignment horizontal="center"/>
      <protection locked="1" hidden="1"/>
    </xf>
    <xf numFmtId="181" fontId="101" fillId="0" borderId="0" applyAlignment="1" applyProtection="1" pivotButton="0" quotePrefix="0" xfId="0">
      <alignment horizontal="center"/>
      <protection locked="1" hidden="1"/>
    </xf>
    <xf numFmtId="0" fontId="67" fillId="27" borderId="1" applyAlignment="1" applyProtection="1" pivotButton="0" quotePrefix="0" xfId="0">
      <alignment horizontal="left"/>
      <protection locked="1" hidden="1"/>
    </xf>
    <xf numFmtId="3" fontId="0" fillId="30" borderId="33" applyProtection="1" pivotButton="0" quotePrefix="0" xfId="0">
      <protection locked="1" hidden="1"/>
    </xf>
    <xf numFmtId="180" fontId="3" fillId="30" borderId="33" applyProtection="1" pivotButton="0" quotePrefix="0" xfId="5">
      <protection locked="1" hidden="1"/>
    </xf>
    <xf numFmtId="166" fontId="3" fillId="30" borderId="33" applyProtection="1" pivotButton="0" quotePrefix="0" xfId="5">
      <protection locked="1" hidden="1"/>
    </xf>
    <xf numFmtId="166" fontId="101" fillId="0" borderId="0" applyAlignment="1" applyProtection="1" pivotButton="0" quotePrefix="0" xfId="5">
      <alignment horizontal="center"/>
      <protection locked="1" hidden="1"/>
    </xf>
    <xf numFmtId="0" fontId="102" fillId="0" borderId="0" applyAlignment="1" applyProtection="1" pivotButton="0" quotePrefix="0" xfId="0">
      <alignment horizontal="center"/>
      <protection locked="1" hidden="1"/>
    </xf>
    <xf numFmtId="180" fontId="3" fillId="24" borderId="33" applyProtection="1" pivotButton="0" quotePrefix="0" xfId="5">
      <protection locked="1" hidden="1"/>
    </xf>
    <xf numFmtId="180" fontId="3" fillId="0" borderId="33" applyProtection="1" pivotButton="0" quotePrefix="0" xfId="5">
      <protection locked="1" hidden="1"/>
    </xf>
    <xf numFmtId="0" fontId="0" fillId="0" borderId="33" applyAlignment="1" applyProtection="1" pivotButton="0" quotePrefix="0" xfId="0">
      <alignment horizontal="left"/>
      <protection locked="1" hidden="1"/>
    </xf>
    <xf numFmtId="0" fontId="51" fillId="3" borderId="1" applyAlignment="1" applyProtection="1" pivotButton="0" quotePrefix="0" xfId="0">
      <alignment horizontal="center" vertical="center"/>
      <protection locked="1" hidden="1"/>
    </xf>
    <xf numFmtId="0" fontId="0" fillId="0" borderId="54" applyAlignment="1" pivotButton="0" quotePrefix="0" xfId="0">
      <alignment horizontal="center" vertical="top" wrapText="1"/>
    </xf>
    <xf numFmtId="0" fontId="0" fillId="0" borderId="23" applyAlignment="1" pivotButton="0" quotePrefix="0" xfId="0">
      <alignment horizontal="center" vertical="top" wrapText="1"/>
    </xf>
    <xf numFmtId="0" fontId="0" fillId="0" borderId="45" applyAlignment="1" pivotButton="0" quotePrefix="0" xfId="0">
      <alignment horizontal="center" vertical="top" wrapText="1"/>
    </xf>
    <xf numFmtId="16" fontId="3" fillId="4" borderId="1" applyAlignment="1" applyProtection="1" pivotButton="0" quotePrefix="0" xfId="5">
      <alignment horizontal="right" vertical="center" indent="1"/>
      <protection locked="1" hidden="1"/>
    </xf>
    <xf numFmtId="180" fontId="3" fillId="4" borderId="1" applyAlignment="1" applyProtection="1" pivotButton="0" quotePrefix="0" xfId="5">
      <alignment horizontal="right" vertical="center" indent="1"/>
      <protection locked="1" hidden="1"/>
    </xf>
    <xf numFmtId="180" fontId="3" fillId="4" borderId="18" applyAlignment="1" applyProtection="1" pivotButton="0" quotePrefix="0" xfId="5">
      <alignment horizontal="right" vertical="center" indent="1"/>
      <protection locked="1" hidden="1"/>
    </xf>
    <xf numFmtId="3" fontId="3" fillId="4" borderId="5" applyAlignment="1" applyProtection="1" pivotButton="0" quotePrefix="0" xfId="104">
      <alignment horizontal="center" vertical="center"/>
      <protection locked="1" hidden="1"/>
    </xf>
    <xf numFmtId="3" fontId="3" fillId="4" borderId="1" applyAlignment="1" applyProtection="1" pivotButton="0" quotePrefix="0" xfId="104">
      <alignment horizontal="center" vertical="center"/>
      <protection locked="1" hidden="1"/>
    </xf>
    <xf numFmtId="171" fontId="15" fillId="0" borderId="36" applyAlignment="1" applyProtection="1" pivotButton="0" quotePrefix="0" xfId="107">
      <alignment horizontal="right" vertical="center" indent="1"/>
      <protection locked="1" hidden="1"/>
    </xf>
    <xf numFmtId="171" fontId="15" fillId="4" borderId="36" applyAlignment="1" applyProtection="1" pivotButton="0" quotePrefix="0" xfId="105">
      <alignment horizontal="right" vertical="center" indent="1"/>
      <protection locked="1" hidden="1"/>
    </xf>
    <xf numFmtId="0" fontId="103" fillId="0" borderId="0" applyAlignment="1" applyProtection="1" pivotButton="0" quotePrefix="0" xfId="91">
      <alignment vertical="center"/>
      <protection locked="1" hidden="1"/>
    </xf>
    <xf numFmtId="171" fontId="87" fillId="4" borderId="31" applyAlignment="1" applyProtection="1" pivotButton="0" quotePrefix="0" xfId="107">
      <alignment horizontal="right"/>
      <protection locked="1" hidden="1"/>
    </xf>
    <xf numFmtId="14" fontId="0" fillId="0" borderId="0" pivotButton="0" quotePrefix="0" xfId="0"/>
    <xf numFmtId="0" fontId="91" fillId="11" borderId="0" applyAlignment="1" applyProtection="1" pivotButton="0" quotePrefix="0" xfId="0">
      <alignment vertical="center"/>
      <protection locked="1" hidden="1"/>
    </xf>
    <xf numFmtId="0" fontId="16" fillId="12" borderId="0" applyProtection="1" pivotButton="0" quotePrefix="0" xfId="0">
      <protection locked="1" hidden="1"/>
    </xf>
    <xf numFmtId="0" fontId="128" fillId="3" borderId="33" applyAlignment="1" applyProtection="1" pivotButton="0" quotePrefix="0" xfId="3">
      <alignment vertical="center"/>
      <protection locked="1" hidden="1"/>
    </xf>
    <xf numFmtId="0" fontId="89" fillId="0" borderId="0" applyAlignment="1" applyProtection="1" pivotButton="0" quotePrefix="0" xfId="0">
      <alignment horizontal="center" vertical="center"/>
      <protection locked="1" hidden="1"/>
    </xf>
    <xf numFmtId="0" fontId="104" fillId="0" borderId="0" applyAlignment="1" applyProtection="1" pivotButton="0" quotePrefix="0" xfId="0">
      <alignment horizontal="center" vertical="center" wrapText="1"/>
      <protection locked="1" hidden="1"/>
    </xf>
    <xf numFmtId="180" fontId="3" fillId="4" borderId="1" applyAlignment="1" applyProtection="1" pivotButton="0" quotePrefix="0" xfId="5">
      <alignment vertical="center"/>
      <protection locked="1" hidden="1"/>
    </xf>
    <xf numFmtId="0" fontId="0" fillId="0" borderId="1" applyAlignment="1" pivotButton="0" quotePrefix="0" xfId="0">
      <alignment horizontal="center" vertical="center"/>
    </xf>
    <xf numFmtId="0" fontId="0" fillId="0" borderId="1" applyAlignment="1" pivotButton="0" quotePrefix="0" xfId="0">
      <alignment horizontal="center" vertical="center" wrapText="1"/>
    </xf>
    <xf numFmtId="0" fontId="106" fillId="6" borderId="1" applyAlignment="1" pivotButton="0" quotePrefix="0" xfId="0">
      <alignment horizontal="center" vertical="center"/>
    </xf>
    <xf numFmtId="0" fontId="106" fillId="6" borderId="1" applyAlignment="1" pivotButton="0" quotePrefix="0" xfId="0">
      <alignment horizontal="center" vertical="center" wrapText="1"/>
    </xf>
    <xf numFmtId="0" fontId="0" fillId="6" borderId="1" applyAlignment="1" pivotButton="0" quotePrefix="0" xfId="0">
      <alignment horizontal="center" vertical="center"/>
    </xf>
    <xf numFmtId="0" fontId="0" fillId="6" borderId="1" applyAlignment="1" pivotButton="0" quotePrefix="0" xfId="0">
      <alignment horizontal="center" vertical="center" wrapText="1"/>
    </xf>
    <xf numFmtId="0" fontId="128" fillId="0" borderId="0" pivotButton="0" quotePrefix="0" xfId="3"/>
    <xf numFmtId="0" fontId="3" fillId="11" borderId="0" applyAlignment="1" pivotButton="0" quotePrefix="0" xfId="0">
      <alignment vertical="center"/>
    </xf>
    <xf numFmtId="0" fontId="49" fillId="12" borderId="1" applyAlignment="1" applyProtection="1" pivotButton="0" quotePrefix="0" xfId="0">
      <alignment vertical="center"/>
      <protection locked="1" hidden="1"/>
    </xf>
    <xf numFmtId="179" fontId="57" fillId="12" borderId="1" applyAlignment="1" applyProtection="1" pivotButton="0" quotePrefix="0" xfId="5">
      <alignment horizontal="center" vertical="center" wrapText="1"/>
      <protection locked="1" hidden="1"/>
    </xf>
    <xf numFmtId="0" fontId="0" fillId="12" borderId="0" applyProtection="1" pivotButton="0" quotePrefix="0" xfId="0">
      <protection locked="1" hidden="1"/>
    </xf>
    <xf numFmtId="0" fontId="81" fillId="12" borderId="0" applyAlignment="1" applyProtection="1" pivotButton="0" quotePrefix="1" xfId="0">
      <alignment horizontal="center"/>
      <protection locked="1" hidden="1"/>
    </xf>
    <xf numFmtId="0" fontId="108" fillId="0" borderId="0" applyAlignment="1" pivotButton="0" quotePrefix="0" xfId="0">
      <alignment vertical="center"/>
    </xf>
    <xf numFmtId="0" fontId="70" fillId="0" borderId="0" applyAlignment="1" applyProtection="1" pivotButton="0" quotePrefix="0" xfId="0">
      <alignment vertical="center"/>
      <protection locked="1" hidden="1"/>
    </xf>
    <xf numFmtId="0" fontId="109" fillId="0" borderId="0" applyAlignment="1" pivotButton="0" quotePrefix="0" xfId="0">
      <alignment vertical="center"/>
    </xf>
    <xf numFmtId="0" fontId="48" fillId="0" borderId="0" applyAlignment="1" applyProtection="1" pivotButton="0" quotePrefix="0" xfId="0">
      <alignment horizontal="left" vertical="center"/>
      <protection locked="1" hidden="1"/>
    </xf>
    <xf numFmtId="0" fontId="110" fillId="0" borderId="0" applyAlignment="1" applyProtection="1" pivotButton="0" quotePrefix="0" xfId="0">
      <alignment vertical="center"/>
      <protection locked="1" hidden="1"/>
    </xf>
    <xf numFmtId="0" fontId="89" fillId="0" borderId="0" applyAlignment="1" applyProtection="1" pivotButton="0" quotePrefix="0" xfId="0">
      <alignment horizontal="left" vertical="center"/>
      <protection locked="1" hidden="1"/>
    </xf>
    <xf numFmtId="0" fontId="16" fillId="0" borderId="0" applyAlignment="1" applyProtection="1" pivotButton="0" quotePrefix="0" xfId="0">
      <alignment horizontal="justify" vertical="top"/>
      <protection locked="1" hidden="1"/>
    </xf>
    <xf numFmtId="0" fontId="3" fillId="11" borderId="0" applyAlignment="1" applyProtection="1" pivotButton="0" quotePrefix="0" xfId="0">
      <alignment horizontal="left" vertical="center"/>
      <protection locked="1" hidden="1"/>
    </xf>
    <xf numFmtId="166" fontId="3" fillId="0" borderId="1" applyAlignment="1" applyProtection="1" pivotButton="0" quotePrefix="0" xfId="30">
      <alignment vertical="center"/>
      <protection locked="1" hidden="1"/>
    </xf>
    <xf numFmtId="14" fontId="55" fillId="0" borderId="1" applyAlignment="1" applyProtection="1" pivotButton="0" quotePrefix="0" xfId="0">
      <alignment horizontal="center" vertical="center" wrapText="1"/>
      <protection locked="1" hidden="1"/>
    </xf>
    <xf numFmtId="0" fontId="85" fillId="0" borderId="0" applyAlignment="1" applyProtection="1" pivotButton="0" quotePrefix="0" xfId="0">
      <alignment horizontal="left" vertical="center" wrapText="1"/>
      <protection locked="1" hidden="1"/>
    </xf>
    <xf numFmtId="0" fontId="98" fillId="0" borderId="1" applyAlignment="1" pivotButton="0" quotePrefix="0" xfId="0">
      <alignment vertical="center"/>
    </xf>
    <xf numFmtId="0" fontId="0" fillId="0" borderId="1" applyAlignment="1" pivotButton="0" quotePrefix="0" xfId="0">
      <alignment horizontal="left" vertical="center"/>
    </xf>
    <xf numFmtId="0" fontId="49" fillId="35" borderId="1" applyAlignment="1" applyProtection="1" pivotButton="0" quotePrefix="0" xfId="0">
      <alignment vertical="center"/>
      <protection locked="1" hidden="1"/>
    </xf>
    <xf numFmtId="0" fontId="49" fillId="35" borderId="1" applyAlignment="1" applyProtection="1" pivotButton="0" quotePrefix="0" xfId="0">
      <alignment vertical="center" wrapText="1"/>
      <protection locked="1" hidden="1"/>
    </xf>
    <xf numFmtId="0" fontId="131" fillId="36" borderId="38" applyAlignment="1" applyProtection="1" pivotButton="0" quotePrefix="0" xfId="0">
      <alignment horizontal="left" vertical="center"/>
      <protection locked="1" hidden="1"/>
    </xf>
    <xf numFmtId="0" fontId="134" fillId="22" borderId="0" applyAlignment="1" applyProtection="1" pivotButton="0" quotePrefix="0" xfId="0">
      <alignment vertical="center"/>
      <protection locked="1" hidden="1"/>
    </xf>
    <xf numFmtId="0" fontId="3" fillId="0" borderId="33" applyAlignment="1" pivotButton="0" quotePrefix="0" xfId="0">
      <alignment horizontal="left"/>
    </xf>
    <xf numFmtId="0" fontId="91" fillId="0" borderId="0" applyAlignment="1" applyProtection="1" pivotButton="0" quotePrefix="0" xfId="0">
      <alignment horizontal="left" vertical="center" indent="1"/>
      <protection locked="1" hidden="1"/>
    </xf>
    <xf numFmtId="0" fontId="0" fillId="0" borderId="1" pivotButton="0" quotePrefix="0" xfId="0"/>
    <xf numFmtId="0" fontId="137" fillId="39" borderId="1" applyAlignment="1" pivotButton="0" quotePrefix="0" xfId="0">
      <alignment vertical="center" wrapText="1"/>
    </xf>
    <xf numFmtId="0" fontId="135" fillId="0" borderId="0" applyAlignment="1" applyProtection="1" pivotButton="0" quotePrefix="0" xfId="91">
      <alignment vertical="center"/>
      <protection locked="1" hidden="1"/>
    </xf>
    <xf numFmtId="0" fontId="138" fillId="0" borderId="0" applyAlignment="1" applyProtection="1" pivotButton="0" quotePrefix="0" xfId="91">
      <alignment vertical="center"/>
      <protection locked="1" hidden="1"/>
    </xf>
    <xf numFmtId="166" fontId="0" fillId="0" borderId="0" pivotButton="0" quotePrefix="0" xfId="0"/>
    <xf numFmtId="0" fontId="137" fillId="39" borderId="33" applyAlignment="1" pivotButton="0" quotePrefix="0" xfId="0">
      <alignment vertical="center" wrapText="1"/>
    </xf>
    <xf numFmtId="12" fontId="121" fillId="0" borderId="1" pivotButton="0" quotePrefix="0" xfId="0"/>
    <xf numFmtId="0" fontId="121" fillId="0" borderId="1" pivotButton="0" quotePrefix="0" xfId="0"/>
    <xf numFmtId="0" fontId="61" fillId="28" borderId="57" applyAlignment="1" applyProtection="1" pivotButton="0" quotePrefix="0" xfId="0">
      <alignment horizontal="center" vertical="center" wrapText="1"/>
      <protection locked="1" hidden="1"/>
    </xf>
    <xf numFmtId="0" fontId="61" fillId="28" borderId="56" applyAlignment="1" applyProtection="1" pivotButton="0" quotePrefix="0" xfId="0">
      <alignment horizontal="center" vertical="center" wrapText="1"/>
      <protection locked="1" hidden="1"/>
    </xf>
    <xf numFmtId="0" fontId="61" fillId="28" borderId="29" applyAlignment="1" applyProtection="1" pivotButton="0" quotePrefix="0" xfId="0">
      <alignment horizontal="center" vertical="center" wrapText="1"/>
      <protection locked="1" hidden="1"/>
    </xf>
    <xf numFmtId="0" fontId="3" fillId="0" borderId="17" applyAlignment="1" applyProtection="1" pivotButton="0" quotePrefix="0" xfId="0">
      <alignment vertical="center"/>
      <protection locked="1" hidden="1"/>
    </xf>
    <xf numFmtId="189" fontId="55" fillId="0" borderId="18" applyAlignment="1" applyProtection="1" pivotButton="0" quotePrefix="0" xfId="0">
      <alignment horizontal="center" vertical="center"/>
      <protection locked="1" hidden="1"/>
    </xf>
    <xf numFmtId="0" fontId="3" fillId="0" borderId="19" applyAlignment="1" applyProtection="1" pivotButton="0" quotePrefix="0" xfId="0">
      <alignment vertical="center"/>
      <protection locked="1" hidden="1"/>
    </xf>
    <xf numFmtId="0" fontId="55" fillId="0" borderId="13" applyAlignment="1" applyProtection="1" pivotButton="0" quotePrefix="0" xfId="0">
      <alignment horizontal="center" vertical="center"/>
      <protection locked="1" hidden="1"/>
    </xf>
    <xf numFmtId="49" fontId="55" fillId="0" borderId="13" applyAlignment="1" applyProtection="1" pivotButton="0" quotePrefix="0" xfId="5">
      <alignment horizontal="center" vertical="center"/>
      <protection locked="1" hidden="1"/>
    </xf>
    <xf numFmtId="14" fontId="55" fillId="0" borderId="13" applyAlignment="1" applyProtection="1" pivotButton="0" quotePrefix="0" xfId="0">
      <alignment horizontal="center" vertical="center" wrapText="1"/>
      <protection locked="1" hidden="1"/>
    </xf>
    <xf numFmtId="0" fontId="55" fillId="0" borderId="14" applyAlignment="1" applyProtection="1" pivotButton="0" quotePrefix="0" xfId="0">
      <alignment horizontal="center" vertical="center"/>
      <protection locked="1" hidden="1"/>
    </xf>
    <xf numFmtId="0" fontId="132" fillId="41" borderId="0" applyAlignment="1" pivotButton="0" quotePrefix="0" xfId="0">
      <alignment horizontal="center" vertical="center"/>
    </xf>
    <xf numFmtId="190" fontId="137" fillId="0" borderId="27" applyAlignment="1" pivotButton="0" quotePrefix="0" xfId="5">
      <alignment horizontal="center" vertical="center"/>
    </xf>
    <xf numFmtId="0" fontId="137" fillId="0" borderId="27" applyAlignment="1" pivotButton="0" quotePrefix="0" xfId="0">
      <alignment horizontal="center" vertical="center" wrapText="1"/>
    </xf>
    <xf numFmtId="0" fontId="137" fillId="40" borderId="27" applyAlignment="1" pivotButton="0" quotePrefix="0" xfId="0">
      <alignment horizontal="center" vertical="center"/>
    </xf>
    <xf numFmtId="0" fontId="137" fillId="39" borderId="27" applyAlignment="1" pivotButton="0" quotePrefix="0" xfId="0">
      <alignment horizontal="center" vertical="center" wrapText="1"/>
    </xf>
    <xf numFmtId="190" fontId="137" fillId="40" borderId="27" applyAlignment="1" pivotButton="0" quotePrefix="0" xfId="5">
      <alignment horizontal="center" vertical="center" wrapText="1"/>
    </xf>
    <xf numFmtId="0" fontId="137" fillId="40" borderId="27" applyAlignment="1" pivotButton="0" quotePrefix="0" xfId="0">
      <alignment horizontal="center" vertical="center" wrapText="1"/>
    </xf>
    <xf numFmtId="3" fontId="137" fillId="40" borderId="27" applyAlignment="1" pivotButton="0" quotePrefix="0" xfId="5">
      <alignment horizontal="center" vertical="center" wrapText="1"/>
    </xf>
    <xf numFmtId="0" fontId="3" fillId="0" borderId="1" pivotButton="0" quotePrefix="0" xfId="0"/>
    <xf numFmtId="166" fontId="0" fillId="0" borderId="1" pivotButton="0" quotePrefix="0" xfId="0"/>
    <xf numFmtId="0" fontId="0" fillId="0" borderId="1" applyAlignment="1" applyProtection="1" pivotButton="0" quotePrefix="0" xfId="0">
      <alignment vertical="center"/>
      <protection locked="1" hidden="1"/>
    </xf>
    <xf numFmtId="0" fontId="139" fillId="0" borderId="1" applyAlignment="1" applyProtection="1" pivotButton="0" quotePrefix="0" xfId="0">
      <alignment vertical="center"/>
      <protection locked="1" hidden="1"/>
    </xf>
    <xf numFmtId="0" fontId="127" fillId="38" borderId="78" applyAlignment="1" applyProtection="1" pivotButton="0" quotePrefix="0" xfId="111">
      <alignment vertical="center"/>
      <protection locked="1" hidden="1"/>
    </xf>
    <xf numFmtId="0" fontId="127" fillId="38" borderId="78" applyAlignment="1" applyProtection="1" pivotButton="0" quotePrefix="0" xfId="111">
      <alignment horizontal="center" vertical="center"/>
      <protection locked="1" hidden="1"/>
    </xf>
    <xf numFmtId="191" fontId="0" fillId="0" borderId="1" applyAlignment="1" applyProtection="1" pivotButton="0" quotePrefix="0" xfId="0">
      <alignment vertical="center"/>
      <protection locked="1" hidden="1"/>
    </xf>
    <xf numFmtId="0" fontId="48" fillId="0" borderId="33" applyAlignment="1" applyProtection="1" pivotButton="0" quotePrefix="0" xfId="0">
      <alignment vertical="center"/>
      <protection locked="1" hidden="1"/>
    </xf>
    <xf numFmtId="0" fontId="0" fillId="0" borderId="81" applyAlignment="1" applyProtection="1" pivotButton="0" quotePrefix="0" xfId="0">
      <alignment vertical="center"/>
      <protection locked="1" hidden="1"/>
    </xf>
    <xf numFmtId="0" fontId="0" fillId="0" borderId="82" applyAlignment="1" applyProtection="1" pivotButton="0" quotePrefix="0" xfId="0">
      <alignment vertical="center"/>
      <protection locked="1" hidden="1"/>
    </xf>
    <xf numFmtId="0" fontId="141" fillId="39" borderId="27" applyAlignment="1" pivotButton="0" quotePrefix="0" xfId="0">
      <alignment horizontal="center" vertical="center" wrapText="1"/>
    </xf>
    <xf numFmtId="0" fontId="143" fillId="0" borderId="33" pivotButton="0" quotePrefix="0" xfId="0"/>
    <xf numFmtId="190" fontId="142" fillId="42" borderId="27" applyAlignment="1" pivotButton="0" quotePrefix="0" xfId="5">
      <alignment horizontal="center" vertical="center" wrapText="1"/>
    </xf>
    <xf numFmtId="0" fontId="143" fillId="0" borderId="1" pivotButton="0" quotePrefix="0" xfId="0"/>
    <xf numFmtId="0" fontId="48" fillId="0" borderId="0" applyAlignment="1" pivotButton="0" quotePrefix="0" xfId="0">
      <alignment vertical="center"/>
    </xf>
    <xf numFmtId="0" fontId="3" fillId="43" borderId="0" applyAlignment="1" applyProtection="1" pivotButton="0" quotePrefix="0" xfId="0">
      <alignment vertical="center"/>
      <protection locked="1" hidden="1"/>
    </xf>
    <xf numFmtId="9" fontId="0" fillId="0" borderId="1" pivotButton="0" quotePrefix="0" xfId="0"/>
    <xf numFmtId="0" fontId="144" fillId="0" borderId="0" applyAlignment="1" applyProtection="1" pivotButton="0" quotePrefix="0" xfId="0">
      <alignment vertical="center"/>
      <protection locked="1" hidden="1"/>
    </xf>
    <xf numFmtId="166" fontId="3" fillId="0" borderId="1" applyAlignment="1" applyProtection="1" pivotButton="0" quotePrefix="0" xfId="5">
      <alignment vertical="center"/>
      <protection locked="1" hidden="1"/>
    </xf>
    <xf numFmtId="192" fontId="3" fillId="11" borderId="23" applyAlignment="1" applyProtection="1" pivotButton="0" quotePrefix="0" xfId="60">
      <alignment horizontal="center" vertical="center"/>
      <protection locked="1" hidden="1"/>
    </xf>
    <xf numFmtId="0" fontId="3" fillId="0" borderId="39" applyAlignment="1" applyProtection="1" pivotButton="0" quotePrefix="0" xfId="0">
      <alignment vertical="center"/>
      <protection locked="1" hidden="1"/>
    </xf>
    <xf numFmtId="0" fontId="3" fillId="0" borderId="25" applyAlignment="1" applyProtection="1" pivotButton="0" quotePrefix="0" xfId="0">
      <alignment vertical="center"/>
      <protection locked="1" hidden="1"/>
    </xf>
    <xf numFmtId="0" fontId="3" fillId="0" borderId="39" applyAlignment="1" pivotButton="0" quotePrefix="0" xfId="0">
      <alignment horizontal="left"/>
    </xf>
    <xf numFmtId="0" fontId="3" fillId="0" borderId="39" pivotButton="0" quotePrefix="0" xfId="0"/>
    <xf numFmtId="0" fontId="0" fillId="0" borderId="39" applyAlignment="1" applyProtection="1" pivotButton="0" quotePrefix="0" xfId="0">
      <alignment vertical="center"/>
      <protection locked="1" hidden="1"/>
    </xf>
    <xf numFmtId="0" fontId="134" fillId="45" borderId="1" applyAlignment="1" applyProtection="1" pivotButton="0" quotePrefix="0" xfId="0">
      <alignment vertical="center"/>
      <protection locked="1" hidden="1"/>
    </xf>
    <xf numFmtId="0" fontId="134" fillId="45" borderId="0" applyAlignment="1" applyProtection="1" pivotButton="0" quotePrefix="0" xfId="0">
      <alignment vertical="center"/>
      <protection locked="1" hidden="1"/>
    </xf>
    <xf numFmtId="0" fontId="3" fillId="0" borderId="39" applyAlignment="1" pivotButton="0" quotePrefix="0" xfId="0">
      <alignment wrapText="1"/>
    </xf>
    <xf numFmtId="0" fontId="135" fillId="45" borderId="1" applyProtection="1" pivotButton="0" quotePrefix="0" xfId="0">
      <protection locked="1" hidden="1"/>
    </xf>
    <xf numFmtId="0" fontId="135" fillId="45" borderId="1" applyAlignment="1" applyProtection="1" pivotButton="0" quotePrefix="0" xfId="0">
      <alignment vertical="center"/>
      <protection locked="1" hidden="1"/>
    </xf>
    <xf numFmtId="0" fontId="3" fillId="0" borderId="39" applyAlignment="1" applyProtection="1" pivotButton="0" quotePrefix="0" xfId="0">
      <alignment horizontal="right" vertical="center"/>
      <protection locked="1" hidden="1"/>
    </xf>
    <xf numFmtId="188" fontId="0" fillId="0" borderId="39" applyAlignment="1" applyProtection="1" pivotButton="0" quotePrefix="0" xfId="0">
      <alignment vertical="center"/>
      <protection locked="1" hidden="1"/>
    </xf>
    <xf numFmtId="186" fontId="3" fillId="28" borderId="39" applyAlignment="1" applyProtection="1" pivotButton="0" quotePrefix="0" xfId="0">
      <alignment vertical="center"/>
      <protection locked="1" hidden="1"/>
    </xf>
    <xf numFmtId="186" fontId="0" fillId="28" borderId="39" applyAlignment="1" applyProtection="1" pivotButton="0" quotePrefix="0" xfId="0">
      <alignment vertical="center"/>
      <protection locked="1" hidden="1"/>
    </xf>
    <xf numFmtId="0" fontId="3" fillId="3" borderId="39" applyAlignment="1" applyProtection="1" pivotButton="0" quotePrefix="0" xfId="0">
      <alignment vertical="center"/>
      <protection locked="1" hidden="1"/>
    </xf>
    <xf numFmtId="0" fontId="133" fillId="45" borderId="0" applyAlignment="1" applyProtection="1" pivotButton="0" quotePrefix="0" xfId="0">
      <alignment vertical="center"/>
      <protection locked="1" hidden="1"/>
    </xf>
    <xf numFmtId="2" fontId="138" fillId="0" borderId="39" applyAlignment="1" applyProtection="1" pivotButton="0" quotePrefix="0" xfId="5">
      <alignment vertical="center"/>
      <protection locked="1" hidden="1"/>
    </xf>
    <xf numFmtId="0" fontId="3" fillId="0" borderId="3" applyAlignment="1" applyProtection="1" pivotButton="0" quotePrefix="0" xfId="92">
      <alignment vertical="center"/>
      <protection locked="1" hidden="1"/>
    </xf>
    <xf numFmtId="0" fontId="128" fillId="0" borderId="39" pivotButton="0" quotePrefix="0" xfId="3"/>
    <xf numFmtId="0" fontId="128" fillId="0" borderId="25" applyAlignment="1" applyProtection="1" pivotButton="0" quotePrefix="0" xfId="3">
      <alignment vertical="center"/>
      <protection locked="1" hidden="1"/>
    </xf>
    <xf numFmtId="0" fontId="130" fillId="45" borderId="1" applyAlignment="1" applyProtection="1" pivotButton="0" quotePrefix="0" xfId="0">
      <alignment vertical="center"/>
      <protection locked="1" hidden="1"/>
    </xf>
    <xf numFmtId="0" fontId="130" fillId="46" borderId="1" applyAlignment="1" applyProtection="1" pivotButton="0" quotePrefix="0" xfId="0">
      <alignment vertical="center"/>
      <protection locked="1" hidden="1"/>
    </xf>
    <xf numFmtId="193" fontId="0" fillId="0" borderId="39" applyAlignment="1" applyProtection="1" pivotButton="0" quotePrefix="0" xfId="0">
      <alignment vertical="center"/>
      <protection locked="1" hidden="1"/>
    </xf>
    <xf numFmtId="194" fontId="3" fillId="23" borderId="39" applyAlignment="1" applyProtection="1" pivotButton="0" quotePrefix="0" xfId="5">
      <alignment vertical="center"/>
      <protection locked="1" hidden="1"/>
    </xf>
    <xf numFmtId="9" fontId="3" fillId="0" borderId="39" applyAlignment="1" applyProtection="1" pivotButton="0" quotePrefix="0" xfId="105">
      <alignment vertical="center"/>
      <protection locked="1" hidden="1"/>
    </xf>
    <xf numFmtId="0" fontId="134" fillId="44" borderId="1" applyAlignment="1" applyProtection="1" pivotButton="0" quotePrefix="0" xfId="0">
      <alignment vertical="center"/>
      <protection locked="1" hidden="1"/>
    </xf>
    <xf numFmtId="0" fontId="136" fillId="47" borderId="1" applyAlignment="1" applyProtection="1" pivotButton="0" quotePrefix="0" xfId="0">
      <alignment vertical="center"/>
      <protection locked="1" hidden="1"/>
    </xf>
    <xf numFmtId="0" fontId="145" fillId="44" borderId="0" applyAlignment="1" applyProtection="1" pivotButton="0" quotePrefix="0" xfId="0">
      <alignment vertical="center"/>
      <protection locked="1" hidden="1"/>
    </xf>
    <xf numFmtId="0" fontId="134" fillId="44" borderId="0" applyAlignment="1" applyProtection="1" pivotButton="0" quotePrefix="0" xfId="0">
      <alignment vertical="center"/>
      <protection locked="1" hidden="1"/>
    </xf>
    <xf numFmtId="0" fontId="3" fillId="11" borderId="38" applyAlignment="1" applyProtection="1" pivotButton="0" quotePrefix="0" xfId="0">
      <alignment horizontal="center" vertical="center"/>
      <protection locked="1" hidden="1"/>
    </xf>
    <xf numFmtId="166" fontId="3" fillId="22" borderId="39" applyAlignment="1" applyProtection="1" pivotButton="0" quotePrefix="0" xfId="5">
      <alignment vertical="center"/>
      <protection locked="1" hidden="1"/>
    </xf>
    <xf numFmtId="166" fontId="3" fillId="0" borderId="39" applyAlignment="1" applyProtection="1" pivotButton="0" quotePrefix="0" xfId="5">
      <alignment vertical="center"/>
      <protection locked="1" hidden="1"/>
    </xf>
    <xf numFmtId="0" fontId="3" fillId="11" borderId="1" applyAlignment="1" applyProtection="1" pivotButton="0" quotePrefix="0" xfId="0">
      <alignment vertical="center"/>
      <protection locked="1" hidden="1"/>
    </xf>
    <xf numFmtId="0" fontId="3" fillId="0" borderId="1" applyAlignment="1" applyProtection="1" pivotButton="0" quotePrefix="0" xfId="0">
      <alignment vertical="center"/>
      <protection locked="1" hidden="1"/>
    </xf>
    <xf numFmtId="0" fontId="107" fillId="44" borderId="57" applyAlignment="1" applyProtection="1" pivotButton="0" quotePrefix="0" xfId="0">
      <alignment vertical="center"/>
      <protection locked="1" hidden="1"/>
    </xf>
    <xf numFmtId="0" fontId="107" fillId="44" borderId="76" applyAlignment="1" applyProtection="1" pivotButton="0" quotePrefix="0" xfId="0">
      <alignment vertical="center"/>
      <protection locked="1" hidden="1"/>
    </xf>
    <xf numFmtId="0" fontId="17" fillId="48" borderId="1" applyAlignment="1" applyProtection="1" pivotButton="0" quotePrefix="0" xfId="91">
      <alignment horizontal="center" vertical="center"/>
      <protection locked="1" hidden="1"/>
    </xf>
    <xf numFmtId="0" fontId="3" fillId="48" borderId="31" applyAlignment="1" applyProtection="1" pivotButton="0" quotePrefix="0" xfId="91">
      <alignment vertical="center"/>
      <protection locked="1" hidden="1"/>
    </xf>
    <xf numFmtId="0" fontId="10" fillId="48" borderId="31" applyAlignment="1" applyProtection="1" pivotButton="0" quotePrefix="0" xfId="91">
      <alignment horizontal="center" vertical="center"/>
      <protection locked="1" hidden="1"/>
    </xf>
    <xf numFmtId="0" fontId="14" fillId="48" borderId="31" applyAlignment="1" applyProtection="1" pivotButton="0" quotePrefix="0" xfId="91">
      <alignment vertical="center"/>
      <protection locked="1" hidden="1"/>
    </xf>
    <xf numFmtId="0" fontId="14" fillId="48" borderId="31" applyAlignment="1" applyProtection="1" pivotButton="0" quotePrefix="0" xfId="91">
      <alignment horizontal="center" vertical="center"/>
      <protection locked="1" hidden="1"/>
    </xf>
    <xf numFmtId="0" fontId="69" fillId="48" borderId="31" applyAlignment="1" applyProtection="1" pivotButton="0" quotePrefix="0" xfId="91">
      <alignment horizontal="center" vertical="center"/>
      <protection locked="1" hidden="1"/>
    </xf>
    <xf numFmtId="0" fontId="17" fillId="48" borderId="0" applyAlignment="1" applyProtection="1" pivotButton="0" quotePrefix="0" xfId="91">
      <alignment horizontal="center" vertical="center"/>
      <protection locked="1" hidden="1"/>
    </xf>
    <xf numFmtId="0" fontId="17" fillId="48" borderId="42" applyAlignment="1" applyProtection="1" pivotButton="0" quotePrefix="0" xfId="91">
      <alignment horizontal="center" vertical="center"/>
      <protection locked="1" hidden="1"/>
    </xf>
    <xf numFmtId="0" fontId="14" fillId="48" borderId="31" applyAlignment="1" applyProtection="1" pivotButton="0" quotePrefix="0" xfId="91">
      <alignment horizontal="right" vertical="center"/>
      <protection locked="1" hidden="1"/>
    </xf>
    <xf numFmtId="0" fontId="17" fillId="48" borderId="0" applyAlignment="1" applyProtection="1" pivotButton="0" quotePrefix="0" xfId="91">
      <alignment vertical="center"/>
      <protection locked="1" hidden="1"/>
    </xf>
    <xf numFmtId="0" fontId="17" fillId="48" borderId="0" applyAlignment="1" applyProtection="1" pivotButton="0" quotePrefix="0" xfId="91">
      <alignment horizontal="left" vertical="center"/>
      <protection locked="1" hidden="1"/>
    </xf>
    <xf numFmtId="0" fontId="17" fillId="48" borderId="0" applyAlignment="1" applyProtection="1" pivotButton="0" quotePrefix="0" xfId="91">
      <alignment horizontal="right" vertical="center"/>
      <protection locked="1" hidden="1"/>
    </xf>
    <xf numFmtId="0" fontId="17" fillId="48" borderId="32" applyAlignment="1" applyProtection="1" pivotButton="0" quotePrefix="0" xfId="91">
      <alignment vertical="center"/>
      <protection locked="1" hidden="1"/>
    </xf>
    <xf numFmtId="0" fontId="17" fillId="48" borderId="41" applyAlignment="1" applyProtection="1" pivotButton="0" quotePrefix="0" xfId="91">
      <alignment horizontal="right" vertical="center"/>
      <protection locked="1" hidden="1"/>
    </xf>
    <xf numFmtId="0" fontId="17" fillId="48" borderId="32" applyAlignment="1" applyProtection="1" pivotButton="0" quotePrefix="0" xfId="91">
      <alignment horizontal="left" vertical="center"/>
      <protection locked="1" hidden="1"/>
    </xf>
    <xf numFmtId="0" fontId="12" fillId="48" borderId="0" applyAlignment="1" applyProtection="1" pivotButton="0" quotePrefix="0" xfId="91">
      <alignment vertical="center"/>
      <protection locked="1" hidden="1"/>
    </xf>
    <xf numFmtId="0" fontId="3" fillId="48" borderId="31" applyAlignment="1" applyProtection="1" pivotButton="0" quotePrefix="0" xfId="91">
      <alignment horizontal="left" vertical="center"/>
      <protection locked="1" hidden="1"/>
    </xf>
    <xf numFmtId="0" fontId="3" fillId="48" borderId="0" applyAlignment="1" applyProtection="1" pivotButton="0" quotePrefix="0" xfId="91">
      <alignment vertical="center" wrapText="1"/>
      <protection locked="1" hidden="1"/>
    </xf>
    <xf numFmtId="0" fontId="3" fillId="48" borderId="0" applyAlignment="1" applyProtection="1" pivotButton="0" quotePrefix="0" xfId="91">
      <alignment horizontal="justify" vertical="center" wrapText="1"/>
      <protection locked="1" hidden="1"/>
    </xf>
    <xf numFmtId="0" fontId="94" fillId="48" borderId="0" applyAlignment="1" applyProtection="1" pivotButton="0" quotePrefix="0" xfId="91">
      <alignment horizontal="right" vertical="center"/>
      <protection locked="1" hidden="1"/>
    </xf>
    <xf numFmtId="0" fontId="3" fillId="48" borderId="41" applyAlignment="1" applyProtection="1" pivotButton="0" quotePrefix="0" xfId="91">
      <alignment vertical="center" wrapText="1"/>
      <protection locked="1" hidden="1"/>
    </xf>
    <xf numFmtId="0" fontId="64" fillId="48" borderId="0" applyAlignment="1" applyProtection="1" pivotButton="0" quotePrefix="0" xfId="91">
      <alignment horizontal="center" vertical="top"/>
      <protection locked="1" hidden="1"/>
    </xf>
    <xf numFmtId="0" fontId="17" fillId="48" borderId="32" applyAlignment="1" applyProtection="1" pivotButton="0" quotePrefix="0" xfId="91">
      <alignment horizontal="center" vertical="center"/>
      <protection locked="1" hidden="1"/>
    </xf>
    <xf numFmtId="0" fontId="17" fillId="48" borderId="27" applyAlignment="1" applyProtection="1" pivotButton="0" quotePrefix="0" xfId="91">
      <alignment horizontal="center" vertical="center"/>
      <protection locked="1" hidden="1"/>
    </xf>
    <xf numFmtId="0" fontId="17" fillId="48" borderId="5" applyAlignment="1" applyProtection="1" pivotButton="0" quotePrefix="0" xfId="91">
      <alignment horizontal="center" vertical="center"/>
      <protection locked="1" hidden="1"/>
    </xf>
    <xf numFmtId="3" fontId="58" fillId="48" borderId="23" applyAlignment="1" applyProtection="1" pivotButton="0" quotePrefix="0" xfId="91">
      <alignment horizontal="center" vertical="center"/>
      <protection locked="1" hidden="1"/>
    </xf>
    <xf numFmtId="180" fontId="105" fillId="48" borderId="1" applyAlignment="1" applyProtection="1" pivotButton="0" quotePrefix="0" xfId="5">
      <alignment horizontal="center" vertical="center"/>
      <protection locked="1" hidden="1"/>
    </xf>
    <xf numFmtId="0" fontId="10" fillId="48" borderId="43" applyAlignment="1" applyProtection="1" pivotButton="0" quotePrefix="0" xfId="91">
      <alignment horizontal="center" vertical="center"/>
      <protection locked="1" hidden="1"/>
    </xf>
    <xf numFmtId="0" fontId="51" fillId="48" borderId="32" applyAlignment="1" applyProtection="1" pivotButton="0" quotePrefix="0" xfId="91">
      <alignment vertical="center" wrapText="1"/>
      <protection locked="1" hidden="1"/>
    </xf>
    <xf numFmtId="0" fontId="3" fillId="48" borderId="9" applyAlignment="1" applyProtection="1" pivotButton="0" quotePrefix="0" xfId="91">
      <alignment vertical="center"/>
      <protection locked="1" hidden="1"/>
    </xf>
    <xf numFmtId="0" fontId="17" fillId="48" borderId="4" applyAlignment="1" applyProtection="1" pivotButton="0" quotePrefix="0" xfId="91">
      <alignment vertical="center"/>
      <protection locked="1" hidden="1"/>
    </xf>
    <xf numFmtId="0" fontId="17" fillId="48" borderId="25" applyAlignment="1" applyProtection="1" pivotButton="0" quotePrefix="0" xfId="91">
      <alignment vertical="center"/>
      <protection locked="1" hidden="1"/>
    </xf>
    <xf numFmtId="0" fontId="10" fillId="0" borderId="38" applyAlignment="1" applyProtection="1" pivotButton="0" quotePrefix="0" xfId="91">
      <alignment horizontal="center" vertical="center"/>
      <protection locked="1" hidden="1"/>
    </xf>
    <xf numFmtId="0" fontId="68" fillId="48" borderId="73" applyAlignment="1" applyProtection="1" pivotButton="0" quotePrefix="0" xfId="91">
      <alignment horizontal="center" vertical="center"/>
      <protection locked="1" hidden="1"/>
    </xf>
    <xf numFmtId="0" fontId="68" fillId="48" borderId="58" applyAlignment="1" applyProtection="1" pivotButton="0" quotePrefix="0" xfId="91">
      <alignment horizontal="center" vertical="center"/>
      <protection locked="1" hidden="1"/>
    </xf>
    <xf numFmtId="0" fontId="68" fillId="48" borderId="61" applyAlignment="1" applyProtection="1" pivotButton="0" quotePrefix="0" xfId="91">
      <alignment horizontal="center" vertical="center"/>
      <protection locked="1" hidden="1"/>
    </xf>
    <xf numFmtId="0" fontId="17" fillId="48" borderId="31" applyAlignment="1" applyProtection="1" pivotButton="0" quotePrefix="0" xfId="91">
      <alignment vertical="center"/>
      <protection locked="1" hidden="1"/>
    </xf>
    <xf numFmtId="0" fontId="149" fillId="48" borderId="0" applyAlignment="1" pivotButton="0" quotePrefix="0" xfId="1">
      <alignment horizontal="center" vertical="center" wrapText="1"/>
    </xf>
    <xf numFmtId="0" fontId="134" fillId="45" borderId="22" applyAlignment="1" applyProtection="1" pivotButton="0" quotePrefix="0" xfId="0">
      <alignment vertical="center"/>
      <protection locked="1" hidden="1"/>
    </xf>
    <xf numFmtId="169" fontId="0" fillId="35" borderId="33" applyAlignment="1" applyProtection="1" pivotButton="0" quotePrefix="0" xfId="59">
      <alignment vertical="center"/>
      <protection locked="1" hidden="1"/>
    </xf>
    <xf numFmtId="0" fontId="150" fillId="0" borderId="0" applyAlignment="1" applyProtection="1" pivotButton="0" quotePrefix="0" xfId="94">
      <alignment horizontal="left" vertical="center"/>
      <protection locked="1" hidden="1"/>
    </xf>
    <xf numFmtId="0" fontId="150" fillId="0" borderId="0" applyAlignment="1" applyProtection="1" pivotButton="0" quotePrefix="0" xfId="0">
      <alignment horizontal="left" vertical="center"/>
      <protection locked="1" hidden="1"/>
    </xf>
    <xf numFmtId="0" fontId="136" fillId="49" borderId="24" applyAlignment="1" applyProtection="1" pivotButton="0" quotePrefix="0" xfId="0">
      <alignment vertical="center"/>
      <protection locked="1" hidden="1"/>
    </xf>
    <xf numFmtId="0" fontId="0" fillId="0" borderId="36" applyAlignment="1" applyProtection="1" pivotButton="0" quotePrefix="0" xfId="0">
      <alignment vertical="center"/>
      <protection locked="1" hidden="1"/>
    </xf>
    <xf numFmtId="0" fontId="0" fillId="0" borderId="86" applyAlignment="1" applyProtection="1" pivotButton="0" quotePrefix="0" xfId="0">
      <alignment vertical="center"/>
      <protection locked="1" hidden="1"/>
    </xf>
    <xf numFmtId="0" fontId="150" fillId="0" borderId="87" applyAlignment="1" applyProtection="1" pivotButton="0" quotePrefix="0" xfId="0">
      <alignment vertical="center"/>
      <protection locked="1" hidden="1"/>
    </xf>
    <xf numFmtId="0" fontId="137" fillId="0" borderId="38" applyAlignment="1" pivotButton="0" quotePrefix="0" xfId="0">
      <alignment horizontal="center"/>
    </xf>
    <xf numFmtId="0" fontId="127" fillId="51" borderId="1" pivotButton="0" quotePrefix="0" xfId="0"/>
    <xf numFmtId="3" fontId="0" fillId="0" borderId="1" pivotButton="0" quotePrefix="0" xfId="0"/>
    <xf numFmtId="0" fontId="151" fillId="0" borderId="0" pivotButton="0" quotePrefix="0" xfId="0"/>
    <xf numFmtId="0" fontId="127" fillId="52" borderId="1" pivotButton="0" quotePrefix="0" xfId="0"/>
    <xf numFmtId="0" fontId="0" fillId="43" borderId="1" pivotButton="0" quotePrefix="0" xfId="0"/>
    <xf numFmtId="0" fontId="0" fillId="43" borderId="22" pivotButton="0" quotePrefix="0" xfId="0"/>
    <xf numFmtId="192" fontId="0" fillId="0" borderId="0" pivotButton="0" quotePrefix="0" xfId="60"/>
    <xf numFmtId="3" fontId="136" fillId="50" borderId="0" pivotButton="0" quotePrefix="0" xfId="0"/>
    <xf numFmtId="3" fontId="136" fillId="50" borderId="1" pivotButton="0" quotePrefix="0" xfId="0"/>
    <xf numFmtId="189" fontId="0" fillId="39" borderId="36" pivotButton="0" quotePrefix="0" xfId="0"/>
    <xf numFmtId="0" fontId="0" fillId="39" borderId="34" pivotButton="0" quotePrefix="0" xfId="0"/>
    <xf numFmtId="0" fontId="0" fillId="39" borderId="25" pivotButton="0" quotePrefix="0" xfId="0"/>
    <xf numFmtId="0" fontId="137" fillId="53" borderId="3" pivotButton="0" quotePrefix="0" xfId="0"/>
    <xf numFmtId="189" fontId="0" fillId="53" borderId="36" pivotButton="0" quotePrefix="0" xfId="0"/>
    <xf numFmtId="0" fontId="0" fillId="53" borderId="32" pivotButton="0" quotePrefix="0" xfId="0"/>
    <xf numFmtId="189" fontId="0" fillId="54" borderId="25" pivotButton="0" quotePrefix="0" xfId="0"/>
    <xf numFmtId="189" fontId="0" fillId="54" borderId="34" pivotButton="0" quotePrefix="0" xfId="0"/>
    <xf numFmtId="0" fontId="137" fillId="55" borderId="35" pivotButton="0" quotePrefix="0" xfId="0"/>
    <xf numFmtId="189" fontId="0" fillId="55" borderId="36" applyAlignment="1" pivotButton="0" quotePrefix="0" xfId="0">
      <alignment horizontal="right"/>
    </xf>
    <xf numFmtId="0" fontId="137" fillId="55" borderId="6" pivotButton="0" quotePrefix="0" xfId="0"/>
    <xf numFmtId="49" fontId="3" fillId="0" borderId="0" pivotButton="0" quotePrefix="0" xfId="0"/>
    <xf numFmtId="0" fontId="152" fillId="0" borderId="0" pivotButton="0" quotePrefix="0" xfId="0"/>
    <xf numFmtId="0" fontId="0" fillId="0" borderId="88" pivotButton="0" quotePrefix="0" xfId="0"/>
    <xf numFmtId="192" fontId="132" fillId="43" borderId="89" pivotButton="0" quotePrefix="0" xfId="0"/>
    <xf numFmtId="0" fontId="136" fillId="49" borderId="90" pivotButton="0" quotePrefix="0" xfId="0"/>
    <xf numFmtId="0" fontId="0" fillId="0" borderId="91" pivotButton="0" quotePrefix="0" xfId="0"/>
    <xf numFmtId="0" fontId="3" fillId="0" borderId="92" pivotButton="0" quotePrefix="0" xfId="0"/>
    <xf numFmtId="189" fontId="137" fillId="53" borderId="32" pivotButton="0" quotePrefix="0" xfId="0"/>
    <xf numFmtId="189" fontId="0" fillId="53" borderId="32" pivotButton="0" quotePrefix="0" xfId="0"/>
    <xf numFmtId="192" fontId="132" fillId="43" borderId="0" pivotButton="0" quotePrefix="0" xfId="0"/>
    <xf numFmtId="0" fontId="137" fillId="39" borderId="35" applyAlignment="1" pivotButton="0" quotePrefix="0" xfId="0">
      <alignment horizontal="center"/>
    </xf>
    <xf numFmtId="0" fontId="137" fillId="53" borderId="35" applyAlignment="1" pivotButton="0" quotePrefix="0" xfId="0">
      <alignment horizontal="center"/>
    </xf>
    <xf numFmtId="189" fontId="137" fillId="53" borderId="36" applyAlignment="1" pivotButton="0" quotePrefix="0" xfId="0">
      <alignment horizontal="center"/>
    </xf>
    <xf numFmtId="0" fontId="137" fillId="39" borderId="3" applyAlignment="1" pivotButton="0" quotePrefix="0" xfId="0">
      <alignment horizontal="center"/>
    </xf>
    <xf numFmtId="189" fontId="137" fillId="53" borderId="32" applyAlignment="1" pivotButton="0" quotePrefix="0" xfId="0">
      <alignment horizontal="center"/>
    </xf>
    <xf numFmtId="0" fontId="137" fillId="54" borderId="3" applyAlignment="1" pivotButton="0" quotePrefix="0" xfId="0">
      <alignment horizontal="center"/>
    </xf>
    <xf numFmtId="0" fontId="137" fillId="54" borderId="35" applyAlignment="1" pivotButton="0" quotePrefix="0" xfId="0">
      <alignment horizontal="center"/>
    </xf>
    <xf numFmtId="0" fontId="137" fillId="54" borderId="36" applyAlignment="1" pivotButton="0" quotePrefix="0" xfId="0">
      <alignment horizontal="center"/>
    </xf>
    <xf numFmtId="189" fontId="0" fillId="54" borderId="36" applyAlignment="1" pivotButton="0" quotePrefix="0" xfId="0">
      <alignment horizontal="center"/>
    </xf>
    <xf numFmtId="189" fontId="0" fillId="54" borderId="34" applyAlignment="1" pivotButton="0" quotePrefix="0" xfId="0">
      <alignment horizontal="center"/>
    </xf>
    <xf numFmtId="189" fontId="137" fillId="54" borderId="3" applyAlignment="1" pivotButton="0" quotePrefix="0" xfId="0">
      <alignment horizontal="center"/>
    </xf>
    <xf numFmtId="189" fontId="137" fillId="54" borderId="0" applyAlignment="1" pivotButton="0" quotePrefix="0" xfId="0">
      <alignment horizontal="center"/>
    </xf>
    <xf numFmtId="189" fontId="0" fillId="54" borderId="4" applyAlignment="1" pivotButton="0" quotePrefix="0" xfId="0">
      <alignment horizontal="center"/>
    </xf>
    <xf numFmtId="189" fontId="137" fillId="54" borderId="36" applyAlignment="1" pivotButton="0" quotePrefix="0" xfId="0">
      <alignment horizontal="center"/>
    </xf>
    <xf numFmtId="189" fontId="0" fillId="53" borderId="36" applyAlignment="1" pivotButton="0" quotePrefix="0" xfId="0">
      <alignment horizontal="center"/>
    </xf>
    <xf numFmtId="189" fontId="0" fillId="39" borderId="36" applyAlignment="1" pivotButton="0" quotePrefix="0" xfId="0">
      <alignment horizontal="center"/>
    </xf>
    <xf numFmtId="176" fontId="0" fillId="55" borderId="36" applyAlignment="1" pivotButton="0" quotePrefix="0" xfId="0">
      <alignment horizontal="right"/>
    </xf>
    <xf numFmtId="189" fontId="137" fillId="54" borderId="35" applyAlignment="1" pivotButton="0" quotePrefix="0" xfId="0">
      <alignment horizontal="center"/>
    </xf>
    <xf numFmtId="189" fontId="0" fillId="55" borderId="34" applyAlignment="1" pivotButton="0" quotePrefix="0" xfId="0">
      <alignment horizontal="right"/>
    </xf>
    <xf numFmtId="0" fontId="127" fillId="35" borderId="1" pivotButton="0" quotePrefix="0" xfId="0"/>
    <xf numFmtId="0" fontId="0" fillId="35" borderId="23" pivotButton="0" quotePrefix="0" xfId="0"/>
    <xf numFmtId="0" fontId="126" fillId="4" borderId="1" applyAlignment="1" applyProtection="1" pivotButton="0" quotePrefix="0" xfId="101">
      <alignment horizontal="left" vertical="center"/>
      <protection locked="1" hidden="1"/>
    </xf>
    <xf numFmtId="0" fontId="126" fillId="0" borderId="1" applyAlignment="1" applyProtection="1" pivotButton="0" quotePrefix="0" xfId="101">
      <alignment horizontal="left" vertical="center"/>
      <protection locked="1" hidden="1"/>
    </xf>
    <xf numFmtId="0" fontId="136" fillId="49" borderId="24" applyAlignment="1" applyProtection="1" pivotButton="0" quotePrefix="0" xfId="0">
      <alignment horizontal="center" vertical="center" wrapText="1"/>
      <protection locked="1" hidden="1"/>
    </xf>
    <xf numFmtId="0" fontId="122" fillId="48" borderId="42" applyAlignment="1" applyProtection="1" pivotButton="0" quotePrefix="0" xfId="97">
      <alignment horizontal="right" vertical="center" indent="1"/>
      <protection locked="1" hidden="1"/>
    </xf>
    <xf numFmtId="0" fontId="122" fillId="48" borderId="55" applyAlignment="1" applyProtection="1" pivotButton="0" quotePrefix="0" xfId="97">
      <alignment horizontal="right" vertical="center" indent="1"/>
      <protection locked="1" hidden="1"/>
    </xf>
    <xf numFmtId="181" fontId="123" fillId="48" borderId="1" applyAlignment="1" applyProtection="1" pivotButton="0" quotePrefix="0" xfId="91">
      <alignment horizontal="right" vertical="center" indent="1"/>
      <protection locked="1" hidden="1"/>
    </xf>
    <xf numFmtId="181" fontId="123" fillId="48" borderId="18" applyAlignment="1" applyProtection="1" pivotButton="0" quotePrefix="0" xfId="91">
      <alignment horizontal="right" vertical="center" indent="1"/>
      <protection locked="1" hidden="1"/>
    </xf>
    <xf numFmtId="0" fontId="123" fillId="48" borderId="5" applyAlignment="1" applyProtection="1" pivotButton="0" quotePrefix="0" xfId="97">
      <alignment horizontal="right" vertical="center" indent="1"/>
      <protection locked="1" hidden="1"/>
    </xf>
    <xf numFmtId="0" fontId="123" fillId="48" borderId="16" applyAlignment="1" applyProtection="1" pivotButton="0" quotePrefix="0" xfId="97">
      <alignment horizontal="right" vertical="center" indent="1"/>
      <protection locked="1" hidden="1"/>
    </xf>
    <xf numFmtId="0" fontId="11" fillId="48" borderId="22" applyAlignment="1" applyProtection="1" pivotButton="0" quotePrefix="0" xfId="97">
      <alignment horizontal="left" vertical="center"/>
      <protection locked="1" hidden="1"/>
    </xf>
    <xf numFmtId="0" fontId="11" fillId="48" borderId="23" applyAlignment="1" applyProtection="1" pivotButton="0" quotePrefix="0" xfId="97">
      <alignment horizontal="left" vertical="center"/>
      <protection locked="1" hidden="1"/>
    </xf>
    <xf numFmtId="0" fontId="11" fillId="48" borderId="24" applyAlignment="1" applyProtection="1" pivotButton="0" quotePrefix="0" xfId="97">
      <alignment horizontal="left" vertical="center"/>
      <protection locked="1" hidden="1"/>
    </xf>
    <xf numFmtId="0" fontId="17" fillId="48" borderId="44" applyAlignment="1" applyProtection="1" pivotButton="0" quotePrefix="0" xfId="97">
      <alignment vertical="center"/>
      <protection locked="1" hidden="1"/>
    </xf>
    <xf numFmtId="0" fontId="27" fillId="48" borderId="45" applyAlignment="1" applyProtection="1" pivotButton="0" quotePrefix="0" xfId="97">
      <alignment vertical="center"/>
      <protection locked="1" hidden="1"/>
    </xf>
    <xf numFmtId="0" fontId="27" fillId="48" borderId="12" applyAlignment="1" applyProtection="1" pivotButton="0" quotePrefix="0" xfId="97">
      <alignment vertical="center"/>
      <protection locked="1" hidden="1"/>
    </xf>
    <xf numFmtId="0" fontId="3" fillId="48" borderId="31" applyAlignment="1" applyProtection="1" pivotButton="0" quotePrefix="0" xfId="97">
      <alignment vertical="center"/>
      <protection locked="1" hidden="1"/>
    </xf>
    <xf numFmtId="0" fontId="11" fillId="48" borderId="23" applyAlignment="1" applyProtection="1" pivotButton="0" quotePrefix="0" xfId="98">
      <alignment horizontal="left" vertical="center"/>
      <protection locked="1" hidden="1"/>
    </xf>
    <xf numFmtId="0" fontId="11" fillId="48" borderId="24" applyAlignment="1" applyProtection="1" pivotButton="0" quotePrefix="0" xfId="98">
      <alignment horizontal="left" vertical="center"/>
      <protection locked="1" hidden="1"/>
    </xf>
    <xf numFmtId="0" fontId="11" fillId="48" borderId="45" applyAlignment="1" applyProtection="1" pivotButton="0" quotePrefix="0" xfId="97">
      <alignment vertical="center"/>
      <protection locked="1" hidden="1"/>
    </xf>
    <xf numFmtId="0" fontId="11" fillId="48" borderId="12" applyAlignment="1" applyProtection="1" pivotButton="0" quotePrefix="0" xfId="97">
      <alignment vertical="center"/>
      <protection locked="1" hidden="1"/>
    </xf>
    <xf numFmtId="0" fontId="17" fillId="48" borderId="41" applyAlignment="1" applyProtection="1" pivotButton="0" quotePrefix="0" xfId="97">
      <alignment vertical="center"/>
      <protection locked="1" hidden="1"/>
    </xf>
    <xf numFmtId="0" fontId="11" fillId="48" borderId="0" applyAlignment="1" applyProtection="1" pivotButton="0" quotePrefix="0" xfId="97">
      <alignment vertical="center"/>
      <protection locked="1" hidden="1"/>
    </xf>
    <xf numFmtId="0" fontId="11" fillId="48" borderId="46" applyAlignment="1" applyProtection="1" pivotButton="0" quotePrefix="0" xfId="97">
      <alignment vertical="center"/>
      <protection locked="1" hidden="1"/>
    </xf>
    <xf numFmtId="180" fontId="124" fillId="48" borderId="13" applyAlignment="1" applyProtection="1" pivotButton="0" quotePrefix="0" xfId="5">
      <alignment horizontal="right" vertical="center" indent="1"/>
      <protection locked="1" hidden="1"/>
    </xf>
    <xf numFmtId="180" fontId="124" fillId="48" borderId="14" applyAlignment="1" applyProtection="1" pivotButton="0" quotePrefix="0" xfId="5">
      <alignment horizontal="right" vertical="center" indent="1"/>
      <protection locked="1" hidden="1"/>
    </xf>
    <xf numFmtId="180" fontId="122" fillId="48" borderId="5" applyAlignment="1" applyProtection="1" pivotButton="0" quotePrefix="0" xfId="5">
      <alignment horizontal="right" vertical="center" indent="1"/>
      <protection locked="1" hidden="1"/>
    </xf>
    <xf numFmtId="180" fontId="122" fillId="48" borderId="16" applyAlignment="1" applyProtection="1" pivotButton="0" quotePrefix="0" xfId="5">
      <alignment horizontal="right" vertical="center" indent="1"/>
      <protection locked="1" hidden="1"/>
    </xf>
    <xf numFmtId="180" fontId="122" fillId="48" borderId="42" applyAlignment="1" applyProtection="1" pivotButton="0" quotePrefix="0" xfId="5">
      <alignment horizontal="right" vertical="center" indent="1"/>
      <protection locked="1" hidden="1"/>
    </xf>
    <xf numFmtId="180" fontId="122" fillId="48" borderId="55" applyAlignment="1" applyProtection="1" pivotButton="0" quotePrefix="0" xfId="5">
      <alignment horizontal="right" vertical="center" indent="1"/>
      <protection locked="1" hidden="1"/>
    </xf>
    <xf numFmtId="0" fontId="3" fillId="48" borderId="31" applyAlignment="1" applyProtection="1" pivotButton="0" quotePrefix="0" xfId="98">
      <alignment vertical="center"/>
      <protection locked="1" hidden="1"/>
    </xf>
    <xf numFmtId="0" fontId="17" fillId="48" borderId="47" applyAlignment="1" applyProtection="1" pivotButton="0" quotePrefix="0" xfId="97">
      <alignment vertical="center"/>
      <protection locked="1" hidden="1"/>
    </xf>
    <xf numFmtId="0" fontId="27" fillId="48" borderId="4" applyAlignment="1" applyProtection="1" pivotButton="0" quotePrefix="0" xfId="97">
      <alignment vertical="center"/>
      <protection locked="1" hidden="1"/>
    </xf>
    <xf numFmtId="0" fontId="27" fillId="48" borderId="11" applyAlignment="1" applyProtection="1" pivotButton="0" quotePrefix="0" xfId="97">
      <alignment vertical="center"/>
      <protection locked="1" hidden="1"/>
    </xf>
    <xf numFmtId="0" fontId="3" fillId="48" borderId="9" applyAlignment="1" applyProtection="1" pivotButton="0" quotePrefix="0" xfId="97">
      <alignment vertical="center"/>
      <protection locked="1" hidden="1"/>
    </xf>
    <xf numFmtId="0" fontId="17" fillId="48" borderId="48" applyAlignment="1" applyProtection="1" pivotButton="0" quotePrefix="0" xfId="97">
      <alignment vertical="center"/>
      <protection locked="1" hidden="1"/>
    </xf>
    <xf numFmtId="0" fontId="11" fillId="48" borderId="49" applyAlignment="1" applyProtection="1" pivotButton="0" quotePrefix="0" xfId="97">
      <alignment vertical="center"/>
      <protection locked="1" hidden="1"/>
    </xf>
    <xf numFmtId="0" fontId="11" fillId="48" borderId="50" applyAlignment="1" applyProtection="1" pivotButton="0" quotePrefix="0" xfId="97">
      <alignment vertical="center"/>
      <protection locked="1" hidden="1"/>
    </xf>
    <xf numFmtId="180" fontId="123" fillId="48" borderId="13" applyAlignment="1" applyProtection="1" pivotButton="0" quotePrefix="0" xfId="5">
      <alignment horizontal="right" vertical="center" indent="1"/>
      <protection locked="1" hidden="1"/>
    </xf>
    <xf numFmtId="180" fontId="123" fillId="48" borderId="14" applyAlignment="1" applyProtection="1" pivotButton="0" quotePrefix="0" xfId="5">
      <alignment horizontal="right" vertical="center" indent="1"/>
      <protection locked="1" hidden="1"/>
    </xf>
    <xf numFmtId="180" fontId="122" fillId="48" borderId="13" applyAlignment="1" applyProtection="1" pivotButton="0" quotePrefix="0" xfId="5">
      <alignment horizontal="right" vertical="center" indent="1"/>
      <protection locked="1" hidden="1"/>
    </xf>
    <xf numFmtId="180" fontId="122" fillId="48" borderId="14" applyAlignment="1" applyProtection="1" pivotButton="0" quotePrefix="0" xfId="5">
      <alignment horizontal="right" vertical="center" indent="1"/>
      <protection locked="1" hidden="1"/>
    </xf>
    <xf numFmtId="180" fontId="122" fillId="48" borderId="44" applyAlignment="1" applyProtection="1" pivotButton="0" quotePrefix="0" xfId="5">
      <alignment horizontal="right" vertical="center" indent="1"/>
      <protection locked="1" hidden="1"/>
    </xf>
    <xf numFmtId="180" fontId="122" fillId="48" borderId="10" applyAlignment="1" applyProtection="1" pivotButton="0" quotePrefix="0" xfId="5">
      <alignment horizontal="right" vertical="center" indent="1"/>
      <protection locked="1" hidden="1"/>
    </xf>
    <xf numFmtId="180" fontId="122" fillId="48" borderId="26" applyAlignment="1" applyProtection="1" pivotButton="0" quotePrefix="0" xfId="5">
      <alignment horizontal="right" vertical="center" indent="1"/>
      <protection locked="1" hidden="1"/>
    </xf>
    <xf numFmtId="180" fontId="125" fillId="48" borderId="13" applyAlignment="1" applyProtection="1" pivotButton="0" quotePrefix="0" xfId="5">
      <alignment horizontal="right" vertical="center" indent="1"/>
      <protection locked="1" hidden="1"/>
    </xf>
    <xf numFmtId="180" fontId="125" fillId="48" borderId="21" applyAlignment="1" applyProtection="1" pivotButton="0" quotePrefix="0" xfId="5">
      <alignment horizontal="right" vertical="center" indent="1"/>
      <protection locked="1" hidden="1"/>
    </xf>
    <xf numFmtId="0" fontId="11" fillId="48" borderId="22" applyAlignment="1" applyProtection="1" pivotButton="0" quotePrefix="0" xfId="97">
      <alignment vertical="center"/>
      <protection locked="1" hidden="1"/>
    </xf>
    <xf numFmtId="0" fontId="11" fillId="48" borderId="23" applyAlignment="1" applyProtection="1" pivotButton="0" quotePrefix="0" xfId="97">
      <alignment vertical="center"/>
      <protection locked="1" hidden="1"/>
    </xf>
    <xf numFmtId="0" fontId="11" fillId="48" borderId="24" applyAlignment="1" applyProtection="1" pivotButton="0" quotePrefix="0" xfId="97">
      <alignment vertical="center"/>
      <protection locked="1" hidden="1"/>
    </xf>
    <xf numFmtId="180" fontId="122" fillId="48" borderId="56" applyAlignment="1" applyProtection="1" pivotButton="0" quotePrefix="0" xfId="5">
      <alignment horizontal="right" vertical="center" indent="1"/>
      <protection locked="1" hidden="1"/>
    </xf>
    <xf numFmtId="180" fontId="122" fillId="48" borderId="29" applyAlignment="1" applyProtection="1" pivotButton="0" quotePrefix="0" xfId="5">
      <alignment horizontal="right" vertical="center" indent="1"/>
      <protection locked="1" hidden="1"/>
    </xf>
    <xf numFmtId="0" fontId="3" fillId="48" borderId="0" applyAlignment="1" applyProtection="1" pivotButton="0" quotePrefix="0" xfId="97">
      <alignment horizontal="right" vertical="center" indent="1"/>
      <protection locked="1" hidden="1"/>
    </xf>
    <xf numFmtId="0" fontId="3" fillId="48" borderId="32" applyAlignment="1" applyProtection="1" pivotButton="0" quotePrefix="0" xfId="97">
      <alignment horizontal="right" vertical="center" indent="1"/>
      <protection locked="1" hidden="1"/>
    </xf>
    <xf numFmtId="0" fontId="11" fillId="48" borderId="9" applyAlignment="1" applyProtection="1" pivotButton="0" quotePrefix="0" xfId="97">
      <alignment vertical="center"/>
      <protection locked="1" hidden="1"/>
    </xf>
    <xf numFmtId="0" fontId="11" fillId="48" borderId="4" applyAlignment="1" applyProtection="1" pivotButton="0" quotePrefix="0" xfId="97">
      <alignment vertical="center"/>
      <protection locked="1" hidden="1"/>
    </xf>
    <xf numFmtId="0" fontId="3" fillId="48" borderId="4" applyAlignment="1" applyProtection="1" pivotButton="0" quotePrefix="0" xfId="97">
      <alignment horizontal="right" vertical="center" indent="1"/>
      <protection locked="1" hidden="1"/>
    </xf>
    <xf numFmtId="0" fontId="3" fillId="48" borderId="25" applyAlignment="1" applyProtection="1" pivotButton="0" quotePrefix="0" xfId="97">
      <alignment horizontal="right" vertical="center" indent="1"/>
      <protection locked="1" hidden="1"/>
    </xf>
    <xf numFmtId="0" fontId="20" fillId="48" borderId="38" applyAlignment="1" applyProtection="1" pivotButton="0" quotePrefix="0" xfId="98">
      <alignment vertical="center"/>
      <protection locked="1" hidden="1"/>
    </xf>
    <xf numFmtId="0" fontId="20" fillId="48" borderId="49" applyAlignment="1" applyProtection="1" pivotButton="0" quotePrefix="0" xfId="98">
      <alignment vertical="center"/>
      <protection locked="1" hidden="1"/>
    </xf>
    <xf numFmtId="0" fontId="20" fillId="48" borderId="49" applyAlignment="1" applyProtection="1" pivotButton="0" quotePrefix="0" xfId="98">
      <alignment horizontal="right" vertical="center" indent="1"/>
      <protection locked="1" hidden="1"/>
    </xf>
    <xf numFmtId="0" fontId="20" fillId="48" borderId="49" applyAlignment="1" applyProtection="1" pivotButton="0" quotePrefix="0" xfId="98">
      <alignment horizontal="right" vertical="center"/>
      <protection locked="1" hidden="1"/>
    </xf>
    <xf numFmtId="0" fontId="20" fillId="48" borderId="39" applyAlignment="1" applyProtection="1" pivotButton="0" quotePrefix="0" xfId="98">
      <alignment vertical="center"/>
      <protection locked="1" hidden="1"/>
    </xf>
    <xf numFmtId="0" fontId="26" fillId="48" borderId="3" applyAlignment="1" applyProtection="1" pivotButton="0" quotePrefix="0" xfId="98">
      <alignment vertical="center"/>
      <protection locked="1" hidden="1"/>
    </xf>
    <xf numFmtId="0" fontId="26" fillId="48" borderId="32" applyAlignment="1" applyProtection="1" pivotButton="0" quotePrefix="0" xfId="98">
      <alignment vertical="center"/>
      <protection locked="1" hidden="1"/>
    </xf>
    <xf numFmtId="0" fontId="20" fillId="48" borderId="32" applyAlignment="1" applyProtection="1" pivotButton="0" quotePrefix="0" xfId="98">
      <alignment vertical="center"/>
      <protection locked="1" hidden="1"/>
    </xf>
    <xf numFmtId="3" fontId="26" fillId="48" borderId="32" applyAlignment="1" applyProtection="1" pivotButton="0" quotePrefix="0" xfId="98">
      <alignment vertical="center"/>
      <protection locked="1" hidden="1"/>
    </xf>
    <xf numFmtId="3" fontId="26" fillId="48" borderId="32" applyAlignment="1" applyProtection="1" pivotButton="0" quotePrefix="1" xfId="98">
      <alignment vertical="center"/>
      <protection locked="1" hidden="1"/>
    </xf>
    <xf numFmtId="0" fontId="11" fillId="48" borderId="32" applyAlignment="1" applyProtection="1" pivotButton="0" quotePrefix="0" xfId="98">
      <alignment vertical="center"/>
      <protection locked="1" hidden="1"/>
    </xf>
    <xf numFmtId="0" fontId="11" fillId="48" borderId="25" applyAlignment="1" applyProtection="1" pivotButton="0" quotePrefix="0" xfId="98">
      <alignment vertical="center"/>
      <protection locked="1" hidden="1"/>
    </xf>
    <xf numFmtId="0" fontId="21" fillId="48" borderId="2" applyAlignment="1" applyProtection="1" pivotButton="0" quotePrefix="0" xfId="98">
      <alignment vertical="center"/>
      <protection locked="1" hidden="1"/>
    </xf>
    <xf numFmtId="0" fontId="11" fillId="48" borderId="0" applyAlignment="1" applyProtection="1" pivotButton="0" quotePrefix="0" xfId="98">
      <alignment vertical="center"/>
      <protection locked="1" hidden="1"/>
    </xf>
    <xf numFmtId="0" fontId="21" fillId="48" borderId="0" applyAlignment="1" applyProtection="1" pivotButton="0" quotePrefix="0" xfId="98">
      <alignment vertical="center"/>
      <protection locked="1" hidden="1"/>
    </xf>
    <xf numFmtId="0" fontId="21" fillId="48" borderId="0" applyAlignment="1" applyProtection="1" pivotButton="0" quotePrefix="0" xfId="98">
      <alignment horizontal="right" vertical="center"/>
      <protection locked="1" hidden="1"/>
    </xf>
    <xf numFmtId="0" fontId="122" fillId="48" borderId="58" applyAlignment="1" applyProtection="1" pivotButton="0" quotePrefix="0" xfId="98">
      <alignment vertical="center"/>
      <protection locked="1" hidden="1"/>
    </xf>
    <xf numFmtId="0" fontId="122" fillId="48" borderId="62" applyAlignment="1" applyProtection="1" pivotButton="0" quotePrefix="0" xfId="98">
      <alignment vertical="center"/>
      <protection locked="1" hidden="1"/>
    </xf>
    <xf numFmtId="0" fontId="130" fillId="48" borderId="56" applyAlignment="1" applyProtection="1" pivotButton="0" quotePrefix="0" xfId="98">
      <alignment horizontal="right" vertical="center" indent="1"/>
      <protection locked="1" hidden="1"/>
    </xf>
    <xf numFmtId="0" fontId="11" fillId="48" borderId="31" applyAlignment="1" applyProtection="1" pivotButton="0" quotePrefix="0" xfId="98">
      <alignment vertical="center"/>
      <protection locked="1" hidden="1"/>
    </xf>
    <xf numFmtId="0" fontId="21" fillId="48" borderId="31" applyAlignment="1" applyProtection="1" pivotButton="0" quotePrefix="0" xfId="98">
      <alignment vertical="center"/>
      <protection locked="1" hidden="1"/>
    </xf>
    <xf numFmtId="180" fontId="88" fillId="48" borderId="13" applyAlignment="1" applyProtection="1" pivotButton="0" quotePrefix="0" xfId="5">
      <alignment horizontal="right" vertical="center" indent="1"/>
      <protection locked="1" hidden="1"/>
    </xf>
    <xf numFmtId="180" fontId="88" fillId="48" borderId="14" applyAlignment="1" applyProtection="1" pivotButton="0" quotePrefix="0" xfId="5">
      <alignment horizontal="right" vertical="center" indent="1"/>
      <protection locked="1" hidden="1"/>
    </xf>
    <xf numFmtId="0" fontId="21" fillId="48" borderId="4" applyAlignment="1" applyProtection="1" pivotButton="0" quotePrefix="0" xfId="98">
      <alignment vertical="center"/>
      <protection locked="1" hidden="1"/>
    </xf>
    <xf numFmtId="0" fontId="21" fillId="48" borderId="60" applyAlignment="1" applyProtection="1" pivotButton="0" quotePrefix="0" xfId="98">
      <alignment vertical="center"/>
      <protection locked="1" hidden="1"/>
    </xf>
    <xf numFmtId="0" fontId="21" fillId="48" borderId="58" applyAlignment="1" applyProtection="1" pivotButton="0" quotePrefix="0" xfId="98">
      <alignment vertical="center"/>
      <protection locked="1" hidden="1"/>
    </xf>
    <xf numFmtId="0" fontId="21" fillId="48" borderId="61" applyAlignment="1" applyProtection="1" pivotButton="0" quotePrefix="0" xfId="98">
      <alignment horizontal="right" vertical="center"/>
      <protection locked="1" hidden="1"/>
    </xf>
    <xf numFmtId="0" fontId="22" fillId="48" borderId="1" applyAlignment="1" applyProtection="1" pivotButton="0" quotePrefix="0" xfId="98">
      <alignment horizontal="right" vertical="center" indent="1"/>
      <protection locked="1" hidden="1"/>
    </xf>
    <xf numFmtId="0" fontId="22" fillId="48" borderId="18" applyAlignment="1" applyProtection="1" pivotButton="0" quotePrefix="0" xfId="98">
      <alignment horizontal="right" vertical="center" indent="1"/>
      <protection locked="1" hidden="1"/>
    </xf>
    <xf numFmtId="0" fontId="11" fillId="48" borderId="59" applyAlignment="1" applyProtection="1" pivotButton="0" quotePrefix="0" xfId="98">
      <alignment horizontal="left" vertical="center"/>
      <protection locked="1" hidden="1"/>
    </xf>
    <xf numFmtId="0" fontId="22" fillId="48" borderId="56" applyAlignment="1" applyProtection="1" pivotButton="0" quotePrefix="0" xfId="98">
      <alignment horizontal="right" vertical="center" indent="1"/>
      <protection locked="1" hidden="1"/>
    </xf>
    <xf numFmtId="0" fontId="22" fillId="48" borderId="29" applyAlignment="1" applyProtection="1" pivotButton="0" quotePrefix="0" xfId="98">
      <alignment horizontal="right" vertical="center" indent="1"/>
      <protection locked="1" hidden="1"/>
    </xf>
    <xf numFmtId="0" fontId="20" fillId="48" borderId="0" applyAlignment="1" applyProtection="1" pivotButton="0" quotePrefix="0" xfId="98">
      <alignment horizontal="left" vertical="center"/>
      <protection locked="1" hidden="1"/>
    </xf>
    <xf numFmtId="0" fontId="11" fillId="48" borderId="9" applyAlignment="1" applyProtection="1" pivotButton="0" quotePrefix="0" xfId="98">
      <alignment vertical="center"/>
      <protection locked="1" hidden="1"/>
    </xf>
    <xf numFmtId="0" fontId="11" fillId="48" borderId="4" applyAlignment="1" applyProtection="1" pivotButton="0" quotePrefix="0" xfId="98">
      <alignment vertical="center"/>
      <protection locked="1" hidden="1"/>
    </xf>
    <xf numFmtId="0" fontId="11" fillId="48" borderId="0" applyAlignment="1" applyProtection="1" pivotButton="0" quotePrefix="0" xfId="98">
      <alignment horizontal="right" vertical="center" indent="1"/>
      <protection locked="1" hidden="1"/>
    </xf>
    <xf numFmtId="0" fontId="11" fillId="48" borderId="2" applyAlignment="1" applyProtection="1" pivotButton="0" quotePrefix="0" xfId="98">
      <alignment horizontal="right" vertical="center" indent="1"/>
      <protection locked="1" hidden="1"/>
    </xf>
    <xf numFmtId="0" fontId="11" fillId="48" borderId="4" applyAlignment="1" applyProtection="1" pivotButton="0" quotePrefix="0" xfId="98">
      <alignment horizontal="right" vertical="center" indent="1"/>
      <protection locked="1" hidden="1"/>
    </xf>
    <xf numFmtId="0" fontId="126" fillId="48" borderId="0" applyAlignment="1" applyProtection="1" pivotButton="0" quotePrefix="0" xfId="101">
      <alignment vertical="center"/>
      <protection locked="1" hidden="1"/>
    </xf>
    <xf numFmtId="0" fontId="2" fillId="48" borderId="0" applyAlignment="1" applyProtection="1" pivotButton="0" quotePrefix="0" xfId="101">
      <alignment horizontal="right" vertical="center"/>
      <protection locked="1" hidden="1"/>
    </xf>
    <xf numFmtId="0" fontId="2" fillId="48" borderId="31" applyAlignment="1" applyProtection="1" pivotButton="0" quotePrefix="0" xfId="101">
      <alignment vertical="center"/>
      <protection locked="1" hidden="1"/>
    </xf>
    <xf numFmtId="0" fontId="2" fillId="48" borderId="0" applyAlignment="1" applyProtection="1" pivotButton="0" quotePrefix="0" xfId="101">
      <alignment vertical="center"/>
      <protection locked="1" hidden="1"/>
    </xf>
    <xf numFmtId="0" fontId="2" fillId="48" borderId="32" applyAlignment="1" applyProtection="1" pivotButton="0" quotePrefix="0" xfId="101">
      <alignment vertical="center"/>
      <protection locked="1" hidden="1"/>
    </xf>
    <xf numFmtId="0" fontId="87" fillId="48" borderId="13" applyAlignment="1" applyProtection="1" pivotButton="0" quotePrefix="0" xfId="0">
      <alignment horizontal="center" vertical="center"/>
      <protection locked="1" hidden="1"/>
    </xf>
    <xf numFmtId="0" fontId="87" fillId="48" borderId="14" applyAlignment="1" applyProtection="1" pivotButton="0" quotePrefix="0" xfId="0">
      <alignment horizontal="center" vertical="center"/>
      <protection locked="1" hidden="1"/>
    </xf>
    <xf numFmtId="0" fontId="1" fillId="0" borderId="0" pivotButton="0" quotePrefix="0" xfId="112"/>
    <xf numFmtId="0" fontId="153" fillId="0" borderId="1" pivotButton="0" quotePrefix="0" xfId="112"/>
    <xf numFmtId="0" fontId="154" fillId="0" borderId="1" applyAlignment="1" pivotButton="0" quotePrefix="0" xfId="112">
      <alignment horizontal="center"/>
    </xf>
    <xf numFmtId="0" fontId="155" fillId="0" borderId="24" pivotButton="0" quotePrefix="0" xfId="112"/>
    <xf numFmtId="0" fontId="155" fillId="0" borderId="1" pivotButton="0" quotePrefix="0" xfId="112"/>
    <xf numFmtId="190" fontId="155" fillId="0" borderId="1" pivotButton="0" quotePrefix="0" xfId="113"/>
    <xf numFmtId="0" fontId="1" fillId="35" borderId="0" pivotButton="0" quotePrefix="0" xfId="112"/>
    <xf numFmtId="166" fontId="1" fillId="0" borderId="0" pivotButton="0" quotePrefix="0" xfId="5"/>
    <xf numFmtId="0" fontId="156" fillId="0" borderId="1" pivotButton="0" quotePrefix="0" xfId="112"/>
    <xf numFmtId="0" fontId="156" fillId="0" borderId="1" applyAlignment="1" pivotButton="0" quotePrefix="0" xfId="112">
      <alignment horizontal="center"/>
    </xf>
    <xf numFmtId="0" fontId="156" fillId="0" borderId="24" pivotButton="0" quotePrefix="0" xfId="112"/>
    <xf numFmtId="0" fontId="157" fillId="0" borderId="1" pivotButton="0" quotePrefix="0" xfId="112"/>
    <xf numFmtId="195" fontId="156" fillId="0" borderId="1" pivotButton="0" quotePrefix="0" xfId="113"/>
    <xf numFmtId="0" fontId="156" fillId="0" borderId="0" pivotButton="0" quotePrefix="0" xfId="112"/>
    <xf numFmtId="190" fontId="156" fillId="0" borderId="0" pivotButton="0" quotePrefix="0" xfId="113"/>
    <xf numFmtId="3" fontId="158" fillId="56" borderId="93" applyAlignment="1" pivotButton="0" quotePrefix="0" xfId="94">
      <alignment horizontal="right" wrapText="1"/>
    </xf>
    <xf numFmtId="0" fontId="159" fillId="56" borderId="94" applyAlignment="1" pivotButton="0" quotePrefix="0" xfId="94">
      <alignment horizontal="center" vertical="center" wrapText="1"/>
    </xf>
    <xf numFmtId="166" fontId="157" fillId="0" borderId="1" pivotButton="0" quotePrefix="0" xfId="5"/>
    <xf numFmtId="190" fontId="0" fillId="0" borderId="0" pivotButton="0" quotePrefix="0" xfId="113"/>
    <xf numFmtId="0" fontId="60" fillId="0" borderId="29" applyAlignment="1" applyProtection="1" pivotButton="0" quotePrefix="0" xfId="91">
      <alignment horizontal="center" vertical="center" wrapText="1"/>
      <protection locked="1" hidden="1"/>
    </xf>
    <xf numFmtId="0" fontId="60" fillId="0" borderId="18" applyAlignment="1" applyProtection="1" pivotButton="0" quotePrefix="0" xfId="91">
      <alignment horizontal="center" vertical="center" wrapText="1"/>
      <protection locked="1" hidden="1"/>
    </xf>
    <xf numFmtId="0" fontId="60" fillId="0" borderId="14" applyAlignment="1" applyProtection="1" pivotButton="0" quotePrefix="0" xfId="91">
      <alignment horizontal="center" vertical="center" wrapText="1"/>
      <protection locked="1" hidden="1"/>
    </xf>
    <xf numFmtId="0" fontId="59" fillId="0" borderId="27" applyAlignment="1" applyProtection="1" pivotButton="0" quotePrefix="0" xfId="91">
      <alignment vertical="center"/>
      <protection locked="1" hidden="1"/>
    </xf>
    <xf numFmtId="188" fontId="3" fillId="11" borderId="39" applyAlignment="1" applyProtection="1" pivotButton="0" quotePrefix="0" xfId="0">
      <alignment vertical="center"/>
      <protection locked="1" hidden="1"/>
    </xf>
    <xf numFmtId="0" fontId="136" fillId="45" borderId="24" applyAlignment="1" applyProtection="1" pivotButton="0" quotePrefix="0" xfId="0">
      <alignment vertical="center"/>
      <protection locked="1" hidden="1"/>
    </xf>
    <xf numFmtId="166" fontId="3" fillId="0" borderId="0" applyAlignment="1" applyProtection="1" pivotButton="0" quotePrefix="0" xfId="5">
      <alignment vertical="center"/>
      <protection locked="1" hidden="1"/>
    </xf>
    <xf numFmtId="0" fontId="21" fillId="48" borderId="0" applyAlignment="1" applyProtection="1" pivotButton="0" quotePrefix="0" xfId="91">
      <alignment vertical="center"/>
      <protection locked="1" hidden="1"/>
    </xf>
    <xf numFmtId="0" fontId="21" fillId="48" borderId="32" applyAlignment="1" applyProtection="1" pivotButton="0" quotePrefix="0" xfId="91">
      <alignment vertical="center"/>
      <protection locked="1" hidden="1"/>
    </xf>
    <xf numFmtId="0" fontId="136" fillId="49" borderId="23" applyAlignment="1" applyProtection="1" pivotButton="0" quotePrefix="0" xfId="0">
      <alignment vertical="center"/>
      <protection locked="1" hidden="1"/>
    </xf>
    <xf numFmtId="0" fontId="136" fillId="45" borderId="23" applyAlignment="1" applyProtection="1" pivotButton="0" quotePrefix="0" xfId="0">
      <alignment vertical="center"/>
      <protection locked="1" hidden="1"/>
    </xf>
    <xf numFmtId="196" fontId="0" fillId="0" borderId="0" applyAlignment="1" pivotButton="0" quotePrefix="0" xfId="0">
      <alignment horizontal="center"/>
    </xf>
    <xf numFmtId="0" fontId="17" fillId="48" borderId="1" applyAlignment="1" applyProtection="1" pivotButton="0" quotePrefix="0" xfId="91">
      <alignment vertical="center"/>
      <protection locked="1" hidden="1"/>
    </xf>
    <xf numFmtId="0" fontId="68" fillId="48" borderId="17" applyAlignment="1" applyProtection="1" pivotButton="0" quotePrefix="0" xfId="91">
      <alignment vertical="center"/>
      <protection locked="1" hidden="1"/>
    </xf>
    <xf numFmtId="180" fontId="3" fillId="0" borderId="39" pivotButton="0" quotePrefix="0" xfId="5"/>
    <xf numFmtId="1" fontId="3" fillId="0" borderId="77" applyAlignment="1" applyProtection="1" pivotButton="0" quotePrefix="0" xfId="92">
      <alignment horizontal="left" vertical="center" wrapText="1"/>
      <protection locked="1" hidden="1"/>
    </xf>
    <xf numFmtId="0" fontId="3" fillId="0" borderId="33" applyAlignment="1" pivotButton="0" quotePrefix="0" xfId="0">
      <alignment wrapText="1"/>
    </xf>
    <xf numFmtId="0" fontId="3" fillId="22" borderId="39" applyAlignment="1" applyProtection="1" pivotButton="0" quotePrefix="0" xfId="0">
      <alignment vertical="center"/>
      <protection locked="1" hidden="1"/>
    </xf>
    <xf numFmtId="197" fontId="3" fillId="0" borderId="39" applyAlignment="1" applyProtection="1" pivotButton="0" quotePrefix="0" xfId="6">
      <alignment vertical="center"/>
      <protection locked="1" hidden="1"/>
    </xf>
    <xf numFmtId="170" fontId="3" fillId="0" borderId="33" applyAlignment="1" applyProtection="1" pivotButton="0" quotePrefix="0" xfId="5">
      <alignment vertical="center"/>
      <protection locked="1" hidden="1"/>
    </xf>
    <xf numFmtId="180" fontId="49" fillId="0" borderId="0" applyAlignment="1" applyProtection="1" pivotButton="0" quotePrefix="0" xfId="5">
      <alignment horizontal="center" vertical="center" wrapText="1"/>
      <protection locked="1" hidden="1"/>
    </xf>
    <xf numFmtId="180" fontId="51" fillId="0" borderId="0" applyAlignment="1" applyProtection="1" pivotButton="0" quotePrefix="0" xfId="5">
      <alignment horizontal="center" vertical="center" wrapText="1"/>
      <protection locked="1" hidden="1"/>
    </xf>
    <xf numFmtId="0" fontId="145" fillId="44" borderId="1" applyAlignment="1" applyProtection="1" pivotButton="0" quotePrefix="0" xfId="0">
      <alignment horizontal="left" vertical="center" indent="1"/>
      <protection locked="1" hidden="1"/>
    </xf>
    <xf numFmtId="0" fontId="127" fillId="48" borderId="2" applyAlignment="1" pivotButton="0" quotePrefix="0" xfId="1">
      <alignment horizontal="center" vertical="center" wrapText="1"/>
    </xf>
    <xf numFmtId="166" fontId="72" fillId="57" borderId="2" applyAlignment="1" pivotButton="0" quotePrefix="0" xfId="5">
      <alignment horizontal="center" vertical="center" wrapText="1"/>
    </xf>
    <xf numFmtId="0" fontId="3" fillId="37" borderId="33" applyAlignment="1" applyProtection="1" pivotButton="0" quotePrefix="0" xfId="0">
      <alignment vertical="center"/>
      <protection locked="1" hidden="1"/>
    </xf>
    <xf numFmtId="0" fontId="131" fillId="46" borderId="33" applyAlignment="1" applyProtection="1" pivotButton="0" quotePrefix="0" xfId="0">
      <alignment horizontal="left" vertical="center"/>
      <protection locked="1" hidden="1"/>
    </xf>
    <xf numFmtId="0" fontId="127" fillId="57" borderId="33" applyAlignment="1" pivotButton="0" quotePrefix="0" xfId="1">
      <alignment horizontal="center" vertical="center"/>
    </xf>
    <xf numFmtId="0" fontId="127" fillId="57" borderId="33" applyAlignment="1" pivotButton="0" quotePrefix="0" xfId="1">
      <alignment horizontal="center" vertical="center" wrapText="1"/>
    </xf>
    <xf numFmtId="0" fontId="0" fillId="0" borderId="33" applyAlignment="1" applyProtection="1" pivotButton="0" quotePrefix="0" xfId="0">
      <alignment vertical="center"/>
      <protection locked="1" hidden="1"/>
    </xf>
    <xf numFmtId="0" fontId="136" fillId="57" borderId="1" applyAlignment="1" applyProtection="1" pivotButton="0" quotePrefix="0" xfId="0">
      <alignment vertical="center"/>
      <protection locked="1" hidden="1"/>
    </xf>
    <xf numFmtId="0" fontId="160" fillId="57" borderId="0" applyAlignment="1" applyProtection="1" pivotButton="0" quotePrefix="0" xfId="0">
      <alignment vertical="center"/>
      <protection locked="1" hidden="1"/>
    </xf>
    <xf numFmtId="0" fontId="161" fillId="58" borderId="0" applyAlignment="1" applyProtection="1" pivotButton="0" quotePrefix="0" xfId="0">
      <alignment horizontal="center" vertical="center"/>
      <protection locked="1" hidden="1"/>
    </xf>
    <xf numFmtId="181" fontId="162" fillId="0" borderId="0" applyAlignment="1" applyProtection="1" pivotButton="0" quotePrefix="0" xfId="0">
      <alignment horizontal="center"/>
      <protection locked="1" hidden="1"/>
    </xf>
    <xf numFmtId="0" fontId="138" fillId="12" borderId="33" applyAlignment="1" applyProtection="1" pivotButton="0" quotePrefix="0" xfId="0">
      <alignment horizontal="center"/>
      <protection locked="1" hidden="1"/>
    </xf>
    <xf numFmtId="198" fontId="135" fillId="22" borderId="39" applyAlignment="1" applyProtection="1" pivotButton="0" quotePrefix="0" xfId="0">
      <alignment vertical="center"/>
      <protection locked="1" hidden="1"/>
    </xf>
    <xf numFmtId="194" fontId="135" fillId="22" borderId="3" applyAlignment="1" applyProtection="1" pivotButton="0" quotePrefix="0" xfId="25">
      <alignment vertical="center"/>
      <protection locked="1" hidden="1"/>
    </xf>
    <xf numFmtId="194" fontId="135" fillId="22" borderId="33" applyAlignment="1" applyProtection="1" pivotButton="0" quotePrefix="0" xfId="25">
      <alignment vertical="center"/>
      <protection locked="1" hidden="1"/>
    </xf>
    <xf numFmtId="0" fontId="136" fillId="59" borderId="0" applyProtection="1" pivotButton="0" quotePrefix="0" xfId="0">
      <protection locked="1" hidden="1"/>
    </xf>
    <xf numFmtId="9" fontId="136" fillId="59" borderId="0" applyProtection="1" pivotButton="0" quotePrefix="0" xfId="105">
      <protection locked="1" hidden="1"/>
    </xf>
    <xf numFmtId="9" fontId="0" fillId="0" borderId="0" applyProtection="1" pivotButton="0" quotePrefix="0" xfId="0">
      <protection locked="1" hidden="1"/>
    </xf>
    <xf numFmtId="9" fontId="3" fillId="0" borderId="0" applyProtection="1" pivotButton="0" quotePrefix="0" xfId="0">
      <protection locked="1" hidden="1"/>
    </xf>
    <xf numFmtId="0" fontId="48" fillId="0" borderId="0" applyAlignment="1" applyProtection="1" pivotButton="0" quotePrefix="0" xfId="0">
      <alignment horizontal="center"/>
      <protection locked="1" hidden="1"/>
    </xf>
    <xf numFmtId="0" fontId="58" fillId="48" borderId="0" applyAlignment="1" applyProtection="1" pivotButton="0" quotePrefix="0" xfId="91">
      <alignment horizontal="right" vertical="center"/>
      <protection locked="1" hidden="1"/>
    </xf>
    <xf numFmtId="0" fontId="58" fillId="48" borderId="0" applyAlignment="1" applyProtection="1" pivotButton="0" quotePrefix="0" xfId="91">
      <alignment horizontal="left" vertical="center"/>
      <protection locked="1" hidden="1"/>
    </xf>
    <xf numFmtId="0" fontId="132" fillId="0" borderId="1" applyAlignment="1" applyProtection="1" pivotButton="0" quotePrefix="0" xfId="91">
      <alignment horizontal="center" vertical="center"/>
      <protection locked="1" hidden="1"/>
    </xf>
    <xf numFmtId="0" fontId="3" fillId="0" borderId="33" applyAlignment="1" applyProtection="1" pivotButton="0" quotePrefix="0" xfId="0">
      <alignment vertical="center" wrapText="1"/>
      <protection locked="1" hidden="1"/>
    </xf>
    <xf numFmtId="0" fontId="3" fillId="0" borderId="36" applyAlignment="1" applyProtection="1" pivotButton="0" quotePrefix="0" xfId="0">
      <alignment vertical="center" wrapText="1"/>
      <protection locked="1" hidden="1"/>
    </xf>
    <xf numFmtId="0" fontId="3" fillId="0" borderId="34" applyAlignment="1" applyProtection="1" pivotButton="0" quotePrefix="0" xfId="0">
      <alignment vertical="center" wrapText="1"/>
      <protection locked="1" hidden="1"/>
    </xf>
    <xf numFmtId="0" fontId="81" fillId="12" borderId="0" applyAlignment="1" applyProtection="1" pivotButton="0" quotePrefix="0" xfId="0">
      <alignment vertical="center" wrapText="1"/>
      <protection locked="1" hidden="1"/>
    </xf>
    <xf numFmtId="0" fontId="0" fillId="0" borderId="33" applyAlignment="1" applyProtection="1" pivotButton="0" quotePrefix="0" xfId="0">
      <alignment vertical="center" wrapText="1"/>
      <protection locked="1" hidden="1"/>
    </xf>
    <xf numFmtId="0" fontId="2" fillId="0" borderId="33" applyAlignment="1" applyProtection="1" pivotButton="0" quotePrefix="0" xfId="0">
      <alignment vertical="center"/>
      <protection locked="1" hidden="1"/>
    </xf>
    <xf numFmtId="199" fontId="3" fillId="23" borderId="39" applyAlignment="1" applyProtection="1" pivotButton="0" quotePrefix="0" xfId="5">
      <alignment vertical="center"/>
      <protection locked="1" hidden="1"/>
    </xf>
    <xf numFmtId="180" fontId="3" fillId="23" borderId="39" applyAlignment="1" applyProtection="1" pivotButton="0" quotePrefix="0" xfId="5">
      <alignment vertical="center"/>
      <protection locked="1" hidden="1"/>
    </xf>
    <xf numFmtId="0" fontId="65" fillId="0" borderId="1" pivotButton="0" quotePrefix="0" xfId="0"/>
    <xf numFmtId="0" fontId="164" fillId="0" borderId="1" pivotButton="0" quotePrefix="0" xfId="0"/>
    <xf numFmtId="0" fontId="48" fillId="46" borderId="1" pivotButton="0" quotePrefix="0" xfId="0"/>
    <xf numFmtId="0" fontId="165" fillId="0" borderId="1" pivotButton="0" quotePrefix="0" xfId="0"/>
    <xf numFmtId="0" fontId="48" fillId="0" borderId="1" applyAlignment="1" pivotButton="0" quotePrefix="0" xfId="0">
      <alignment horizontal="center"/>
    </xf>
    <xf numFmtId="0" fontId="48" fillId="0" borderId="0" applyAlignment="1" pivotButton="0" quotePrefix="0" xfId="0">
      <alignment horizontal="center"/>
    </xf>
    <xf numFmtId="0" fontId="21" fillId="48" borderId="6" applyProtection="1" pivotButton="0" quotePrefix="0" xfId="91">
      <protection locked="1" hidden="1"/>
    </xf>
    <xf numFmtId="0" fontId="22" fillId="48" borderId="2" applyAlignment="1" applyProtection="1" pivotButton="0" quotePrefix="0" xfId="91">
      <alignment horizontal="center"/>
      <protection locked="1" hidden="1"/>
    </xf>
    <xf numFmtId="0" fontId="22" fillId="48" borderId="7" applyAlignment="1" applyProtection="1" pivotButton="0" quotePrefix="0" xfId="91">
      <alignment horizontal="center"/>
      <protection locked="1" hidden="1"/>
    </xf>
    <xf numFmtId="0" fontId="22" fillId="48" borderId="8" applyAlignment="1" applyProtection="1" pivotButton="0" quotePrefix="0" xfId="91">
      <alignment horizontal="center"/>
      <protection locked="1" hidden="1"/>
    </xf>
    <xf numFmtId="0" fontId="21" fillId="48" borderId="9" applyProtection="1" pivotButton="0" quotePrefix="0" xfId="91">
      <protection locked="1" hidden="1"/>
    </xf>
    <xf numFmtId="0" fontId="22" fillId="48" borderId="4" applyAlignment="1" applyProtection="1" pivotButton="0" quotePrefix="0" xfId="91">
      <alignment horizontal="center"/>
      <protection locked="1" hidden="1"/>
    </xf>
    <xf numFmtId="0" fontId="22" fillId="48" borderId="10" applyAlignment="1" applyProtection="1" pivotButton="0" quotePrefix="0" xfId="91">
      <alignment horizontal="center"/>
      <protection locked="1" hidden="1"/>
    </xf>
    <xf numFmtId="0" fontId="22" fillId="48" borderId="11" applyAlignment="1" applyProtection="1" pivotButton="0" quotePrefix="0" xfId="91">
      <alignment horizontal="center"/>
      <protection locked="1" hidden="1"/>
    </xf>
    <xf numFmtId="0" fontId="21" fillId="48" borderId="12" applyAlignment="1" applyProtection="1" pivotButton="0" quotePrefix="0" xfId="91">
      <alignment horizontal="center"/>
      <protection locked="1" hidden="1"/>
    </xf>
    <xf numFmtId="0" fontId="21" fillId="48" borderId="13" applyAlignment="1" applyProtection="1" pivotButton="0" quotePrefix="0" xfId="91">
      <alignment horizontal="center"/>
      <protection locked="1" hidden="1"/>
    </xf>
    <xf numFmtId="0" fontId="21" fillId="48" borderId="14" applyAlignment="1" applyProtection="1" pivotButton="0" quotePrefix="0" xfId="91">
      <alignment horizontal="center"/>
      <protection locked="1" hidden="1"/>
    </xf>
    <xf numFmtId="0" fontId="11" fillId="48" borderId="15" applyAlignment="1" applyProtection="1" pivotButton="0" quotePrefix="0" xfId="91">
      <alignment horizontal="center"/>
      <protection locked="1" hidden="1"/>
    </xf>
    <xf numFmtId="0" fontId="11" fillId="48" borderId="17" applyAlignment="1" applyProtection="1" pivotButton="0" quotePrefix="0" xfId="91">
      <alignment horizontal="center"/>
      <protection locked="1" hidden="1"/>
    </xf>
    <xf numFmtId="0" fontId="11" fillId="48" borderId="19" applyAlignment="1" applyProtection="1" pivotButton="0" quotePrefix="0" xfId="91">
      <alignment horizontal="center"/>
      <protection locked="1" hidden="1"/>
    </xf>
    <xf numFmtId="0" fontId="21" fillId="48" borderId="20" applyAlignment="1" applyProtection="1" pivotButton="0" quotePrefix="0" xfId="91">
      <alignment horizontal="center"/>
      <protection locked="1" hidden="1"/>
    </xf>
    <xf numFmtId="0" fontId="21" fillId="48" borderId="21" applyAlignment="1" applyProtection="1" pivotButton="0" quotePrefix="0" xfId="91">
      <alignment horizontal="center"/>
      <protection locked="1" hidden="1"/>
    </xf>
    <xf numFmtId="0" fontId="3" fillId="48" borderId="6" applyProtection="1" pivotButton="0" quotePrefix="0" xfId="91">
      <protection locked="1" hidden="1"/>
    </xf>
    <xf numFmtId="0" fontId="16" fillId="48" borderId="2" applyProtection="1" pivotButton="0" quotePrefix="0" xfId="91">
      <protection locked="1" hidden="1"/>
    </xf>
    <xf numFmtId="0" fontId="16" fillId="48" borderId="3" applyProtection="1" pivotButton="0" quotePrefix="0" xfId="91">
      <protection locked="1" hidden="1"/>
    </xf>
    <xf numFmtId="0" fontId="16" fillId="48" borderId="4" applyProtection="1" pivotButton="0" quotePrefix="0" xfId="91">
      <protection locked="1" hidden="1"/>
    </xf>
    <xf numFmtId="0" fontId="16" fillId="48" borderId="25" applyProtection="1" pivotButton="0" quotePrefix="0" xfId="91">
      <protection locked="1" hidden="1"/>
    </xf>
    <xf numFmtId="0" fontId="16" fillId="48" borderId="6" applyProtection="1" pivotButton="0" quotePrefix="0" xfId="91">
      <protection locked="1" hidden="1"/>
    </xf>
    <xf numFmtId="0" fontId="24" fillId="48" borderId="2" applyProtection="1" pivotButton="0" quotePrefix="0" xfId="91">
      <protection locked="1" hidden="1"/>
    </xf>
    <xf numFmtId="0" fontId="26" fillId="48" borderId="4" applyProtection="1" pivotButton="0" quotePrefix="0" xfId="91">
      <protection locked="1" hidden="1"/>
    </xf>
    <xf numFmtId="0" fontId="21" fillId="48" borderId="7" applyAlignment="1" applyProtection="1" pivotButton="0" quotePrefix="0" xfId="91">
      <alignment horizontal="center"/>
      <protection locked="1" hidden="1"/>
    </xf>
    <xf numFmtId="0" fontId="21" fillId="48" borderId="10" applyAlignment="1" applyProtection="1" pivotButton="0" quotePrefix="0" xfId="91">
      <alignment horizontal="center"/>
      <protection locked="1" hidden="1"/>
    </xf>
    <xf numFmtId="0" fontId="21" fillId="48" borderId="26" applyAlignment="1" applyProtection="1" pivotButton="0" quotePrefix="0" xfId="91">
      <alignment horizontal="center"/>
      <protection locked="1" hidden="1"/>
    </xf>
    <xf numFmtId="0" fontId="21" fillId="48" borderId="5" applyAlignment="1" applyProtection="1" pivotButton="0" quotePrefix="0" xfId="91">
      <alignment horizontal="centerContinuous"/>
      <protection locked="1" hidden="1"/>
    </xf>
    <xf numFmtId="0" fontId="21" fillId="48" borderId="16" applyAlignment="1" applyProtection="1" pivotButton="0" quotePrefix="0" xfId="91">
      <alignment horizontal="centerContinuous"/>
      <protection locked="1" hidden="1"/>
    </xf>
    <xf numFmtId="0" fontId="27" fillId="48" borderId="17" applyAlignment="1" applyProtection="1" pivotButton="0" quotePrefix="0" xfId="91">
      <alignment horizontal="center"/>
      <protection locked="1" hidden="1"/>
    </xf>
    <xf numFmtId="3" fontId="11" fillId="48" borderId="1" applyAlignment="1" applyProtection="1" pivotButton="0" quotePrefix="0" xfId="91">
      <alignment horizontal="center"/>
      <protection locked="1" hidden="1"/>
    </xf>
    <xf numFmtId="3" fontId="11" fillId="48" borderId="18" applyAlignment="1" applyProtection="1" pivotButton="0" quotePrefix="0" xfId="91">
      <alignment horizontal="center"/>
      <protection locked="1" hidden="1"/>
    </xf>
    <xf numFmtId="0" fontId="27" fillId="48" borderId="15" applyAlignment="1" applyProtection="1" pivotButton="0" quotePrefix="0" xfId="91">
      <alignment horizontal="center"/>
      <protection locked="1" hidden="1"/>
    </xf>
    <xf numFmtId="0" fontId="27" fillId="48" borderId="19" applyAlignment="1" applyProtection="1" pivotButton="0" quotePrefix="0" xfId="91">
      <alignment horizontal="center"/>
      <protection locked="1" hidden="1"/>
    </xf>
    <xf numFmtId="0" fontId="26" fillId="48" borderId="2" applyProtection="1" pivotButton="0" quotePrefix="0" xfId="91">
      <protection locked="1" hidden="1"/>
    </xf>
    <xf numFmtId="0" fontId="26" fillId="48" borderId="3" applyProtection="1" pivotButton="0" quotePrefix="0" xfId="91">
      <protection locked="1" hidden="1"/>
    </xf>
    <xf numFmtId="0" fontId="26" fillId="48" borderId="25" applyProtection="1" pivotButton="0" quotePrefix="0" xfId="91">
      <protection locked="1" hidden="1"/>
    </xf>
    <xf numFmtId="0" fontId="133" fillId="48" borderId="15" applyAlignment="1" applyProtection="1" pivotButton="0" quotePrefix="0" xfId="91">
      <alignment horizontal="center"/>
      <protection locked="1" hidden="1"/>
    </xf>
    <xf numFmtId="0" fontId="133" fillId="48" borderId="17" applyAlignment="1" applyProtection="1" pivotButton="0" quotePrefix="0" xfId="91">
      <alignment horizontal="center"/>
      <protection locked="1" hidden="1"/>
    </xf>
    <xf numFmtId="0" fontId="133" fillId="48" borderId="19" applyAlignment="1" applyProtection="1" pivotButton="0" quotePrefix="0" xfId="91">
      <alignment horizontal="center"/>
      <protection locked="1" hidden="1"/>
    </xf>
    <xf numFmtId="0" fontId="48" fillId="0" borderId="1" pivotButton="0" quotePrefix="0" xfId="0"/>
    <xf numFmtId="192" fontId="48" fillId="0" borderId="1" pivotButton="0" quotePrefix="0" xfId="62"/>
    <xf numFmtId="14" fontId="48" fillId="0" borderId="1" pivotButton="0" quotePrefix="0" xfId="0"/>
    <xf numFmtId="180" fontId="51" fillId="60" borderId="0" applyAlignment="1" applyProtection="1" pivotButton="0" quotePrefix="0" xfId="5">
      <alignment horizontal="center" vertical="center" wrapText="1"/>
      <protection locked="1" hidden="1"/>
    </xf>
    <xf numFmtId="0" fontId="48" fillId="41" borderId="1" applyAlignment="1" pivotButton="0" quotePrefix="0" xfId="0">
      <alignment vertical="center"/>
    </xf>
    <xf numFmtId="0" fontId="48" fillId="41" borderId="1" applyAlignment="1" pivotButton="0" quotePrefix="0" xfId="0">
      <alignment vertical="center" wrapText="1"/>
    </xf>
    <xf numFmtId="180" fontId="51" fillId="41" borderId="1" applyAlignment="1" applyProtection="1" pivotButton="0" quotePrefix="0" xfId="5">
      <alignment horizontal="center" vertical="center" wrapText="1"/>
      <protection locked="1" hidden="1"/>
    </xf>
    <xf numFmtId="9" fontId="166" fillId="0" borderId="0" applyAlignment="1" applyProtection="1" pivotButton="0" quotePrefix="0" xfId="105">
      <alignment horizontal="center" vertical="center" wrapText="1"/>
      <protection locked="1" hidden="1"/>
    </xf>
    <xf numFmtId="180" fontId="49" fillId="0" borderId="33" applyAlignment="1" applyProtection="1" pivotButton="0" quotePrefix="0" xfId="5">
      <alignment horizontal="center" vertical="center" wrapText="1"/>
      <protection locked="1" hidden="1"/>
    </xf>
    <xf numFmtId="0" fontId="137" fillId="55" borderId="33" applyAlignment="1" pivotButton="0" quotePrefix="0" xfId="0">
      <alignment horizontal="center" vertical="center"/>
    </xf>
    <xf numFmtId="0" fontId="0" fillId="0" borderId="36" pivotButton="0" quotePrefix="0" xfId="0"/>
    <xf numFmtId="0" fontId="0" fillId="0" borderId="34" pivotButton="0" quotePrefix="0" xfId="0"/>
    <xf numFmtId="0" fontId="127" fillId="51" borderId="1" applyAlignment="1" pivotButton="0" quotePrefix="0" xfId="0">
      <alignment horizontal="center"/>
    </xf>
    <xf numFmtId="0" fontId="0" fillId="0" borderId="24" pivotButton="0" quotePrefix="0" xfId="0"/>
    <xf numFmtId="0" fontId="0" fillId="54" borderId="33" applyAlignment="1" pivotButton="0" quotePrefix="0" xfId="0">
      <alignment horizontal="center" vertical="center" wrapText="1"/>
    </xf>
    <xf numFmtId="0" fontId="0" fillId="39" borderId="33" applyAlignment="1" pivotButton="0" quotePrefix="0" xfId="0">
      <alignment horizontal="center" vertical="center" wrapText="1"/>
    </xf>
    <xf numFmtId="0" fontId="137" fillId="0" borderId="34" applyAlignment="1" pivotButton="0" quotePrefix="0" xfId="0">
      <alignment horizontal="center"/>
    </xf>
    <xf numFmtId="0" fontId="0" fillId="0" borderId="25" pivotButton="0" quotePrefix="0" xfId="0"/>
    <xf numFmtId="0" fontId="127" fillId="51" borderId="1" applyAlignment="1" pivotButton="0" quotePrefix="0" xfId="0">
      <alignment horizontal="center" vertical="center"/>
    </xf>
    <xf numFmtId="0" fontId="0" fillId="0" borderId="5" pivotButton="0" quotePrefix="0" xfId="0"/>
    <xf numFmtId="176" fontId="0" fillId="54" borderId="25" applyAlignment="1" pivotButton="0" quotePrefix="0" xfId="0">
      <alignment horizontal="center" vertical="center"/>
    </xf>
    <xf numFmtId="0" fontId="0" fillId="0" borderId="32" pivotButton="0" quotePrefix="0" xfId="0"/>
    <xf numFmtId="0" fontId="0" fillId="53" borderId="35" applyAlignment="1" pivotButton="0" quotePrefix="0" xfId="0">
      <alignment horizontal="center" vertical="center" wrapText="1"/>
    </xf>
    <xf numFmtId="0" fontId="137" fillId="0" borderId="33" applyAlignment="1" pivotButton="0" quotePrefix="0" xfId="0">
      <alignment horizontal="center"/>
    </xf>
    <xf numFmtId="0" fontId="0" fillId="0" borderId="39" pivotButton="0" quotePrefix="0" xfId="0"/>
    <xf numFmtId="189" fontId="0" fillId="54" borderId="34" applyAlignment="1" pivotButton="0" quotePrefix="0" xfId="0">
      <alignment horizontal="center" vertical="center"/>
    </xf>
    <xf numFmtId="0" fontId="89" fillId="0" borderId="35" applyAlignment="1" applyProtection="1" pivotButton="0" quotePrefix="0" xfId="0">
      <alignment horizontal="center"/>
      <protection locked="1" hidden="1"/>
    </xf>
    <xf numFmtId="0" fontId="0" fillId="0" borderId="2" applyProtection="1" pivotButton="0" quotePrefix="0" xfId="0">
      <protection locked="1" hidden="1"/>
    </xf>
    <xf numFmtId="0" fontId="0" fillId="0" borderId="3" applyProtection="1" pivotButton="0" quotePrefix="0" xfId="0">
      <protection locked="1" hidden="1"/>
    </xf>
    <xf numFmtId="0" fontId="140" fillId="0" borderId="79" applyAlignment="1" applyProtection="1" pivotButton="0" quotePrefix="0" xfId="0">
      <alignment horizontal="left" vertical="center" wrapText="1"/>
      <protection locked="1" hidden="1"/>
    </xf>
    <xf numFmtId="0" fontId="0" fillId="0" borderId="80" applyProtection="1" pivotButton="0" quotePrefix="0" xfId="0">
      <protection locked="1" hidden="1"/>
    </xf>
    <xf numFmtId="0" fontId="4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5" fillId="12" borderId="32" applyAlignment="1" applyProtection="1" pivotButton="0" quotePrefix="0" xfId="0">
      <alignment horizontal="center"/>
      <protection locked="1" hidden="1"/>
    </xf>
    <xf numFmtId="0" fontId="0" fillId="0" borderId="32" applyProtection="1" pivotButton="0" quotePrefix="0" xfId="0">
      <protection locked="1" hidden="1"/>
    </xf>
    <xf numFmtId="0" fontId="140" fillId="0" borderId="95" applyAlignment="1" applyProtection="1" pivotButton="0" quotePrefix="0" xfId="0">
      <alignment horizontal="left" vertical="center" wrapText="1"/>
      <protection locked="1" hidden="1"/>
    </xf>
    <xf numFmtId="0" fontId="0" fillId="0" borderId="83" applyProtection="1" pivotButton="0" quotePrefix="0" xfId="0">
      <protection locked="1" hidden="1"/>
    </xf>
    <xf numFmtId="0" fontId="0" fillId="0" borderId="84" applyAlignment="1" applyProtection="1" pivotButton="0" quotePrefix="0" xfId="0">
      <alignment horizontal="center" vertical="center"/>
      <protection locked="1" hidden="1"/>
    </xf>
    <xf numFmtId="0" fontId="0" fillId="0" borderId="85" applyProtection="1" pivotButton="0" quotePrefix="0" xfId="0">
      <protection locked="1" hidden="1"/>
    </xf>
    <xf numFmtId="0" fontId="3" fillId="0" borderId="21" applyAlignment="1" applyProtection="1" pivotButton="0" quotePrefix="0" xfId="0">
      <alignment horizontal="center" wrapText="1"/>
      <protection locked="1" hidden="1"/>
    </xf>
    <xf numFmtId="0" fontId="0" fillId="0" borderId="41" applyProtection="1" pivotButton="0" quotePrefix="0" xfId="0">
      <protection locked="1" hidden="1"/>
    </xf>
    <xf numFmtId="0" fontId="0" fillId="0" borderId="47" applyProtection="1" pivotButton="0" quotePrefix="0" xfId="0">
      <protection locked="1" hidden="1"/>
    </xf>
    <xf numFmtId="0" fontId="0" fillId="0" borderId="25" applyProtection="1" pivotButton="0" quotePrefix="0" xfId="0">
      <protection locked="1" hidden="1"/>
    </xf>
    <xf numFmtId="0" fontId="48" fillId="0" borderId="33" applyAlignment="1" applyProtection="1" pivotButton="0" quotePrefix="0" xfId="0">
      <alignment horizontal="center" vertical="center" wrapText="1"/>
      <protection locked="1" hidden="1"/>
    </xf>
    <xf numFmtId="0" fontId="0" fillId="0" borderId="39" applyProtection="1" pivotButton="0" quotePrefix="0" xfId="0">
      <protection locked="1" hidden="1"/>
    </xf>
    <xf numFmtId="0" fontId="0" fillId="0" borderId="31" applyAlignment="1" applyProtection="1" pivotButton="0" quotePrefix="0" xfId="0">
      <alignment horizontal="center" vertical="center"/>
      <protection locked="1" hidden="1"/>
    </xf>
    <xf numFmtId="0" fontId="3" fillId="0" borderId="33" applyAlignment="1" applyProtection="1" pivotButton="0" quotePrefix="0" xfId="0">
      <alignment horizontal="left" vertical="center" wrapText="1"/>
      <protection locked="1" hidden="1"/>
    </xf>
    <xf numFmtId="0" fontId="0" fillId="0" borderId="31" applyProtection="1" pivotButton="0" quotePrefix="0" xfId="0">
      <protection locked="1" hidden="1"/>
    </xf>
    <xf numFmtId="0" fontId="0" fillId="0" borderId="9" applyProtection="1" pivotButton="0" quotePrefix="0" xfId="0">
      <protection locked="1" hidden="1"/>
    </xf>
    <xf numFmtId="0" fontId="0" fillId="0" borderId="4" applyProtection="1" pivotButton="0" quotePrefix="0" xfId="0">
      <protection locked="1" hidden="1"/>
    </xf>
    <xf numFmtId="0" fontId="3" fillId="0" borderId="21" applyAlignment="1" applyProtection="1" pivotButton="0" quotePrefix="0" xfId="0">
      <alignment horizontal="center"/>
      <protection locked="1" hidden="1"/>
    </xf>
    <xf numFmtId="0" fontId="0" fillId="0" borderId="33" applyAlignment="1" applyProtection="1" pivotButton="0" quotePrefix="0" xfId="0">
      <alignment horizontal="center"/>
      <protection locked="1" hidden="1"/>
    </xf>
    <xf numFmtId="3" fontId="3" fillId="0" borderId="1" applyAlignment="1" applyProtection="1" pivotButton="0" quotePrefix="0" xfId="91">
      <alignment horizontal="center" vertical="center" wrapText="1"/>
      <protection locked="1" hidden="1"/>
    </xf>
    <xf numFmtId="0" fontId="0" fillId="0" borderId="23" applyProtection="1" pivotButton="0" quotePrefix="0" xfId="0">
      <protection locked="1" hidden="1"/>
    </xf>
    <xf numFmtId="0" fontId="0" fillId="0" borderId="24" applyProtection="1" pivotButton="0" quotePrefix="0" xfId="0">
      <protection locked="1" hidden="1"/>
    </xf>
    <xf numFmtId="0" fontId="68" fillId="48" borderId="1" applyAlignment="1" applyProtection="1" pivotButton="0" quotePrefix="0" xfId="91">
      <alignment horizontal="center" vertical="center"/>
      <protection locked="1" hidden="1"/>
    </xf>
    <xf numFmtId="166" fontId="16" fillId="0" borderId="13" applyAlignment="1" applyProtection="1" pivotButton="0" quotePrefix="0" xfId="91">
      <alignment horizontal="center" vertical="center"/>
      <protection locked="1" hidden="1"/>
    </xf>
    <xf numFmtId="0" fontId="0" fillId="0" borderId="45" applyProtection="1" pivotButton="0" quotePrefix="0" xfId="0">
      <protection locked="1" hidden="1"/>
    </xf>
    <xf numFmtId="0" fontId="0" fillId="0" borderId="12" applyProtection="1" pivotButton="0" quotePrefix="0" xfId="0">
      <protection locked="1" hidden="1"/>
    </xf>
    <xf numFmtId="0" fontId="58" fillId="48" borderId="41" applyAlignment="1" applyProtection="1" pivotButton="0" quotePrefix="0" xfId="91">
      <alignment horizontal="right" vertical="center"/>
      <protection locked="1" hidden="1"/>
    </xf>
    <xf numFmtId="0" fontId="17" fillId="48" borderId="46" applyAlignment="1" applyProtection="1" pivotButton="0" quotePrefix="0" xfId="91">
      <alignment horizontal="right" vertical="center"/>
      <protection locked="1" hidden="1"/>
    </xf>
    <xf numFmtId="0" fontId="0" fillId="0" borderId="46" applyProtection="1" pivotButton="0" quotePrefix="0" xfId="0">
      <protection locked="1" hidden="1"/>
    </xf>
    <xf numFmtId="0" fontId="3" fillId="0" borderId="1" applyAlignment="1" applyProtection="1" pivotButton="0" quotePrefix="0" xfId="91">
      <alignment horizontal="center" vertical="center"/>
      <protection locked="1" hidden="1"/>
    </xf>
    <xf numFmtId="0" fontId="60" fillId="4" borderId="23" applyAlignment="1" applyProtection="1" pivotButton="0" quotePrefix="0" xfId="91">
      <alignment horizontal="center" vertical="center" wrapText="1"/>
      <protection locked="1" hidden="1"/>
    </xf>
    <xf numFmtId="0" fontId="21" fillId="48" borderId="56" applyAlignment="1" applyProtection="1" pivotButton="0" quotePrefix="0" xfId="91">
      <alignment horizontal="center" vertical="center"/>
      <protection locked="1" hidden="1"/>
    </xf>
    <xf numFmtId="0" fontId="0" fillId="0" borderId="58" applyProtection="1" pivotButton="0" quotePrefix="0" xfId="0">
      <protection locked="1" hidden="1"/>
    </xf>
    <xf numFmtId="0" fontId="0" fillId="0" borderId="62" applyProtection="1" pivotButton="0" quotePrefix="0" xfId="0">
      <protection locked="1" hidden="1"/>
    </xf>
    <xf numFmtId="0" fontId="12" fillId="0" borderId="28" applyAlignment="1" applyProtection="1" pivotButton="0" quotePrefix="0" xfId="91">
      <alignment horizontal="center" vertical="center"/>
      <protection locked="1" hidden="1"/>
    </xf>
    <xf numFmtId="0" fontId="0" fillId="0" borderId="68" applyProtection="1" pivotButton="0" quotePrefix="0" xfId="0">
      <protection locked="1" hidden="1"/>
    </xf>
    <xf numFmtId="0" fontId="0" fillId="0" borderId="69" applyProtection="1" pivotButton="0" quotePrefix="0" xfId="0">
      <protection locked="1" hidden="1"/>
    </xf>
    <xf numFmtId="0" fontId="147" fillId="48" borderId="1" applyAlignment="1" applyProtection="1" pivotButton="0" quotePrefix="0" xfId="91">
      <alignment horizontal="center" vertical="center" wrapText="1"/>
      <protection locked="1" hidden="1"/>
    </xf>
    <xf numFmtId="0" fontId="12" fillId="0" borderId="18" applyAlignment="1" applyProtection="1" pivotButton="0" quotePrefix="0" xfId="91">
      <alignment horizontal="center" vertical="center"/>
      <protection locked="1" hidden="1"/>
    </xf>
    <xf numFmtId="0" fontId="0" fillId="0" borderId="67" applyProtection="1" pivotButton="0" quotePrefix="0" xfId="0">
      <protection locked="1" hidden="1"/>
    </xf>
    <xf numFmtId="166" fontId="16" fillId="0" borderId="1" applyAlignment="1" applyProtection="1" pivotButton="0" quotePrefix="0" xfId="91">
      <alignment horizontal="center" vertical="center"/>
      <protection locked="1" hidden="1"/>
    </xf>
    <xf numFmtId="0" fontId="12" fillId="0" borderId="19" applyAlignment="1" applyProtection="1" pivotButton="0" quotePrefix="0" xfId="91">
      <alignment horizontal="center" vertical="center" wrapText="1"/>
      <protection locked="1" hidden="1"/>
    </xf>
    <xf numFmtId="0" fontId="17" fillId="48" borderId="1" applyAlignment="1" applyProtection="1" pivotButton="0" quotePrefix="0" xfId="91">
      <alignment horizontal="center" vertical="center"/>
      <protection locked="1" hidden="1"/>
    </xf>
    <xf numFmtId="3" fontId="12" fillId="0" borderId="1" applyAlignment="1" applyProtection="1" pivotButton="0" quotePrefix="0" xfId="91">
      <alignment horizontal="center" vertical="center"/>
      <protection locked="1" hidden="1"/>
    </xf>
    <xf numFmtId="0" fontId="17" fillId="48" borderId="56" applyAlignment="1" applyProtection="1" pivotButton="0" quotePrefix="0" xfId="91">
      <alignment horizontal="center" vertical="center"/>
      <protection locked="1" hidden="1"/>
    </xf>
    <xf numFmtId="0" fontId="12" fillId="4" borderId="96" applyAlignment="1" applyProtection="1" pivotButton="0" quotePrefix="0" xfId="91">
      <alignment horizontal="left" vertical="center" wrapText="1"/>
      <protection locked="1" hidden="1"/>
    </xf>
    <xf numFmtId="0" fontId="0" fillId="0" borderId="54" applyProtection="1" pivotButton="0" quotePrefix="0" xfId="0">
      <protection locked="1" hidden="1"/>
    </xf>
    <xf numFmtId="0" fontId="0" fillId="0" borderId="70" applyProtection="1" pivotButton="0" quotePrefix="0" xfId="0">
      <protection locked="1" hidden="1"/>
    </xf>
    <xf numFmtId="0" fontId="19" fillId="0" borderId="17" applyAlignment="1" applyProtection="1" pivotButton="0" quotePrefix="0" xfId="91">
      <alignment horizontal="center" vertical="center" wrapText="1"/>
      <protection locked="1" hidden="1"/>
    </xf>
    <xf numFmtId="0" fontId="0" fillId="0" borderId="63" applyProtection="1" pivotButton="0" quotePrefix="0" xfId="0">
      <protection locked="1" hidden="1"/>
    </xf>
    <xf numFmtId="0" fontId="0" fillId="0" borderId="53" applyProtection="1" pivotButton="0" quotePrefix="0" xfId="0">
      <protection locked="1" hidden="1"/>
    </xf>
    <xf numFmtId="0" fontId="0" fillId="0" borderId="71" applyProtection="1" pivotButton="0" quotePrefix="0" xfId="0">
      <protection locked="1" hidden="1"/>
    </xf>
    <xf numFmtId="0" fontId="17" fillId="48" borderId="0" applyAlignment="1" applyProtection="1" pivotButton="0" quotePrefix="0" xfId="91">
      <alignment horizontal="right" vertical="center"/>
      <protection locked="1" hidden="1"/>
    </xf>
    <xf numFmtId="0" fontId="147" fillId="48" borderId="1" applyAlignment="1" applyProtection="1" pivotButton="0" quotePrefix="0" xfId="91">
      <alignment horizontal="left" vertical="center"/>
      <protection locked="1" hidden="1"/>
    </xf>
    <xf numFmtId="0" fontId="59" fillId="4" borderId="54" applyAlignment="1" applyProtection="1" pivotButton="0" quotePrefix="0" xfId="91">
      <alignment horizontal="center" vertical="center" wrapText="1"/>
      <protection locked="1" hidden="1"/>
    </xf>
    <xf numFmtId="0" fontId="3" fillId="48" borderId="38" applyAlignment="1" applyProtection="1" pivotButton="0" quotePrefix="0" xfId="91">
      <alignment horizontal="center" vertical="center"/>
      <protection locked="1" hidden="1"/>
    </xf>
    <xf numFmtId="0" fontId="17" fillId="48" borderId="55" applyAlignment="1" applyProtection="1" pivotButton="0" quotePrefix="0" xfId="91">
      <alignment horizontal="center" vertical="center"/>
      <protection locked="1" hidden="1"/>
    </xf>
    <xf numFmtId="0" fontId="17" fillId="48" borderId="27" applyAlignment="1" applyProtection="1" pivotButton="0" quotePrefix="0" xfId="91">
      <alignment horizontal="center" vertical="center"/>
      <protection locked="1" hidden="1"/>
    </xf>
    <xf numFmtId="0" fontId="21" fillId="48" borderId="57" applyAlignment="1" applyProtection="1" pivotButton="0" quotePrefix="0" xfId="91">
      <alignment horizontal="center" vertical="center"/>
      <protection locked="1" hidden="1"/>
    </xf>
    <xf numFmtId="0" fontId="17" fillId="48" borderId="18" applyAlignment="1" applyProtection="1" pivotButton="0" quotePrefix="0" xfId="91">
      <alignment horizontal="center" vertical="center"/>
      <protection locked="1" hidden="1"/>
    </xf>
    <xf numFmtId="0" fontId="17" fillId="48" borderId="34" applyAlignment="1" applyProtection="1" pivotButton="0" quotePrefix="0" xfId="91">
      <alignment horizontal="center" vertical="center"/>
      <protection locked="1" hidden="1"/>
    </xf>
    <xf numFmtId="0" fontId="49" fillId="0" borderId="27" applyAlignment="1" applyProtection="1" pivotButton="0" quotePrefix="0" xfId="91">
      <alignment horizontal="center" vertical="center" wrapText="1"/>
      <protection locked="1" hidden="1"/>
    </xf>
    <xf numFmtId="0" fontId="0" fillId="0" borderId="42" applyProtection="1" pivotButton="0" quotePrefix="0" xfId="0">
      <protection locked="1" hidden="1"/>
    </xf>
    <xf numFmtId="0" fontId="3" fillId="0" borderId="18" applyAlignment="1" applyProtection="1" pivotButton="0" quotePrefix="0" xfId="91">
      <alignment horizontal="justify" vertical="center" wrapText="1"/>
      <protection locked="1" hidden="1"/>
    </xf>
    <xf numFmtId="3" fontId="3" fillId="0" borderId="5" applyAlignment="1" applyProtection="1" pivotButton="0" quotePrefix="0" xfId="91">
      <alignment horizontal="center" vertical="center" wrapText="1"/>
      <protection locked="1" hidden="1"/>
    </xf>
    <xf numFmtId="0" fontId="147" fillId="48" borderId="13" applyAlignment="1" applyProtection="1" pivotButton="0" quotePrefix="0" xfId="91">
      <alignment horizontal="center" vertical="center" wrapText="1"/>
      <protection locked="1" hidden="1"/>
    </xf>
    <xf numFmtId="0" fontId="17" fillId="48" borderId="1" applyAlignment="1" applyProtection="1" pivotButton="0" quotePrefix="0" xfId="91">
      <alignment horizontal="center" vertical="center" wrapText="1"/>
      <protection locked="1" hidden="1"/>
    </xf>
    <xf numFmtId="15" fontId="12" fillId="0" borderId="70" applyAlignment="1" applyProtection="1" pivotButton="0" quotePrefix="0" xfId="91">
      <alignment horizontal="center" vertical="center"/>
      <protection locked="1" hidden="1"/>
    </xf>
    <xf numFmtId="0" fontId="3" fillId="0" borderId="1" applyAlignment="1" applyProtection="1" pivotButton="0" quotePrefix="0" xfId="91">
      <alignment horizontal="justify" vertical="center" wrapText="1"/>
      <protection locked="1" hidden="1"/>
    </xf>
    <xf numFmtId="0" fontId="17" fillId="48" borderId="5" applyAlignment="1" applyProtection="1" pivotButton="0" quotePrefix="0" xfId="91">
      <alignment horizontal="center" vertical="center"/>
      <protection locked="1" hidden="1"/>
    </xf>
    <xf numFmtId="0" fontId="17" fillId="48" borderId="55" applyAlignment="1" applyProtection="1" pivotButton="0" quotePrefix="0" xfId="91">
      <alignment horizontal="left" vertical="center"/>
      <protection locked="1" hidden="1"/>
    </xf>
    <xf numFmtId="0" fontId="68" fillId="48" borderId="28" applyAlignment="1" applyProtection="1" pivotButton="0" quotePrefix="0" xfId="91">
      <alignment horizontal="center" vertical="center"/>
      <protection locked="1" hidden="1"/>
    </xf>
    <xf numFmtId="0" fontId="12" fillId="0" borderId="54" applyAlignment="1" applyProtection="1" pivotButton="0" quotePrefix="0" xfId="91">
      <alignment horizontal="center" vertical="center" wrapText="1"/>
      <protection locked="1" hidden="1"/>
    </xf>
    <xf numFmtId="0" fontId="12" fillId="0" borderId="18" applyAlignment="1" applyProtection="1" pivotButton="0" quotePrefix="0" xfId="91">
      <alignment horizontal="center" vertical="center" wrapText="1"/>
      <protection locked="1" hidden="1"/>
    </xf>
    <xf numFmtId="0" fontId="17" fillId="48" borderId="17" applyAlignment="1" applyProtection="1" pivotButton="0" quotePrefix="0" xfId="91">
      <alignment horizontal="center" vertical="center"/>
      <protection locked="1" hidden="1"/>
    </xf>
    <xf numFmtId="0" fontId="49" fillId="0" borderId="18" applyAlignment="1" applyProtection="1" pivotButton="0" quotePrefix="0" xfId="91">
      <alignment horizontal="center" vertical="center" wrapText="1"/>
      <protection locked="1" hidden="1"/>
    </xf>
    <xf numFmtId="0" fontId="21" fillId="48" borderId="18" applyAlignment="1" applyProtection="1" pivotButton="0" quotePrefix="0" xfId="91">
      <alignment horizontal="center" vertical="center"/>
      <protection locked="1" hidden="1"/>
    </xf>
    <xf numFmtId="3" fontId="16" fillId="0" borderId="25" applyAlignment="1" applyProtection="1" pivotButton="0" quotePrefix="0" xfId="91">
      <alignment horizontal="center" vertical="center" wrapText="1"/>
      <protection locked="1" hidden="1"/>
    </xf>
    <xf numFmtId="0" fontId="12" fillId="0" borderId="54" applyAlignment="1" applyProtection="1" pivotButton="0" quotePrefix="0" xfId="91">
      <alignment horizontal="center" vertical="center"/>
      <protection locked="1" hidden="1"/>
    </xf>
    <xf numFmtId="0" fontId="17" fillId="48" borderId="42" applyAlignment="1" applyProtection="1" pivotButton="0" quotePrefix="0" xfId="91">
      <alignment horizontal="right" vertical="center"/>
      <protection locked="1" hidden="1"/>
    </xf>
    <xf numFmtId="0" fontId="19" fillId="0" borderId="33" applyAlignment="1" applyProtection="1" pivotButton="0" quotePrefix="0" xfId="91">
      <alignment horizontal="center" vertical="center" wrapText="1"/>
      <protection locked="1" hidden="1"/>
    </xf>
    <xf numFmtId="0" fontId="3" fillId="0" borderId="1" applyAlignment="1" applyProtection="1" pivotButton="0" quotePrefix="0" xfId="91">
      <alignment horizontal="center" vertical="center" wrapText="1"/>
      <protection locked="1" hidden="1"/>
    </xf>
    <xf numFmtId="0" fontId="17" fillId="48" borderId="28" applyAlignment="1" applyProtection="1" pivotButton="0" quotePrefix="0" xfId="91">
      <alignment horizontal="center" vertical="center"/>
      <protection locked="1" hidden="1"/>
    </xf>
    <xf numFmtId="0" fontId="133" fillId="0" borderId="14" applyAlignment="1" applyProtection="1" pivotButton="0" quotePrefix="0" xfId="91">
      <alignment horizontal="center" vertical="center" wrapText="1"/>
      <protection locked="1" hidden="1"/>
    </xf>
    <xf numFmtId="0" fontId="0" fillId="0" borderId="30" applyProtection="1" pivotButton="0" quotePrefix="0" xfId="0">
      <protection locked="1" hidden="1"/>
    </xf>
    <xf numFmtId="0" fontId="58" fillId="48" borderId="0" applyAlignment="1" applyProtection="1" pivotButton="0" quotePrefix="0" xfId="91">
      <alignment horizontal="right" vertical="center"/>
      <protection locked="1" hidden="1"/>
    </xf>
    <xf numFmtId="3" fontId="3" fillId="0" borderId="1" applyAlignment="1" applyProtection="1" pivotButton="0" quotePrefix="0" xfId="91">
      <alignment horizontal="center" vertical="center"/>
      <protection locked="1" hidden="1"/>
    </xf>
    <xf numFmtId="0" fontId="3" fillId="4" borderId="17" applyAlignment="1" applyProtection="1" pivotButton="0" quotePrefix="0" xfId="91">
      <alignment horizontal="center" vertical="center" wrapText="1"/>
      <protection locked="1" hidden="1"/>
    </xf>
    <xf numFmtId="192" fontId="3" fillId="11" borderId="1" applyAlignment="1" applyProtection="1" pivotButton="0" quotePrefix="0" xfId="60">
      <alignment horizontal="center" vertical="center"/>
      <protection locked="1" hidden="1"/>
    </xf>
    <xf numFmtId="0" fontId="3" fillId="0" borderId="22" applyAlignment="1" applyProtection="1" pivotButton="0" quotePrefix="0" xfId="91">
      <alignment horizontal="center" vertical="center"/>
      <protection locked="1" hidden="1"/>
    </xf>
    <xf numFmtId="0" fontId="68" fillId="48" borderId="42" applyAlignment="1" applyProtection="1" pivotButton="0" quotePrefix="0" xfId="91">
      <alignment horizontal="right" vertical="center"/>
      <protection locked="1" hidden="1"/>
    </xf>
    <xf numFmtId="180" fontId="3" fillId="4" borderId="1" applyAlignment="1" applyProtection="1" pivotButton="0" quotePrefix="0" xfId="5">
      <alignment horizontal="center" vertical="center"/>
      <protection locked="1" hidden="1"/>
    </xf>
    <xf numFmtId="174" fontId="12" fillId="0" borderId="1" applyAlignment="1" applyProtection="1" pivotButton="0" quotePrefix="0" xfId="91">
      <alignment horizontal="center" vertical="center"/>
      <protection locked="1" hidden="1"/>
    </xf>
    <xf numFmtId="0" fontId="3" fillId="4" borderId="27" applyAlignment="1" applyProtection="1" pivotButton="0" quotePrefix="0" xfId="91">
      <alignment horizontal="center" vertical="center" wrapText="1"/>
      <protection locked="1" hidden="1"/>
    </xf>
    <xf numFmtId="0" fontId="136" fillId="48" borderId="57" applyAlignment="1" applyProtection="1" pivotButton="0" quotePrefix="0" xfId="91">
      <alignment horizontal="center" vertical="center"/>
      <protection locked="1" hidden="1"/>
    </xf>
    <xf numFmtId="0" fontId="17" fillId="48" borderId="98" applyAlignment="1" applyProtection="1" pivotButton="0" quotePrefix="0" xfId="91">
      <alignment horizontal="left" vertical="center"/>
      <protection locked="1" hidden="1"/>
    </xf>
    <xf numFmtId="0" fontId="0" fillId="0" borderId="61" applyProtection="1" pivotButton="0" quotePrefix="0" xfId="0">
      <protection locked="1" hidden="1"/>
    </xf>
    <xf numFmtId="22" fontId="2" fillId="0" borderId="57" applyAlignment="1" applyProtection="1" pivotButton="0" quotePrefix="0" xfId="91">
      <alignment horizontal="center" vertical="center" wrapText="1"/>
      <protection locked="1" hidden="1"/>
    </xf>
    <xf numFmtId="0" fontId="21" fillId="48" borderId="17" applyAlignment="1" applyProtection="1" pivotButton="0" quotePrefix="0" xfId="91">
      <alignment horizontal="center" vertical="center"/>
      <protection locked="1" hidden="1"/>
    </xf>
    <xf numFmtId="0" fontId="17" fillId="48" borderId="0" applyAlignment="1" applyProtection="1" pivotButton="0" quotePrefix="0" xfId="91">
      <alignment horizontal="left" vertical="center"/>
      <protection locked="1" hidden="1"/>
    </xf>
    <xf numFmtId="0" fontId="111" fillId="48" borderId="16" applyAlignment="1" applyProtection="1" pivotButton="0" quotePrefix="0" xfId="91">
      <alignment horizontal="center" vertical="center"/>
      <protection locked="1" hidden="1"/>
    </xf>
    <xf numFmtId="0" fontId="146" fillId="48" borderId="57" applyAlignment="1" applyProtection="1" pivotButton="0" quotePrefix="0" xfId="91">
      <alignment horizontal="center" vertical="center" wrapText="1"/>
      <protection locked="1" hidden="1"/>
    </xf>
    <xf numFmtId="0" fontId="0" fillId="0" borderId="8" applyProtection="1" pivotButton="0" quotePrefix="0" xfId="0">
      <protection locked="1" hidden="1"/>
    </xf>
    <xf numFmtId="0" fontId="12" fillId="4" borderId="1" applyAlignment="1" applyProtection="1" pivotButton="0" quotePrefix="0" xfId="91">
      <alignment horizontal="center" vertical="center" wrapText="1"/>
      <protection locked="1" hidden="1"/>
    </xf>
    <xf numFmtId="0" fontId="148" fillId="4" borderId="0" applyAlignment="1" applyProtection="1" pivotButton="0" quotePrefix="0" xfId="91">
      <alignment horizontal="left" vertical="center" wrapText="1"/>
      <protection locked="1" hidden="1"/>
    </xf>
    <xf numFmtId="0" fontId="147" fillId="48" borderId="13" applyAlignment="1" applyProtection="1" pivotButton="0" quotePrefix="0" xfId="91">
      <alignment horizontal="left" vertical="center"/>
      <protection locked="1" hidden="1"/>
    </xf>
    <xf numFmtId="0" fontId="136" fillId="48" borderId="24" applyAlignment="1" applyProtection="1" pivotButton="0" quotePrefix="0" xfId="91">
      <alignment horizontal="center" vertical="center"/>
      <protection locked="1" hidden="1"/>
    </xf>
    <xf numFmtId="17" fontId="3" fillId="0" borderId="1" applyAlignment="1" applyProtection="1" pivotButton="0" quotePrefix="0" xfId="91">
      <alignment horizontal="center" vertical="center"/>
      <protection locked="1" hidden="1"/>
    </xf>
    <xf numFmtId="0" fontId="12" fillId="0" borderId="1" applyAlignment="1" applyProtection="1" pivotButton="0" quotePrefix="0" xfId="91">
      <alignment horizontal="center" vertical="center" wrapText="1"/>
      <protection locked="1" hidden="1"/>
    </xf>
    <xf numFmtId="0" fontId="17" fillId="48" borderId="42" applyAlignment="1" applyProtection="1" pivotButton="0" quotePrefix="0" xfId="91">
      <alignment horizontal="center" vertical="center"/>
      <protection locked="1" hidden="1"/>
    </xf>
    <xf numFmtId="17" fontId="12" fillId="0" borderId="18" applyAlignment="1" applyProtection="1" pivotButton="0" quotePrefix="0" xfId="91">
      <alignment horizontal="center" vertical="center"/>
      <protection locked="1" hidden="1"/>
    </xf>
    <xf numFmtId="0" fontId="60" fillId="4" borderId="54" applyAlignment="1" applyProtection="1" pivotButton="0" quotePrefix="0" xfId="91">
      <alignment horizontal="center" vertical="center" wrapText="1"/>
      <protection locked="1" hidden="1"/>
    </xf>
    <xf numFmtId="0" fontId="147" fillId="48" borderId="56" applyAlignment="1" applyProtection="1" pivotButton="0" quotePrefix="0" xfId="91">
      <alignment horizontal="left" vertical="center"/>
      <protection locked="1" hidden="1"/>
    </xf>
    <xf numFmtId="1" fontId="16" fillId="4" borderId="18" applyAlignment="1" applyProtection="1" pivotButton="0" quotePrefix="0" xfId="91">
      <alignment horizontal="center" vertical="center" wrapText="1"/>
      <protection locked="1" hidden="1"/>
    </xf>
    <xf numFmtId="0" fontId="21" fillId="48" borderId="29" applyAlignment="1" applyProtection="1" pivotButton="0" quotePrefix="0" xfId="91">
      <alignment horizontal="center" vertical="center"/>
      <protection locked="1" hidden="1"/>
    </xf>
    <xf numFmtId="0" fontId="17" fillId="48" borderId="32" applyAlignment="1" applyProtection="1" pivotButton="0" quotePrefix="0" xfId="91">
      <alignment horizontal="left" vertical="center"/>
      <protection locked="1" hidden="1"/>
    </xf>
    <xf numFmtId="0" fontId="68" fillId="6" borderId="1" applyAlignment="1" applyProtection="1" pivotButton="0" quotePrefix="0" xfId="91">
      <alignment horizontal="left" vertical="center"/>
      <protection locked="1" hidden="1"/>
    </xf>
    <xf numFmtId="0" fontId="146" fillId="48" borderId="38" applyAlignment="1" applyProtection="1" pivotButton="0" quotePrefix="0" xfId="91">
      <alignment horizontal="center" vertical="center" wrapText="1"/>
      <protection locked="1" hidden="1"/>
    </xf>
    <xf numFmtId="0" fontId="17" fillId="48" borderId="36" applyAlignment="1" applyProtection="1" pivotButton="0" quotePrefix="0" xfId="91">
      <alignment horizontal="left" vertical="center"/>
      <protection locked="1" hidden="1"/>
    </xf>
    <xf numFmtId="0" fontId="3" fillId="4" borderId="1" applyAlignment="1" applyProtection="1" pivotButton="0" quotePrefix="0" xfId="91">
      <alignment horizontal="center" vertical="center" wrapText="1"/>
      <protection locked="1" hidden="1"/>
    </xf>
    <xf numFmtId="0" fontId="147" fillId="48" borderId="56" applyAlignment="1" applyProtection="1" pivotButton="0" quotePrefix="0" xfId="91">
      <alignment horizontal="center" vertical="center" wrapText="1"/>
      <protection locked="1" hidden="1"/>
    </xf>
    <xf numFmtId="0" fontId="12" fillId="4" borderId="97" applyAlignment="1" applyProtection="1" pivotButton="0" quotePrefix="0" xfId="91">
      <alignment horizontal="left" vertical="center" wrapText="1"/>
      <protection locked="1" hidden="1"/>
    </xf>
    <xf numFmtId="0" fontId="12" fillId="0" borderId="13" applyAlignment="1" applyProtection="1" pivotButton="0" quotePrefix="0" xfId="91">
      <alignment horizontal="center" vertical="center" wrapText="1"/>
      <protection locked="1" hidden="1"/>
    </xf>
    <xf numFmtId="0" fontId="16" fillId="5" borderId="0" applyAlignment="1" applyProtection="1" pivotButton="0" quotePrefix="0" xfId="91">
      <alignment horizontal="center" vertical="center"/>
      <protection locked="1" hidden="1"/>
    </xf>
    <xf numFmtId="0" fontId="17" fillId="48" borderId="27" applyAlignment="1" applyProtection="1" pivotButton="0" quotePrefix="0" xfId="91">
      <alignment horizontal="center" vertical="center" wrapText="1"/>
      <protection locked="1" hidden="1"/>
    </xf>
    <xf numFmtId="0" fontId="13" fillId="0" borderId="0" applyAlignment="1" applyProtection="1" pivotButton="0" quotePrefix="0" xfId="91">
      <alignment horizontal="left" vertical="center" wrapText="1"/>
      <protection locked="1" hidden="1"/>
    </xf>
    <xf numFmtId="0" fontId="16" fillId="0" borderId="33" applyAlignment="1" applyProtection="1" pivotButton="0" quotePrefix="0" xfId="91">
      <alignment horizontal="center" vertical="center"/>
      <protection locked="1" hidden="1"/>
    </xf>
    <xf numFmtId="0" fontId="3" fillId="0" borderId="75" applyAlignment="1" applyProtection="1" pivotButton="0" quotePrefix="0" xfId="91">
      <alignment horizontal="center" vertical="center" wrapText="1"/>
      <protection locked="1" hidden="1"/>
    </xf>
    <xf numFmtId="0" fontId="12" fillId="0" borderId="17" applyAlignment="1" applyProtection="1" pivotButton="0" quotePrefix="0" xfId="91">
      <alignment horizontal="center" vertical="center" wrapText="1"/>
      <protection locked="1" hidden="1"/>
    </xf>
    <xf numFmtId="0" fontId="132" fillId="0" borderId="1" applyAlignment="1" applyProtection="1" pivotButton="0" quotePrefix="0" xfId="91">
      <alignment horizontal="center" vertical="center"/>
      <protection locked="1" hidden="1"/>
    </xf>
    <xf numFmtId="180" fontId="105" fillId="48" borderId="1" applyAlignment="1" applyProtection="1" pivotButton="0" quotePrefix="0" xfId="5">
      <alignment horizontal="center" vertical="center"/>
      <protection locked="1" hidden="1"/>
    </xf>
    <xf numFmtId="3" fontId="12" fillId="48" borderId="1" applyAlignment="1" applyProtection="1" pivotButton="0" quotePrefix="0" xfId="91">
      <alignment horizontal="center" vertical="center"/>
      <protection locked="1" hidden="1"/>
    </xf>
    <xf numFmtId="0" fontId="3" fillId="0" borderId="18" applyAlignment="1" applyProtection="1" pivotButton="0" quotePrefix="0" xfId="91">
      <alignment horizontal="center" vertical="center" wrapText="1"/>
      <protection locked="1" hidden="1"/>
    </xf>
    <xf numFmtId="3" fontId="58" fillId="48" borderId="22" applyAlignment="1" applyProtection="1" pivotButton="0" quotePrefix="0" xfId="91">
      <alignment horizontal="center" vertical="center"/>
      <protection locked="1" hidden="1"/>
    </xf>
    <xf numFmtId="0" fontId="10" fillId="0" borderId="33" applyAlignment="1" applyProtection="1" pivotButton="0" quotePrefix="0" xfId="91">
      <alignment horizontal="center" vertical="center"/>
      <protection locked="1" hidden="1"/>
    </xf>
    <xf numFmtId="0" fontId="0" fillId="0" borderId="36" applyProtection="1" pivotButton="0" quotePrefix="0" xfId="0">
      <protection locked="1" hidden="1"/>
    </xf>
    <xf numFmtId="0" fontId="0" fillId="0" borderId="34" applyProtection="1" pivotButton="0" quotePrefix="0" xfId="0">
      <protection locked="1" hidden="1"/>
    </xf>
    <xf numFmtId="0" fontId="12" fillId="4" borderId="18" applyAlignment="1" applyProtection="1" pivotButton="0" quotePrefix="0" xfId="91">
      <alignment horizontal="center" vertical="center" wrapText="1"/>
      <protection locked="1" hidden="1"/>
    </xf>
    <xf numFmtId="0" fontId="145" fillId="48" borderId="56" applyAlignment="1" applyProtection="1" pivotButton="0" quotePrefix="0" xfId="91">
      <alignment horizontal="center" vertical="center" wrapText="1"/>
      <protection locked="1" hidden="1"/>
    </xf>
    <xf numFmtId="0" fontId="0" fillId="0" borderId="5" applyProtection="1" pivotButton="0" quotePrefix="0" xfId="0">
      <protection locked="1" hidden="1"/>
    </xf>
    <xf numFmtId="0" fontId="16" fillId="48" borderId="4" applyAlignment="1" applyProtection="1" pivotButton="0" quotePrefix="0" xfId="91">
      <alignment horizontal="center" vertical="center"/>
      <protection locked="1" hidden="1"/>
    </xf>
    <xf numFmtId="0" fontId="0" fillId="0" borderId="72" applyProtection="1" pivotButton="0" quotePrefix="0" xfId="0">
      <protection locked="1" hidden="1"/>
    </xf>
    <xf numFmtId="0" fontId="14" fillId="48" borderId="33" applyAlignment="1" applyProtection="1" pivotButton="0" quotePrefix="0" xfId="91">
      <alignment horizontal="center" vertical="center"/>
      <protection locked="1" hidden="1"/>
    </xf>
    <xf numFmtId="0" fontId="0" fillId="0" borderId="49" applyProtection="1" pivotButton="0" quotePrefix="0" xfId="0">
      <protection locked="1" hidden="1"/>
    </xf>
    <xf numFmtId="0" fontId="21" fillId="48" borderId="32" applyAlignment="1" applyProtection="1" pivotButton="0" quotePrefix="0" xfId="91">
      <alignment horizontal="left" vertical="center"/>
      <protection locked="1" hidden="1"/>
    </xf>
    <xf numFmtId="0" fontId="17" fillId="48" borderId="41" applyAlignment="1" applyProtection="1" pivotButton="0" quotePrefix="0" xfId="91">
      <alignment horizontal="left" vertical="center"/>
      <protection locked="1" hidden="1"/>
    </xf>
    <xf numFmtId="1" fontId="16" fillId="0" borderId="18" applyAlignment="1" applyProtection="1" pivotButton="0" quotePrefix="0" xfId="91">
      <alignment horizontal="center" vertical="center"/>
      <protection locked="1" hidden="1"/>
    </xf>
    <xf numFmtId="3" fontId="16" fillId="0" borderId="70" applyAlignment="1" applyProtection="1" pivotButton="0" quotePrefix="0" xfId="91">
      <alignment horizontal="center" vertical="center" wrapText="1"/>
      <protection locked="1" hidden="1"/>
    </xf>
    <xf numFmtId="0" fontId="68" fillId="48" borderId="55" applyAlignment="1" applyProtection="1" pivotButton="0" quotePrefix="0" xfId="91">
      <alignment horizontal="center" vertical="center"/>
      <protection locked="1" hidden="1"/>
    </xf>
    <xf numFmtId="0" fontId="3" fillId="0" borderId="17" applyAlignment="1" applyProtection="1" pivotButton="0" quotePrefix="0" xfId="91">
      <alignment horizontal="center" vertical="center" wrapText="1"/>
      <protection locked="1" hidden="1"/>
    </xf>
    <xf numFmtId="0" fontId="17" fillId="48" borderId="31" applyAlignment="1" applyProtection="1" pivotButton="0" quotePrefix="0" xfId="91">
      <alignment horizontal="left" vertical="center"/>
      <protection locked="1" hidden="1"/>
    </xf>
    <xf numFmtId="0" fontId="3" fillId="0" borderId="28" applyAlignment="1" applyProtection="1" pivotButton="0" quotePrefix="0" xfId="91">
      <alignment horizontal="justify" vertical="center" wrapText="1"/>
      <protection locked="1" hidden="1"/>
    </xf>
    <xf numFmtId="0" fontId="79" fillId="6" borderId="1" applyAlignment="1" applyProtection="1" pivotButton="0" quotePrefix="0" xfId="91">
      <alignment horizontal="center" vertical="center"/>
      <protection locked="1" hidden="1"/>
    </xf>
    <xf numFmtId="192" fontId="3" fillId="0" borderId="18" applyAlignment="1" applyProtection="1" pivotButton="0" quotePrefix="0" xfId="60">
      <alignment horizontal="center" vertical="center"/>
      <protection locked="1" hidden="1"/>
    </xf>
    <xf numFmtId="0" fontId="10" fillId="48" borderId="36" applyAlignment="1" applyProtection="1" pivotButton="0" quotePrefix="0" xfId="91">
      <alignment horizontal="center" vertical="center"/>
      <protection locked="1" hidden="1"/>
    </xf>
    <xf numFmtId="0" fontId="24" fillId="0" borderId="1" applyAlignment="1" applyProtection="1" pivotButton="0" quotePrefix="0" xfId="91">
      <alignment horizontal="left"/>
      <protection locked="1" hidden="1"/>
    </xf>
    <xf numFmtId="0" fontId="9" fillId="0" borderId="1" applyAlignment="1" applyProtection="1" pivotButton="0" quotePrefix="0" xfId="91">
      <alignment horizontal="left"/>
      <protection locked="1" hidden="1"/>
    </xf>
    <xf numFmtId="0" fontId="21" fillId="48" borderId="35" applyAlignment="1" applyProtection="1" pivotButton="0" quotePrefix="0" xfId="91">
      <alignment horizontal="left"/>
      <protection locked="1" hidden="1"/>
    </xf>
    <xf numFmtId="0" fontId="79" fillId="48" borderId="62" applyAlignment="1" applyProtection="1" pivotButton="0" quotePrefix="0" xfId="91">
      <alignment horizontal="center"/>
      <protection locked="1" hidden="1"/>
    </xf>
    <xf numFmtId="0" fontId="15" fillId="5" borderId="0" applyAlignment="1" applyProtection="1" pivotButton="0" quotePrefix="0" xfId="91">
      <alignment horizontal="center"/>
      <protection locked="1" hidden="1"/>
    </xf>
    <xf numFmtId="0" fontId="4" fillId="0" borderId="1" applyAlignment="1" applyProtection="1" pivotButton="0" quotePrefix="0" xfId="91">
      <alignment horizontal="left"/>
      <protection locked="1" hidden="1"/>
    </xf>
    <xf numFmtId="0" fontId="9" fillId="0" borderId="13" applyAlignment="1" applyProtection="1" pivotButton="0" quotePrefix="0" xfId="91">
      <alignment horizontal="left"/>
      <protection locked="1" hidden="1"/>
    </xf>
    <xf numFmtId="0" fontId="22" fillId="48" borderId="20" applyAlignment="1" applyProtection="1" pivotButton="0" quotePrefix="0" xfId="91">
      <alignment horizontal="center" vertical="center"/>
      <protection locked="1" hidden="1"/>
    </xf>
    <xf numFmtId="0" fontId="0" fillId="0" borderId="10" applyProtection="1" pivotButton="0" quotePrefix="0" xfId="0">
      <protection locked="1" hidden="1"/>
    </xf>
    <xf numFmtId="0" fontId="18" fillId="48" borderId="33" applyAlignment="1" applyProtection="1" pivotButton="0" quotePrefix="0" xfId="91">
      <alignment horizontal="center"/>
      <protection locked="1" hidden="1"/>
    </xf>
    <xf numFmtId="0" fontId="21" fillId="48" borderId="34" applyAlignment="1" applyProtection="1" pivotButton="0" quotePrefix="0" xfId="91">
      <alignment horizontal="left"/>
      <protection locked="1" hidden="1"/>
    </xf>
    <xf numFmtId="0" fontId="7" fillId="0" borderId="1" applyAlignment="1" applyProtection="1" pivotButton="0" quotePrefix="0" xfId="91">
      <alignment horizontal="left"/>
      <protection locked="1" hidden="1"/>
    </xf>
    <xf numFmtId="0" fontId="6" fillId="0" borderId="33" applyAlignment="1" applyProtection="1" pivotButton="0" quotePrefix="0" xfId="91">
      <alignment horizontal="center" vertical="center" wrapText="1"/>
      <protection locked="1" hidden="1"/>
    </xf>
    <xf numFmtId="0" fontId="23" fillId="48" borderId="66" applyAlignment="1" applyProtection="1" pivotButton="0" quotePrefix="0" xfId="91">
      <alignment horizontal="center"/>
      <protection locked="1" hidden="1"/>
    </xf>
    <xf numFmtId="0" fontId="0" fillId="0" borderId="50" applyProtection="1" pivotButton="0" quotePrefix="0" xfId="0">
      <protection locked="1" hidden="1"/>
    </xf>
    <xf numFmtId="0" fontId="16" fillId="0" borderId="33" applyAlignment="1" applyProtection="1" pivotButton="0" quotePrefix="0" xfId="91">
      <alignment horizontal="center"/>
      <protection locked="1" hidden="1"/>
    </xf>
    <xf numFmtId="0" fontId="13" fillId="0" borderId="33" applyAlignment="1" applyProtection="1" pivotButton="0" quotePrefix="0" xfId="91">
      <alignment horizontal="center" vertical="center"/>
      <protection locked="1" hidden="1"/>
    </xf>
    <xf numFmtId="0" fontId="26" fillId="48" borderId="2" applyAlignment="1" applyProtection="1" pivotButton="0" quotePrefix="0" xfId="91">
      <alignment horizontal="center"/>
      <protection locked="1" hidden="1"/>
    </xf>
    <xf numFmtId="0" fontId="21" fillId="48" borderId="74" applyAlignment="1" applyProtection="1" pivotButton="0" quotePrefix="0" xfId="91">
      <alignment horizontal="center"/>
      <protection locked="1" hidden="1"/>
    </xf>
    <xf numFmtId="0" fontId="0" fillId="0" borderId="11" applyProtection="1" pivotButton="0" quotePrefix="0" xfId="0">
      <protection locked="1" hidden="1"/>
    </xf>
    <xf numFmtId="0" fontId="28" fillId="0" borderId="56" applyAlignment="1" applyProtection="1" pivotButton="0" quotePrefix="0" xfId="91">
      <alignment horizontal="center"/>
      <protection locked="1" hidden="1"/>
    </xf>
    <xf numFmtId="0" fontId="9" fillId="0" borderId="56" applyAlignment="1" applyProtection="1" pivotButton="0" quotePrefix="0" xfId="91">
      <alignment horizontal="left"/>
      <protection locked="1" hidden="1"/>
    </xf>
    <xf numFmtId="0" fontId="21" fillId="48" borderId="9" applyAlignment="1" applyProtection="1" pivotButton="0" quotePrefix="0" xfId="91">
      <alignment horizontal="left"/>
      <protection locked="1" hidden="1"/>
    </xf>
    <xf numFmtId="0" fontId="28" fillId="0" borderId="1" applyAlignment="1" applyProtection="1" pivotButton="0" quotePrefix="0" xfId="91">
      <alignment horizontal="center"/>
      <protection locked="1" hidden="1"/>
    </xf>
    <xf numFmtId="0" fontId="3" fillId="5" borderId="0" applyAlignment="1" applyProtection="1" pivotButton="0" quotePrefix="0" xfId="91">
      <alignment horizontal="right"/>
      <protection locked="1" hidden="1"/>
    </xf>
    <xf numFmtId="0" fontId="21" fillId="48" borderId="57" applyAlignment="1" applyProtection="1" pivotButton="0" quotePrefix="0" xfId="91">
      <alignment horizontal="center"/>
      <protection locked="1" hidden="1"/>
    </xf>
    <xf numFmtId="0" fontId="62" fillId="28" borderId="1" applyAlignment="1" applyProtection="1" pivotButton="0" quotePrefix="0" xfId="91">
      <alignment horizontal="left"/>
      <protection locked="1" hidden="1"/>
    </xf>
    <xf numFmtId="0" fontId="21" fillId="48" borderId="6" applyAlignment="1" applyProtection="1" pivotButton="0" quotePrefix="0" xfId="91">
      <alignment horizontal="left"/>
      <protection locked="1" hidden="1"/>
    </xf>
    <xf numFmtId="0" fontId="17" fillId="48" borderId="66" applyAlignment="1" applyProtection="1" pivotButton="0" quotePrefix="0" xfId="91">
      <alignment horizontal="left"/>
      <protection locked="1" hidden="1"/>
    </xf>
    <xf numFmtId="0" fontId="136" fillId="48" borderId="29" applyAlignment="1" applyProtection="1" pivotButton="0" quotePrefix="0" xfId="91">
      <alignment horizontal="center"/>
      <protection locked="1" hidden="1"/>
    </xf>
    <xf numFmtId="0" fontId="21" fillId="48" borderId="17" applyAlignment="1" applyProtection="1" pivotButton="0" quotePrefix="0" xfId="91">
      <alignment horizontal="center"/>
      <protection locked="1" hidden="1"/>
    </xf>
    <xf numFmtId="0" fontId="21" fillId="48" borderId="99" applyAlignment="1" applyProtection="1" pivotButton="0" quotePrefix="0" xfId="91">
      <alignment horizontal="center"/>
      <protection locked="1" hidden="1"/>
    </xf>
    <xf numFmtId="0" fontId="19" fillId="5" borderId="0" applyAlignment="1" applyProtection="1" pivotButton="0" quotePrefix="0" xfId="91">
      <alignment horizontal="center"/>
      <protection locked="1" hidden="1"/>
    </xf>
    <xf numFmtId="0" fontId="28" fillId="0" borderId="13" applyAlignment="1" applyProtection="1" pivotButton="0" quotePrefix="0" xfId="91">
      <alignment horizontal="center"/>
      <protection locked="1" hidden="1"/>
    </xf>
    <xf numFmtId="0" fontId="21" fillId="48" borderId="29" applyAlignment="1" applyProtection="1" pivotButton="0" quotePrefix="0" xfId="91">
      <alignment horizontal="center"/>
      <protection locked="1" hidden="1"/>
    </xf>
    <xf numFmtId="0" fontId="11" fillId="48" borderId="1" applyAlignment="1" applyProtection="1" pivotButton="0" quotePrefix="0" xfId="97">
      <alignment horizontal="left" vertical="center"/>
      <protection locked="1" hidden="1"/>
    </xf>
    <xf numFmtId="0" fontId="13" fillId="0" borderId="39" applyAlignment="1" applyProtection="1" pivotButton="0" quotePrefix="0" xfId="97">
      <alignment horizontal="right" vertical="center" indent="1"/>
      <protection locked="1" hidden="1"/>
    </xf>
    <xf numFmtId="0" fontId="17" fillId="48" borderId="33" applyAlignment="1" applyProtection="1" pivotButton="0" quotePrefix="0" xfId="91">
      <alignment horizontal="center" vertical="center"/>
      <protection locked="1" hidden="1"/>
    </xf>
    <xf numFmtId="0" fontId="2" fillId="5" borderId="0" applyAlignment="1" applyProtection="1" pivotButton="0" quotePrefix="0" xfId="97">
      <alignment horizontal="center" vertical="center"/>
      <protection locked="1" hidden="1"/>
    </xf>
    <xf numFmtId="0" fontId="6" fillId="0" borderId="33" applyAlignment="1" applyProtection="1" pivotButton="0" quotePrefix="0" xfId="97">
      <alignment horizontal="center" vertical="center" wrapText="1"/>
      <protection locked="1" hidden="1"/>
    </xf>
    <xf numFmtId="3" fontId="11" fillId="48" borderId="24" applyAlignment="1" applyProtection="1" pivotButton="0" quotePrefix="0" xfId="97">
      <alignment horizontal="center" vertical="center"/>
      <protection locked="1" hidden="1"/>
    </xf>
    <xf numFmtId="0" fontId="17" fillId="48" borderId="56" applyAlignment="1" applyProtection="1" pivotButton="0" quotePrefix="0" xfId="97">
      <alignment horizontal="left" vertical="center"/>
      <protection locked="1" hidden="1"/>
    </xf>
    <xf numFmtId="0" fontId="11" fillId="48" borderId="1" applyAlignment="1" applyProtection="1" pivotButton="0" quotePrefix="0" xfId="98">
      <alignment horizontal="left" vertical="center"/>
      <protection locked="1" hidden="1"/>
    </xf>
    <xf numFmtId="0" fontId="21" fillId="48" borderId="62" applyAlignment="1" applyProtection="1" pivotButton="0" quotePrefix="0" xfId="97">
      <alignment horizontal="left" vertical="center"/>
      <protection locked="1" hidden="1"/>
    </xf>
    <xf numFmtId="0" fontId="17" fillId="48" borderId="20" applyAlignment="1" applyProtection="1" pivotButton="0" quotePrefix="0" xfId="98">
      <alignment horizontal="left" vertical="center"/>
      <protection locked="1" hidden="1"/>
    </xf>
    <xf numFmtId="0" fontId="17" fillId="48" borderId="1" applyAlignment="1" applyProtection="1" pivotButton="0" quotePrefix="0" xfId="97">
      <alignment horizontal="left" vertical="center"/>
      <protection locked="1" hidden="1"/>
    </xf>
    <xf numFmtId="0" fontId="13" fillId="0" borderId="39" applyAlignment="1" applyProtection="1" pivotButton="0" quotePrefix="0" xfId="98">
      <alignment horizontal="right" vertical="center" indent="1"/>
      <protection locked="1" hidden="1"/>
    </xf>
    <xf numFmtId="0" fontId="19" fillId="5" borderId="0" applyAlignment="1" applyProtection="1" pivotButton="0" quotePrefix="0" xfId="97">
      <alignment horizontal="center" vertical="center"/>
      <protection locked="1" hidden="1"/>
    </xf>
    <xf numFmtId="0" fontId="17" fillId="48" borderId="20" applyAlignment="1" applyProtection="1" pivotButton="0" quotePrefix="0" xfId="97">
      <alignment horizontal="left" vertical="center"/>
      <protection locked="1" hidden="1"/>
    </xf>
    <xf numFmtId="0" fontId="19" fillId="0" borderId="38" applyAlignment="1" applyProtection="1" pivotButton="0" quotePrefix="0" xfId="97">
      <alignment horizontal="center" vertical="center" wrapText="1"/>
      <protection locked="1" hidden="1"/>
    </xf>
    <xf numFmtId="0" fontId="17" fillId="48" borderId="5" applyAlignment="1" applyProtection="1" pivotButton="0" quotePrefix="0" xfId="97">
      <alignment horizontal="left" vertical="center"/>
      <protection locked="1" hidden="1"/>
    </xf>
    <xf numFmtId="3" fontId="134" fillId="48" borderId="1" applyAlignment="1" applyProtection="1" pivotButton="0" quotePrefix="0" xfId="98">
      <alignment horizontal="right" vertical="center"/>
      <protection locked="1" hidden="1"/>
    </xf>
    <xf numFmtId="0" fontId="11" fillId="6" borderId="17" applyAlignment="1" applyProtection="1" pivotButton="0" quotePrefix="0" xfId="98">
      <alignment horizontal="center" vertical="center" wrapText="1"/>
      <protection locked="1" hidden="1"/>
    </xf>
    <xf numFmtId="180" fontId="48" fillId="0" borderId="1" applyAlignment="1" applyProtection="1" pivotButton="0" quotePrefix="0" xfId="5">
      <alignment horizontal="right" vertical="center" indent="1"/>
      <protection locked="1" hidden="1"/>
    </xf>
    <xf numFmtId="3" fontId="112" fillId="6" borderId="1" applyAlignment="1" applyProtection="1" pivotButton="0" quotePrefix="0" xfId="98">
      <alignment horizontal="right" vertical="center"/>
      <protection locked="1" hidden="1"/>
    </xf>
    <xf numFmtId="3" fontId="3" fillId="0" borderId="1" applyAlignment="1" applyProtection="1" pivotButton="0" quotePrefix="0" xfId="98">
      <alignment horizontal="center" vertical="center" wrapText="1"/>
      <protection locked="1" hidden="1"/>
    </xf>
    <xf numFmtId="0" fontId="17" fillId="48" borderId="57" applyAlignment="1" applyProtection="1" pivotButton="0" quotePrefix="0" xfId="98">
      <alignment horizontal="center" vertical="center"/>
      <protection locked="1" hidden="1"/>
    </xf>
    <xf numFmtId="0" fontId="3" fillId="0" borderId="1" applyAlignment="1" applyProtection="1" pivotButton="0" quotePrefix="0" xfId="98">
      <alignment horizontal="center" vertical="center" wrapText="1"/>
      <protection locked="1" hidden="1"/>
    </xf>
    <xf numFmtId="0" fontId="11" fillId="48" borderId="17" applyAlignment="1" applyProtection="1" pivotButton="0" quotePrefix="0" xfId="98">
      <alignment horizontal="left" vertical="center"/>
      <protection locked="1" hidden="1"/>
    </xf>
    <xf numFmtId="180" fontId="3" fillId="0" borderId="18" applyAlignment="1" applyProtection="1" pivotButton="0" quotePrefix="0" xfId="5">
      <alignment horizontal="right" vertical="center" indent="1"/>
      <protection locked="1" hidden="1"/>
    </xf>
    <xf numFmtId="0" fontId="0" fillId="0" borderId="16" applyProtection="1" pivotButton="0" quotePrefix="0" xfId="0">
      <protection locked="1" hidden="1"/>
    </xf>
    <xf numFmtId="0" fontId="20" fillId="48" borderId="49" applyAlignment="1" applyProtection="1" pivotButton="0" quotePrefix="0" xfId="98">
      <alignment horizontal="right" vertical="center"/>
      <protection locked="1" hidden="1"/>
    </xf>
    <xf numFmtId="0" fontId="17" fillId="48" borderId="74" applyAlignment="1" applyProtection="1" pivotButton="0" quotePrefix="0" xfId="98">
      <alignment horizontal="left" vertical="center"/>
      <protection locked="1" hidden="1"/>
    </xf>
    <xf numFmtId="0" fontId="11" fillId="48" borderId="17" applyAlignment="1" applyProtection="1" pivotButton="0" quotePrefix="0" xfId="98">
      <alignment horizontal="center" vertical="center" wrapText="1"/>
      <protection locked="1" hidden="1"/>
    </xf>
    <xf numFmtId="0" fontId="21" fillId="48" borderId="57" applyAlignment="1" applyProtection="1" pivotButton="0" quotePrefix="1" xfId="98">
      <alignment horizontal="center" vertical="center"/>
      <protection locked="1" hidden="1"/>
    </xf>
    <xf numFmtId="3" fontId="123" fillId="48" borderId="1" applyAlignment="1" applyProtection="1" pivotButton="0" quotePrefix="0" xfId="98">
      <alignment horizontal="right" vertical="center"/>
      <protection locked="1" hidden="1"/>
    </xf>
    <xf numFmtId="0" fontId="19" fillId="0" borderId="38" applyAlignment="1" applyProtection="1" pivotButton="0" quotePrefix="0" xfId="98">
      <alignment horizontal="center" vertical="center" wrapText="1"/>
      <protection locked="1" hidden="1"/>
    </xf>
    <xf numFmtId="0" fontId="20" fillId="48" borderId="57" applyAlignment="1" applyProtection="1" pivotButton="0" quotePrefix="0" xfId="98">
      <alignment horizontal="center" vertical="center"/>
      <protection locked="1" hidden="1"/>
    </xf>
    <xf numFmtId="0" fontId="21" fillId="48" borderId="56" applyAlignment="1" applyProtection="1" pivotButton="0" quotePrefix="0" xfId="98">
      <alignment horizontal="center" vertical="center"/>
      <protection locked="1" hidden="1"/>
    </xf>
    <xf numFmtId="0" fontId="18" fillId="48" borderId="38" applyAlignment="1" applyProtection="1" pivotButton="0" quotePrefix="0" xfId="98">
      <alignment horizontal="center" vertical="center"/>
      <protection locked="1" hidden="1"/>
    </xf>
    <xf numFmtId="0" fontId="16" fillId="0" borderId="33" applyAlignment="1" applyProtection="1" pivotButton="0" quotePrefix="0" xfId="98">
      <alignment horizontal="center" vertical="center"/>
      <protection locked="1" hidden="1"/>
    </xf>
    <xf numFmtId="180" fontId="48" fillId="0" borderId="18" applyAlignment="1" applyProtection="1" pivotButton="0" quotePrefix="0" xfId="5">
      <alignment horizontal="right" vertical="center" indent="1"/>
      <protection locked="1" hidden="1"/>
    </xf>
    <xf numFmtId="0" fontId="17" fillId="48" borderId="38" applyAlignment="1" applyProtection="1" pivotButton="0" quotePrefix="0" xfId="98">
      <alignment horizontal="left" vertical="center"/>
      <protection locked="1" hidden="1"/>
    </xf>
    <xf numFmtId="0" fontId="18" fillId="48" borderId="39" applyAlignment="1" applyProtection="1" pivotButton="0" quotePrefix="0" xfId="98">
      <alignment horizontal="center" vertical="center"/>
      <protection locked="1" hidden="1"/>
    </xf>
    <xf numFmtId="180" fontId="3" fillId="0" borderId="17" applyAlignment="1" applyProtection="1" pivotButton="0" quotePrefix="0" xfId="5">
      <alignment horizontal="right" vertical="center" indent="1"/>
      <protection locked="1" hidden="1"/>
    </xf>
    <xf numFmtId="0" fontId="0" fillId="0" borderId="15" applyProtection="1" pivotButton="0" quotePrefix="0" xfId="0">
      <protection locked="1" hidden="1"/>
    </xf>
    <xf numFmtId="0" fontId="2" fillId="5" borderId="0" applyAlignment="1" applyProtection="1" pivotButton="0" quotePrefix="0" xfId="98">
      <alignment horizontal="center" vertical="center"/>
      <protection locked="1" hidden="1"/>
    </xf>
    <xf numFmtId="0" fontId="17" fillId="48" borderId="17" applyAlignment="1" applyProtection="1" pivotButton="0" quotePrefix="0" xfId="98">
      <alignment horizontal="center" vertical="center"/>
      <protection locked="1" hidden="1"/>
    </xf>
    <xf numFmtId="180" fontId="51" fillId="0" borderId="33" applyAlignment="1" applyProtection="1" pivotButton="0" quotePrefix="0" xfId="5">
      <alignment horizontal="center" vertical="center" wrapText="1"/>
      <protection locked="1" hidden="1"/>
    </xf>
    <xf numFmtId="0" fontId="83" fillId="11" borderId="1" applyAlignment="1" applyProtection="1" pivotButton="0" quotePrefix="0" xfId="98">
      <alignment horizontal="center" vertical="center" wrapText="1"/>
      <protection locked="1" hidden="1"/>
    </xf>
    <xf numFmtId="0" fontId="19" fillId="5" borderId="0" applyAlignment="1" applyProtection="1" pivotButton="0" quotePrefix="0" xfId="98">
      <alignment horizontal="center" vertical="center"/>
      <protection locked="1" hidden="1"/>
    </xf>
    <xf numFmtId="0" fontId="6" fillId="0" borderId="38" applyAlignment="1" applyProtection="1" pivotButton="0" quotePrefix="0" xfId="104">
      <alignment horizontal="left" vertical="center"/>
      <protection locked="1" hidden="1"/>
    </xf>
    <xf numFmtId="0" fontId="15" fillId="0" borderId="34" applyAlignment="1" applyProtection="1" pivotButton="0" quotePrefix="0" xfId="104">
      <alignment horizontal="left" vertical="center"/>
      <protection locked="1" hidden="1"/>
    </xf>
    <xf numFmtId="0" fontId="15" fillId="0" borderId="36" applyAlignment="1" applyProtection="1" pivotButton="0" quotePrefix="0" xfId="104">
      <alignment horizontal="left" vertical="center"/>
      <protection locked="1" hidden="1"/>
    </xf>
    <xf numFmtId="0" fontId="15" fillId="0" borderId="35" applyAlignment="1" applyProtection="1" pivotButton="0" quotePrefix="0" xfId="104">
      <alignment horizontal="left" vertical="center"/>
      <protection locked="1" hidden="1"/>
    </xf>
    <xf numFmtId="0" fontId="13" fillId="0" borderId="33" applyAlignment="1" applyProtection="1" pivotButton="0" quotePrefix="0" xfId="105">
      <alignment horizontal="center" vertical="center"/>
      <protection locked="1" hidden="1"/>
    </xf>
    <xf numFmtId="3" fontId="6" fillId="0" borderId="0" applyAlignment="1" applyProtection="1" pivotButton="0" quotePrefix="0" xfId="104">
      <alignment horizontal="left" vertical="center"/>
      <protection locked="1" hidden="1"/>
    </xf>
    <xf numFmtId="3" fontId="30" fillId="0" borderId="0" applyAlignment="1" applyProtection="1" pivotButton="0" quotePrefix="0" xfId="104">
      <alignment vertical="center"/>
      <protection locked="1" hidden="1"/>
    </xf>
    <xf numFmtId="0" fontId="126" fillId="0" borderId="1" applyAlignment="1" applyProtection="1" pivotButton="0" quotePrefix="0" xfId="101">
      <alignment horizontal="center" vertical="center"/>
      <protection locked="1" hidden="1"/>
    </xf>
    <xf numFmtId="0" fontId="126" fillId="0" borderId="41" applyAlignment="1" applyProtection="1" pivotButton="0" quotePrefix="0" xfId="101">
      <alignment horizontal="center" vertical="center"/>
      <protection locked="1" hidden="1"/>
    </xf>
    <xf numFmtId="0" fontId="126" fillId="0" borderId="27" applyAlignment="1" applyProtection="1" pivotButton="0" quotePrefix="0" xfId="101">
      <alignment horizontal="center" vertical="center"/>
      <protection locked="1" hidden="1"/>
    </xf>
    <xf numFmtId="0" fontId="126" fillId="0" borderId="5" applyAlignment="1" applyProtection="1" pivotButton="0" quotePrefix="0" xfId="101">
      <alignment horizontal="center" vertical="center"/>
      <protection locked="1" hidden="1"/>
    </xf>
    <xf numFmtId="183" fontId="71" fillId="0" borderId="1" applyAlignment="1" applyProtection="1" pivotButton="0" quotePrefix="1" xfId="34">
      <alignment horizontal="center" vertical="center"/>
      <protection locked="1" hidden="1"/>
    </xf>
    <xf numFmtId="0" fontId="21" fillId="4" borderId="101" applyAlignment="1" applyProtection="1" pivotButton="0" quotePrefix="0" xfId="101">
      <alignment horizontal="center" vertical="center"/>
      <protection locked="1" hidden="1"/>
    </xf>
    <xf numFmtId="183" fontId="71" fillId="0" borderId="18" applyAlignment="1" applyProtection="1" pivotButton="0" quotePrefix="0" xfId="34">
      <alignment horizontal="center" vertical="center"/>
      <protection locked="1" hidden="1"/>
    </xf>
    <xf numFmtId="0" fontId="126" fillId="0" borderId="9" applyAlignment="1" applyProtection="1" pivotButton="0" quotePrefix="0" xfId="101">
      <alignment horizontal="center" vertical="center"/>
      <protection locked="1" hidden="1"/>
    </xf>
    <xf numFmtId="0" fontId="126" fillId="0" borderId="101" applyAlignment="1" applyProtection="1" pivotButton="0" quotePrefix="0" xfId="101">
      <alignment horizontal="center" vertical="center"/>
      <protection locked="1" hidden="1"/>
    </xf>
    <xf numFmtId="0" fontId="2" fillId="4" borderId="1" applyAlignment="1" applyProtection="1" pivotButton="0" quotePrefix="0" xfId="101">
      <alignment horizontal="center" vertical="center"/>
      <protection locked="1" hidden="1"/>
    </xf>
    <xf numFmtId="0" fontId="34" fillId="0" borderId="1" applyAlignment="1" applyProtection="1" pivotButton="0" quotePrefix="0" xfId="101">
      <alignment horizontal="center" vertical="center" wrapText="1"/>
      <protection locked="1" hidden="1"/>
    </xf>
    <xf numFmtId="0" fontId="21" fillId="4" borderId="102" applyAlignment="1" applyProtection="1" pivotButton="0" quotePrefix="0" xfId="101">
      <alignment horizontal="center" vertical="center"/>
      <protection locked="1" hidden="1"/>
    </xf>
    <xf numFmtId="0" fontId="36" fillId="0" borderId="1" applyAlignment="1" applyProtection="1" pivotButton="0" quotePrefix="0" xfId="101">
      <alignment horizontal="center" vertical="center" wrapText="1"/>
      <protection locked="1" hidden="1"/>
    </xf>
    <xf numFmtId="0" fontId="7" fillId="0" borderId="12" applyAlignment="1" applyProtection="1" pivotButton="0" quotePrefix="0" xfId="101">
      <alignment horizontal="center" vertical="center"/>
      <protection locked="1" hidden="1"/>
    </xf>
    <xf numFmtId="0" fontId="13" fillId="0" borderId="14" applyAlignment="1" applyProtection="1" pivotButton="0" quotePrefix="0" xfId="101">
      <alignment horizontal="center" vertical="center"/>
      <protection locked="1" hidden="1"/>
    </xf>
    <xf numFmtId="200" fontId="126" fillId="0" borderId="1" applyAlignment="1" applyProtection="1" pivotButton="0" quotePrefix="0" xfId="101">
      <alignment horizontal="center" vertical="center"/>
      <protection locked="1" hidden="1"/>
    </xf>
    <xf numFmtId="200" fontId="126" fillId="0" borderId="24" applyAlignment="1" applyProtection="1" pivotButton="0" quotePrefix="0" xfId="101">
      <alignment horizontal="center" vertical="center"/>
      <protection locked="1" hidden="1"/>
    </xf>
    <xf numFmtId="0" fontId="2" fillId="4" borderId="23" applyAlignment="1" applyProtection="1" pivotButton="0" quotePrefix="0" xfId="101">
      <alignment horizontal="center" vertical="center"/>
      <protection locked="1" hidden="1"/>
    </xf>
    <xf numFmtId="183" fontId="71" fillId="0" borderId="18" applyAlignment="1" applyProtection="1" pivotButton="0" quotePrefix="0" xfId="34">
      <alignment horizontal="right" vertical="center"/>
      <protection locked="1" hidden="1"/>
    </xf>
    <xf numFmtId="0" fontId="2" fillId="0" borderId="1" applyAlignment="1" applyProtection="1" pivotButton="0" quotePrefix="0" xfId="101">
      <alignment horizontal="left" vertical="center"/>
      <protection locked="1" hidden="1"/>
    </xf>
    <xf numFmtId="0" fontId="3" fillId="0" borderId="16" applyAlignment="1" applyProtection="1" pivotButton="0" quotePrefix="0" xfId="101">
      <alignment horizontal="center" vertical="center"/>
      <protection locked="1" hidden="1"/>
    </xf>
    <xf numFmtId="0" fontId="126" fillId="0" borderId="18" applyAlignment="1" applyProtection="1" pivotButton="0" quotePrefix="0" xfId="101">
      <alignment horizontal="center" vertical="center"/>
      <protection locked="1" hidden="1"/>
    </xf>
    <xf numFmtId="0" fontId="126" fillId="0" borderId="32" applyAlignment="1" applyProtection="1" pivotButton="0" quotePrefix="0" xfId="101">
      <alignment horizontal="center" vertical="center"/>
      <protection locked="1" hidden="1"/>
    </xf>
    <xf numFmtId="183" fontId="71" fillId="0" borderId="1" applyAlignment="1" applyProtection="1" pivotButton="0" quotePrefix="0" xfId="34">
      <alignment horizontal="center" vertical="center"/>
      <protection locked="1" hidden="1"/>
    </xf>
    <xf numFmtId="0" fontId="21" fillId="10" borderId="96" applyAlignment="1" applyProtection="1" pivotButton="0" quotePrefix="0" xfId="101">
      <alignment horizontal="center" vertical="center"/>
      <protection locked="1" hidden="1"/>
    </xf>
    <xf numFmtId="0" fontId="2" fillId="0" borderId="1" applyAlignment="1" applyProtection="1" pivotButton="0" quotePrefix="0" xfId="101">
      <alignment horizontal="center" vertical="center"/>
      <protection locked="1" hidden="1"/>
    </xf>
    <xf numFmtId="14" fontId="3" fillId="0" borderId="24" applyAlignment="1" applyProtection="1" pivotButton="0" quotePrefix="0" xfId="101">
      <alignment horizontal="center" vertical="center"/>
      <protection locked="1" hidden="1"/>
    </xf>
    <xf numFmtId="0" fontId="13" fillId="0" borderId="96" applyAlignment="1" applyProtection="1" pivotButton="0" quotePrefix="0" xfId="101">
      <alignment horizontal="center" vertical="center"/>
      <protection locked="1" hidden="1"/>
    </xf>
    <xf numFmtId="0" fontId="37" fillId="0" borderId="34" applyAlignment="1" applyProtection="1" pivotButton="0" quotePrefix="0" xfId="101">
      <alignment horizontal="left" vertical="center"/>
      <protection locked="1" hidden="1"/>
    </xf>
    <xf numFmtId="0" fontId="2" fillId="0" borderId="17" applyAlignment="1" applyProtection="1" pivotButton="0" quotePrefix="0" xfId="101">
      <alignment horizontal="left" vertical="center"/>
      <protection locked="1" hidden="1"/>
    </xf>
    <xf numFmtId="0" fontId="2" fillId="0" borderId="18" applyAlignment="1" applyProtection="1" pivotButton="0" quotePrefix="0" xfId="101">
      <alignment horizontal="center" vertical="center"/>
      <protection locked="1" hidden="1"/>
    </xf>
    <xf numFmtId="0" fontId="2" fillId="0" borderId="101" applyAlignment="1" applyProtection="1" pivotButton="0" quotePrefix="0" xfId="101">
      <alignment horizontal="left" vertical="center"/>
      <protection locked="1" hidden="1"/>
    </xf>
    <xf numFmtId="196" fontId="71" fillId="0" borderId="5" applyAlignment="1" applyProtection="1" pivotButton="0" quotePrefix="0" xfId="101">
      <alignment horizontal="center" vertical="center"/>
      <protection locked="1" hidden="1"/>
    </xf>
    <xf numFmtId="184" fontId="126" fillId="0" borderId="59" applyAlignment="1" applyProtection="1" pivotButton="0" quotePrefix="0" xfId="101">
      <alignment horizontal="center" vertical="center"/>
      <protection locked="1" hidden="1"/>
    </xf>
    <xf numFmtId="0" fontId="35" fillId="0" borderId="1" applyAlignment="1" applyProtection="1" pivotButton="0" quotePrefix="0" xfId="101">
      <alignment horizontal="center" vertical="center" wrapText="1"/>
      <protection locked="1" hidden="1"/>
    </xf>
    <xf numFmtId="0" fontId="13" fillId="48" borderId="36" applyAlignment="1" applyProtection="1" pivotButton="0" quotePrefix="0" xfId="101">
      <alignment horizontal="center" vertical="center"/>
      <protection locked="1" hidden="1"/>
    </xf>
    <xf numFmtId="0" fontId="114" fillId="0" borderId="1" applyAlignment="1" applyProtection="1" pivotButton="0" quotePrefix="0" xfId="101">
      <alignment horizontal="left" vertical="center"/>
      <protection locked="0" hidden="0"/>
    </xf>
    <xf numFmtId="0" fontId="0" fillId="0" borderId="23" applyProtection="1" pivotButton="0" quotePrefix="0" xfId="0">
      <protection locked="0" hidden="0"/>
    </xf>
    <xf numFmtId="0" fontId="0" fillId="0" borderId="24" applyProtection="1" pivotButton="0" quotePrefix="0" xfId="0">
      <protection locked="0" hidden="0"/>
    </xf>
    <xf numFmtId="0" fontId="126" fillId="10" borderId="1" applyAlignment="1" applyProtection="1" pivotButton="0" quotePrefix="0" xfId="101">
      <alignment horizontal="center" vertical="center"/>
      <protection locked="1" hidden="1"/>
    </xf>
    <xf numFmtId="0" fontId="2" fillId="4" borderId="31" applyAlignment="1" applyProtection="1" pivotButton="0" quotePrefix="0" xfId="101">
      <alignment horizontal="left" vertical="center"/>
      <protection locked="1" hidden="1"/>
    </xf>
    <xf numFmtId="0" fontId="2" fillId="0" borderId="32" applyAlignment="1" applyProtection="1" pivotButton="0" quotePrefix="0" xfId="101">
      <alignment horizontal="center" vertical="center"/>
      <protection locked="1" hidden="1"/>
    </xf>
    <xf numFmtId="10" fontId="3" fillId="0" borderId="18" applyAlignment="1" applyProtection="1" pivotButton="0" quotePrefix="0" xfId="109">
      <alignment horizontal="center" vertical="center"/>
      <protection locked="1" hidden="1"/>
    </xf>
    <xf numFmtId="0" fontId="2" fillId="4" borderId="0" applyAlignment="1" applyProtection="1" pivotButton="0" quotePrefix="0" xfId="101">
      <alignment horizontal="center" vertical="center"/>
      <protection locked="1" hidden="1"/>
    </xf>
    <xf numFmtId="0" fontId="126" fillId="0" borderId="36" applyAlignment="1" applyProtection="1" pivotButton="0" quotePrefix="0" xfId="101">
      <alignment horizontal="center" vertical="center"/>
      <protection locked="1" hidden="1"/>
    </xf>
    <xf numFmtId="0" fontId="126" fillId="0" borderId="17" applyAlignment="1" applyProtection="1" pivotButton="0" quotePrefix="0" xfId="101">
      <alignment horizontal="left" vertical="center"/>
      <protection locked="1" hidden="1"/>
    </xf>
    <xf numFmtId="0" fontId="126" fillId="0" borderId="42" applyAlignment="1" applyProtection="1" pivotButton="0" quotePrefix="0" xfId="101">
      <alignment horizontal="center" vertical="center"/>
      <protection locked="1" hidden="1"/>
    </xf>
    <xf numFmtId="0" fontId="2" fillId="4" borderId="42" applyAlignment="1" applyProtection="1" pivotButton="0" quotePrefix="0" xfId="101">
      <alignment horizontal="right" vertical="center"/>
      <protection locked="1" hidden="1"/>
    </xf>
    <xf numFmtId="9" fontId="163" fillId="0" borderId="1" applyAlignment="1" applyProtection="1" pivotButton="0" quotePrefix="0" xfId="109">
      <alignment horizontal="center" vertical="center"/>
      <protection locked="1" hidden="1"/>
    </xf>
    <xf numFmtId="0" fontId="13" fillId="0" borderId="12" applyAlignment="1" applyProtection="1" pivotButton="0" quotePrefix="0" xfId="101">
      <alignment horizontal="center" vertical="center"/>
      <protection locked="1" hidden="1"/>
    </xf>
    <xf numFmtId="9" fontId="2" fillId="0" borderId="1" applyAlignment="1" applyProtection="1" pivotButton="0" quotePrefix="0" xfId="109">
      <alignment horizontal="right" vertical="center" wrapText="1"/>
      <protection locked="1" hidden="1"/>
    </xf>
    <xf numFmtId="0" fontId="12" fillId="0" borderId="36" applyAlignment="1" applyProtection="1" pivotButton="0" quotePrefix="0" xfId="101">
      <alignment horizontal="left" vertical="center" wrapText="1"/>
      <protection locked="1" hidden="1"/>
    </xf>
    <xf numFmtId="0" fontId="48" fillId="0" borderId="1" applyAlignment="1" applyProtection="1" pivotButton="0" quotePrefix="0" xfId="101">
      <alignment horizontal="left" vertical="center" wrapText="1"/>
      <protection locked="1" hidden="1"/>
    </xf>
    <xf numFmtId="0" fontId="2" fillId="0" borderId="0" applyAlignment="1" applyProtection="1" pivotButton="0" quotePrefix="0" xfId="101">
      <alignment horizontal="left" vertical="center"/>
      <protection locked="1" hidden="1"/>
    </xf>
    <xf numFmtId="0" fontId="2" fillId="0" borderId="17" applyAlignment="1" applyProtection="1" pivotButton="0" quotePrefix="0" xfId="101">
      <alignment horizontal="center" vertical="center"/>
      <protection locked="1" hidden="1"/>
    </xf>
    <xf numFmtId="0" fontId="126" fillId="0" borderId="17" applyAlignment="1" applyProtection="1" pivotButton="0" quotePrefix="0" xfId="101">
      <alignment horizontal="center" vertical="center"/>
      <protection locked="1" hidden="1"/>
    </xf>
    <xf numFmtId="0" fontId="126" fillId="0" borderId="0" applyAlignment="1" applyProtection="1" pivotButton="0" quotePrefix="0" xfId="101">
      <alignment horizontal="center" vertical="center"/>
      <protection locked="1" hidden="1"/>
    </xf>
    <xf numFmtId="0" fontId="34" fillId="0" borderId="1" applyAlignment="1" applyProtection="1" pivotButton="0" quotePrefix="0" xfId="101">
      <alignment horizontal="center" vertical="center"/>
      <protection locked="1" hidden="1"/>
    </xf>
    <xf numFmtId="2" fontId="71" fillId="0" borderId="18" applyAlignment="1" applyProtection="1" pivotButton="0" quotePrefix="0" xfId="101">
      <alignment horizontal="center" vertical="center"/>
      <protection locked="1" hidden="1"/>
    </xf>
    <xf numFmtId="0" fontId="126" fillId="0" borderId="33" applyAlignment="1" applyProtection="1" pivotButton="0" quotePrefix="0" xfId="101">
      <alignment horizontal="center" vertical="center"/>
      <protection locked="1" hidden="1"/>
    </xf>
    <xf numFmtId="0" fontId="2" fillId="0" borderId="59" applyAlignment="1" applyProtection="1" pivotButton="0" quotePrefix="0" xfId="101">
      <alignment horizontal="left" vertical="center"/>
      <protection locked="1" hidden="1"/>
    </xf>
    <xf numFmtId="0" fontId="2" fillId="0" borderId="46" applyAlignment="1" applyProtection="1" pivotButton="0" quotePrefix="0" xfId="101">
      <alignment horizontal="center" vertical="center"/>
      <protection locked="1" hidden="1"/>
    </xf>
    <xf numFmtId="0" fontId="2" fillId="0" borderId="59" applyAlignment="1" applyProtection="1" pivotButton="0" quotePrefix="0" xfId="34">
      <alignment horizontal="left" vertical="center"/>
      <protection locked="1" hidden="1"/>
    </xf>
    <xf numFmtId="0" fontId="126" fillId="0" borderId="18" applyAlignment="1" applyProtection="1" pivotButton="0" quotePrefix="0" xfId="101">
      <alignment horizontal="center" vertical="center"/>
      <protection locked="0" hidden="0"/>
    </xf>
    <xf numFmtId="0" fontId="0" fillId="0" borderId="67" applyProtection="1" pivotButton="0" quotePrefix="0" xfId="0">
      <protection locked="0" hidden="0"/>
    </xf>
    <xf numFmtId="0" fontId="2" fillId="0" borderId="33" applyAlignment="1" applyProtection="1" pivotButton="0" quotePrefix="0" xfId="101">
      <alignment horizontal="center" vertical="center"/>
      <protection locked="1" hidden="1"/>
    </xf>
    <xf numFmtId="0" fontId="48" fillId="0" borderId="1" applyAlignment="1" applyProtection="1" pivotButton="0" quotePrefix="0" xfId="101">
      <alignment horizontal="center" vertical="center" wrapText="1"/>
      <protection locked="1" hidden="1"/>
    </xf>
    <xf numFmtId="183" fontId="2" fillId="0" borderId="17" applyAlignment="1" applyProtection="1" pivotButton="0" quotePrefix="0" xfId="34">
      <alignment horizontal="left" vertical="center"/>
      <protection locked="1" hidden="1"/>
    </xf>
    <xf numFmtId="0" fontId="33" fillId="0" borderId="36" applyAlignment="1" applyProtection="1" pivotButton="0" quotePrefix="0" xfId="101">
      <alignment horizontal="center" vertical="center"/>
      <protection locked="1" hidden="1"/>
    </xf>
    <xf numFmtId="0" fontId="2" fillId="4" borderId="32" applyAlignment="1" applyProtection="1" pivotButton="0" quotePrefix="0" xfId="101">
      <alignment horizontal="center" vertical="center"/>
      <protection locked="1" hidden="1"/>
    </xf>
    <xf numFmtId="0" fontId="2" fillId="0" borderId="17" applyAlignment="1" applyProtection="1" pivotButton="0" quotePrefix="0" xfId="101">
      <alignment horizontal="center" vertical="center" wrapText="1"/>
      <protection locked="1" hidden="1"/>
    </xf>
    <xf numFmtId="0" fontId="2" fillId="0" borderId="1" applyAlignment="1" applyProtection="1" pivotButton="0" quotePrefix="0" xfId="101">
      <alignment horizontal="left" vertical="center"/>
      <protection locked="0" hidden="0"/>
    </xf>
    <xf numFmtId="183" fontId="71" fillId="0" borderId="17" applyAlignment="1" applyProtection="1" pivotButton="0" quotePrefix="0" xfId="34">
      <alignment horizontal="center" vertical="center"/>
      <protection locked="1" hidden="1"/>
    </xf>
    <xf numFmtId="0" fontId="126" fillId="0" borderId="59" applyAlignment="1" applyProtection="1" pivotButton="0" quotePrefix="0" xfId="101">
      <alignment horizontal="center" vertical="center"/>
      <protection locked="1" hidden="1"/>
    </xf>
    <xf numFmtId="0" fontId="2" fillId="0" borderId="31" applyAlignment="1" applyProtection="1" pivotButton="0" quotePrefix="0" xfId="101">
      <alignment horizontal="center" vertical="center"/>
      <protection locked="1" hidden="1"/>
    </xf>
    <xf numFmtId="3" fontId="71" fillId="0" borderId="1" applyAlignment="1" applyProtection="1" pivotButton="0" quotePrefix="0" xfId="8">
      <alignment horizontal="center" vertical="center"/>
      <protection locked="1" hidden="1"/>
    </xf>
    <xf numFmtId="0" fontId="13" fillId="0" borderId="29" applyAlignment="1" applyProtection="1" pivotButton="0" quotePrefix="0" xfId="101">
      <alignment horizontal="center" vertical="center"/>
      <protection locked="1" hidden="1"/>
    </xf>
    <xf numFmtId="10" fontId="135" fillId="0" borderId="18" applyAlignment="1" applyProtection="1" pivotButton="0" quotePrefix="0" xfId="109">
      <alignment horizontal="center" vertical="center"/>
      <protection locked="1" hidden="1"/>
    </xf>
    <xf numFmtId="0" fontId="48" fillId="0" borderId="1" applyAlignment="1" applyProtection="1" pivotButton="0" quotePrefix="0" xfId="101">
      <alignment horizontal="left" vertical="center"/>
      <protection locked="1" hidden="1"/>
    </xf>
    <xf numFmtId="0" fontId="126" fillId="0" borderId="102" applyAlignment="1" applyProtection="1" pivotButton="0" quotePrefix="0" xfId="101">
      <alignment horizontal="center" vertical="center"/>
      <protection locked="1" hidden="1"/>
    </xf>
    <xf numFmtId="0" fontId="13" fillId="0" borderId="36" applyAlignment="1" applyProtection="1" pivotButton="0" quotePrefix="0" xfId="101">
      <alignment horizontal="center" vertical="center"/>
      <protection locked="1" hidden="1"/>
    </xf>
    <xf numFmtId="196" fontId="71" fillId="0" borderId="5" applyAlignment="1" applyProtection="1" pivotButton="0" quotePrefix="0" xfId="101">
      <alignment horizontal="center" vertical="center"/>
      <protection locked="0" hidden="0"/>
    </xf>
    <xf numFmtId="0" fontId="0" fillId="0" borderId="54" applyProtection="1" pivotButton="0" quotePrefix="0" xfId="0">
      <protection locked="0" hidden="0"/>
    </xf>
    <xf numFmtId="0" fontId="0" fillId="0" borderId="71" applyProtection="1" pivotButton="0" quotePrefix="0" xfId="0">
      <protection locked="0" hidden="0"/>
    </xf>
    <xf numFmtId="0" fontId="6" fillId="4" borderId="38" applyAlignment="1" applyProtection="1" pivotButton="0" quotePrefix="0" xfId="101">
      <alignment horizontal="center" vertical="center" wrapText="1"/>
      <protection locked="1" hidden="1"/>
    </xf>
    <xf numFmtId="0" fontId="34" fillId="0" borderId="27" applyAlignment="1" applyProtection="1" pivotButton="0" quotePrefix="0" xfId="101">
      <alignment horizontal="center" vertical="center"/>
      <protection locked="1" hidden="1"/>
    </xf>
    <xf numFmtId="176" fontId="126" fillId="0" borderId="1" applyAlignment="1" applyProtection="1" pivotButton="0" quotePrefix="0" xfId="101">
      <alignment horizontal="center" vertical="center"/>
      <protection locked="1" hidden="1"/>
    </xf>
    <xf numFmtId="0" fontId="113" fillId="4" borderId="25" applyAlignment="1" applyProtection="1" pivotButton="0" quotePrefix="0" xfId="101">
      <alignment horizontal="center" vertical="center" wrapText="1"/>
      <protection locked="1" hidden="1"/>
    </xf>
    <xf numFmtId="0" fontId="126" fillId="0" borderId="1" applyAlignment="1" applyProtection="1" pivotButton="0" quotePrefix="0" xfId="101">
      <alignment horizontal="left" vertical="center"/>
      <protection locked="1" hidden="1"/>
    </xf>
    <xf numFmtId="9" fontId="71" fillId="4" borderId="18" applyAlignment="1" applyProtection="1" pivotButton="0" quotePrefix="0" xfId="109">
      <alignment horizontal="center" vertical="center"/>
      <protection locked="1" hidden="1"/>
    </xf>
    <xf numFmtId="200" fontId="126" fillId="0" borderId="22" applyAlignment="1" applyProtection="1" pivotButton="0" quotePrefix="0" xfId="101">
      <alignment horizontal="center" vertical="center"/>
      <protection locked="1" hidden="1"/>
    </xf>
    <xf numFmtId="194" fontId="115" fillId="0" borderId="1" applyAlignment="1" applyProtection="1" pivotButton="0" quotePrefix="0" xfId="109">
      <alignment horizontal="center" vertical="center"/>
      <protection locked="1" hidden="1"/>
    </xf>
    <xf numFmtId="0" fontId="25" fillId="0" borderId="1" applyAlignment="1" applyProtection="1" pivotButton="0" quotePrefix="0" xfId="101">
      <alignment horizontal="left" vertical="center" indent="1"/>
      <protection locked="1" hidden="1"/>
    </xf>
    <xf numFmtId="0" fontId="126" fillId="4" borderId="68" applyAlignment="1" applyProtection="1" pivotButton="0" quotePrefix="0" xfId="101">
      <alignment horizontal="center" vertical="center"/>
      <protection locked="1" hidden="1"/>
    </xf>
    <xf numFmtId="0" fontId="7" fillId="0" borderId="62" applyAlignment="1" applyProtection="1" pivotButton="0" quotePrefix="0" xfId="101">
      <alignment horizontal="center" vertical="center"/>
      <protection locked="1" hidden="1"/>
    </xf>
    <xf numFmtId="0" fontId="3" fillId="0" borderId="1" applyAlignment="1" applyProtection="1" pivotButton="0" quotePrefix="0" xfId="101">
      <alignment horizontal="center" vertical="center"/>
      <protection locked="1" hidden="1"/>
    </xf>
    <xf numFmtId="0" fontId="21" fillId="10" borderId="33" applyAlignment="1" applyProtection="1" pivotButton="0" quotePrefix="0" xfId="101">
      <alignment horizontal="center" vertical="center" wrapText="1"/>
      <protection locked="1" hidden="1"/>
    </xf>
    <xf numFmtId="0" fontId="2" fillId="4" borderId="17" applyAlignment="1" applyProtection="1" pivotButton="0" quotePrefix="0" xfId="101">
      <alignment horizontal="center" vertical="center"/>
      <protection locked="1" hidden="1"/>
    </xf>
    <xf numFmtId="184" fontId="71" fillId="0" borderId="1" applyAlignment="1" applyProtection="1" pivotButton="0" quotePrefix="0" xfId="8">
      <alignment horizontal="center" vertical="center"/>
      <protection locked="1" hidden="1"/>
    </xf>
    <xf numFmtId="0" fontId="2" fillId="0" borderId="17" applyAlignment="1" applyProtection="1" pivotButton="0" quotePrefix="0" xfId="101">
      <alignment horizontal="left" vertical="center" wrapText="1"/>
      <protection locked="1" hidden="1"/>
    </xf>
    <xf numFmtId="0" fontId="2" fillId="0" borderId="70" applyAlignment="1" applyProtection="1" pivotButton="0" quotePrefix="0" xfId="101">
      <alignment horizontal="center" vertical="center"/>
      <protection locked="1" hidden="1"/>
    </xf>
    <xf numFmtId="0" fontId="2" fillId="0" borderId="0" applyAlignment="1" applyProtection="1" pivotButton="0" quotePrefix="0" xfId="101">
      <alignment horizontal="center" vertical="center"/>
      <protection locked="1" hidden="1"/>
    </xf>
    <xf numFmtId="0" fontId="126" fillId="4" borderId="1" applyAlignment="1" applyProtection="1" pivotButton="0" quotePrefix="0" xfId="101">
      <alignment horizontal="center" vertical="center"/>
      <protection locked="1" hidden="1"/>
    </xf>
    <xf numFmtId="0" fontId="126" fillId="4" borderId="23" applyAlignment="1" applyProtection="1" pivotButton="0" quotePrefix="0" xfId="101">
      <alignment horizontal="center" vertical="center"/>
      <protection locked="1" hidden="1"/>
    </xf>
    <xf numFmtId="183" fontId="71" fillId="0" borderId="5" applyAlignment="1" applyProtection="1" pivotButton="0" quotePrefix="0" xfId="34">
      <alignment horizontal="center" vertical="center"/>
      <protection locked="1" hidden="1"/>
    </xf>
    <xf numFmtId="0" fontId="2" fillId="0" borderId="1" applyAlignment="1" applyProtection="1" pivotButton="0" quotePrefix="0" xfId="101">
      <alignment horizontal="center" vertical="center" wrapText="1"/>
      <protection locked="1" hidden="1"/>
    </xf>
    <xf numFmtId="10" fontId="71" fillId="0" borderId="1" applyAlignment="1" applyProtection="1" pivotButton="0" quotePrefix="0" xfId="109">
      <alignment horizontal="center" vertical="center"/>
      <protection locked="1" hidden="1"/>
    </xf>
    <xf numFmtId="183" fontId="71" fillId="0" borderId="23" applyAlignment="1" applyProtection="1" pivotButton="0" quotePrefix="0" xfId="34">
      <alignment horizontal="center" vertical="center"/>
      <protection locked="1" hidden="1"/>
    </xf>
    <xf numFmtId="0" fontId="3" fillId="0" borderId="96" applyAlignment="1" applyProtection="1" pivotButton="0" quotePrefix="0" xfId="101">
      <alignment horizontal="left" vertical="center" wrapText="1"/>
      <protection locked="1" hidden="1"/>
    </xf>
    <xf numFmtId="166" fontId="71" fillId="0" borderId="1" applyAlignment="1" applyProtection="1" pivotButton="0" quotePrefix="0" xfId="5">
      <alignment horizontal="center" vertical="center"/>
      <protection locked="1" hidden="1"/>
    </xf>
    <xf numFmtId="0" fontId="38" fillId="0" borderId="17" applyAlignment="1" applyProtection="1" pivotButton="0" quotePrefix="0" xfId="101">
      <alignment horizontal="center" vertical="center" wrapText="1"/>
      <protection locked="1" hidden="1"/>
    </xf>
    <xf numFmtId="0" fontId="126" fillId="0" borderId="25" applyAlignment="1" applyProtection="1" pivotButton="0" quotePrefix="0" xfId="101">
      <alignment horizontal="center" vertical="center"/>
      <protection locked="1" hidden="1"/>
    </xf>
    <xf numFmtId="0" fontId="126" fillId="0" borderId="31" applyAlignment="1" applyProtection="1" pivotButton="0" quotePrefix="0" xfId="101">
      <alignment horizontal="center" vertical="center"/>
      <protection locked="1" hidden="1"/>
    </xf>
    <xf numFmtId="0" fontId="2" fillId="0" borderId="100" applyAlignment="1" applyProtection="1" pivotButton="0" quotePrefix="0" xfId="101">
      <alignment horizontal="left" vertical="center"/>
      <protection locked="1" hidden="1"/>
    </xf>
    <xf numFmtId="0" fontId="12" fillId="0" borderId="0" applyAlignment="1" applyProtection="1" pivotButton="0" quotePrefix="0" xfId="101">
      <alignment horizontal="right" vertical="center"/>
      <protection locked="1" hidden="1"/>
    </xf>
    <xf numFmtId="0" fontId="2" fillId="0" borderId="75" applyAlignment="1" applyProtection="1" pivotButton="0" quotePrefix="0" xfId="101">
      <alignment horizontal="left" vertical="center"/>
      <protection locked="1" hidden="1"/>
    </xf>
    <xf numFmtId="0" fontId="2" fillId="0" borderId="31" applyAlignment="1" applyProtection="1" pivotButton="0" quotePrefix="0" xfId="101">
      <alignment horizontal="left" vertical="center"/>
      <protection locked="1" hidden="1"/>
    </xf>
    <xf numFmtId="200" fontId="126" fillId="0" borderId="5" applyAlignment="1" applyProtection="1" pivotButton="0" quotePrefix="0" xfId="101">
      <alignment horizontal="center" vertical="center"/>
      <protection locked="1" hidden="1"/>
    </xf>
    <xf numFmtId="0" fontId="126" fillId="0" borderId="43" applyAlignment="1" applyProtection="1" pivotButton="0" quotePrefix="0" xfId="101">
      <alignment horizontal="center" vertical="center"/>
      <protection locked="1" hidden="1"/>
    </xf>
    <xf numFmtId="201" fontId="21" fillId="10" borderId="33" applyAlignment="1" applyProtection="1" pivotButton="0" quotePrefix="0" xfId="71">
      <alignment horizontal="center" vertical="center" wrapText="1"/>
      <protection locked="1" hidden="1"/>
    </xf>
    <xf numFmtId="200" fontId="71" fillId="0" borderId="1" applyAlignment="1" applyProtection="1" pivotButton="0" quotePrefix="0" xfId="101">
      <alignment horizontal="center" vertical="center"/>
      <protection locked="1" hidden="1"/>
    </xf>
    <xf numFmtId="0" fontId="2" fillId="0" borderId="1" applyAlignment="1" applyProtection="1" pivotButton="0" quotePrefix="0" xfId="101">
      <alignment vertical="center"/>
      <protection locked="1" hidden="1"/>
    </xf>
    <xf numFmtId="0" fontId="126" fillId="0" borderId="17" applyAlignment="1" applyProtection="1" pivotButton="0" quotePrefix="0" xfId="101">
      <alignment horizontal="center" vertical="center" wrapText="1"/>
      <protection locked="1" hidden="1"/>
    </xf>
    <xf numFmtId="0" fontId="2" fillId="0" borderId="46" applyAlignment="1" applyProtection="1" pivotButton="0" quotePrefix="0" xfId="101">
      <alignment horizontal="left" vertical="center"/>
      <protection locked="1" hidden="1"/>
    </xf>
    <xf numFmtId="0" fontId="126" fillId="0" borderId="1" applyAlignment="1" applyProtection="1" pivotButton="0" quotePrefix="0" xfId="101">
      <alignment horizontal="center" vertical="center" wrapText="1"/>
      <protection locked="1" hidden="1"/>
    </xf>
    <xf numFmtId="0" fontId="13" fillId="0" borderId="62" applyAlignment="1" applyProtection="1" pivotButton="0" quotePrefix="0" xfId="101">
      <alignment horizontal="center" vertical="center"/>
      <protection locked="1" hidden="1"/>
    </xf>
    <xf numFmtId="0" fontId="126" fillId="0" borderId="53" applyAlignment="1" applyProtection="1" pivotButton="0" quotePrefix="0" xfId="101">
      <alignment horizontal="center" vertical="center"/>
      <protection locked="1" hidden="1"/>
    </xf>
    <xf numFmtId="0" fontId="4" fillId="0" borderId="24" applyAlignment="1" applyProtection="1" pivotButton="0" quotePrefix="0" xfId="101">
      <alignment horizontal="center" vertical="center" wrapText="1"/>
      <protection locked="1" hidden="1"/>
    </xf>
    <xf numFmtId="0" fontId="2" fillId="0" borderId="27" applyAlignment="1" applyProtection="1" pivotButton="0" quotePrefix="0" xfId="101">
      <alignment horizontal="center" vertical="center"/>
      <protection locked="1" hidden="1"/>
    </xf>
    <xf numFmtId="0" fontId="38" fillId="0" borderId="1" applyAlignment="1" applyProtection="1" pivotButton="0" quotePrefix="0" xfId="101">
      <alignment horizontal="center" vertical="center" wrapText="1"/>
      <protection locked="1" hidden="1"/>
    </xf>
    <xf numFmtId="0" fontId="126" fillId="11" borderId="17" applyAlignment="1" applyProtection="1" pivotButton="0" quotePrefix="0" xfId="101">
      <alignment horizontal="center" vertical="center"/>
      <protection locked="1" hidden="1"/>
    </xf>
    <xf numFmtId="0" fontId="126" fillId="0" borderId="67" applyAlignment="1" applyProtection="1" pivotButton="0" quotePrefix="0" xfId="101">
      <alignment horizontal="center" vertical="center"/>
      <protection locked="1" hidden="1"/>
    </xf>
    <xf numFmtId="0" fontId="37" fillId="0" borderId="32" applyAlignment="1" applyProtection="1" pivotButton="0" quotePrefix="0" xfId="101">
      <alignment horizontal="center" vertical="center"/>
      <protection locked="1" hidden="1"/>
    </xf>
    <xf numFmtId="0" fontId="34" fillId="0" borderId="28" applyAlignment="1" applyProtection="1" pivotButton="0" quotePrefix="0" xfId="101">
      <alignment horizontal="center" vertical="center"/>
      <protection locked="1" hidden="1"/>
    </xf>
    <xf numFmtId="0" fontId="2" fillId="4" borderId="43" applyAlignment="1" applyProtection="1" pivotButton="0" quotePrefix="0" xfId="101">
      <alignment horizontal="center" vertical="center"/>
      <protection locked="1" hidden="1"/>
    </xf>
    <xf numFmtId="0" fontId="2" fillId="0" borderId="32" applyAlignment="1" applyProtection="1" pivotButton="0" quotePrefix="0" xfId="101">
      <alignment horizontal="left" vertical="center"/>
      <protection locked="1" hidden="1"/>
    </xf>
    <xf numFmtId="0" fontId="126" fillId="48" borderId="36" applyAlignment="1" applyProtection="1" pivotButton="0" quotePrefix="0" xfId="101">
      <alignment horizontal="center" vertical="center"/>
      <protection locked="1" hidden="1"/>
    </xf>
    <xf numFmtId="0" fontId="126" fillId="0" borderId="96" applyAlignment="1" applyProtection="1" pivotButton="0" quotePrefix="0" xfId="101">
      <alignment horizontal="center" vertical="center"/>
      <protection locked="1" hidden="1"/>
    </xf>
    <xf numFmtId="0" fontId="3" fillId="0" borderId="10" applyAlignment="1" applyProtection="1" pivotButton="0" quotePrefix="0" xfId="0">
      <alignment horizontal="center" vertical="center" wrapText="1"/>
      <protection locked="1" hidden="1"/>
    </xf>
    <xf numFmtId="0" fontId="0" fillId="4" borderId="9" applyAlignment="1" applyProtection="1" pivotButton="0" quotePrefix="0" xfId="0">
      <alignment horizontal="center" vertical="center" wrapText="1"/>
      <protection locked="1" hidden="1"/>
    </xf>
    <xf numFmtId="0" fontId="0" fillId="4" borderId="10" applyAlignment="1" applyProtection="1" pivotButton="0" quotePrefix="0" xfId="0">
      <alignment horizontal="center" vertical="center" wrapText="1"/>
      <protection locked="1" hidden="1"/>
    </xf>
    <xf numFmtId="197" fontId="3" fillId="4" borderId="4" applyAlignment="1" applyProtection="1" pivotButton="0" quotePrefix="0" xfId="6">
      <alignment horizontal="center" vertical="center" wrapText="1"/>
      <protection locked="1" hidden="1"/>
    </xf>
    <xf numFmtId="0" fontId="0" fillId="0" borderId="10" applyAlignment="1" applyProtection="1" pivotButton="0" quotePrefix="0" xfId="0">
      <alignment horizontal="center" vertical="center" wrapText="1"/>
      <protection locked="1" hidden="1"/>
    </xf>
    <xf numFmtId="0" fontId="0" fillId="4" borderId="25" applyAlignment="1" applyProtection="1" pivotButton="0" quotePrefix="0" xfId="0">
      <alignment horizontal="center" vertical="center" wrapText="1"/>
      <protection locked="1" hidden="1"/>
    </xf>
    <xf numFmtId="0" fontId="87" fillId="48" borderId="56" applyAlignment="1" applyProtection="1" pivotButton="0" quotePrefix="0" xfId="0">
      <alignment horizontal="center" vertical="center"/>
      <protection locked="1" hidden="1"/>
    </xf>
    <xf numFmtId="0" fontId="87" fillId="48" borderId="57" applyAlignment="1" applyProtection="1" pivotButton="0" quotePrefix="0" xfId="0">
      <alignment horizontal="center" vertical="center"/>
      <protection locked="1" hidden="1"/>
    </xf>
    <xf numFmtId="0" fontId="87" fillId="48" borderId="56" applyAlignment="1" applyProtection="1" pivotButton="0" quotePrefix="0" xfId="0">
      <alignment horizontal="center" vertical="center" wrapText="1"/>
      <protection locked="1" hidden="1"/>
    </xf>
    <xf numFmtId="0" fontId="56" fillId="4" borderId="0" applyProtection="1" pivotButton="0" quotePrefix="0" xfId="0">
      <protection locked="1" hidden="1"/>
    </xf>
    <xf numFmtId="0" fontId="25" fillId="4" borderId="0" applyAlignment="1" applyProtection="1" pivotButton="0" quotePrefix="0" xfId="0">
      <alignment horizontal="left"/>
      <protection locked="1" hidden="1"/>
    </xf>
    <xf numFmtId="0" fontId="16" fillId="4" borderId="0" applyAlignment="1" applyProtection="1" pivotButton="0" quotePrefix="0" xfId="0">
      <alignment horizontal="justify" wrapText="1"/>
      <protection locked="1" hidden="1"/>
    </xf>
    <xf numFmtId="0" fontId="16" fillId="4" borderId="0" applyAlignment="1" applyProtection="1" pivotButton="0" quotePrefix="0" xfId="0">
      <alignment horizontal="justify" vertical="top" wrapText="1"/>
      <protection locked="1" hidden="1"/>
    </xf>
    <xf numFmtId="0" fontId="19" fillId="4" borderId="0" applyAlignment="1" applyProtection="1" pivotButton="0" quotePrefix="0" xfId="0">
      <alignment horizontal="center"/>
      <protection locked="1" hidden="1"/>
    </xf>
    <xf numFmtId="0" fontId="25" fillId="4" borderId="0" applyAlignment="1" applyProtection="1" pivotButton="0" quotePrefix="0" xfId="0">
      <alignment horizontal="left" vertical="center" wrapText="1"/>
      <protection locked="1" hidden="1"/>
    </xf>
    <xf numFmtId="170" fontId="16" fillId="0" borderId="0" applyAlignment="1" applyProtection="1" pivotButton="0" quotePrefix="0" xfId="0">
      <alignment horizontal="left"/>
      <protection locked="1" hidden="1"/>
    </xf>
    <xf numFmtId="0" fontId="0" fillId="0" borderId="0" applyAlignment="1" applyProtection="1" pivotButton="0" quotePrefix="0" xfId="0">
      <alignment horizontal="left" vertical="center"/>
      <protection locked="1" hidden="1"/>
    </xf>
    <xf numFmtId="0" fontId="3" fillId="0" borderId="0" applyAlignment="1" applyProtection="1" pivotButton="0" quotePrefix="0" xfId="0">
      <alignment horizontal="left" vertical="center" wrapText="1"/>
      <protection locked="1" hidden="1"/>
    </xf>
    <xf numFmtId="0" fontId="3" fillId="0" borderId="0" applyAlignment="1" applyProtection="1" pivotButton="0" quotePrefix="0" xfId="0">
      <alignment horizontal="justify" vertical="center" wrapText="1"/>
      <protection locked="1" hidden="1"/>
    </xf>
    <xf numFmtId="0" fontId="0" fillId="0" borderId="0" applyAlignment="1" applyProtection="1" pivotButton="0" quotePrefix="0" xfId="0">
      <alignment horizontal="left" vertical="center" wrapText="1"/>
      <protection locked="1" hidden="1"/>
    </xf>
    <xf numFmtId="0" fontId="3" fillId="0" borderId="0" applyAlignment="1" applyProtection="1" pivotButton="0" quotePrefix="0" xfId="0">
      <alignment horizontal="left" vertical="center"/>
      <protection locked="1" hidden="1"/>
    </xf>
    <xf numFmtId="0" fontId="3" fillId="4" borderId="0" applyAlignment="1" applyProtection="1" pivotButton="0" quotePrefix="0" xfId="0">
      <alignment horizontal="justify" vertical="center" wrapText="1"/>
      <protection locked="1" hidden="1"/>
    </xf>
    <xf numFmtId="0" fontId="0" fillId="0" borderId="0" applyAlignment="1" applyProtection="1" pivotButton="0" quotePrefix="0" xfId="0">
      <alignment horizontal="center" vertical="center"/>
      <protection locked="1" hidden="1"/>
    </xf>
    <xf numFmtId="0" fontId="3" fillId="35" borderId="33" applyAlignment="1" applyProtection="1" pivotButton="0" quotePrefix="0" xfId="0">
      <alignment horizontal="justify" vertical="center" wrapText="1"/>
      <protection locked="1" hidden="1"/>
    </xf>
    <xf numFmtId="170" fontId="0" fillId="0" borderId="0" applyAlignment="1" applyProtection="1" pivotButton="0" quotePrefix="0" xfId="0">
      <alignment horizontal="left" vertical="center"/>
      <protection locked="1" hidden="1"/>
    </xf>
    <xf numFmtId="170" fontId="40" fillId="4" borderId="0" applyAlignment="1" applyProtection="1" pivotButton="0" quotePrefix="0" xfId="0">
      <alignment horizontal="left" vertical="center"/>
      <protection locked="1" hidden="1"/>
    </xf>
    <xf numFmtId="0" fontId="107" fillId="0" borderId="0" applyAlignment="1" applyProtection="1" pivotButton="0" quotePrefix="0" xfId="0">
      <alignment horizontal="left" vertical="center" wrapText="1"/>
      <protection locked="1" hidden="1"/>
    </xf>
    <xf numFmtId="0" fontId="12" fillId="0" borderId="0" applyAlignment="1" applyProtection="1" pivotButton="0" quotePrefix="0" xfId="0">
      <alignment horizontal="justify" vertical="center" wrapText="1"/>
      <protection locked="1" hidden="1"/>
    </xf>
    <xf numFmtId="0" fontId="3" fillId="4" borderId="0" applyAlignment="1" applyProtection="1" pivotButton="0" quotePrefix="0" xfId="0">
      <alignment horizontal="left" vertical="center"/>
      <protection locked="1" hidden="1"/>
    </xf>
    <xf numFmtId="0" fontId="61" fillId="0" borderId="0" applyAlignment="1" applyProtection="1" pivotButton="0" quotePrefix="0" xfId="0">
      <alignment horizontal="left" vertical="center"/>
      <protection locked="1" hidden="1"/>
    </xf>
    <xf numFmtId="0" fontId="12" fillId="0" borderId="0" applyAlignment="1" applyProtection="1" pivotButton="0" quotePrefix="0" xfId="0">
      <alignment horizontal="left" vertical="center"/>
      <protection locked="1" hidden="1"/>
    </xf>
    <xf numFmtId="0" fontId="48" fillId="0" borderId="0" applyAlignment="1" applyProtection="1" pivotButton="0" quotePrefix="0" xfId="0">
      <alignment horizontal="left" vertical="center"/>
      <protection locked="1" hidden="1"/>
    </xf>
    <xf numFmtId="0" fontId="0" fillId="4" borderId="0" applyAlignment="1" applyProtection="1" pivotButton="0" quotePrefix="0" xfId="0">
      <alignment horizontal="left" vertical="center"/>
      <protection locked="1" hidden="1"/>
    </xf>
    <xf numFmtId="0" fontId="2" fillId="0" borderId="0" applyAlignment="1" applyProtection="1" pivotButton="0" quotePrefix="0" xfId="0">
      <alignment horizontal="center" vertical="center" wrapText="1"/>
      <protection locked="1" hidden="1"/>
    </xf>
    <xf numFmtId="0" fontId="73" fillId="4" borderId="54" applyAlignment="1" pivotButton="0" quotePrefix="0" xfId="94">
      <alignment horizontal="center" vertical="center"/>
    </xf>
    <xf numFmtId="0" fontId="0" fillId="0" borderId="54" pivotButton="0" quotePrefix="0" xfId="0"/>
    <xf numFmtId="0" fontId="76" fillId="4" borderId="68" applyAlignment="1" pivotButton="0" quotePrefix="0" xfId="94">
      <alignment horizontal="center" vertical="center"/>
    </xf>
    <xf numFmtId="0" fontId="0" fillId="0" borderId="68" pivotButton="0" quotePrefix="0" xfId="0"/>
    <xf numFmtId="0" fontId="79" fillId="31" borderId="33" applyAlignment="1" pivotButton="0" quotePrefix="0" xfId="94">
      <alignment horizontal="center" vertical="center"/>
    </xf>
    <xf numFmtId="0" fontId="0" fillId="0" borderId="49" pivotButton="0" quotePrefix="0" xfId="0"/>
    <xf numFmtId="0" fontId="79" fillId="31" borderId="35" applyAlignment="1" pivotButton="0" quotePrefix="0" xfId="94">
      <alignment horizontal="left" vertical="center"/>
    </xf>
    <xf numFmtId="0" fontId="0" fillId="0" borderId="2" pivotButton="0" quotePrefix="0" xfId="0"/>
    <xf numFmtId="0" fontId="0" fillId="0" borderId="3" pivotButton="0" quotePrefix="0" xfId="0"/>
    <xf numFmtId="0" fontId="73" fillId="4" borderId="23" applyAlignment="1" pivotButton="0" quotePrefix="0" xfId="94">
      <alignment horizontal="center" vertical="center"/>
    </xf>
    <xf numFmtId="0" fontId="0" fillId="0" borderId="23" pivotButton="0" quotePrefix="0" xfId="0"/>
    <xf numFmtId="0" fontId="79" fillId="31" borderId="35" applyAlignment="1" pivotButton="0" quotePrefix="0" xfId="94">
      <alignment horizontal="center" vertical="center"/>
    </xf>
    <xf numFmtId="0" fontId="73" fillId="12" borderId="54" applyAlignment="1" pivotButton="0" quotePrefix="0" xfId="94">
      <alignment horizontal="center" vertical="center"/>
    </xf>
    <xf numFmtId="0" fontId="73" fillId="11" borderId="54" applyAlignment="1" pivotButton="0" quotePrefix="0" xfId="94">
      <alignment horizontal="center" vertical="center"/>
    </xf>
    <xf numFmtId="0" fontId="117" fillId="32" borderId="1" applyAlignment="1" pivotButton="0" quotePrefix="0" xfId="94">
      <alignment horizontal="center" vertical="center" wrapText="1"/>
    </xf>
    <xf numFmtId="0" fontId="0" fillId="0" borderId="63" pivotButton="0" quotePrefix="0" xfId="0"/>
    <xf numFmtId="0" fontId="0" fillId="0" borderId="41" pivotButton="0" quotePrefix="0" xfId="0"/>
    <xf numFmtId="0" fontId="73" fillId="4" borderId="0" applyAlignment="1" pivotButton="0" quotePrefix="0" xfId="94">
      <alignment vertical="center"/>
    </xf>
    <xf numFmtId="0" fontId="0" fillId="0" borderId="46" pivotButton="0" quotePrefix="0" xfId="0"/>
    <xf numFmtId="0" fontId="0" fillId="0" borderId="72" pivotButton="0" quotePrefix="0" xfId="0"/>
    <xf numFmtId="0" fontId="0" fillId="0" borderId="71" pivotButton="0" quotePrefix="0" xfId="0"/>
    <xf numFmtId="0" fontId="117" fillId="32" borderId="18" applyAlignment="1" pivotButton="0" quotePrefix="0" xfId="94">
      <alignment horizontal="center" vertical="center"/>
    </xf>
    <xf numFmtId="0" fontId="0" fillId="0" borderId="67" pivotButton="0" quotePrefix="0" xfId="0"/>
    <xf numFmtId="202" fontId="73" fillId="4" borderId="1" applyAlignment="1" pivotButton="0" quotePrefix="0" xfId="80">
      <alignment horizontal="center" vertical="center"/>
    </xf>
    <xf numFmtId="0" fontId="117" fillId="32" borderId="1" applyAlignment="1" pivotButton="0" quotePrefix="0" xfId="94">
      <alignment horizontal="center" vertical="center"/>
    </xf>
    <xf numFmtId="0" fontId="73" fillId="4" borderId="17" applyAlignment="1" pivotButton="0" quotePrefix="0" xfId="94">
      <alignment horizontal="center" vertical="center"/>
    </xf>
    <xf numFmtId="3" fontId="73" fillId="4" borderId="54" applyAlignment="1" pivotButton="0" quotePrefix="0" xfId="94">
      <alignment horizontal="center" vertical="center"/>
    </xf>
    <xf numFmtId="0" fontId="73" fillId="11" borderId="54" applyAlignment="1" pivotButton="0" quotePrefix="0" xfId="94">
      <alignment horizontal="center" vertical="center" wrapText="1"/>
    </xf>
    <xf numFmtId="202" fontId="73" fillId="4" borderId="13" applyAlignment="1" pivotButton="0" quotePrefix="0" xfId="94">
      <alignment horizontal="center" vertical="center"/>
    </xf>
    <xf numFmtId="0" fontId="0" fillId="0" borderId="45" pivotButton="0" quotePrefix="0" xfId="0"/>
    <xf numFmtId="0" fontId="0" fillId="0" borderId="12" pivotButton="0" quotePrefix="0" xfId="0"/>
    <xf numFmtId="3" fontId="73" fillId="4" borderId="1" applyAlignment="1" pivotButton="0" quotePrefix="0" xfId="94">
      <alignment horizontal="center" vertical="center"/>
    </xf>
    <xf numFmtId="0" fontId="119" fillId="4" borderId="33" applyAlignment="1" pivotButton="0" quotePrefix="0" xfId="94">
      <alignment horizontal="center" vertical="center" wrapText="1"/>
    </xf>
    <xf numFmtId="0" fontId="0" fillId="0" borderId="31" pivotButton="0" quotePrefix="0" xfId="0"/>
    <xf numFmtId="0" fontId="0" fillId="0" borderId="9" pivotButton="0" quotePrefix="0" xfId="0"/>
    <xf numFmtId="0" fontId="0" fillId="0" borderId="4" pivotButton="0" quotePrefix="0" xfId="0"/>
    <xf numFmtId="0" fontId="73" fillId="4" borderId="14" applyAlignment="1" pivotButton="0" quotePrefix="0" xfId="94">
      <alignment horizontal="center" vertical="center"/>
    </xf>
    <xf numFmtId="0" fontId="0" fillId="0" borderId="30" pivotButton="0" quotePrefix="0" xfId="0"/>
    <xf numFmtId="0" fontId="116" fillId="4" borderId="35" applyAlignment="1" pivotButton="0" quotePrefix="0" xfId="94">
      <alignment horizontal="center" vertical="center"/>
    </xf>
    <xf numFmtId="0" fontId="117" fillId="32" borderId="17" applyAlignment="1" pivotButton="0" quotePrefix="0" xfId="94">
      <alignment horizontal="center" vertical="center"/>
    </xf>
    <xf numFmtId="0" fontId="0" fillId="0" borderId="53" pivotButton="0" quotePrefix="0" xfId="0"/>
    <xf numFmtId="0" fontId="73" fillId="11" borderId="1" applyAlignment="1" pivotButton="0" quotePrefix="0" xfId="94">
      <alignment horizontal="center" vertical="center"/>
    </xf>
    <xf numFmtId="0" fontId="73" fillId="4" borderId="33" applyAlignment="1" pivotButton="0" quotePrefix="0" xfId="94">
      <alignment horizontal="center" vertical="center"/>
    </xf>
    <xf numFmtId="0" fontId="73" fillId="4" borderId="18" applyAlignment="1" pivotButton="0" quotePrefix="0" xfId="94">
      <alignment horizontal="center" vertical="center"/>
    </xf>
    <xf numFmtId="0" fontId="75" fillId="32" borderId="35" applyAlignment="1" pivotButton="0" quotePrefix="0" xfId="94">
      <alignment horizontal="right" vertical="center"/>
    </xf>
    <xf numFmtId="0" fontId="117" fillId="32" borderId="19" applyAlignment="1" pivotButton="0" quotePrefix="0" xfId="94">
      <alignment horizontal="center" vertical="center"/>
    </xf>
    <xf numFmtId="0" fontId="74" fillId="4" borderId="33" applyAlignment="1" pivotButton="0" quotePrefix="0" xfId="94">
      <alignment horizontal="center" vertical="center"/>
    </xf>
    <xf numFmtId="0" fontId="116" fillId="4" borderId="36" applyAlignment="1" pivotButton="0" quotePrefix="0" xfId="94">
      <alignment horizontal="center" vertical="center"/>
    </xf>
    <xf numFmtId="0" fontId="73" fillId="11" borderId="13" applyAlignment="1" pivotButton="0" quotePrefix="0" xfId="94">
      <alignment horizontal="center" vertical="center"/>
    </xf>
    <xf numFmtId="0" fontId="73" fillId="4" borderId="58" applyAlignment="1" pivotButton="0" quotePrefix="0" xfId="94">
      <alignment horizontal="center" vertical="center" wrapText="1"/>
    </xf>
    <xf numFmtId="0" fontId="0" fillId="0" borderId="58" pivotButton="0" quotePrefix="0" xfId="0"/>
    <xf numFmtId="0" fontId="118" fillId="4" borderId="54" applyAlignment="1" pivotButton="0" quotePrefix="0" xfId="94">
      <alignment horizontal="center" vertical="center"/>
    </xf>
    <xf numFmtId="3" fontId="45" fillId="0" borderId="33" applyAlignment="1" pivotButton="0" quotePrefix="0" xfId="0">
      <alignment horizontal="center"/>
    </xf>
    <xf numFmtId="3" fontId="50" fillId="33" borderId="36" applyAlignment="1" pivotButton="0" quotePrefix="0" xfId="0">
      <alignment horizontal="center"/>
    </xf>
    <xf numFmtId="3" fontId="0" fillId="0" borderId="0" pivotButton="0" quotePrefix="0" xfId="0"/>
    <xf numFmtId="9" fontId="44" fillId="0" borderId="0" applyAlignment="1" pivotButton="0" quotePrefix="0" xfId="105">
      <alignment horizontal="center"/>
    </xf>
    <xf numFmtId="49" fontId="120" fillId="4" borderId="0" applyAlignment="1" pivotButton="0" quotePrefix="0" xfId="0">
      <alignment horizontal="center" vertical="center" wrapText="1"/>
    </xf>
    <xf numFmtId="3" fontId="46" fillId="0" borderId="0" applyAlignment="1" pivotButton="0" quotePrefix="0" xfId="0">
      <alignment horizontal="center"/>
    </xf>
    <xf numFmtId="3" fontId="54" fillId="0" borderId="0" applyAlignment="1" pivotButton="0" quotePrefix="0" xfId="0">
      <alignment horizontal="center"/>
    </xf>
    <xf numFmtId="49" fontId="120" fillId="13" borderId="33" applyAlignment="1" pivotButton="0" quotePrefix="0" xfId="0">
      <alignment horizontal="center" vertical="center" wrapText="1"/>
    </xf>
    <xf numFmtId="176" fontId="53" fillId="4" borderId="0" applyAlignment="1" pivotButton="0" quotePrefix="0" xfId="0">
      <alignment horizontal="center" vertical="center"/>
    </xf>
    <xf numFmtId="176" fontId="52" fillId="34" borderId="33" applyAlignment="1" pivotButton="0" quotePrefix="0" xfId="0">
      <alignment horizontal="center" vertical="center"/>
    </xf>
    <xf numFmtId="49" fontId="120" fillId="13" borderId="35" applyAlignment="1" pivotButton="0" quotePrefix="0" xfId="0">
      <alignment horizontal="center" vertical="center" wrapText="1"/>
    </xf>
    <xf numFmtId="3" fontId="56" fillId="0" borderId="0" applyAlignment="1" pivotButton="0" quotePrefix="0" xfId="0">
      <alignment horizontal="center"/>
    </xf>
    <xf numFmtId="10" fontId="52" fillId="34" borderId="33" applyAlignment="1" pivotButton="0" quotePrefix="0" xfId="105">
      <alignment horizontal="center" vertical="center"/>
    </xf>
    <xf numFmtId="189" fontId="0" fillId="39" borderId="36" pivotButton="0" quotePrefix="0" xfId="0"/>
    <xf numFmtId="189" fontId="0" fillId="39" borderId="36" applyAlignment="1" pivotButton="0" quotePrefix="0" xfId="0">
      <alignment horizontal="center"/>
    </xf>
    <xf numFmtId="189" fontId="137" fillId="53" borderId="36" applyAlignment="1" pivotButton="0" quotePrefix="0" xfId="0">
      <alignment horizontal="center"/>
    </xf>
    <xf numFmtId="189" fontId="137" fillId="53" borderId="32" applyAlignment="1" pivotButton="0" quotePrefix="0" xfId="0">
      <alignment horizontal="center"/>
    </xf>
    <xf numFmtId="189" fontId="0" fillId="53" borderId="36" pivotButton="0" quotePrefix="0" xfId="0"/>
    <xf numFmtId="189" fontId="0" fillId="53" borderId="36" applyAlignment="1" pivotButton="0" quotePrefix="0" xfId="0">
      <alignment horizontal="center"/>
    </xf>
    <xf numFmtId="189" fontId="137" fillId="53" borderId="32" pivotButton="0" quotePrefix="0" xfId="0"/>
    <xf numFmtId="189" fontId="0" fillId="53" borderId="32" pivotButton="0" quotePrefix="0" xfId="0"/>
    <xf numFmtId="189" fontId="137" fillId="54" borderId="3" applyAlignment="1" pivotButton="0" quotePrefix="0" xfId="0">
      <alignment horizontal="center"/>
    </xf>
    <xf numFmtId="189" fontId="0" fillId="54" borderId="34" pivotButton="0" quotePrefix="0" xfId="0"/>
    <xf numFmtId="189" fontId="0" fillId="54" borderId="25" pivotButton="0" quotePrefix="0" xfId="0"/>
    <xf numFmtId="189" fontId="0" fillId="54" borderId="36" applyAlignment="1" pivotButton="0" quotePrefix="0" xfId="0">
      <alignment horizontal="center"/>
    </xf>
    <xf numFmtId="189" fontId="137" fillId="54" borderId="36" applyAlignment="1" pivotButton="0" quotePrefix="0" xfId="0">
      <alignment horizontal="center"/>
    </xf>
    <xf numFmtId="189" fontId="137" fillId="54" borderId="0" applyAlignment="1" pivotButton="0" quotePrefix="0" xfId="0">
      <alignment horizontal="center"/>
    </xf>
    <xf numFmtId="189" fontId="0" fillId="54" borderId="34" applyAlignment="1" pivotButton="0" quotePrefix="0" xfId="0">
      <alignment horizontal="center"/>
    </xf>
    <xf numFmtId="189" fontId="0" fillId="54" borderId="4" applyAlignment="1" pivotButton="0" quotePrefix="0" xfId="0">
      <alignment horizontal="center"/>
    </xf>
    <xf numFmtId="189" fontId="137" fillId="54" borderId="35" applyAlignment="1" pivotButton="0" quotePrefix="0" xfId="0">
      <alignment horizontal="center"/>
    </xf>
    <xf numFmtId="189" fontId="0" fillId="55" borderId="36" applyAlignment="1" pivotButton="0" quotePrefix="0" xfId="0">
      <alignment horizontal="right"/>
    </xf>
    <xf numFmtId="176" fontId="0" fillId="55" borderId="36" applyAlignment="1" pivotButton="0" quotePrefix="0" xfId="0">
      <alignment horizontal="right"/>
    </xf>
    <xf numFmtId="189" fontId="0" fillId="54" borderId="34" applyAlignment="1" pivotButton="0" quotePrefix="0" xfId="0">
      <alignment horizontal="center" vertical="center"/>
    </xf>
    <xf numFmtId="176" fontId="0" fillId="54" borderId="25" applyAlignment="1" pivotButton="0" quotePrefix="0" xfId="0">
      <alignment horizontal="center" vertical="center"/>
    </xf>
    <xf numFmtId="189" fontId="0" fillId="55" borderId="34" applyAlignment="1" pivotButton="0" quotePrefix="0" xfId="0">
      <alignment horizontal="right"/>
    </xf>
    <xf numFmtId="192" fontId="132" fillId="43" borderId="89" pivotButton="0" quotePrefix="0" xfId="0"/>
    <xf numFmtId="192" fontId="132" fillId="43" borderId="0" pivotButton="0" quotePrefix="0" xfId="0"/>
    <xf numFmtId="192" fontId="0" fillId="0" borderId="0" pivotButton="0" quotePrefix="0" xfId="60"/>
    <xf numFmtId="169" fontId="0" fillId="35" borderId="33" applyAlignment="1" applyProtection="1" pivotButton="0" quotePrefix="0" xfId="59">
      <alignment vertical="center"/>
      <protection locked="1" hidden="1"/>
    </xf>
    <xf numFmtId="191" fontId="0" fillId="0" borderId="1" applyAlignment="1" applyProtection="1" pivotButton="0" quotePrefix="0" xfId="0">
      <alignment vertical="center"/>
      <protection locked="1" hidden="1"/>
    </xf>
    <xf numFmtId="188" fontId="3" fillId="11" borderId="39" applyAlignment="1" applyProtection="1" pivotButton="0" quotePrefix="0" xfId="0">
      <alignment vertical="center"/>
      <protection locked="1" hidden="1"/>
    </xf>
    <xf numFmtId="193" fontId="0" fillId="0" borderId="39" applyAlignment="1" applyProtection="1" pivotButton="0" quotePrefix="0" xfId="0">
      <alignment vertical="center"/>
      <protection locked="1" hidden="1"/>
    </xf>
    <xf numFmtId="189" fontId="55" fillId="0" borderId="18" applyAlignment="1" applyProtection="1" pivotButton="0" quotePrefix="0" xfId="0">
      <alignment horizontal="center" vertical="center"/>
      <protection locked="1" hidden="1"/>
    </xf>
    <xf numFmtId="199" fontId="3" fillId="23" borderId="39" applyAlignment="1" applyProtection="1" pivotButton="0" quotePrefix="0" xfId="5">
      <alignment vertical="center"/>
      <protection locked="1" hidden="1"/>
    </xf>
    <xf numFmtId="180" fontId="3" fillId="23" borderId="39" applyAlignment="1" applyProtection="1" pivotButton="0" quotePrefix="0" xfId="5">
      <alignment vertical="center"/>
      <protection locked="1" hidden="1"/>
    </xf>
    <xf numFmtId="185" fontId="0" fillId="0" borderId="0" applyAlignment="1" applyProtection="1" pivotButton="0" quotePrefix="0" xfId="0">
      <alignment vertical="center"/>
      <protection locked="1" hidden="1"/>
    </xf>
    <xf numFmtId="194" fontId="3" fillId="23" borderId="39" applyAlignment="1" applyProtection="1" pivotButton="0" quotePrefix="0" xfId="5">
      <alignment vertical="center"/>
      <protection locked="1" hidden="1"/>
    </xf>
    <xf numFmtId="172" fontId="0" fillId="0" borderId="0" applyAlignment="1" applyProtection="1" pivotButton="0" quotePrefix="0" xfId="0">
      <alignment vertical="center"/>
      <protection locked="1" hidden="1"/>
    </xf>
    <xf numFmtId="170" fontId="3" fillId="0" borderId="33" applyAlignment="1" applyProtection="1" pivotButton="0" quotePrefix="0" xfId="5">
      <alignment vertical="center"/>
      <protection locked="1" hidden="1"/>
    </xf>
    <xf numFmtId="166" fontId="3" fillId="22" borderId="39" applyAlignment="1" applyProtection="1" pivotButton="0" quotePrefix="0" xfId="5">
      <alignment vertical="center"/>
      <protection locked="1" hidden="1"/>
    </xf>
    <xf numFmtId="180" fontId="3" fillId="0" borderId="39" pivotButton="0" quotePrefix="0" xfId="5"/>
    <xf numFmtId="166" fontId="3" fillId="0" borderId="39" applyAlignment="1" applyProtection="1" pivotButton="0" quotePrefix="0" xfId="5">
      <alignment vertical="center"/>
      <protection locked="1" hidden="1"/>
    </xf>
    <xf numFmtId="187" fontId="96" fillId="29" borderId="0" applyAlignment="1" applyProtection="1" pivotButton="0" quotePrefix="0" xfId="0">
      <alignment horizontal="center" vertical="center"/>
      <protection locked="1" hidden="1"/>
    </xf>
    <xf numFmtId="198" fontId="135" fillId="22" borderId="39" applyAlignment="1" applyProtection="1" pivotButton="0" quotePrefix="0" xfId="0">
      <alignment vertical="center"/>
      <protection locked="1" hidden="1"/>
    </xf>
    <xf numFmtId="166" fontId="3" fillId="0" borderId="33" applyAlignment="1" applyProtection="1" pivotButton="0" quotePrefix="0" xfId="5">
      <alignment vertical="center"/>
      <protection locked="1" hidden="1"/>
    </xf>
    <xf numFmtId="194" fontId="135" fillId="22" borderId="3" applyAlignment="1" applyProtection="1" pivotButton="0" quotePrefix="0" xfId="25">
      <alignment vertical="center"/>
      <protection locked="1" hidden="1"/>
    </xf>
    <xf numFmtId="166" fontId="3" fillId="22" borderId="33" applyAlignment="1" applyProtection="1" pivotButton="0" quotePrefix="0" xfId="5">
      <alignment vertical="center"/>
      <protection locked="1" hidden="1"/>
    </xf>
    <xf numFmtId="194" fontId="135" fillId="22" borderId="33" applyAlignment="1" applyProtection="1" pivotButton="0" quotePrefix="0" xfId="25">
      <alignment vertical="center"/>
      <protection locked="1" hidden="1"/>
    </xf>
    <xf numFmtId="166" fontId="3" fillId="0" borderId="0" applyAlignment="1" applyProtection="1" pivotButton="0" quotePrefix="0" xfId="5">
      <alignment vertical="center"/>
      <protection locked="1" hidden="1"/>
    </xf>
    <xf numFmtId="180" fontId="3" fillId="0" borderId="39" applyAlignment="1" applyProtection="1" pivotButton="0" quotePrefix="0" xfId="5">
      <alignment vertical="center"/>
      <protection locked="1" hidden="1"/>
    </xf>
    <xf numFmtId="166" fontId="3" fillId="0" borderId="1" applyAlignment="1" applyProtection="1" pivotButton="0" quotePrefix="0" xfId="5">
      <alignment vertical="center"/>
      <protection locked="1" hidden="1"/>
    </xf>
    <xf numFmtId="166" fontId="3" fillId="0" borderId="1" applyAlignment="1" applyProtection="1" pivotButton="0" quotePrefix="0" xfId="30">
      <alignment vertical="center"/>
      <protection locked="1" hidden="1"/>
    </xf>
    <xf numFmtId="180" fontId="0" fillId="0" borderId="0" applyAlignment="1" applyProtection="1" pivotButton="0" quotePrefix="0" xfId="5">
      <alignment vertical="center"/>
      <protection locked="1" hidden="1"/>
    </xf>
    <xf numFmtId="180" fontId="0" fillId="0" borderId="0" applyAlignment="1" applyProtection="1" pivotButton="0" quotePrefix="0" xfId="0">
      <alignment vertical="center"/>
      <protection locked="1" hidden="1"/>
    </xf>
    <xf numFmtId="180" fontId="3" fillId="0" borderId="1" applyProtection="1" pivotButton="0" quotePrefix="0" xfId="5">
      <protection locked="1" hidden="1"/>
    </xf>
    <xf numFmtId="188" fontId="0" fillId="0" borderId="39" applyAlignment="1" applyProtection="1" pivotButton="0" quotePrefix="0" xfId="0">
      <alignment vertical="center"/>
      <protection locked="1" hidden="1"/>
    </xf>
    <xf numFmtId="186" fontId="3" fillId="28" borderId="39" applyAlignment="1" applyProtection="1" pivotButton="0" quotePrefix="0" xfId="0">
      <alignment vertical="center"/>
      <protection locked="1" hidden="1"/>
    </xf>
    <xf numFmtId="186" fontId="0" fillId="28" borderId="39" applyAlignment="1" applyProtection="1" pivotButton="0" quotePrefix="0" xfId="0">
      <alignment vertical="center"/>
      <protection locked="1" hidden="1"/>
    </xf>
    <xf numFmtId="186" fontId="0" fillId="0" borderId="0" applyAlignment="1" applyProtection="1" pivotButton="0" quotePrefix="0" xfId="0">
      <alignment vertical="center"/>
      <protection locked="1" hidden="1"/>
    </xf>
    <xf numFmtId="181" fontId="162" fillId="0" borderId="0" applyAlignment="1" applyProtection="1" pivotButton="0" quotePrefix="0" xfId="0">
      <alignment horizontal="center"/>
      <protection locked="1" hidden="1"/>
    </xf>
    <xf numFmtId="181" fontId="85" fillId="0" borderId="0" applyAlignment="1" applyProtection="1" pivotButton="0" quotePrefix="0" xfId="0">
      <alignment horizontal="center" vertical="center"/>
      <protection locked="1" hidden="1"/>
    </xf>
    <xf numFmtId="197" fontId="3" fillId="0" borderId="39" applyAlignment="1" applyProtection="1" pivotButton="0" quotePrefix="0" xfId="6">
      <alignment vertical="center"/>
      <protection locked="1" hidden="1"/>
    </xf>
    <xf numFmtId="166" fontId="0" fillId="0" borderId="33" applyAlignment="1" applyProtection="1" pivotButton="0" quotePrefix="0" xfId="5">
      <alignment vertical="center"/>
      <protection locked="1" hidden="1"/>
    </xf>
    <xf numFmtId="166" fontId="85" fillId="0" borderId="0" applyAlignment="1" applyProtection="1" pivotButton="0" quotePrefix="0" xfId="5">
      <alignment horizontal="left" vertical="center"/>
      <protection locked="1" hidden="1"/>
    </xf>
    <xf numFmtId="166" fontId="0" fillId="0" borderId="0" applyAlignment="1" applyProtection="1" pivotButton="0" quotePrefix="0" xfId="0">
      <alignment horizontal="left" vertical="center"/>
      <protection locked="1" hidden="1"/>
    </xf>
    <xf numFmtId="179" fontId="57" fillId="0" borderId="1" applyAlignment="1" applyProtection="1" pivotButton="0" quotePrefix="0" xfId="5">
      <alignment horizontal="center" vertical="center" wrapText="1"/>
      <protection locked="1" hidden="1"/>
    </xf>
    <xf numFmtId="179" fontId="57" fillId="12" borderId="1" applyAlignment="1" applyProtection="1" pivotButton="0" quotePrefix="0" xfId="5">
      <alignment horizontal="center" vertical="center" wrapText="1"/>
      <protection locked="1" hidden="1"/>
    </xf>
    <xf numFmtId="166" fontId="72" fillId="2" borderId="2" applyAlignment="1" pivotButton="0" quotePrefix="0" xfId="5">
      <alignment horizontal="center" vertical="center"/>
    </xf>
    <xf numFmtId="167" fontId="127" fillId="2" borderId="2" applyAlignment="1" pivotButton="0" quotePrefix="0" xfId="1">
      <alignment horizontal="center" vertical="center" wrapText="1"/>
    </xf>
    <xf numFmtId="166" fontId="72" fillId="2" borderId="6" applyAlignment="1" pivotButton="0" quotePrefix="0" xfId="5">
      <alignment horizontal="center" vertical="center" wrapText="1"/>
    </xf>
    <xf numFmtId="166" fontId="72" fillId="2" borderId="2" applyAlignment="1" pivotButton="0" quotePrefix="0" xfId="5">
      <alignment horizontal="center" vertical="center" wrapText="1"/>
    </xf>
    <xf numFmtId="166" fontId="72" fillId="57" borderId="2" applyAlignment="1" pivotButton="0" quotePrefix="0" xfId="5">
      <alignment horizontal="center" vertical="center" wrapText="1"/>
    </xf>
    <xf numFmtId="168" fontId="127" fillId="2" borderId="2" applyAlignment="1" pivotButton="0" quotePrefix="0" xfId="1">
      <alignment horizontal="center" vertical="center"/>
    </xf>
    <xf numFmtId="170" fontId="0" fillId="0" borderId="0" applyAlignment="1" pivotButton="0" quotePrefix="0" xfId="0">
      <alignment horizontal="center"/>
    </xf>
    <xf numFmtId="166" fontId="43" fillId="0" borderId="0" applyAlignment="1" pivotButton="0" quotePrefix="0" xfId="5">
      <alignment horizontal="center"/>
    </xf>
    <xf numFmtId="166" fontId="0" fillId="0" borderId="0" applyAlignment="1" pivotButton="0" quotePrefix="0" xfId="0">
      <alignment horizontal="center"/>
    </xf>
    <xf numFmtId="166" fontId="0" fillId="0" borderId="0" applyAlignment="1" pivotButton="0" quotePrefix="0" xfId="5">
      <alignment horizontal="center"/>
    </xf>
    <xf numFmtId="178" fontId="0" fillId="23" borderId="0" applyAlignment="1" pivotButton="0" quotePrefix="0" xfId="0">
      <alignment horizontal="center"/>
    </xf>
    <xf numFmtId="196" fontId="0" fillId="0" borderId="0" applyAlignment="1" pivotButton="0" quotePrefix="0" xfId="0">
      <alignment horizontal="center"/>
    </xf>
    <xf numFmtId="190" fontId="142" fillId="42" borderId="27" applyAlignment="1" pivotButton="0" quotePrefix="0" xfId="5">
      <alignment horizontal="center" vertical="center" wrapText="1"/>
    </xf>
    <xf numFmtId="190" fontId="137" fillId="0" borderId="27" applyAlignment="1" pivotButton="0" quotePrefix="0" xfId="5">
      <alignment horizontal="center" vertical="center"/>
    </xf>
    <xf numFmtId="190" fontId="137" fillId="40" borderId="27" applyAlignment="1" pivotButton="0" quotePrefix="0" xfId="5">
      <alignment horizontal="center" vertical="center" wrapText="1"/>
    </xf>
    <xf numFmtId="166" fontId="0" fillId="0" borderId="1" pivotButton="0" quotePrefix="0" xfId="0"/>
    <xf numFmtId="166" fontId="0" fillId="0" borderId="0" pivotButton="0" quotePrefix="0" xfId="0"/>
    <xf numFmtId="166" fontId="0" fillId="0" borderId="0" applyProtection="1" pivotButton="0" quotePrefix="0" xfId="5">
      <protection locked="1" hidden="1"/>
    </xf>
    <xf numFmtId="188" fontId="3" fillId="0" borderId="33" applyProtection="1" pivotButton="0" quotePrefix="0" xfId="0">
      <protection locked="1" hidden="1"/>
    </xf>
    <xf numFmtId="181" fontId="101" fillId="0" borderId="0" applyAlignment="1" applyProtection="1" pivotButton="0" quotePrefix="0" xfId="0">
      <alignment horizontal="center"/>
      <protection locked="1" hidden="1"/>
    </xf>
    <xf numFmtId="180" fontId="3" fillId="30" borderId="33" applyProtection="1" pivotButton="0" quotePrefix="0" xfId="5">
      <protection locked="1" hidden="1"/>
    </xf>
    <xf numFmtId="166" fontId="3" fillId="30" borderId="33" applyProtection="1" pivotButton="0" quotePrefix="0" xfId="5">
      <protection locked="1" hidden="1"/>
    </xf>
    <xf numFmtId="166" fontId="101" fillId="0" borderId="0" applyAlignment="1" applyProtection="1" pivotButton="0" quotePrefix="0" xfId="5">
      <alignment horizontal="center"/>
      <protection locked="1" hidden="1"/>
    </xf>
    <xf numFmtId="180" fontId="3" fillId="24" borderId="33" applyProtection="1" pivotButton="0" quotePrefix="0" xfId="5">
      <protection locked="1" hidden="1"/>
    </xf>
    <xf numFmtId="180" fontId="3" fillId="0" borderId="33" applyProtection="1" pivotButton="0" quotePrefix="0" xfId="5">
      <protection locked="1" hidden="1"/>
    </xf>
    <xf numFmtId="166" fontId="16" fillId="0" borderId="1" applyAlignment="1" applyProtection="1" pivotButton="0" quotePrefix="0" xfId="91">
      <alignment horizontal="center" vertical="center"/>
      <protection locked="1" hidden="1"/>
    </xf>
    <xf numFmtId="166" fontId="16" fillId="0" borderId="13" applyAlignment="1" applyProtection="1" pivotButton="0" quotePrefix="0" xfId="91">
      <alignment horizontal="center" vertical="center"/>
      <protection locked="1" hidden="1"/>
    </xf>
    <xf numFmtId="192" fontId="3" fillId="11" borderId="1" applyAlignment="1" applyProtection="1" pivotButton="0" quotePrefix="0" xfId="60">
      <alignment horizontal="center" vertical="center"/>
      <protection locked="1" hidden="1"/>
    </xf>
    <xf numFmtId="192" fontId="3" fillId="11" borderId="23" applyAlignment="1" applyProtection="1" pivotButton="0" quotePrefix="0" xfId="60">
      <alignment horizontal="center" vertical="center"/>
      <protection locked="1" hidden="1"/>
    </xf>
    <xf numFmtId="192" fontId="3" fillId="0" borderId="18" applyAlignment="1" applyProtection="1" pivotButton="0" quotePrefix="0" xfId="60">
      <alignment horizontal="center" vertical="center"/>
      <protection locked="1" hidden="1"/>
    </xf>
    <xf numFmtId="180" fontId="3" fillId="4" borderId="1" applyAlignment="1" applyProtection="1" pivotButton="0" quotePrefix="0" xfId="5">
      <alignment vertical="center"/>
      <protection locked="1" hidden="1"/>
    </xf>
    <xf numFmtId="180" fontId="3" fillId="4" borderId="1" applyAlignment="1" applyProtection="1" pivotButton="0" quotePrefix="0" xfId="5">
      <alignment horizontal="center" vertical="center"/>
      <protection locked="1" hidden="1"/>
    </xf>
    <xf numFmtId="174" fontId="12" fillId="0" borderId="1" applyAlignment="1" applyProtection="1" pivotButton="0" quotePrefix="0" xfId="91">
      <alignment horizontal="center" vertical="center"/>
      <protection locked="1" hidden="1"/>
    </xf>
    <xf numFmtId="180" fontId="105" fillId="48" borderId="1" applyAlignment="1" applyProtection="1" pivotButton="0" quotePrefix="0" xfId="5">
      <alignment horizontal="center" vertical="center"/>
      <protection locked="1" hidden="1"/>
    </xf>
    <xf numFmtId="181" fontId="123" fillId="48" borderId="1" applyAlignment="1" applyProtection="1" pivotButton="0" quotePrefix="0" xfId="91">
      <alignment horizontal="right" vertical="center" indent="1"/>
      <protection locked="1" hidden="1"/>
    </xf>
    <xf numFmtId="181" fontId="123" fillId="48" borderId="18" applyAlignment="1" applyProtection="1" pivotButton="0" quotePrefix="0" xfId="91">
      <alignment horizontal="right" vertical="center" indent="1"/>
      <protection locked="1" hidden="1"/>
    </xf>
    <xf numFmtId="181" fontId="3" fillId="6" borderId="1" applyAlignment="1" applyProtection="1" pivotButton="0" quotePrefix="0" xfId="91">
      <alignment horizontal="right" vertical="center" indent="1"/>
      <protection locked="1" hidden="1"/>
    </xf>
    <xf numFmtId="181" fontId="3" fillId="6" borderId="18" applyAlignment="1" applyProtection="1" pivotButton="0" quotePrefix="0" xfId="91">
      <alignment horizontal="right" vertical="center" indent="1"/>
      <protection locked="1" hidden="1"/>
    </xf>
    <xf numFmtId="180" fontId="3" fillId="0" borderId="5" applyAlignment="1" applyProtection="1" pivotButton="0" quotePrefix="0" xfId="5">
      <alignment horizontal="right" vertical="center" indent="1"/>
      <protection locked="1" hidden="1"/>
    </xf>
    <xf numFmtId="180" fontId="3" fillId="0" borderId="1" applyAlignment="1" applyProtection="1" pivotButton="0" quotePrefix="0" xfId="5">
      <alignment horizontal="right" vertical="center" indent="1"/>
      <protection locked="1" hidden="1"/>
    </xf>
    <xf numFmtId="180" fontId="3" fillId="0" borderId="18" applyAlignment="1" applyProtection="1" pivotButton="0" quotePrefix="0" xfId="5">
      <alignment horizontal="right" vertical="center" indent="1"/>
      <protection locked="1" hidden="1"/>
    </xf>
    <xf numFmtId="180" fontId="3" fillId="0" borderId="27" applyAlignment="1" applyProtection="1" pivotButton="0" quotePrefix="0" xfId="5">
      <alignment horizontal="right" vertical="center" indent="1"/>
      <protection locked="1" hidden="1"/>
    </xf>
    <xf numFmtId="180" fontId="3" fillId="0" borderId="28" applyAlignment="1" applyProtection="1" pivotButton="0" quotePrefix="0" xfId="5">
      <alignment horizontal="right" vertical="center" indent="1"/>
      <protection locked="1" hidden="1"/>
    </xf>
    <xf numFmtId="180" fontId="124" fillId="48" borderId="13" applyAlignment="1" applyProtection="1" pivotButton="0" quotePrefix="0" xfId="5">
      <alignment horizontal="right" vertical="center" indent="1"/>
      <protection locked="1" hidden="1"/>
    </xf>
    <xf numFmtId="180" fontId="124" fillId="48" borderId="14" applyAlignment="1" applyProtection="1" pivotButton="0" quotePrefix="0" xfId="5">
      <alignment horizontal="right" vertical="center" indent="1"/>
      <protection locked="1" hidden="1"/>
    </xf>
    <xf numFmtId="180" fontId="122" fillId="48" borderId="5" applyAlignment="1" applyProtection="1" pivotButton="0" quotePrefix="0" xfId="5">
      <alignment horizontal="right" vertical="center" indent="1"/>
      <protection locked="1" hidden="1"/>
    </xf>
    <xf numFmtId="180" fontId="122" fillId="48" borderId="16" applyAlignment="1" applyProtection="1" pivotButton="0" quotePrefix="0" xfId="5">
      <alignment horizontal="right" vertical="center" indent="1"/>
      <protection locked="1" hidden="1"/>
    </xf>
    <xf numFmtId="180" fontId="3" fillId="0" borderId="16" applyAlignment="1" applyProtection="1" pivotButton="0" quotePrefix="0" xfId="5">
      <alignment horizontal="right" vertical="center" indent="1"/>
      <protection locked="1" hidden="1"/>
    </xf>
    <xf numFmtId="180" fontId="122" fillId="48" borderId="42" applyAlignment="1" applyProtection="1" pivotButton="0" quotePrefix="0" xfId="5">
      <alignment horizontal="right" vertical="center" indent="1"/>
      <protection locked="1" hidden="1"/>
    </xf>
    <xf numFmtId="180" fontId="122" fillId="48" borderId="55" applyAlignment="1" applyProtection="1" pivotButton="0" quotePrefix="0" xfId="5">
      <alignment horizontal="right" vertical="center" indent="1"/>
      <protection locked="1" hidden="1"/>
    </xf>
    <xf numFmtId="166" fontId="3" fillId="0" borderId="1" applyAlignment="1" applyProtection="1" pivotButton="0" quotePrefix="0" xfId="5">
      <alignment horizontal="right" vertical="center" indent="1"/>
      <protection locked="1" hidden="1"/>
    </xf>
    <xf numFmtId="166" fontId="3" fillId="0" borderId="18" applyAlignment="1" applyProtection="1" pivotButton="0" quotePrefix="0" xfId="5">
      <alignment horizontal="right" vertical="center" indent="1"/>
      <protection locked="1" hidden="1"/>
    </xf>
    <xf numFmtId="180" fontId="123" fillId="48" borderId="13" applyAlignment="1" applyProtection="1" pivotButton="0" quotePrefix="0" xfId="5">
      <alignment horizontal="right" vertical="center" indent="1"/>
      <protection locked="1" hidden="1"/>
    </xf>
    <xf numFmtId="180" fontId="123" fillId="48" borderId="14" applyAlignment="1" applyProtection="1" pivotButton="0" quotePrefix="0" xfId="5">
      <alignment horizontal="right" vertical="center" indent="1"/>
      <protection locked="1" hidden="1"/>
    </xf>
    <xf numFmtId="166" fontId="3" fillId="6" borderId="13" applyAlignment="1" applyProtection="1" pivotButton="0" quotePrefix="0" xfId="5">
      <alignment horizontal="right" vertical="center" indent="1"/>
      <protection locked="1" hidden="1"/>
    </xf>
    <xf numFmtId="166" fontId="3" fillId="6" borderId="14" applyAlignment="1" applyProtection="1" pivotButton="0" quotePrefix="0" xfId="5">
      <alignment horizontal="right" vertical="center" indent="1"/>
      <protection locked="1" hidden="1"/>
    </xf>
    <xf numFmtId="180" fontId="122" fillId="48" borderId="13" applyAlignment="1" applyProtection="1" pivotButton="0" quotePrefix="0" xfId="5">
      <alignment horizontal="right" vertical="center" indent="1"/>
      <protection locked="1" hidden="1"/>
    </xf>
    <xf numFmtId="180" fontId="122" fillId="48" borderId="14" applyAlignment="1" applyProtection="1" pivotButton="0" quotePrefix="0" xfId="5">
      <alignment horizontal="right" vertical="center" indent="1"/>
      <protection locked="1" hidden="1"/>
    </xf>
    <xf numFmtId="180" fontId="2" fillId="10" borderId="13" applyAlignment="1" applyProtection="1" pivotButton="0" quotePrefix="0" xfId="91">
      <alignment horizontal="right" vertical="center" indent="1"/>
      <protection locked="1" hidden="1"/>
    </xf>
    <xf numFmtId="180" fontId="122" fillId="48" borderId="44" applyAlignment="1" applyProtection="1" pivotButton="0" quotePrefix="0" xfId="5">
      <alignment horizontal="right" vertical="center" indent="1"/>
      <protection locked="1" hidden="1"/>
    </xf>
    <xf numFmtId="180" fontId="2" fillId="6" borderId="66" applyAlignment="1" applyProtection="1" pivotButton="0" quotePrefix="0" xfId="91">
      <alignment horizontal="right" vertical="center" indent="1"/>
      <protection locked="1" hidden="1"/>
    </xf>
    <xf numFmtId="180" fontId="2" fillId="6" borderId="13" applyAlignment="1" applyProtection="1" pivotButton="0" quotePrefix="0" xfId="91">
      <alignment horizontal="right" vertical="center" indent="1"/>
      <protection locked="1" hidden="1"/>
    </xf>
    <xf numFmtId="180" fontId="122" fillId="48" borderId="10" applyAlignment="1" applyProtection="1" pivotButton="0" quotePrefix="0" xfId="5">
      <alignment horizontal="right" vertical="center" indent="1"/>
      <protection locked="1" hidden="1"/>
    </xf>
    <xf numFmtId="180" fontId="122" fillId="48" borderId="26" applyAlignment="1" applyProtection="1" pivotButton="0" quotePrefix="0" xfId="5">
      <alignment horizontal="right" vertical="center" indent="1"/>
      <protection locked="1" hidden="1"/>
    </xf>
    <xf numFmtId="180" fontId="2" fillId="6" borderId="14" applyAlignment="1" applyProtection="1" pivotButton="0" quotePrefix="0" xfId="91">
      <alignment horizontal="right" vertical="center" indent="1"/>
      <protection locked="1" hidden="1"/>
    </xf>
    <xf numFmtId="180" fontId="125" fillId="48" borderId="13" applyAlignment="1" applyProtection="1" pivotButton="0" quotePrefix="0" xfId="5">
      <alignment horizontal="right" vertical="center" indent="1"/>
      <protection locked="1" hidden="1"/>
    </xf>
    <xf numFmtId="180" fontId="125" fillId="48" borderId="21" applyAlignment="1" applyProtection="1" pivotButton="0" quotePrefix="0" xfId="5">
      <alignment horizontal="right" vertical="center" indent="1"/>
      <protection locked="1" hidden="1"/>
    </xf>
    <xf numFmtId="180" fontId="25" fillId="6" borderId="12" applyAlignment="1" applyProtection="1" pivotButton="0" quotePrefix="0" xfId="91">
      <alignment horizontal="right" vertical="center" indent="1"/>
      <protection locked="1" hidden="1"/>
    </xf>
    <xf numFmtId="180" fontId="25" fillId="6" borderId="13" applyAlignment="1" applyProtection="1" pivotButton="0" quotePrefix="0" xfId="91">
      <alignment horizontal="right" vertical="center" indent="1"/>
      <protection locked="1" hidden="1"/>
    </xf>
    <xf numFmtId="180" fontId="3" fillId="5" borderId="0" applyAlignment="1" applyProtection="1" pivotButton="0" quotePrefix="0" xfId="5">
      <alignment horizontal="right" vertical="center" indent="1"/>
      <protection locked="1" hidden="1"/>
    </xf>
    <xf numFmtId="180" fontId="122" fillId="48" borderId="56" applyAlignment="1" applyProtection="1" pivotButton="0" quotePrefix="0" xfId="5">
      <alignment horizontal="right" vertical="center" indent="1"/>
      <protection locked="1" hidden="1"/>
    </xf>
    <xf numFmtId="180" fontId="122" fillId="48" borderId="29" applyAlignment="1" applyProtection="1" pivotButton="0" quotePrefix="0" xfId="5">
      <alignment horizontal="right" vertical="center" indent="1"/>
      <protection locked="1" hidden="1"/>
    </xf>
    <xf numFmtId="180" fontId="3" fillId="4" borderId="1" applyAlignment="1" applyProtection="1" pivotButton="0" quotePrefix="0" xfId="5">
      <alignment horizontal="right" vertical="center" indent="1"/>
      <protection locked="1" hidden="1"/>
    </xf>
    <xf numFmtId="180" fontId="3" fillId="4" borderId="18" applyAlignment="1" applyProtection="1" pivotButton="0" quotePrefix="0" xfId="5">
      <alignment horizontal="right" vertical="center" indent="1"/>
      <protection locked="1" hidden="1"/>
    </xf>
    <xf numFmtId="180" fontId="3" fillId="12" borderId="1" applyAlignment="1" applyProtection="1" pivotButton="0" quotePrefix="0" xfId="5">
      <alignment horizontal="right" vertical="center" indent="1"/>
      <protection locked="1" hidden="1"/>
    </xf>
    <xf numFmtId="180" fontId="3" fillId="12" borderId="18" applyAlignment="1" applyProtection="1" pivotButton="0" quotePrefix="0" xfId="5">
      <alignment horizontal="right" vertical="center" indent="1"/>
      <protection locked="1" hidden="1"/>
    </xf>
    <xf numFmtId="166" fontId="3" fillId="12" borderId="1" applyAlignment="1" applyProtection="1" pivotButton="0" quotePrefix="0" xfId="5">
      <alignment horizontal="right" vertical="center" indent="1"/>
      <protection locked="1" hidden="1"/>
    </xf>
    <xf numFmtId="166" fontId="3" fillId="12" borderId="18" applyAlignment="1" applyProtection="1" pivotButton="0" quotePrefix="0" xfId="5">
      <alignment horizontal="right" vertical="center" indent="1"/>
      <protection locked="1" hidden="1"/>
    </xf>
    <xf numFmtId="180" fontId="48" fillId="0" borderId="1" applyAlignment="1" applyProtection="1" pivotButton="0" quotePrefix="0" xfId="5">
      <alignment horizontal="right" vertical="center" indent="1"/>
      <protection locked="1" hidden="1"/>
    </xf>
    <xf numFmtId="180" fontId="48" fillId="0" borderId="18" applyAlignment="1" applyProtection="1" pivotButton="0" quotePrefix="0" xfId="5">
      <alignment horizontal="right" vertical="center" indent="1"/>
      <protection locked="1" hidden="1"/>
    </xf>
    <xf numFmtId="180" fontId="3" fillId="0" borderId="17" applyAlignment="1" applyProtection="1" pivotButton="0" quotePrefix="0" xfId="5">
      <alignment horizontal="right" vertical="center" indent="1"/>
      <protection locked="1" hidden="1"/>
    </xf>
    <xf numFmtId="180" fontId="88" fillId="48" borderId="13" applyAlignment="1" applyProtection="1" pivotButton="0" quotePrefix="0" xfId="5">
      <alignment horizontal="right" vertical="center" indent="1"/>
      <protection locked="1" hidden="1"/>
    </xf>
    <xf numFmtId="180" fontId="88" fillId="48" borderId="14" applyAlignment="1" applyProtection="1" pivotButton="0" quotePrefix="0" xfId="5">
      <alignment horizontal="right" vertical="center" indent="1"/>
      <protection locked="1" hidden="1"/>
    </xf>
    <xf numFmtId="180" fontId="88" fillId="6" borderId="19" applyAlignment="1" applyProtection="1" pivotButton="0" quotePrefix="0" xfId="91">
      <alignment horizontal="right" vertical="center" indent="1"/>
      <protection locked="1" hidden="1"/>
    </xf>
    <xf numFmtId="180" fontId="88" fillId="6" borderId="14" applyAlignment="1" applyProtection="1" pivotButton="0" quotePrefix="0" xfId="91">
      <alignment horizontal="right" vertical="center" indent="1"/>
      <protection locked="1" hidden="1"/>
    </xf>
    <xf numFmtId="180" fontId="3" fillId="0" borderId="24" applyAlignment="1" applyProtection="1" pivotButton="0" quotePrefix="0" xfId="5">
      <alignment horizontal="right" vertical="center" indent="1"/>
      <protection locked="1" hidden="1"/>
    </xf>
    <xf numFmtId="180" fontId="3" fillId="0" borderId="13" applyAlignment="1" applyProtection="1" pivotButton="0" quotePrefix="0" xfId="5">
      <alignment horizontal="right" vertical="center" indent="1"/>
      <protection locked="1" hidden="1"/>
    </xf>
    <xf numFmtId="180" fontId="3" fillId="0" borderId="14" applyAlignment="1" applyProtection="1" pivotButton="0" quotePrefix="0" xfId="5">
      <alignment horizontal="right" vertical="center" indent="1"/>
      <protection locked="1" hidden="1"/>
    </xf>
    <xf numFmtId="180" fontId="3" fillId="0" borderId="12" applyAlignment="1" applyProtection="1" pivotButton="0" quotePrefix="0" xfId="5">
      <alignment horizontal="right" vertical="center" indent="1"/>
      <protection locked="1" hidden="1"/>
    </xf>
    <xf numFmtId="180" fontId="49" fillId="0" borderId="0" applyAlignment="1" applyProtection="1" pivotButton="0" quotePrefix="0" xfId="5">
      <alignment horizontal="center" vertical="center" wrapText="1"/>
      <protection locked="1" hidden="1"/>
    </xf>
    <xf numFmtId="192" fontId="48" fillId="0" borderId="1" pivotButton="0" quotePrefix="0" xfId="62"/>
    <xf numFmtId="180" fontId="51" fillId="0" borderId="0" applyAlignment="1" applyProtection="1" pivotButton="0" quotePrefix="0" xfId="5">
      <alignment horizontal="center" vertical="center" wrapText="1"/>
      <protection locked="1" hidden="1"/>
    </xf>
    <xf numFmtId="180" fontId="51" fillId="60" borderId="0" applyAlignment="1" applyProtection="1" pivotButton="0" quotePrefix="0" xfId="5">
      <alignment horizontal="center" vertical="center" wrapText="1"/>
      <protection locked="1" hidden="1"/>
    </xf>
    <xf numFmtId="180" fontId="51" fillId="41" borderId="1" applyAlignment="1" applyProtection="1" pivotButton="0" quotePrefix="0" xfId="5">
      <alignment horizontal="center" vertical="center" wrapText="1"/>
      <protection locked="1" hidden="1"/>
    </xf>
    <xf numFmtId="180" fontId="51" fillId="0" borderId="33" applyAlignment="1" applyProtection="1" pivotButton="0" quotePrefix="0" xfId="5">
      <alignment horizontal="center" vertical="center" wrapText="1"/>
      <protection locked="1" hidden="1"/>
    </xf>
    <xf numFmtId="180" fontId="49" fillId="0" borderId="33" applyAlignment="1" applyProtection="1" pivotButton="0" quotePrefix="0" xfId="5">
      <alignment horizontal="center" vertical="center" wrapText="1"/>
      <protection locked="1" hidden="1"/>
    </xf>
    <xf numFmtId="181" fontId="16" fillId="0" borderId="0" applyAlignment="1" applyProtection="1" pivotButton="0" quotePrefix="0" xfId="91">
      <alignment vertical="center"/>
      <protection locked="1" hidden="1"/>
    </xf>
    <xf numFmtId="171" fontId="15" fillId="0" borderId="36" applyAlignment="1" applyProtection="1" pivotButton="0" quotePrefix="0" xfId="107">
      <alignment horizontal="right" vertical="center" indent="1"/>
      <protection locked="1" hidden="1"/>
    </xf>
    <xf numFmtId="171" fontId="15" fillId="4" borderId="36" applyAlignment="1" applyProtection="1" pivotButton="0" quotePrefix="0" xfId="105">
      <alignment horizontal="right" vertical="center" indent="1"/>
      <protection locked="1" hidden="1"/>
    </xf>
    <xf numFmtId="171" fontId="87" fillId="4" borderId="31" applyAlignment="1" applyProtection="1" pivotButton="0" quotePrefix="0" xfId="107">
      <alignment horizontal="right"/>
      <protection locked="1" hidden="1"/>
    </xf>
    <xf numFmtId="182" fontId="16" fillId="0" borderId="0" applyAlignment="1" applyProtection="1" pivotButton="0" quotePrefix="0" xfId="91">
      <alignment vertical="center"/>
      <protection locked="1" hidden="1"/>
    </xf>
    <xf numFmtId="183" fontId="71" fillId="0" borderId="1" applyAlignment="1" applyProtection="1" pivotButton="0" quotePrefix="1" xfId="34">
      <alignment horizontal="center" vertical="center"/>
      <protection locked="1" hidden="1"/>
    </xf>
    <xf numFmtId="196" fontId="71" fillId="0" borderId="5" applyAlignment="1" applyProtection="1" pivotButton="0" quotePrefix="0" xfId="101">
      <alignment horizontal="center" vertical="center"/>
      <protection locked="0" hidden="0"/>
    </xf>
    <xf numFmtId="183" fontId="71" fillId="0" borderId="18" applyAlignment="1" applyProtection="1" pivotButton="0" quotePrefix="0" xfId="34">
      <alignment horizontal="right" vertical="center"/>
      <protection locked="1" hidden="1"/>
    </xf>
    <xf numFmtId="183" fontId="71" fillId="0" borderId="0" applyAlignment="1" applyProtection="1" pivotButton="0" quotePrefix="0" xfId="34">
      <alignment vertical="center"/>
      <protection locked="1" hidden="1"/>
    </xf>
    <xf numFmtId="196" fontId="71" fillId="0" borderId="5" applyAlignment="1" applyProtection="1" pivotButton="0" quotePrefix="0" xfId="101">
      <alignment horizontal="center" vertical="center"/>
      <protection locked="1" hidden="1"/>
    </xf>
    <xf numFmtId="176" fontId="126" fillId="0" borderId="1" applyAlignment="1" applyProtection="1" pivotButton="0" quotePrefix="0" xfId="101">
      <alignment horizontal="center" vertical="center"/>
      <protection locked="1" hidden="1"/>
    </xf>
    <xf numFmtId="201" fontId="21" fillId="10" borderId="33" applyAlignment="1" applyProtection="1" pivotButton="0" quotePrefix="0" xfId="71">
      <alignment horizontal="center" vertical="center" wrapText="1"/>
      <protection locked="1" hidden="1"/>
    </xf>
    <xf numFmtId="183" fontId="71" fillId="0" borderId="17" applyAlignment="1" applyProtection="1" pivotButton="0" quotePrefix="0" xfId="34">
      <alignment horizontal="center" vertical="center"/>
      <protection locked="1" hidden="1"/>
    </xf>
    <xf numFmtId="183" fontId="71" fillId="0" borderId="1" applyAlignment="1" applyProtection="1" pivotButton="0" quotePrefix="0" xfId="34">
      <alignment horizontal="center" vertical="center"/>
      <protection locked="1" hidden="1"/>
    </xf>
    <xf numFmtId="183" fontId="2" fillId="0" borderId="17" applyAlignment="1" applyProtection="1" pivotButton="0" quotePrefix="0" xfId="34">
      <alignment horizontal="left" vertical="center"/>
      <protection locked="1" hidden="1"/>
    </xf>
    <xf numFmtId="184" fontId="3" fillId="0" borderId="0" applyAlignment="1" applyProtection="1" pivotButton="0" quotePrefix="0" xfId="8">
      <alignment horizontal="center" vertical="center"/>
      <protection locked="1" hidden="1"/>
    </xf>
    <xf numFmtId="183" fontId="71" fillId="0" borderId="18" applyAlignment="1" applyProtection="1" pivotButton="0" quotePrefix="0" xfId="34">
      <alignment horizontal="center" vertical="center"/>
      <protection locked="1" hidden="1"/>
    </xf>
    <xf numFmtId="184" fontId="3" fillId="4" borderId="0" applyAlignment="1" applyProtection="1" pivotButton="0" quotePrefix="0" xfId="8">
      <alignment horizontal="center" vertical="center"/>
      <protection locked="1" hidden="1"/>
    </xf>
    <xf numFmtId="184" fontId="71" fillId="0" borderId="1" applyAlignment="1" applyProtection="1" pivotButton="0" quotePrefix="0" xfId="8">
      <alignment horizontal="center" vertical="center"/>
      <protection locked="1" hidden="1"/>
    </xf>
    <xf numFmtId="194" fontId="115" fillId="0" borderId="1" applyAlignment="1" applyProtection="1" pivotButton="0" quotePrefix="0" xfId="109">
      <alignment horizontal="center" vertical="center"/>
      <protection locked="1" hidden="1"/>
    </xf>
    <xf numFmtId="200" fontId="126" fillId="0" borderId="22" applyAlignment="1" applyProtection="1" pivotButton="0" quotePrefix="0" xfId="101">
      <alignment horizontal="center" vertical="center"/>
      <protection locked="1" hidden="1"/>
    </xf>
    <xf numFmtId="183" fontId="71" fillId="0" borderId="23" applyAlignment="1" applyProtection="1" pivotButton="0" quotePrefix="0" xfId="34">
      <alignment horizontal="center" vertical="center"/>
      <protection locked="1" hidden="1"/>
    </xf>
    <xf numFmtId="200" fontId="126" fillId="0" borderId="24" applyAlignment="1" applyProtection="1" pivotButton="0" quotePrefix="0" xfId="101">
      <alignment horizontal="center" vertical="center"/>
      <protection locked="1" hidden="1"/>
    </xf>
    <xf numFmtId="166" fontId="71" fillId="0" borderId="1" applyAlignment="1" applyProtection="1" pivotButton="0" quotePrefix="0" xfId="5">
      <alignment horizontal="center" vertical="center"/>
      <protection locked="1" hidden="1"/>
    </xf>
    <xf numFmtId="200" fontId="126" fillId="0" borderId="1" applyAlignment="1" applyProtection="1" pivotButton="0" quotePrefix="0" xfId="101">
      <alignment horizontal="center" vertical="center"/>
      <protection locked="1" hidden="1"/>
    </xf>
    <xf numFmtId="184" fontId="126" fillId="0" borderId="59" applyAlignment="1" applyProtection="1" pivotButton="0" quotePrefix="0" xfId="101">
      <alignment horizontal="center" vertical="center"/>
      <protection locked="1" hidden="1"/>
    </xf>
    <xf numFmtId="200" fontId="71" fillId="0" borderId="1" applyAlignment="1" applyProtection="1" pivotButton="0" quotePrefix="0" xfId="101">
      <alignment horizontal="center" vertical="center"/>
      <protection locked="1" hidden="1"/>
    </xf>
    <xf numFmtId="200" fontId="126" fillId="0" borderId="5" applyAlignment="1" applyProtection="1" pivotButton="0" quotePrefix="0" xfId="101">
      <alignment horizontal="center" vertical="center"/>
      <protection locked="1" hidden="1"/>
    </xf>
    <xf numFmtId="183" fontId="71" fillId="0" borderId="5" applyAlignment="1" applyProtection="1" pivotButton="0" quotePrefix="0" xfId="34">
      <alignment horizontal="center" vertical="center"/>
      <protection locked="1" hidden="1"/>
    </xf>
    <xf numFmtId="197" fontId="3" fillId="4" borderId="4" applyAlignment="1" applyProtection="1" pivotButton="0" quotePrefix="0" xfId="6">
      <alignment horizontal="center" vertical="center" wrapText="1"/>
      <protection locked="1" hidden="1"/>
    </xf>
    <xf numFmtId="170" fontId="16" fillId="0" borderId="0" applyAlignment="1" applyProtection="1" pivotButton="0" quotePrefix="0" xfId="0">
      <alignment horizontal="left"/>
      <protection locked="1" hidden="1"/>
    </xf>
    <xf numFmtId="169" fontId="16" fillId="4" borderId="0" applyAlignment="1" applyProtection="1" pivotButton="0" quotePrefix="0" xfId="59">
      <alignment horizontal="left"/>
      <protection locked="1" hidden="1"/>
    </xf>
    <xf numFmtId="170" fontId="42" fillId="4" borderId="0" applyAlignment="1" applyProtection="1" pivotButton="0" quotePrefix="0" xfId="0">
      <alignment horizontal="left"/>
      <protection locked="1" hidden="1"/>
    </xf>
    <xf numFmtId="170" fontId="0" fillId="0" borderId="0" applyAlignment="1" applyProtection="1" pivotButton="0" quotePrefix="0" xfId="0">
      <alignment horizontal="left" vertical="center"/>
      <protection locked="1" hidden="1"/>
    </xf>
    <xf numFmtId="185" fontId="0" fillId="0" borderId="0" applyAlignment="1" applyProtection="1" pivotButton="0" quotePrefix="0" xfId="59">
      <alignment horizontal="left" vertical="center"/>
      <protection locked="1" hidden="1"/>
    </xf>
    <xf numFmtId="169" fontId="16" fillId="4" borderId="54" applyAlignment="1" applyProtection="1" pivotButton="0" quotePrefix="0" xfId="59">
      <alignment horizontal="left" vertical="center"/>
      <protection locked="1" hidden="1"/>
    </xf>
    <xf numFmtId="170" fontId="40" fillId="4" borderId="0" applyAlignment="1" applyProtection="1" pivotButton="0" quotePrefix="0" xfId="0">
      <alignment horizontal="left" vertical="center"/>
      <protection locked="1" hidden="1"/>
    </xf>
    <xf numFmtId="170" fontId="41" fillId="0" borderId="0" applyAlignment="1" applyProtection="1" pivotButton="0" quotePrefix="0" xfId="0">
      <alignment horizontal="left" vertical="center"/>
      <protection locked="1" hidden="1"/>
    </xf>
    <xf numFmtId="190" fontId="0" fillId="0" borderId="0" pivotButton="0" quotePrefix="0" xfId="113"/>
    <xf numFmtId="190" fontId="155" fillId="0" borderId="1" pivotButton="0" quotePrefix="0" xfId="113"/>
    <xf numFmtId="166" fontId="1" fillId="0" borderId="0" pivotButton="0" quotePrefix="0" xfId="5"/>
    <xf numFmtId="195" fontId="156" fillId="0" borderId="1" pivotButton="0" quotePrefix="0" xfId="113"/>
    <xf numFmtId="190" fontId="156" fillId="0" borderId="0" pivotButton="0" quotePrefix="0" xfId="113"/>
    <xf numFmtId="166" fontId="157" fillId="0" borderId="1" pivotButton="0" quotePrefix="0" xfId="5"/>
    <xf numFmtId="202" fontId="73" fillId="4" borderId="1" applyAlignment="1" pivotButton="0" quotePrefix="0" xfId="80">
      <alignment horizontal="center" vertical="center"/>
    </xf>
    <xf numFmtId="202" fontId="73" fillId="4" borderId="13" applyAlignment="1" pivotButton="0" quotePrefix="0" xfId="94">
      <alignment horizontal="center" vertical="center"/>
    </xf>
    <xf numFmtId="171" fontId="48" fillId="14" borderId="0" applyAlignment="1" pivotButton="0" quotePrefix="0" xfId="105">
      <alignment horizontal="center"/>
    </xf>
    <xf numFmtId="171" fontId="48" fillId="17" borderId="0" applyAlignment="1" pivotButton="0" quotePrefix="0" xfId="105">
      <alignment horizontal="center"/>
    </xf>
    <xf numFmtId="172" fontId="48" fillId="0" borderId="0" applyAlignment="1" pivotButton="0" quotePrefix="0" xfId="105">
      <alignment horizontal="center"/>
    </xf>
    <xf numFmtId="173" fontId="49" fillId="11" borderId="36" applyAlignment="1" pivotButton="0" quotePrefix="0" xfId="5">
      <alignment horizontal="left"/>
    </xf>
    <xf numFmtId="173" fontId="49" fillId="15" borderId="36" applyAlignment="1" pivotButton="0" quotePrefix="0" xfId="5">
      <alignment horizontal="left"/>
    </xf>
    <xf numFmtId="173" fontId="48" fillId="0" borderId="0" applyAlignment="1" pivotButton="0" quotePrefix="0" xfId="5">
      <alignment horizontal="center"/>
    </xf>
    <xf numFmtId="172" fontId="0" fillId="0" borderId="0" applyAlignment="1" pivotButton="0" quotePrefix="0" xfId="105">
      <alignment horizontal="center"/>
    </xf>
    <xf numFmtId="172" fontId="51" fillId="15" borderId="36" applyAlignment="1" pivotButton="0" quotePrefix="0" xfId="105">
      <alignment horizontal="center"/>
    </xf>
    <xf numFmtId="176" fontId="52" fillId="34" borderId="33" applyAlignment="1" pivotButton="0" quotePrefix="0" xfId="0">
      <alignment horizontal="center" vertical="center"/>
    </xf>
    <xf numFmtId="176" fontId="53" fillId="4" borderId="0" applyAlignment="1" pivotButton="0" quotePrefix="0" xfId="0">
      <alignment horizontal="center" vertical="center"/>
    </xf>
    <xf numFmtId="174" fontId="0" fillId="0" borderId="0" pivotButton="0" quotePrefix="0" xfId="0"/>
    <xf numFmtId="175" fontId="0" fillId="0" borderId="0" pivotButton="0" quotePrefix="0" xfId="0"/>
    <xf numFmtId="176" fontId="0" fillId="0" borderId="0" pivotButton="0" quotePrefix="0" xfId="0"/>
    <xf numFmtId="176" fontId="0" fillId="0" borderId="0" applyAlignment="1" pivotButton="0" quotePrefix="0" xfId="0">
      <alignment horizontal="right"/>
    </xf>
    <xf numFmtId="177" fontId="0" fillId="0" borderId="0" pivotButton="0" quotePrefix="0" xfId="0"/>
  </cellXfs>
  <cellStyles count="165">
    <cellStyle name="Normal" xfId="0" builtinId="0"/>
    <cellStyle name="60% - Énfasis1" xfId="1" builtinId="32"/>
    <cellStyle name="60% - Énfasis1 2" xfId="2"/>
    <cellStyle name="Hipervínculo" xfId="3" builtinId="8"/>
    <cellStyle name="Hipervínculo 2" xfId="4"/>
    <cellStyle name="Millares" xfId="5" builtinId="3"/>
    <cellStyle name="Millares [0]" xfId="6" builtinId="6"/>
    <cellStyle name="Millares [0] 2" xfId="7"/>
    <cellStyle name="Millares [0] 3" xfId="8"/>
    <cellStyle name="Millares [0] 3 2" xfId="9"/>
    <cellStyle name="Millares [0] 3 2 2" xfId="10"/>
    <cellStyle name="Millares [0] 3 2 2 2" xfId="11"/>
    <cellStyle name="Millares [0] 3 2 2 3" xfId="12"/>
    <cellStyle name="Millares [0] 3 2 2 4" xfId="13"/>
    <cellStyle name="Millares [0] 3 3" xfId="14"/>
    <cellStyle name="Millares [0] 3 3 2" xfId="15"/>
    <cellStyle name="Millares [0] 3 3 3" xfId="16"/>
    <cellStyle name="Millares [0] 3 3 4" xfId="17"/>
    <cellStyle name="Millares [0] 4" xfId="18"/>
    <cellStyle name="Millares [0] 4 2" xfId="19"/>
    <cellStyle name="Millares [0] 4 3" xfId="20"/>
    <cellStyle name="Millares [0] 4 4" xfId="21"/>
    <cellStyle name="Millares [0] 5" xfId="22"/>
    <cellStyle name="Millares [0] 5 2" xfId="23"/>
    <cellStyle name="Millares [0] 5 3" xfId="24"/>
    <cellStyle name="Millares 10" xfId="25"/>
    <cellStyle name="Millares 11" xfId="26"/>
    <cellStyle name="Millares 12" xfId="27"/>
    <cellStyle name="Millares 13" xfId="28"/>
    <cellStyle name="Millares 14" xfId="29"/>
    <cellStyle name="Millares 15" xfId="30"/>
    <cellStyle name="Millares 16" xfId="31"/>
    <cellStyle name="Millares 17" xfId="32"/>
    <cellStyle name="Millares 18" xfId="33"/>
    <cellStyle name="Millares 2" xfId="34"/>
    <cellStyle name="Millares 2 2" xfId="35"/>
    <cellStyle name="Millares 2 2 2" xfId="36"/>
    <cellStyle name="Millares 2 2 2 2" xfId="37"/>
    <cellStyle name="Millares 2 2 2 3" xfId="38"/>
    <cellStyle name="Millares 2 2 2 4" xfId="39"/>
    <cellStyle name="Millares 2 3" xfId="40"/>
    <cellStyle name="Millares 2 3 2" xfId="41"/>
    <cellStyle name="Millares 2 3 2 2" xfId="42"/>
    <cellStyle name="Millares 2 3 3" xfId="43"/>
    <cellStyle name="Millares 2 3 4" xfId="44"/>
    <cellStyle name="Millares 3" xfId="45"/>
    <cellStyle name="Millares 4" xfId="46"/>
    <cellStyle name="Millares 5" xfId="47"/>
    <cellStyle name="Millares 6" xfId="48"/>
    <cellStyle name="Millares 7" xfId="49"/>
    <cellStyle name="Millares 7 2" xfId="50"/>
    <cellStyle name="Millares 7 3" xfId="51"/>
    <cellStyle name="Millares 7 4" xfId="52"/>
    <cellStyle name="Millares 8" xfId="53"/>
    <cellStyle name="Millares 8 2" xfId="54"/>
    <cellStyle name="Millares 8 3" xfId="55"/>
    <cellStyle name="Millares 8 4" xfId="56"/>
    <cellStyle name="Millares 9" xfId="57"/>
    <cellStyle name="Millares 9 2" xfId="58"/>
    <cellStyle name="Moneda" xfId="59" builtinId="4"/>
    <cellStyle name="Moneda [0]" xfId="60" builtinId="7"/>
    <cellStyle name="Moneda [0] 2" xfId="61"/>
    <cellStyle name="Moneda [0] 3" xfId="62"/>
    <cellStyle name="Moneda 10" xfId="63"/>
    <cellStyle name="Moneda 11" xfId="64"/>
    <cellStyle name="Moneda 12" xfId="65"/>
    <cellStyle name="Moneda 13" xfId="66"/>
    <cellStyle name="Moneda 14" xfId="67"/>
    <cellStyle name="Moneda 15" xfId="68"/>
    <cellStyle name="Moneda 16" xfId="69"/>
    <cellStyle name="Moneda 2" xfId="70"/>
    <cellStyle name="Moneda 3" xfId="71"/>
    <cellStyle name="Moneda 3 2" xfId="72"/>
    <cellStyle name="Moneda 3 2 2" xfId="73"/>
    <cellStyle name="Moneda 3 2 3" xfId="74"/>
    <cellStyle name="Moneda 3 3" xfId="75"/>
    <cellStyle name="Moneda 3 4" xfId="76"/>
    <cellStyle name="Moneda 4" xfId="77"/>
    <cellStyle name="Moneda 4 2" xfId="78"/>
    <cellStyle name="Moneda 4 3" xfId="79"/>
    <cellStyle name="Moneda 5" xfId="80"/>
    <cellStyle name="Moneda 5 2" xfId="81"/>
    <cellStyle name="Moneda 5 3" xfId="82"/>
    <cellStyle name="Moneda 6" xfId="83"/>
    <cellStyle name="Moneda 6 2" xfId="84"/>
    <cellStyle name="Moneda 6 3" xfId="85"/>
    <cellStyle name="Moneda 7" xfId="86"/>
    <cellStyle name="Moneda 8" xfId="87"/>
    <cellStyle name="Moneda 9" xfId="88"/>
    <cellStyle name="Normal 11" xfId="89"/>
    <cellStyle name="Normal 13" xfId="90"/>
    <cellStyle name="Normal 2" xfId="91"/>
    <cellStyle name="Normal 2 2" xfId="92"/>
    <cellStyle name="Normal 2 3" xfId="93"/>
    <cellStyle name="Normal 3" xfId="94"/>
    <cellStyle name="Normal 4" xfId="95"/>
    <cellStyle name="Normal 4 2" xfId="96"/>
    <cellStyle name="Normal 5" xfId="97"/>
    <cellStyle name="Normal 5 2" xfId="98"/>
    <cellStyle name="Normal 5 2 2" xfId="99"/>
    <cellStyle name="Normal 5 3" xfId="100"/>
    <cellStyle name="Normal 6" xfId="101"/>
    <cellStyle name="Normal 6 2" xfId="102"/>
    <cellStyle name="Normal 7" xfId="103"/>
    <cellStyle name="Normal_Pcaplicacion1" xfId="104"/>
    <cellStyle name="Porcentaje" xfId="105" builtinId="5"/>
    <cellStyle name="Porcentaje 2" xfId="106"/>
    <cellStyle name="Porcentual 2" xfId="107"/>
    <cellStyle name="Porcentual 2 2" xfId="108"/>
    <cellStyle name="Porcentual 3" xfId="109"/>
    <cellStyle name="Porcentual 3 2" xfId="110"/>
    <cellStyle name="Énfasis3" xfId="111" builtinId="37"/>
    <cellStyle name="Normal 8 2" xfId="112"/>
    <cellStyle name="Millares 4 3" xfId="113"/>
    <cellStyle name="Millares 19" xfId="114"/>
    <cellStyle name="Millares [0] 3 2 2 5" xfId="115"/>
    <cellStyle name="Millares [0] 3 2 2 2 2" xfId="116"/>
    <cellStyle name="Millares [0] 3 2 2 3 2" xfId="117"/>
    <cellStyle name="Millares [0] 3 2 2 4 2" xfId="118"/>
    <cellStyle name="Millares [0] 3 3 5" xfId="119"/>
    <cellStyle name="Millares [0] 3 3 2 2" xfId="120"/>
    <cellStyle name="Millares [0] 3 3 3 2" xfId="121"/>
    <cellStyle name="Millares [0] 3 3 4 2" xfId="122"/>
    <cellStyle name="Millares [0] 4 5" xfId="123"/>
    <cellStyle name="Millares [0] 4 2 2" xfId="124"/>
    <cellStyle name="Millares [0] 4 3 2" xfId="125"/>
    <cellStyle name="Millares [0] 4 4 2" xfId="126"/>
    <cellStyle name="Millares [0] 5 2 2" xfId="127"/>
    <cellStyle name="Millares [0] 5 3 2" xfId="128"/>
    <cellStyle name="Millares 10 2" xfId="129"/>
    <cellStyle name="Millares 12 2" xfId="130"/>
    <cellStyle name="Millares 13 2" xfId="131"/>
    <cellStyle name="Millares 14 2" xfId="132"/>
    <cellStyle name="Millares 15 2" xfId="133"/>
    <cellStyle name="Millares 16 2" xfId="134"/>
    <cellStyle name="Millares 17 2" xfId="135"/>
    <cellStyle name="Millares 18 2" xfId="136"/>
    <cellStyle name="Millares 2 2 2 5" xfId="137"/>
    <cellStyle name="Millares 2 2 2 2 2" xfId="138"/>
    <cellStyle name="Millares 2 2 2 3 2" xfId="139"/>
    <cellStyle name="Millares 2 2 2 4 2" xfId="140"/>
    <cellStyle name="Millares 2 3 5" xfId="141"/>
    <cellStyle name="Millares 2 3 2 3" xfId="142"/>
    <cellStyle name="Millares 2 3 2 2 2" xfId="143"/>
    <cellStyle name="Millares 2 3 3 2" xfId="144"/>
    <cellStyle name="Millares 2 3 4 2" xfId="145"/>
    <cellStyle name="Millares 7 5" xfId="146"/>
    <cellStyle name="Millares 7 2 2" xfId="147"/>
    <cellStyle name="Millares 7 3 2" xfId="148"/>
    <cellStyle name="Millares 7 4 2" xfId="149"/>
    <cellStyle name="Millares 8 5" xfId="150"/>
    <cellStyle name="Millares 8 2 2" xfId="151"/>
    <cellStyle name="Millares 8 3 2" xfId="152"/>
    <cellStyle name="Millares 8 4 2" xfId="153"/>
    <cellStyle name="Millares 9 3" xfId="154"/>
    <cellStyle name="Millares 9 2 2" xfId="155"/>
    <cellStyle name="Moneda 17" xfId="156"/>
    <cellStyle name="Moneda [0] 2 2" xfId="157"/>
    <cellStyle name="Normal 11 2" xfId="158"/>
    <cellStyle name="Normal 13 2" xfId="159"/>
    <cellStyle name="Normal 6 3" xfId="160"/>
    <cellStyle name="Normal 6 2 3" xfId="161"/>
    <cellStyle name="Normal 8 2 2" xfId="162"/>
    <cellStyle name="Millares 4 3 2" xfId="163"/>
    <cellStyle name="Normal 6 2 2" xfId="164"/>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externalLink" Target="/xl/externalLinks/externalLink1.xml" Id="rId23" /><Relationship Type="http://schemas.openxmlformats.org/officeDocument/2006/relationships/externalLink" Target="/xl/externalLinks/externalLink2.xml" Id="rId24" /><Relationship Type="http://schemas.openxmlformats.org/officeDocument/2006/relationships/externalLink" Target="/xl/externalLinks/externalLink3.xml" Id="rId25" /><Relationship Type="http://schemas.openxmlformats.org/officeDocument/2006/relationships/externalLink" Target="/xl/externalLinks/externalLink4.xml" Id="rId26" /><Relationship Type="http://schemas.openxmlformats.org/officeDocument/2006/relationships/externalLink" Target="/xl/externalLinks/externalLink5.xml" Id="rId27" /><Relationship Type="http://schemas.openxmlformats.org/officeDocument/2006/relationships/externalLink" Target="/xl/externalLinks/externalLink6.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hernandezmagerli</author>
    <author>USUARIO</author>
    <author>ESTACION 5</author>
    <author>fuquenlaura</author>
  </authors>
  <commentList>
    <comment ref="R4" authorId="0" shapeId="0">
      <text>
        <t xml:space="preserve">hernandezmagerli:
Solo para Info Megag
</t>
      </text>
    </comment>
    <comment ref="C13" authorId="1" shapeId="0">
      <text>
        <t xml:space="preserve">De acuerdo con certificado de cámara y comercio o RUT. </t>
      </text>
    </comment>
    <comment ref="C14" authorId="1" shapeId="0">
      <text>
        <t xml:space="preserve">De acuerdo con certificado de cámara y comercio o RUT. </t>
      </text>
    </comment>
    <comment ref="C15" authorId="1" shapeId="0">
      <text>
        <t xml:space="preserve">De acuerdo con certificado de cámara y comercio o RUT. </t>
      </text>
    </comment>
    <comment ref="F16" authorId="1" shapeId="0">
      <text>
        <t>Indicar compras anuales cuando se usa el rubro 632260:
El indicado en la certificación o con base en los estados financieros comparando periodos.
Compras anuales = Costo de ventas – Inventario inicial + Inventario final
CPC = Compras anuales * % certificado de compras anuales al agro
*solo para empresas con menos de un año de creación.</t>
      </text>
    </comment>
    <comment ref="C17" authorId="1" shapeId="0">
      <text>
        <t xml:space="preserve">De acuerdo con certificado de cámara y comercio o RUT. </t>
      </text>
    </comment>
    <comment ref="F19" authorId="1" shapeId="0">
      <text>
        <t>Indicar costos operativos anuales totales cuando se usa el rubro 732260:
COA = Costos operativos anuales * % certificado de ventas anuales al agro
*Para Servicios de Apoyo a excepción de comercializadores y productores de insumos agropecuarios y comercializadores y productores de maquinaria agrícola.</t>
      </text>
    </comment>
    <comment ref="E22" authorId="0" shapeId="0">
      <text>
        <t xml:space="preserve">hernandezmagerli:
Para Informe de eleborados por tipo de Destino y/o Cartera
</t>
      </text>
    </comment>
    <comment ref="C25" authorId="1" shapeId="0">
      <text>
        <t xml:space="preserve">De acuerdo con certificado de cámara y comercio o RUT. </t>
      </text>
    </comment>
    <comment ref="C27" authorId="1" shapeId="0">
      <text>
        <t>De acuerdo con el lugar donde se realiza la inversión.</t>
      </text>
    </comment>
    <comment ref="C30" authorId="1" shapeId="0">
      <text>
        <t xml:space="preserve">De acuerdo con certificado de cámara y comercio o RUT. </t>
      </text>
    </comment>
    <comment ref="C36" authorId="2" shapeId="0">
      <text>
        <t xml:space="preserve">ESTACION 5:
Agrocrédito=Sustituta
Finagro=Redescuento
</t>
      </text>
    </comment>
    <comment ref="C38" authorId="2" shapeId="0">
      <text>
        <t xml:space="preserve">ESTACION 5:
Tener en cuenta si el gerente proporciona fecha de desembolso
</t>
      </text>
    </comment>
    <comment ref="C39" authorId="2" shapeId="0">
      <text>
        <t xml:space="preserve">ESTACION 5:
Tener en cuenta si el gerente proporciona fecha de desembolso
</t>
      </text>
    </comment>
    <comment ref="F39" authorId="2" shapeId="0">
      <text>
        <t>ESTACION 5:
BV y se pone consecutivo correspóndiente (CODIGOS BBVA)</t>
      </text>
    </comment>
    <comment ref="C40" authorId="2" shapeId="0">
      <text>
        <t xml:space="preserve">ESTACION 5:
Tener en cuenta si el gerente proporciona fecha de desembolso
</t>
      </text>
    </comment>
    <comment ref="C47" authorId="2" shapeId="0">
      <text>
        <t xml:space="preserve">ESTACION 5:
Tener en cuenta periodos de gracia </t>
      </text>
    </comment>
    <comment ref="C48" authorId="2" shapeId="0">
      <text>
        <t xml:space="preserve">IBR NOMINAL </t>
      </text>
    </comment>
    <comment ref="D48" authorId="3" shapeId="0">
      <text>
        <t xml:space="preserve">OJO DESDE 2021 SOLO IBR 
PARA DTF SOLO CASOS ESPECIALES PARA REVISAR </t>
      </text>
    </comment>
    <comment ref="A60" authorId="0" shapeId="0">
      <text>
        <t xml:space="preserve">hernandezmagerli:
hace parte de la tira de los  informes FAG %
</t>
      </text>
    </comment>
    <comment ref="B60" authorId="0" shapeId="0">
      <text>
        <t xml:space="preserve">hernandezmagerli:
Para Informe de eleborados por tipo de Destino y/o Cartera
</t>
      </text>
    </comment>
    <comment ref="C65" authorId="2" shapeId="0">
      <text>
        <t>ESTACION 5:
No incluir a gestores y/o Back comercial</t>
      </text>
    </comment>
    <comment ref="C71" authorId="2" shapeId="0">
      <text>
        <t>ESTACION 5:
Especificar línea: Agrolesing- Leasing Finagro
Agrocrédito-Finagro, otros</t>
      </text>
    </comment>
  </commentList>
</comments>
</file>

<file path=xl/comments/comment2.xml><?xml version="1.0" encoding="utf-8"?>
<comments xmlns="http://schemas.openxmlformats.org/spreadsheetml/2006/main">
  <authors>
    <author>hernandezmagerli</author>
  </authors>
  <commentList>
    <comment ref="BN1" authorId="0" shapeId="0">
      <text>
        <t xml:space="preserve">hernandezmagerli:
Antes:
MONTO DISPONIBLE COSTO OPERATIVO &amp; FUN (MILES)
</t>
      </text>
    </comment>
  </commentList>
</comments>
</file>

<file path=xl/comments/comment3.xml><?xml version="1.0" encoding="utf-8"?>
<comments xmlns="http://schemas.openxmlformats.org/spreadsheetml/2006/main">
  <authors>
    <author>ESTACION11</author>
  </authors>
  <commentList>
    <comment ref="C5" authorId="0" shapeId="0">
      <text>
        <t>ESTACION11:
Seleccionar por prioridad</t>
      </text>
    </comment>
    <comment ref="D5" authorId="0" shapeId="0">
      <text>
        <t>ESTACION11:
Describir tipo de credito secundario</t>
      </text>
    </comment>
    <comment ref="E5" authorId="0" shapeId="0">
      <text>
        <t>ESTACION11:
Si no es ICR poner N/A</t>
      </text>
    </comment>
    <comment ref="B42" authorId="0" shapeId="0">
      <text>
        <t>ESTACION11:
Ojo: Validar si se escriben en miles o no</t>
      </text>
    </comment>
    <comment ref="B43" authorId="0" shapeId="0">
      <text>
        <t>ESTACION11:
Ojo: Validar si se escriben en miles o no</t>
      </text>
    </comment>
  </commentList>
</comments>
</file>

<file path=xl/comments/comment4.xml><?xml version="1.0" encoding="utf-8"?>
<comments xmlns="http://schemas.openxmlformats.org/spreadsheetml/2006/main">
  <authors>
    <author>administrator</author>
  </authors>
  <commentList>
    <comment ref="C11" authorId="0" shapeId="0">
      <text>
        <t xml:space="preserve">
Nombre del cultivo</t>
      </text>
    </comment>
    <comment ref="D11" authorId="0" shapeId="0">
      <text>
        <t xml:space="preserve">
Numero de sembradas en el predio</t>
      </text>
    </comment>
    <comment ref="E11" authorId="0" shapeId="0">
      <text>
        <t xml:space="preserve">
Para cultivos nuevos...Numero de hectareas a sembrar</t>
      </text>
    </comment>
    <comment ref="F11" authorId="0" shapeId="0">
      <text>
        <t xml:space="preserve">
Fecha en la que se sembró o se sembrará el cultivo</t>
      </text>
    </comment>
  </commentList>
</comments>
</file>

<file path=xl/comments/comment5.xml><?xml version="1.0" encoding="utf-8"?>
<comments xmlns="http://schemas.openxmlformats.org/spreadsheetml/2006/main">
  <authors>
    <author>administrator</author>
  </authors>
  <commentList>
    <comment ref="C22" authorId="0" shapeId="0">
      <text>
        <t>Para que una cerda de cría hay que esperar:
3 meses, 3 semanas y 3 dias.</t>
      </text>
    </comment>
  </commentList>
</comments>
</file>

<file path=xl/comments/comment6.xml><?xml version="1.0" encoding="utf-8"?>
<comments xmlns="http://schemas.openxmlformats.org/spreadsheetml/2006/main">
  <authors>
    <author>ESTACION 5</author>
  </authors>
  <commentList>
    <comment ref="B5" authorId="0" shapeId="0">
      <text>
        <t>ESTACION 5:
Cambiar por ciudad de la oficina BBVA</t>
      </text>
    </comment>
  </commentList>
</comments>
</file>

<file path=xl/comments/comment7.xml><?xml version="1.0" encoding="utf-8"?>
<comments xmlns="http://schemas.openxmlformats.org/spreadsheetml/2006/main">
  <authors>
    <author>ESTACION11</author>
  </authors>
  <commentList>
    <comment ref="U1" authorId="0" shapeId="0">
      <text>
        <t>ESTACION11:
Se realiza manual según respuesta del cliente</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_rels/drawing5.xml.rels><Relationships xmlns="http://schemas.openxmlformats.org/package/2006/relationships"><Relationship Type="http://schemas.openxmlformats.org/officeDocument/2006/relationships/image" Target="/xl/media/image5.png" Id="rId1" /></Relationships>
</file>

<file path=xl/drawings/_rels/drawing6.xml.rels><Relationships xmlns="http://schemas.openxmlformats.org/package/2006/relationships"><Relationship Type="http://schemas.openxmlformats.org/officeDocument/2006/relationships/image" Target="/xl/media/image6.jpeg" Id="rId1" /><Relationship Type="http://schemas.openxmlformats.org/officeDocument/2006/relationships/image" Target="/xl/media/image7.png" Id="rId2" /></Relationships>
</file>

<file path=xl/drawings/_rels/drawing7.xml.rels><Relationships xmlns="http://schemas.openxmlformats.org/package/2006/relationships"><Relationship Type="http://schemas.openxmlformats.org/officeDocument/2006/relationships/image" Target="/xl/media/image8.png" Id="rId1" /></Relationships>
</file>

<file path=xl/drawings/_rels/drawing8.xml.rels><Relationships xmlns="http://schemas.openxmlformats.org/package/2006/relationships"><Relationship Type="http://schemas.openxmlformats.org/officeDocument/2006/relationships/image" Target="/xl/media/image9.png" Id="rId1" /></Relationships>
</file>

<file path=xl/drawings/_rels/drawing9.xml.rels><Relationships xmlns="http://schemas.openxmlformats.org/package/2006/relationships"><Relationship Type="http://schemas.openxmlformats.org/officeDocument/2006/relationships/image" Target="/xl/media/image10.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15</col>
      <colOff>238125</colOff>
      <row>2</row>
      <rowOff>95250</rowOff>
    </from>
    <to>
      <col>20</col>
      <colOff>104775</colOff>
      <row>4</row>
      <rowOff>114300</rowOff>
    </to>
    <pic>
      <nvPicPr>
        <cNvPr id="106537" name="Imagen 1"/>
        <cNvPicPr>
          <a:picLocks noChangeAspect="1" noChangeArrowheads="1"/>
        </cNvPicPr>
      </nvPicPr>
      <blipFill>
        <a:blip r:embed="rId1"/>
        <a:srcRect t="10275" r="11478" b="30128"/>
        <a:stretch>
          <a:fillRect/>
        </a:stretch>
      </blipFill>
      <spPr bwMode="auto">
        <a:xfrm>
          <a:off x="8172450" y="504825"/>
          <a:ext cx="1600200" cy="514350"/>
        </a:xfrm>
        <a:prstGeom prst="rect">
          <avLst/>
        </a:prstGeom>
        <a:noFill/>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12</col>
      <colOff>133350</colOff>
      <row>1</row>
      <rowOff>142875</rowOff>
    </from>
    <to>
      <col>13</col>
      <colOff>685800</colOff>
      <row>3</row>
      <rowOff>129608</rowOff>
    </to>
    <pic>
      <nvPicPr>
        <cNvPr id="2" name="Imagen 1"/>
        <cNvPicPr>
          <a:picLocks noChangeAspect="1" noChangeArrowheads="1"/>
        </cNvPicPr>
      </nvPicPr>
      <blipFill>
        <a:blip r:embed="rId1"/>
        <a:srcRect t="10275" r="11478" b="30128"/>
        <a:stretch>
          <a:fillRect/>
        </a:stretch>
      </blipFill>
      <spPr bwMode="auto">
        <a:xfrm>
          <a:off x="9410700" y="333375"/>
          <a:ext cx="1381125" cy="443933"/>
        </a:xfrm>
        <a:prstGeom prst="rect">
          <avLst/>
        </a:prstGeom>
        <a:noFill/>
        <a:ln>
          <a:noFill/>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19</col>
      <colOff>190500</colOff>
      <row>1</row>
      <rowOff>200025</rowOff>
    </from>
    <to>
      <col>20</col>
      <colOff>790575</colOff>
      <row>3</row>
      <rowOff>219075</rowOff>
    </to>
    <pic>
      <nvPicPr>
        <cNvPr id="108585" name="Imagen 3"/>
        <cNvPicPr>
          <a:picLocks noChangeAspect="1" noChangeArrowheads="1"/>
        </cNvPicPr>
      </nvPicPr>
      <blipFill>
        <a:blip r:embed="rId1"/>
        <a:srcRect t="10275" r="11478" b="30128"/>
        <a:stretch>
          <a:fillRect/>
        </a:stretch>
      </blipFill>
      <spPr bwMode="auto">
        <a:xfrm>
          <a:off x="11096625" y="361950"/>
          <a:ext cx="1600200" cy="514350"/>
        </a:xfrm>
        <a:prstGeom prst="rect">
          <avLst/>
        </a:prstGeom>
        <a:noFill/>
        <a:ln>
          <a:noFill/>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19</col>
      <colOff>276225</colOff>
      <row>1</row>
      <rowOff>219075</rowOff>
    </from>
    <to>
      <col>20</col>
      <colOff>847724</colOff>
      <row>3</row>
      <rowOff>238125</rowOff>
    </to>
    <pic>
      <nvPicPr>
        <cNvPr id="109609" name="Imagen 3"/>
        <cNvPicPr>
          <a:picLocks noChangeAspect="1" noChangeArrowheads="1"/>
        </cNvPicPr>
      </nvPicPr>
      <blipFill>
        <a:blip r:embed="rId1"/>
        <a:srcRect t="10275" r="11478" b="30128"/>
        <a:stretch>
          <a:fillRect/>
        </a:stretch>
      </blipFill>
      <spPr bwMode="auto">
        <a:xfrm>
          <a:off x="11296650" y="409575"/>
          <a:ext cx="1600200" cy="514350"/>
        </a:xfrm>
        <a:prstGeom prst="rect">
          <avLst/>
        </a:prstGeom>
        <a:noFill/>
        <a:ln>
          <a:noFill/>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7</col>
      <colOff>266700</colOff>
      <row>0</row>
      <rowOff>152400</rowOff>
    </from>
    <to>
      <col>8</col>
      <colOff>1009650</colOff>
      <row>3</row>
      <rowOff>0</rowOff>
    </to>
    <pic>
      <nvPicPr>
        <cNvPr id="111629" name="Imagen 2"/>
        <cNvPicPr>
          <a:picLocks noChangeAspect="1" noChangeArrowheads="1"/>
        </cNvPicPr>
      </nvPicPr>
      <blipFill>
        <a:blip r:embed="rId1"/>
        <a:srcRect t="10275" r="11478" b="30128"/>
        <a:stretch>
          <a:fillRect/>
        </a:stretch>
      </blipFill>
      <spPr bwMode="auto">
        <a:xfrm>
          <a:off x="6029325" y="152400"/>
          <a:ext cx="1590675" cy="514350"/>
        </a:xfrm>
        <a:prstGeom prst="rect">
          <avLst/>
        </a:prstGeom>
        <a:noFill/>
        <a:ln>
          <a:noFill/>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from>
      <col>1</col>
      <colOff>142875</colOff>
      <row>1</row>
      <rowOff>180975</rowOff>
    </from>
    <to>
      <col>5</col>
      <colOff>66675</colOff>
      <row>2</row>
      <rowOff>409575</rowOff>
    </to>
    <pic>
      <nvPicPr>
        <cNvPr id="110632" name="Picture 36" descr="image001"/>
        <cNvPicPr>
          <a:picLocks noChangeAspect="1" noChangeArrowheads="1"/>
        </cNvPicPr>
      </nvPicPr>
      <blipFill>
        <a:blip r:embed="rId1"/>
        <a:srcRect/>
        <a:stretch>
          <a:fillRect/>
        </a:stretch>
      </blipFill>
      <spPr bwMode="auto">
        <a:xfrm>
          <a:off x="381000" y="314325"/>
          <a:ext cx="647700" cy="552450"/>
        </a:xfrm>
        <a:prstGeom prst="rect">
          <avLst/>
        </a:prstGeom>
        <a:noFill/>
        <a:ln>
          <a:noFill/>
          <a:prstDash val="solid"/>
        </a:ln>
      </spPr>
    </pic>
    <clientData/>
  </twoCellAnchor>
  <twoCellAnchor editAs="oneCell">
    <from>
      <col>30</col>
      <colOff>104775</colOff>
      <row>1</row>
      <rowOff>171450</rowOff>
    </from>
    <to>
      <col>36</col>
      <colOff>133350</colOff>
      <row>2</row>
      <rowOff>361950</rowOff>
    </to>
    <pic>
      <nvPicPr>
        <cNvPr id="110633" name="Imagen 4"/>
        <cNvPicPr>
          <a:picLocks noChangeAspect="1" noChangeArrowheads="1"/>
        </cNvPicPr>
      </nvPicPr>
      <blipFill>
        <a:blip r:embed="rId2"/>
        <a:srcRect t="10275" r="11478" b="30128"/>
        <a:stretch>
          <a:fillRect/>
        </a:stretch>
      </blipFill>
      <spPr bwMode="auto">
        <a:xfrm>
          <a:off x="6657975" y="304800"/>
          <a:ext cx="1600200" cy="514350"/>
        </a:xfrm>
        <a:prstGeom prst="rect">
          <avLst/>
        </a:prstGeom>
        <a:noFill/>
        <a:ln>
          <a:noFill/>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5</col>
      <colOff>590550</colOff>
      <row>2</row>
      <rowOff>47625</rowOff>
    </from>
    <to>
      <col>7</col>
      <colOff>447675</colOff>
      <row>5</row>
      <rowOff>76200</rowOff>
    </to>
    <pic>
      <nvPicPr>
        <cNvPr id="19338" name="Imagen 2"/>
        <cNvPicPr>
          <a:picLocks noChangeAspect="1" noChangeArrowheads="1"/>
        </cNvPicPr>
      </nvPicPr>
      <blipFill>
        <a:blip r:embed="rId1"/>
        <a:srcRect t="10275" r="11478" b="30128"/>
        <a:stretch>
          <a:fillRect/>
        </a:stretch>
      </blipFill>
      <spPr bwMode="auto">
        <a:xfrm>
          <a:off x="7324725" y="371475"/>
          <a:ext cx="1600200" cy="514350"/>
        </a:xfrm>
        <a:prstGeom prst="rect">
          <avLst/>
        </a:prstGeom>
        <a:noFill/>
        <a:ln>
          <a:noFill/>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3</col>
      <colOff>847725</colOff>
      <row>0</row>
      <rowOff>66675</rowOff>
    </from>
    <to>
      <col>4</col>
      <colOff>904875</colOff>
      <row>3</row>
      <rowOff>38100</rowOff>
    </to>
    <pic>
      <nvPicPr>
        <cNvPr id="15288" name="Imagen 2"/>
        <cNvPicPr>
          <a:picLocks noChangeAspect="1" noChangeArrowheads="1"/>
        </cNvPicPr>
      </nvPicPr>
      <blipFill>
        <a:blip r:embed="rId1"/>
        <a:srcRect t="10275" r="11478" b="30128"/>
        <a:stretch>
          <a:fillRect/>
        </a:stretch>
      </blipFill>
      <spPr bwMode="auto">
        <a:xfrm>
          <a:off x="3200400" y="971550"/>
          <a:ext cx="1600200" cy="514350"/>
        </a:xfrm>
        <a:prstGeom prst="rect">
          <avLst/>
        </a:prstGeom>
        <a:noFill/>
        <a:ln>
          <a:noFill/>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1</col>
      <colOff>19050</colOff>
      <row>1</row>
      <rowOff>152400</rowOff>
    </from>
    <to>
      <col>2</col>
      <colOff>781050</colOff>
      <row>3</row>
      <rowOff>304800</rowOff>
    </to>
    <pic>
      <nvPicPr>
        <cNvPr id="11240" name="Imagen 2"/>
        <cNvPicPr>
          <a:picLocks noChangeAspect="1" noChangeArrowheads="1"/>
        </cNvPicPr>
      </nvPicPr>
      <blipFill>
        <a:blip r:embed="rId1"/>
        <a:srcRect t="10275" r="11478" b="30128"/>
        <a:stretch>
          <a:fillRect/>
        </a:stretch>
      </blipFill>
      <spPr bwMode="auto">
        <a:xfrm>
          <a:off x="438150" y="314325"/>
          <a:ext cx="1600200" cy="514350"/>
        </a:xfrm>
        <a:prstGeom prst="rect">
          <avLst/>
        </a:prstGeom>
        <a:noFill/>
        <a:ln>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C:\Users\vijimene\AppData\Local\Microsoft\Windows\INetCache\Content.Outlook\X4OILRWT\MurLeasing_PruebasFinagro.xlsb" TargetMode="External" Id="rId1" /></Relationships>
</file>

<file path=xl/externalLinks/_rels/externalLink2.xml.rels><Relationships xmlns="http://schemas.openxmlformats.org/package/2006/relationships"><Relationship Type="http://schemas.openxmlformats.org/officeDocument/2006/relationships/externalLinkPath" Target="file:///C:\Users\Usuario\AppData\Local\Microsoft\Windows\INetCache\Content.Outlook\PQBX6723\PAF%20BANCO%20DE%20BOGOT&#193;_CLIENTE_MONTO_FECHA%20(V3-2019)%20.xlsx" TargetMode="External" Id="rId1" /></Relationships>
</file>

<file path=xl/externalLinks/_rels/externalLink3.xml.rels><Relationships xmlns="http://schemas.openxmlformats.org/package/2006/relationships"><Relationship Type="http://schemas.openxmlformats.org/officeDocument/2006/relationships/externalLinkPath" Target="file:///\\10.81.100.5\compartida\Bancos\Bancolombia\Proyectos\Modelos%20-%20PAFF\PAF%20BANCOLOMBIA_CLIENTE_MM_FECHA%20-%20(V2-2023).xlsx" TargetMode="External" Id="rId1" /></Relationships>
</file>

<file path=xl/externalLinks/_rels/externalLink4.xml.rels><Relationships xmlns="http://schemas.openxmlformats.org/package/2006/relationships"><Relationship Type="http://schemas.openxmlformats.org/officeDocument/2006/relationships/externalLinkPath" Target="file:///C:\Users\Sebastian\Downloads\PAF%20BANCO%20DE%20BOGOT&#193;_CLIENTE_MONTO_FECHA%20(V3-2019).%20(1).xlsx" TargetMode="External" Id="rId1" /></Relationships>
</file>

<file path=xl/externalLinks/_rels/externalLink5.xml.rels><Relationships xmlns="http://schemas.openxmlformats.org/package/2006/relationships"><Relationship Type="http://schemas.openxmlformats.org/officeDocument/2006/relationships/externalLinkPath" Target="file:///\\10.81.100.5\compartida\Bancos\Banco%20Santander\Proyectos\Modelos\PAF%20BANCO%20SANTANDER_CLIENTE_$MONTO_FECHA%20(V_9).xlsx" TargetMode="External" Id="rId1" /></Relationships>
</file>

<file path=xl/externalLinks/_rels/externalLink6.xml.rels><Relationships xmlns="http://schemas.openxmlformats.org/package/2006/relationships"><Relationship Type="http://schemas.openxmlformats.org/officeDocument/2006/relationships/externalLinkPath" Target="file:///\\10.10.10.13\Grupo-megag\PROYECTOS\BBVA\PAF%20BBVA_HUGO%20EL&#205;AS%20RESTREPO%20PE&#209;A_120MM_27-02-2018%20(V_2018).xls"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la de salidas con Contrato"/>
      <sheetName val="Modificaciones Periódicas"/>
      <sheetName val="Modificaciones"/>
      <sheetName val="TT Leasing"/>
      <sheetName val="TT Finagro"/>
      <sheetName val="Salidas anticipadas"/>
      <sheetName val="Archivo de salida"/>
      <sheetName val="Salidas Delfin"/>
      <sheetName val="Plan de pagos especial"/>
      <sheetName val="Plan de pagos"/>
      <sheetName val="Datos"/>
      <sheetName val="ROE"/>
      <sheetName val="Convenio"/>
      <sheetName val="MUR"/>
      <sheetName val="Redescuento"/>
      <sheetName val="Resultados"/>
      <sheetName val="Tabla Salida Estandar Paneles"/>
      <sheetName val="Macro Unificada"/>
      <sheetName val="Comparativo_Redescuento"/>
      <sheetName val="TasasColocacionEmpresas"/>
      <sheetName val="TasasColocacionPyme"/>
      <sheetName val="Tabla de Canones"/>
      <sheetName val="Plan de pagos organizado"/>
      <sheetName val="Clientes"/>
      <sheetName val="InfoCliente"/>
      <sheetName val="Inicio"/>
      <sheetName val="Usuarios"/>
    </sheetNames>
    <sheetDataSet>
      <sheetData sheetId="0"/>
      <sheetData sheetId="1"/>
      <sheetData sheetId="2"/>
      <sheetData sheetId="3"/>
      <sheetData sheetId="4"/>
      <sheetData sheetId="5"/>
      <sheetData sheetId="6"/>
      <sheetData sheetId="7"/>
      <sheetData sheetId="8"/>
      <sheetData sheetId="9"/>
      <sheetData sheetId="10">
        <row r="17">
          <cell r="B17">
            <v>38004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Intro_data"/>
      <sheetName val="Intro_data CI"/>
      <sheetName val="FORMATO -PÁGINA 1"/>
      <sheetName val="CHECK LIST DOC ICR - LEC"/>
      <sheetName val="FUENTES"/>
      <sheetName val="FORMATO -GUIAS pag 1"/>
      <sheetName val="FORMATO -GUIAS pag 2"/>
      <sheetName val="FORMATO -pag 3"/>
      <sheetName val="FORMATO -pag. 4"/>
      <sheetName val="AMORTIZACION"/>
      <sheetName val="CUPO (632250 - 732250)"/>
      <sheetName val="CUPO COSTO DE VENTAS"/>
      <sheetName val="CUPO POR COMPRAS "/>
      <sheetName val="ANEXO 4"/>
      <sheetName val="LÍNEA"/>
      <sheetName val="Viabilidad Ambiental"/>
      <sheetName val="Carta Autorización CI"/>
      <sheetName val="CARTA ASISTENTE TÉCNICO"/>
      <sheetName val="Control de Inversiones"/>
      <sheetName val="FOR ÚNICO CONTROL CRÉDITO"/>
      <sheetName val="Actividades Financiadas"/>
      <sheetName val="Soportes"/>
      <sheetName val="RELACIÓN SOPORTES"/>
      <sheetName val="MONTECARLO SUSTITUTA"/>
      <sheetName val="MONTECARLO REDESCUENTO"/>
      <sheetName val="Informe DATA"/>
      <sheetName val="Informe DATA CI"/>
    </sheetNames>
    <sheetDataSet>
      <sheetData sheetId="0"/>
      <sheetData sheetId="1">
        <row r="2">
          <cell r="T2" t="str">
            <v>DOCUMENTAL</v>
          </cell>
          <cell r="U2" t="str">
            <v>LLAMADA 30 DIAS</v>
          </cell>
          <cell r="V2" t="str">
            <v>KW</v>
          </cell>
          <cell r="W2" t="str">
            <v>CASO FORTUITO</v>
          </cell>
          <cell r="X2" t="str">
            <v>NB17</v>
          </cell>
        </row>
        <row r="3">
          <cell r="T3" t="str">
            <v>VISITA</v>
          </cell>
          <cell r="U3" t="str">
            <v>LLAMADA 90 DIAS</v>
          </cell>
          <cell r="V3" t="str">
            <v>INV</v>
          </cell>
          <cell r="W3" t="str">
            <v>FUERZA MAYOR</v>
          </cell>
          <cell r="X3" t="str">
            <v>LB16</v>
          </cell>
        </row>
        <row r="4">
          <cell r="U4" t="str">
            <v>LLAMADA 150 DIAS</v>
          </cell>
          <cell r="V4" t="str">
            <v>LEASING</v>
          </cell>
          <cell r="W4" t="str">
            <v>CAMBIO INVERSION</v>
          </cell>
          <cell r="X4" t="str">
            <v>DP05</v>
          </cell>
        </row>
        <row r="5">
          <cell r="U5" t="str">
            <v>COORDINACIÓN VISITA</v>
          </cell>
          <cell r="V5" t="str">
            <v>ICR</v>
          </cell>
          <cell r="X5" t="str">
            <v>PD15</v>
          </cell>
        </row>
        <row r="6">
          <cell r="U6" t="str">
            <v>SEGUIMIENTO SOLICITUD SOPORTE DC</v>
          </cell>
          <cell r="V6" t="str">
            <v>LEC</v>
          </cell>
        </row>
        <row r="7">
          <cell r="U7" t="str">
            <v>SEGUIMIENTO SOLICITUD SOPORTE DV</v>
          </cell>
          <cell r="V7" t="str">
            <v>OTRO</v>
          </cell>
        </row>
        <row r="8">
          <cell r="U8" t="str">
            <v>MAIL INFORMATIVO</v>
          </cell>
        </row>
        <row r="9">
          <cell r="U9" t="str">
            <v>MAIL GESTION Y SEGUIMIENTO</v>
          </cell>
        </row>
        <row r="10">
          <cell r="U10" t="str">
            <v>VISITA</v>
          </cell>
        </row>
        <row r="11">
          <cell r="U11" t="str">
            <v>ELABORACION INFORME CONTROL</v>
          </cell>
        </row>
        <row r="12">
          <cell r="U12" t="str">
            <v>CARGUE FUICC</v>
          </cell>
        </row>
        <row r="13">
          <cell r="U13" t="str">
            <v>ENVIO CONTROL DIGITAL</v>
          </cell>
        </row>
        <row r="14">
          <cell r="U14" t="str">
            <v>ENVIO CONTROL FISICO</v>
          </cell>
        </row>
        <row r="15">
          <cell r="U15" t="str">
            <v>REQUERIMIENTO</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Intro_data"/>
      <sheetName val="intro data CI"/>
      <sheetName val="planificacion Bancolombia V1"/>
      <sheetName val="VALIDADOR"/>
      <sheetName val="Planificación Bancolombia V1"/>
      <sheetName val="FORMATO -PÁGINA 1"/>
      <sheetName val="FORMATO -GUIAS pag 1"/>
      <sheetName val="FORMATO -GUIAS pag 2"/>
      <sheetName val="FORMATO -pag 3"/>
      <sheetName val="FORMATO -pag. 4"/>
      <sheetName val="FUENTES"/>
      <sheetName val="CERTIFICACION"/>
      <sheetName val="AMORTIZACION"/>
      <sheetName val="ANEXO 4"/>
      <sheetName val="LÍNEA"/>
      <sheetName val="Viabilidad Ambiental"/>
      <sheetName val="Carta Autorización CI"/>
      <sheetName val="control de inversiones"/>
      <sheetName val="FOR ÚNICO CONTROL CRÉDITO"/>
      <sheetName val="Actividades Financiadas"/>
      <sheetName val="Soportes"/>
      <sheetName val="RELACIÓN SOPORTES"/>
      <sheetName val="MONTECARLO SUSTITUTA"/>
      <sheetName val="MONTECARLO REDESCUENTO"/>
      <sheetName val="informe data CI"/>
      <sheetName val="TIRA DE MONITOREO"/>
      <sheetName val="Informe DATA"/>
    </sheetNames>
    <sheetDataSet>
      <sheetData sheetId="0">
        <row r="10">
          <cell r="Y10" t="str">
            <v>ABEJORRAL</v>
          </cell>
          <cell r="Z10" t="str">
            <v>05002</v>
          </cell>
          <cell r="AA10" t="str">
            <v>Antioquia</v>
          </cell>
        </row>
        <row r="11">
          <cell r="Y11" t="str">
            <v>ABREGO</v>
          </cell>
          <cell r="Z11" t="str">
            <v>54003</v>
          </cell>
          <cell r="AA11" t="str">
            <v>Norte de Santander</v>
          </cell>
        </row>
        <row r="12">
          <cell r="Y12" t="str">
            <v>ABRIAQUÍ</v>
          </cell>
          <cell r="Z12" t="str">
            <v>05004</v>
          </cell>
          <cell r="AA12" t="str">
            <v>Antioquia</v>
          </cell>
        </row>
        <row r="13">
          <cell r="Y13" t="str">
            <v>ACACÍAS</v>
          </cell>
          <cell r="Z13" t="str">
            <v>50006</v>
          </cell>
          <cell r="AA13" t="str">
            <v>Meta</v>
          </cell>
        </row>
        <row r="14">
          <cell r="Y14" t="str">
            <v>ACANDÍ</v>
          </cell>
          <cell r="Z14" t="str">
            <v>27006</v>
          </cell>
          <cell r="AA14" t="str">
            <v>Chocó</v>
          </cell>
        </row>
        <row r="15">
          <cell r="Y15" t="str">
            <v>ACEVEDO</v>
          </cell>
          <cell r="Z15" t="str">
            <v>41006</v>
          </cell>
          <cell r="AA15" t="str">
            <v>Huila</v>
          </cell>
        </row>
        <row r="16">
          <cell r="Y16" t="str">
            <v>ACHÍ</v>
          </cell>
          <cell r="Z16" t="str">
            <v>13006</v>
          </cell>
          <cell r="AA16" t="str">
            <v>Bolívar</v>
          </cell>
        </row>
        <row r="17">
          <cell r="Y17" t="str">
            <v>AGRADO</v>
          </cell>
          <cell r="Z17" t="str">
            <v>41013</v>
          </cell>
          <cell r="AA17" t="str">
            <v>Huila</v>
          </cell>
        </row>
        <row r="18">
          <cell r="Y18" t="str">
            <v>AGUA DE DIOS</v>
          </cell>
          <cell r="Z18" t="str">
            <v>25001</v>
          </cell>
          <cell r="AA18" t="str">
            <v>Cundinamarca</v>
          </cell>
        </row>
        <row r="19">
          <cell r="Y19" t="str">
            <v>AGUACHICA</v>
          </cell>
          <cell r="Z19" t="str">
            <v>20011</v>
          </cell>
          <cell r="AA19" t="str">
            <v>Cesar</v>
          </cell>
        </row>
        <row r="20">
          <cell r="Y20"/>
          <cell r="Z20"/>
          <cell r="AA20"/>
        </row>
        <row r="21">
          <cell r="Y21"/>
          <cell r="Z21"/>
          <cell r="AA21"/>
        </row>
        <row r="22">
          <cell r="Y22"/>
          <cell r="Z22"/>
          <cell r="AA22"/>
        </row>
        <row r="23">
          <cell r="Y23"/>
          <cell r="Z23"/>
          <cell r="AA23"/>
        </row>
        <row r="24">
          <cell r="Y24"/>
          <cell r="Z24"/>
          <cell r="AA24"/>
        </row>
        <row r="25">
          <cell r="Y25" t="str">
            <v>AGUADA</v>
          </cell>
          <cell r="Z25" t="str">
            <v>68013</v>
          </cell>
          <cell r="AA25" t="str">
            <v>Santander</v>
          </cell>
        </row>
        <row r="26">
          <cell r="Y26" t="str">
            <v>AGUADAS</v>
          </cell>
          <cell r="Z26" t="str">
            <v>17013</v>
          </cell>
          <cell r="AA26" t="str">
            <v>Caldas</v>
          </cell>
        </row>
        <row r="27">
          <cell r="Y27" t="str">
            <v>AGUAZUL</v>
          </cell>
          <cell r="Z27" t="str">
            <v>85010</v>
          </cell>
          <cell r="AA27" t="str">
            <v>Casanare</v>
          </cell>
        </row>
        <row r="28">
          <cell r="Y28" t="str">
            <v>AGUSTÍN CODAZZI</v>
          </cell>
          <cell r="Z28" t="str">
            <v>20013</v>
          </cell>
          <cell r="AA28" t="str">
            <v>Cesar</v>
          </cell>
        </row>
        <row r="29">
          <cell r="Y29" t="str">
            <v>AIPE</v>
          </cell>
          <cell r="Z29" t="str">
            <v>41016</v>
          </cell>
          <cell r="AA29" t="str">
            <v>Huila</v>
          </cell>
        </row>
        <row r="30">
          <cell r="Y30" t="str">
            <v>ALBÁN</v>
          </cell>
          <cell r="Z30" t="str">
            <v>25019</v>
          </cell>
          <cell r="AA30" t="str">
            <v>Cundinamarca</v>
          </cell>
        </row>
        <row r="31">
          <cell r="Y31" t="str">
            <v>ALBANIA (CA)</v>
          </cell>
          <cell r="Z31" t="str">
            <v>18029</v>
          </cell>
          <cell r="AA31" t="str">
            <v>Caquetá</v>
          </cell>
        </row>
        <row r="32">
          <cell r="Y32" t="str">
            <v>ALBANIA (GU)</v>
          </cell>
          <cell r="Z32" t="str">
            <v>44035</v>
          </cell>
          <cell r="AA32" t="str">
            <v>La Guajira</v>
          </cell>
        </row>
        <row r="33">
          <cell r="Y33" t="str">
            <v>ALBANIA (SA)</v>
          </cell>
          <cell r="Z33" t="str">
            <v>68020</v>
          </cell>
          <cell r="AA33" t="str">
            <v>Santander</v>
          </cell>
        </row>
        <row r="34">
          <cell r="Y34" t="str">
            <v>ALCALÁ</v>
          </cell>
          <cell r="Z34" t="str">
            <v>76020</v>
          </cell>
          <cell r="AA34" t="str">
            <v>Valle del Cauca</v>
          </cell>
        </row>
        <row r="35">
          <cell r="Y35" t="str">
            <v>ALDANA</v>
          </cell>
          <cell r="Z35" t="str">
            <v>52022</v>
          </cell>
          <cell r="AA35" t="str">
            <v>Nariño</v>
          </cell>
        </row>
        <row r="36">
          <cell r="Y36" t="str">
            <v>ALEJANDRÍA</v>
          </cell>
          <cell r="Z36" t="str">
            <v>05021</v>
          </cell>
          <cell r="AA36" t="str">
            <v>Antioquia</v>
          </cell>
        </row>
        <row r="37">
          <cell r="Y37" t="str">
            <v>ALGARROBO</v>
          </cell>
          <cell r="Z37" t="str">
            <v>47030</v>
          </cell>
          <cell r="AA37" t="str">
            <v>Magdalena</v>
          </cell>
        </row>
        <row r="38">
          <cell r="Y38" t="str">
            <v>ALGECIRAS</v>
          </cell>
          <cell r="Z38" t="str">
            <v>41020</v>
          </cell>
          <cell r="AA38" t="str">
            <v>Huila</v>
          </cell>
        </row>
        <row r="39">
          <cell r="Y39" t="str">
            <v>ALMAGUER</v>
          </cell>
          <cell r="Z39" t="str">
            <v>19022</v>
          </cell>
          <cell r="AA39" t="str">
            <v>Cauca</v>
          </cell>
        </row>
        <row r="40">
          <cell r="Y40" t="str">
            <v>ALMEIDA</v>
          </cell>
          <cell r="Z40" t="str">
            <v>15022</v>
          </cell>
          <cell r="AA40" t="str">
            <v>Boyacá</v>
          </cell>
        </row>
        <row r="41">
          <cell r="Y41" t="str">
            <v>ALPUJARRA</v>
          </cell>
          <cell r="Z41" t="str">
            <v>73024</v>
          </cell>
          <cell r="AA41" t="str">
            <v>Tolima</v>
          </cell>
        </row>
        <row r="42">
          <cell r="Y42" t="str">
            <v>ALTAMIRA</v>
          </cell>
          <cell r="Z42" t="str">
            <v>41026</v>
          </cell>
          <cell r="AA42" t="str">
            <v>Huila</v>
          </cell>
        </row>
        <row r="43">
          <cell r="Y43" t="str">
            <v>ALTOS DEL ROSARIO</v>
          </cell>
          <cell r="Z43" t="str">
            <v>13030</v>
          </cell>
          <cell r="AA43" t="str">
            <v>Bolívar</v>
          </cell>
        </row>
        <row r="44">
          <cell r="Y44"/>
          <cell r="Z44"/>
          <cell r="AA44"/>
        </row>
        <row r="45">
          <cell r="Y45"/>
          <cell r="Z45"/>
          <cell r="AA45"/>
        </row>
        <row r="46">
          <cell r="Y46"/>
          <cell r="Z46"/>
          <cell r="AA46"/>
        </row>
        <row r="47">
          <cell r="Y47"/>
          <cell r="Z47"/>
          <cell r="AA47"/>
        </row>
        <row r="48">
          <cell r="Y48" t="str">
            <v>ALVARADO</v>
          </cell>
          <cell r="Z48" t="str">
            <v>73026</v>
          </cell>
          <cell r="AA48" t="str">
            <v>Tolima</v>
          </cell>
        </row>
        <row r="49">
          <cell r="Y49" t="str">
            <v>AMAGÁ</v>
          </cell>
          <cell r="Z49" t="str">
            <v>05030</v>
          </cell>
          <cell r="AA49" t="str">
            <v>Antioquia</v>
          </cell>
        </row>
        <row r="50">
          <cell r="Y50"/>
          <cell r="Z50"/>
          <cell r="AA50"/>
        </row>
        <row r="51">
          <cell r="Y51" t="str">
            <v>AMALFI</v>
          </cell>
          <cell r="Z51" t="str">
            <v>05031</v>
          </cell>
          <cell r="AA51" t="str">
            <v>Antioquia</v>
          </cell>
        </row>
        <row r="52">
          <cell r="Y52" t="str">
            <v>AMBALEMA</v>
          </cell>
          <cell r="Z52" t="str">
            <v>73030</v>
          </cell>
          <cell r="AA52" t="str">
            <v>Tolima</v>
          </cell>
        </row>
        <row r="53">
          <cell r="Y53" t="str">
            <v>ANAPOIMA</v>
          </cell>
          <cell r="Z53" t="str">
            <v>25035</v>
          </cell>
          <cell r="AA53" t="str">
            <v>Cundinamarca</v>
          </cell>
        </row>
        <row r="54">
          <cell r="Y54" t="str">
            <v>ANCUYÁ</v>
          </cell>
          <cell r="Z54" t="str">
            <v>52036</v>
          </cell>
          <cell r="AA54" t="str">
            <v>Nariño</v>
          </cell>
        </row>
        <row r="55">
          <cell r="Y55" t="str">
            <v>ANDAGOYA</v>
          </cell>
          <cell r="Z55" t="str">
            <v>27450</v>
          </cell>
          <cell r="AA55" t="str">
            <v>Chocó</v>
          </cell>
        </row>
        <row r="56">
          <cell r="Y56" t="str">
            <v>ANDALUCÍA</v>
          </cell>
          <cell r="Z56" t="str">
            <v>76036</v>
          </cell>
          <cell r="AA56" t="str">
            <v>Valle del Cauca</v>
          </cell>
        </row>
        <row r="57">
          <cell r="Y57" t="str">
            <v>ANDES</v>
          </cell>
          <cell r="Z57" t="str">
            <v>05034</v>
          </cell>
          <cell r="AA57" t="str">
            <v>Antioquia</v>
          </cell>
        </row>
        <row r="58">
          <cell r="Y58"/>
          <cell r="Z58"/>
          <cell r="AA58"/>
        </row>
        <row r="59">
          <cell r="Y59"/>
          <cell r="Z59"/>
          <cell r="AA59"/>
        </row>
        <row r="60">
          <cell r="Y60"/>
          <cell r="Z60"/>
          <cell r="AA60"/>
        </row>
        <row r="61">
          <cell r="Y61"/>
          <cell r="Z61"/>
          <cell r="AA61"/>
        </row>
        <row r="62">
          <cell r="Y62"/>
          <cell r="Z62"/>
          <cell r="AA62"/>
        </row>
        <row r="63">
          <cell r="Y63" t="str">
            <v>ANGELÓPOLIS</v>
          </cell>
          <cell r="Z63" t="str">
            <v>05036</v>
          </cell>
          <cell r="AA63" t="str">
            <v>Antioquia</v>
          </cell>
        </row>
        <row r="64">
          <cell r="Y64" t="str">
            <v>ANGOSTURA</v>
          </cell>
          <cell r="Z64" t="str">
            <v>05038</v>
          </cell>
          <cell r="AA64" t="str">
            <v>Antioquia</v>
          </cell>
        </row>
        <row r="65">
          <cell r="Y65" t="str">
            <v>ÁNIMAS</v>
          </cell>
          <cell r="Z65" t="str">
            <v>27810</v>
          </cell>
          <cell r="AA65" t="str">
            <v>Chocó</v>
          </cell>
        </row>
        <row r="66">
          <cell r="Y66" t="str">
            <v>ANOLAIMA</v>
          </cell>
          <cell r="Z66" t="str">
            <v>25040</v>
          </cell>
          <cell r="AA66" t="str">
            <v>Cundinamarca</v>
          </cell>
        </row>
        <row r="67">
          <cell r="Y67" t="str">
            <v>ANORÍ</v>
          </cell>
          <cell r="Z67" t="str">
            <v>05040</v>
          </cell>
          <cell r="AA67" t="str">
            <v>Antioquia</v>
          </cell>
        </row>
        <row r="68">
          <cell r="Y68" t="str">
            <v>ANSERMA</v>
          </cell>
          <cell r="Z68" t="str">
            <v>17042</v>
          </cell>
          <cell r="AA68" t="str">
            <v>Caldas</v>
          </cell>
        </row>
        <row r="69">
          <cell r="Y69" t="str">
            <v>ANSERMANUEVO</v>
          </cell>
          <cell r="Z69" t="str">
            <v>76041</v>
          </cell>
          <cell r="AA69" t="str">
            <v>Valle del Cauca</v>
          </cell>
        </row>
        <row r="70">
          <cell r="Y70" t="str">
            <v>ANZA</v>
          </cell>
          <cell r="Z70" t="str">
            <v>05044</v>
          </cell>
          <cell r="AA70" t="str">
            <v>Antioquia</v>
          </cell>
        </row>
        <row r="71">
          <cell r="Y71" t="str">
            <v>ANZOÁTEGUI</v>
          </cell>
          <cell r="Z71" t="str">
            <v>73043</v>
          </cell>
          <cell r="AA71" t="str">
            <v>Tolima</v>
          </cell>
        </row>
        <row r="72">
          <cell r="Y72" t="str">
            <v>APARTADÓ</v>
          </cell>
          <cell r="Z72" t="str">
            <v>05045</v>
          </cell>
          <cell r="AA72" t="str">
            <v>Antioquia</v>
          </cell>
        </row>
        <row r="73">
          <cell r="Y73" t="str">
            <v>APÍA</v>
          </cell>
          <cell r="Z73" t="str">
            <v>66045</v>
          </cell>
          <cell r="AA73" t="str">
            <v>Risaralda</v>
          </cell>
        </row>
        <row r="74">
          <cell r="Y74" t="str">
            <v>APULO</v>
          </cell>
          <cell r="Z74" t="str">
            <v>25599</v>
          </cell>
          <cell r="AA74" t="str">
            <v>Cundinamarca</v>
          </cell>
        </row>
        <row r="75">
          <cell r="Y75" t="str">
            <v>AQUITANIA</v>
          </cell>
          <cell r="Z75" t="str">
            <v>15047</v>
          </cell>
          <cell r="AA75" t="str">
            <v>Boyacá</v>
          </cell>
        </row>
        <row r="76">
          <cell r="Y76" t="str">
            <v>ARACATACA</v>
          </cell>
          <cell r="Z76" t="str">
            <v>47053</v>
          </cell>
          <cell r="AA76" t="str">
            <v>Magdalena</v>
          </cell>
        </row>
        <row r="77">
          <cell r="Y77" t="str">
            <v>ARANZAZU</v>
          </cell>
          <cell r="Z77" t="str">
            <v>17050</v>
          </cell>
          <cell r="AA77" t="str">
            <v>Caldas</v>
          </cell>
        </row>
        <row r="78">
          <cell r="Y78" t="str">
            <v>ARATOCA</v>
          </cell>
          <cell r="Z78" t="str">
            <v>68051</v>
          </cell>
          <cell r="AA78" t="str">
            <v>Santander</v>
          </cell>
        </row>
        <row r="79">
          <cell r="Y79" t="str">
            <v>ARAUCA</v>
          </cell>
          <cell r="Z79" t="str">
            <v>81001</v>
          </cell>
          <cell r="AA79" t="str">
            <v>Arauca</v>
          </cell>
        </row>
        <row r="80">
          <cell r="Y80" t="str">
            <v>ARAUQUITA</v>
          </cell>
          <cell r="Z80" t="str">
            <v>81065</v>
          </cell>
          <cell r="AA80" t="str">
            <v>Arauca</v>
          </cell>
        </row>
        <row r="81">
          <cell r="Y81" t="str">
            <v>ARBELÁEZ</v>
          </cell>
          <cell r="Z81" t="str">
            <v>25053</v>
          </cell>
          <cell r="AA81" t="str">
            <v>Cundinamarca</v>
          </cell>
        </row>
        <row r="82">
          <cell r="Y82" t="str">
            <v>ARBOLEDAS</v>
          </cell>
          <cell r="Z82" t="str">
            <v>54051</v>
          </cell>
          <cell r="AA82" t="str">
            <v>Norte de Santander</v>
          </cell>
        </row>
        <row r="83">
          <cell r="Y83" t="str">
            <v>ARBOLETES</v>
          </cell>
          <cell r="Z83" t="str">
            <v>05051</v>
          </cell>
          <cell r="AA83" t="str">
            <v>Antioquia</v>
          </cell>
        </row>
        <row r="84">
          <cell r="Y84" t="str">
            <v>ARCABUCO</v>
          </cell>
          <cell r="Z84" t="str">
            <v>15051</v>
          </cell>
          <cell r="AA84" t="str">
            <v>Boyacá</v>
          </cell>
        </row>
        <row r="85">
          <cell r="Y85" t="str">
            <v>ARENAL</v>
          </cell>
          <cell r="Z85" t="str">
            <v>13042</v>
          </cell>
          <cell r="AA85" t="str">
            <v>Bolívar</v>
          </cell>
        </row>
        <row r="86">
          <cell r="Y86" t="str">
            <v>ARGELIA (AN)</v>
          </cell>
          <cell r="Z86" t="str">
            <v>05055</v>
          </cell>
          <cell r="AA86" t="str">
            <v>Antioquia</v>
          </cell>
        </row>
        <row r="87">
          <cell r="Y87" t="str">
            <v>ARGELIA (CA)</v>
          </cell>
          <cell r="Z87" t="str">
            <v>19050</v>
          </cell>
          <cell r="AA87" t="str">
            <v>Cauca</v>
          </cell>
        </row>
        <row r="88">
          <cell r="Y88" t="str">
            <v>ARGELIA (VA)</v>
          </cell>
          <cell r="Z88" t="str">
            <v>76054</v>
          </cell>
          <cell r="AA88" t="str">
            <v>Valle del Cauca</v>
          </cell>
        </row>
        <row r="89">
          <cell r="Y89" t="str">
            <v>ARJONA</v>
          </cell>
          <cell r="Z89" t="str">
            <v>13052</v>
          </cell>
          <cell r="AA89" t="str">
            <v>Bolívar</v>
          </cell>
        </row>
        <row r="90">
          <cell r="Y90" t="str">
            <v>ARMENIA (AN)</v>
          </cell>
          <cell r="Z90" t="str">
            <v>05059</v>
          </cell>
          <cell r="AA90" t="str">
            <v>Antioquia</v>
          </cell>
        </row>
        <row r="91">
          <cell r="Y91" t="str">
            <v>ARMENIA (QU)</v>
          </cell>
          <cell r="Z91" t="str">
            <v>63001</v>
          </cell>
          <cell r="AA91" t="str">
            <v>Quindio</v>
          </cell>
        </row>
        <row r="92">
          <cell r="Y92" t="str">
            <v>ARROYOHONDO</v>
          </cell>
          <cell r="Z92" t="str">
            <v>13062</v>
          </cell>
          <cell r="AA92" t="str">
            <v>Bolívar</v>
          </cell>
        </row>
        <row r="93">
          <cell r="Y93" t="str">
            <v>ASTREA</v>
          </cell>
          <cell r="Z93" t="str">
            <v>20032</v>
          </cell>
          <cell r="AA93" t="str">
            <v>Cesar</v>
          </cell>
        </row>
        <row r="94">
          <cell r="Y94" t="str">
            <v>ATACO</v>
          </cell>
          <cell r="Z94" t="str">
            <v>73067</v>
          </cell>
          <cell r="AA94" t="str">
            <v>Tolima</v>
          </cell>
        </row>
        <row r="95">
          <cell r="Y95" t="str">
            <v>AYAPEL</v>
          </cell>
          <cell r="Z95" t="str">
            <v>23068</v>
          </cell>
          <cell r="AA95" t="str">
            <v>Córdoba</v>
          </cell>
        </row>
        <row r="96">
          <cell r="Y96" t="str">
            <v>BAGADÓ</v>
          </cell>
          <cell r="Z96" t="str">
            <v>27073</v>
          </cell>
          <cell r="AA96" t="str">
            <v>Chocó</v>
          </cell>
        </row>
        <row r="97">
          <cell r="Y97" t="str">
            <v>BALBOA (CA)</v>
          </cell>
          <cell r="Z97" t="str">
            <v>19075</v>
          </cell>
          <cell r="AA97" t="str">
            <v>Cauca</v>
          </cell>
        </row>
        <row r="98">
          <cell r="Y98" t="str">
            <v>BALBOA (RI)</v>
          </cell>
          <cell r="Z98" t="str">
            <v>66075</v>
          </cell>
          <cell r="AA98" t="str">
            <v>Risaralda</v>
          </cell>
        </row>
        <row r="99">
          <cell r="Y99" t="str">
            <v>BALCON DEL CESAR</v>
          </cell>
          <cell r="Z99" t="str">
            <v>20443</v>
          </cell>
          <cell r="AA99" t="str">
            <v>Cesar</v>
          </cell>
        </row>
        <row r="100">
          <cell r="Y100" t="str">
            <v>BARANOA</v>
          </cell>
          <cell r="Z100" t="str">
            <v>08078</v>
          </cell>
          <cell r="AA100" t="str">
            <v>Atlántico</v>
          </cell>
        </row>
        <row r="101">
          <cell r="Y101" t="str">
            <v>BARAYA</v>
          </cell>
          <cell r="Z101" t="str">
            <v>41078</v>
          </cell>
          <cell r="AA101" t="str">
            <v>Huila</v>
          </cell>
        </row>
        <row r="102">
          <cell r="Y102" t="str">
            <v>BARBACOAS</v>
          </cell>
          <cell r="Z102" t="str">
            <v>52079</v>
          </cell>
          <cell r="AA102" t="str">
            <v>Nariño</v>
          </cell>
        </row>
        <row r="103">
          <cell r="Y103" t="str">
            <v>BARBOSA (AN)</v>
          </cell>
          <cell r="Z103" t="str">
            <v>05079</v>
          </cell>
          <cell r="AA103" t="str">
            <v>Antioquia</v>
          </cell>
        </row>
        <row r="104">
          <cell r="Y104" t="str">
            <v>BARBOSA (SA)</v>
          </cell>
          <cell r="Z104" t="str">
            <v>68077</v>
          </cell>
          <cell r="AA104" t="str">
            <v>Santander</v>
          </cell>
        </row>
        <row r="105">
          <cell r="Y105" t="str">
            <v>BARICHARA</v>
          </cell>
          <cell r="Z105" t="str">
            <v>68079</v>
          </cell>
          <cell r="AA105" t="str">
            <v>Santander</v>
          </cell>
        </row>
        <row r="106">
          <cell r="Y106" t="str">
            <v>BARRANCA DE UPÍA</v>
          </cell>
          <cell r="Z106" t="str">
            <v>50110</v>
          </cell>
          <cell r="AA106" t="str">
            <v>Meta</v>
          </cell>
        </row>
        <row r="107">
          <cell r="Y107" t="str">
            <v>BARRANCABERMEJA</v>
          </cell>
          <cell r="Z107" t="str">
            <v>68081</v>
          </cell>
          <cell r="AA107" t="str">
            <v>Santander</v>
          </cell>
        </row>
        <row r="108">
          <cell r="Y108" t="str">
            <v>BARRANCAS</v>
          </cell>
          <cell r="Z108" t="str">
            <v>44078</v>
          </cell>
          <cell r="AA108" t="str">
            <v>La Guajira</v>
          </cell>
        </row>
        <row r="109">
          <cell r="Y109" t="str">
            <v>BARRANCO DE LOBA</v>
          </cell>
          <cell r="Z109" t="str">
            <v>13074</v>
          </cell>
          <cell r="AA109" t="str">
            <v>Bolívar</v>
          </cell>
        </row>
        <row r="110">
          <cell r="Y110" t="str">
            <v>BARRANCO MINAS</v>
          </cell>
          <cell r="Z110" t="str">
            <v>94343</v>
          </cell>
          <cell r="AA110" t="str">
            <v>Guainía</v>
          </cell>
        </row>
        <row r="111">
          <cell r="Y111" t="str">
            <v>BECERRIL</v>
          </cell>
          <cell r="Z111" t="str">
            <v>20045</v>
          </cell>
          <cell r="AA111" t="str">
            <v>Cesar</v>
          </cell>
        </row>
        <row r="112">
          <cell r="Y112" t="str">
            <v>BELALCÁZAR (CAL)</v>
          </cell>
          <cell r="Z112" t="str">
            <v>17088</v>
          </cell>
          <cell r="AA112" t="str">
            <v>Caldas</v>
          </cell>
        </row>
        <row r="113">
          <cell r="Y113" t="str">
            <v>BELALCÁZAR (CAU)</v>
          </cell>
          <cell r="Z113" t="str">
            <v>19517</v>
          </cell>
          <cell r="AA113" t="str">
            <v>Cauca</v>
          </cell>
        </row>
        <row r="114">
          <cell r="Y114" t="str">
            <v>BELÉN (CA)</v>
          </cell>
          <cell r="Z114" t="str">
            <v>15087</v>
          </cell>
          <cell r="AA114" t="str">
            <v>Boyacá</v>
          </cell>
        </row>
        <row r="115">
          <cell r="Y115" t="str">
            <v>BELÉN (BO)</v>
          </cell>
          <cell r="Z115" t="str">
            <v>52083</v>
          </cell>
          <cell r="AA115" t="str">
            <v>Nariño</v>
          </cell>
        </row>
        <row r="116">
          <cell r="Y116" t="str">
            <v>BELÉN DE BAJIRÁ</v>
          </cell>
          <cell r="Z116" t="str">
            <v>27086</v>
          </cell>
          <cell r="AA116" t="str">
            <v>Chocó</v>
          </cell>
        </row>
        <row r="117">
          <cell r="Y117" t="str">
            <v>BELÉN DE LOS ANDAQUIES</v>
          </cell>
          <cell r="Z117" t="str">
            <v>18094</v>
          </cell>
          <cell r="AA117" t="str">
            <v>Caquetá</v>
          </cell>
        </row>
        <row r="118">
          <cell r="Y118" t="str">
            <v>BELÉN DE UMBRÍA</v>
          </cell>
          <cell r="Z118" t="str">
            <v>66088</v>
          </cell>
          <cell r="AA118" t="str">
            <v>Risaralda</v>
          </cell>
        </row>
        <row r="119">
          <cell r="Y119" t="str">
            <v>BELLAVISTA</v>
          </cell>
          <cell r="Z119" t="str">
            <v>27099</v>
          </cell>
          <cell r="AA119" t="str">
            <v>Chocó</v>
          </cell>
        </row>
        <row r="120">
          <cell r="Y120" t="str">
            <v>BELLO</v>
          </cell>
          <cell r="Z120" t="str">
            <v>05088</v>
          </cell>
          <cell r="AA120" t="str">
            <v>Antioquia</v>
          </cell>
        </row>
        <row r="121">
          <cell r="Y121" t="str">
            <v>BELMIRA</v>
          </cell>
          <cell r="Z121" t="str">
            <v>05086</v>
          </cell>
          <cell r="AA121" t="str">
            <v>Antioquia</v>
          </cell>
        </row>
        <row r="122">
          <cell r="Y122" t="str">
            <v>BELTRÁN</v>
          </cell>
          <cell r="Z122" t="str">
            <v>25086</v>
          </cell>
          <cell r="AA122" t="str">
            <v>Cundinamarca</v>
          </cell>
        </row>
        <row r="123">
          <cell r="Y123" t="str">
            <v>BERBEO</v>
          </cell>
          <cell r="Z123" t="str">
            <v>15090</v>
          </cell>
          <cell r="AA123" t="str">
            <v>Boyacá</v>
          </cell>
        </row>
        <row r="124">
          <cell r="Y124" t="str">
            <v>BERRUECOS</v>
          </cell>
          <cell r="Z124" t="str">
            <v>52051</v>
          </cell>
          <cell r="AA124" t="str">
            <v>Nariño</v>
          </cell>
        </row>
        <row r="125">
          <cell r="Y125" t="str">
            <v>BETANIA</v>
          </cell>
          <cell r="Z125" t="str">
            <v>05091</v>
          </cell>
          <cell r="AA125" t="str">
            <v>Antioquia</v>
          </cell>
        </row>
        <row r="126">
          <cell r="Y126" t="str">
            <v>BETÉ</v>
          </cell>
          <cell r="Z126" t="str">
            <v>27425</v>
          </cell>
          <cell r="AA126" t="str">
            <v>Chocó</v>
          </cell>
        </row>
        <row r="127">
          <cell r="Y127" t="str">
            <v>BETÉITIVA</v>
          </cell>
          <cell r="Z127" t="str">
            <v>15092</v>
          </cell>
          <cell r="AA127" t="str">
            <v>Boyacá</v>
          </cell>
        </row>
        <row r="128">
          <cell r="Y128" t="str">
            <v>BETULIA (AN)</v>
          </cell>
          <cell r="Z128" t="str">
            <v>05093</v>
          </cell>
          <cell r="AA128" t="str">
            <v>Antioquia</v>
          </cell>
        </row>
        <row r="129">
          <cell r="Y129" t="str">
            <v>BETULIA (SA)</v>
          </cell>
          <cell r="Z129" t="str">
            <v>68092</v>
          </cell>
          <cell r="AA129" t="str">
            <v>Santander</v>
          </cell>
        </row>
        <row r="130">
          <cell r="Y130" t="str">
            <v>BETULIA (SU)</v>
          </cell>
          <cell r="Z130" t="str">
            <v>70702</v>
          </cell>
          <cell r="AA130" t="str">
            <v>Sucre</v>
          </cell>
        </row>
        <row r="131">
          <cell r="Y131" t="str">
            <v>BITUIMA</v>
          </cell>
          <cell r="Z131" t="str">
            <v>25095</v>
          </cell>
          <cell r="AA131" t="str">
            <v>Cundinamarca</v>
          </cell>
        </row>
        <row r="132">
          <cell r="Y132" t="str">
            <v>BOAVITA</v>
          </cell>
          <cell r="Z132" t="str">
            <v>15097</v>
          </cell>
          <cell r="AA132" t="str">
            <v>Boyacá</v>
          </cell>
        </row>
        <row r="133">
          <cell r="Y133" t="str">
            <v>BOCA DE PEPE</v>
          </cell>
          <cell r="Z133" t="str">
            <v>27430</v>
          </cell>
          <cell r="AA133" t="str">
            <v>Chocó</v>
          </cell>
        </row>
        <row r="134">
          <cell r="Y134" t="str">
            <v>BOCAS DE SATINGA</v>
          </cell>
          <cell r="Z134" t="str">
            <v>52490</v>
          </cell>
          <cell r="AA134" t="str">
            <v>Nariño</v>
          </cell>
        </row>
        <row r="135">
          <cell r="Y135" t="str">
            <v>BOCHALEMA</v>
          </cell>
          <cell r="Z135" t="str">
            <v>54099</v>
          </cell>
          <cell r="AA135" t="str">
            <v>Norte de Santander</v>
          </cell>
        </row>
        <row r="136">
          <cell r="Y136" t="str">
            <v>BOGOTÁ, D.C.</v>
          </cell>
          <cell r="Z136" t="str">
            <v>11001</v>
          </cell>
          <cell r="AA136" t="str">
            <v>Bogotá, D.C.</v>
          </cell>
        </row>
        <row r="137">
          <cell r="Y137" t="str">
            <v>BOJACÁ</v>
          </cell>
          <cell r="Z137" t="str">
            <v>25099</v>
          </cell>
          <cell r="AA137" t="str">
            <v>Cundinamarca</v>
          </cell>
        </row>
        <row r="138">
          <cell r="Y138" t="str">
            <v>BOLÍVAR (CA)</v>
          </cell>
          <cell r="Z138" t="str">
            <v>19100</v>
          </cell>
          <cell r="AA138" t="str">
            <v>Cauca</v>
          </cell>
        </row>
        <row r="139">
          <cell r="Y139" t="str">
            <v>BOLÍVAR (SA)</v>
          </cell>
          <cell r="Z139" t="str">
            <v>68101</v>
          </cell>
          <cell r="AA139" t="str">
            <v>Santander</v>
          </cell>
        </row>
        <row r="140">
          <cell r="Y140" t="str">
            <v>BOLÍVAR (VA)</v>
          </cell>
          <cell r="Z140" t="str">
            <v>76100</v>
          </cell>
          <cell r="AA140" t="str">
            <v>Valle del Cauca</v>
          </cell>
        </row>
        <row r="141">
          <cell r="Y141" t="str">
            <v>BOSCONIA</v>
          </cell>
          <cell r="Z141" t="str">
            <v>20060</v>
          </cell>
          <cell r="AA141" t="str">
            <v>Cesar</v>
          </cell>
        </row>
        <row r="142">
          <cell r="Y142" t="str">
            <v>BOYACÁ</v>
          </cell>
          <cell r="Z142" t="str">
            <v>15104</v>
          </cell>
          <cell r="AA142" t="str">
            <v>Boyacá</v>
          </cell>
        </row>
        <row r="143">
          <cell r="Y143" t="str">
            <v>BRICEÑO (AN)</v>
          </cell>
          <cell r="Z143" t="str">
            <v>05107</v>
          </cell>
          <cell r="AA143" t="str">
            <v>Antioquia</v>
          </cell>
        </row>
        <row r="144">
          <cell r="Y144" t="str">
            <v>BRICEÑO (BO)</v>
          </cell>
          <cell r="Z144" t="str">
            <v>15106</v>
          </cell>
          <cell r="AA144" t="str">
            <v>Boyacá</v>
          </cell>
        </row>
        <row r="145">
          <cell r="Y145" t="str">
            <v>BUCARAMANGA</v>
          </cell>
          <cell r="Z145" t="str">
            <v>68001</v>
          </cell>
          <cell r="AA145" t="str">
            <v>Santander</v>
          </cell>
        </row>
        <row r="146">
          <cell r="Y146" t="str">
            <v>BUCARASICA</v>
          </cell>
          <cell r="Z146" t="str">
            <v>54109</v>
          </cell>
          <cell r="AA146" t="str">
            <v>Norte de Santander</v>
          </cell>
        </row>
        <row r="147">
          <cell r="Y147" t="str">
            <v>BUENAVENTURA</v>
          </cell>
          <cell r="Z147" t="str">
            <v>76109</v>
          </cell>
          <cell r="AA147" t="str">
            <v>Valle del Cauca</v>
          </cell>
        </row>
        <row r="148">
          <cell r="Y148" t="str">
            <v>BUENAVISTA (BO)</v>
          </cell>
          <cell r="Z148" t="str">
            <v>15109</v>
          </cell>
          <cell r="AA148" t="str">
            <v>Boyacá</v>
          </cell>
        </row>
        <row r="149">
          <cell r="Y149" t="str">
            <v>BUENAVISTA (CO)</v>
          </cell>
          <cell r="Z149" t="str">
            <v>23079</v>
          </cell>
          <cell r="AA149" t="str">
            <v>Córdoba</v>
          </cell>
        </row>
        <row r="150">
          <cell r="Y150" t="str">
            <v>BUENAVISTA (QU)</v>
          </cell>
          <cell r="Z150" t="str">
            <v>63111</v>
          </cell>
          <cell r="AA150" t="str">
            <v>Quindio</v>
          </cell>
        </row>
        <row r="151">
          <cell r="Y151" t="str">
            <v>BUENAVISTA (SU)</v>
          </cell>
          <cell r="Z151" t="str">
            <v>70110</v>
          </cell>
          <cell r="AA151" t="str">
            <v>Sucre</v>
          </cell>
        </row>
        <row r="152">
          <cell r="Y152" t="str">
            <v>BUENOS AIRES</v>
          </cell>
          <cell r="Z152" t="str">
            <v>19110</v>
          </cell>
          <cell r="AA152" t="str">
            <v>Cauca</v>
          </cell>
        </row>
        <row r="153">
          <cell r="Y153" t="str">
            <v>BUESACO</v>
          </cell>
          <cell r="Z153" t="str">
            <v>52110</v>
          </cell>
          <cell r="AA153" t="str">
            <v>Nariño</v>
          </cell>
        </row>
        <row r="154">
          <cell r="Y154" t="str">
            <v>BUGALAGRANDE</v>
          </cell>
          <cell r="Z154" t="str">
            <v>76113</v>
          </cell>
          <cell r="AA154" t="str">
            <v>Valle del Cauca</v>
          </cell>
        </row>
        <row r="155">
          <cell r="Y155" t="str">
            <v>BURITICÁ</v>
          </cell>
          <cell r="Z155" t="str">
            <v>05113</v>
          </cell>
          <cell r="AA155" t="str">
            <v>Antioquia</v>
          </cell>
        </row>
        <row r="156">
          <cell r="Y156" t="str">
            <v>BUSBANZÁ</v>
          </cell>
          <cell r="Z156" t="str">
            <v>15114</v>
          </cell>
          <cell r="AA156" t="str">
            <v>Boyacá</v>
          </cell>
        </row>
        <row r="157">
          <cell r="Y157" t="str">
            <v>CABRERA (CU)</v>
          </cell>
          <cell r="Z157" t="str">
            <v>25120</v>
          </cell>
          <cell r="AA157" t="str">
            <v>Cundinamarca</v>
          </cell>
        </row>
        <row r="158">
          <cell r="Y158" t="str">
            <v>CABRERA (SA)</v>
          </cell>
          <cell r="Z158" t="str">
            <v>68121</v>
          </cell>
          <cell r="AA158" t="str">
            <v>Santander</v>
          </cell>
        </row>
        <row r="159">
          <cell r="Y159" t="str">
            <v>CABUYARO</v>
          </cell>
          <cell r="Z159" t="str">
            <v>50124</v>
          </cell>
          <cell r="AA159" t="str">
            <v>Meta</v>
          </cell>
        </row>
        <row r="160">
          <cell r="Y160" t="str">
            <v>CACAHUAL</v>
          </cell>
          <cell r="Z160" t="str">
            <v>94886</v>
          </cell>
          <cell r="AA160" t="str">
            <v>Guainía</v>
          </cell>
        </row>
        <row r="161">
          <cell r="Y161" t="str">
            <v>CÁCERES</v>
          </cell>
          <cell r="Z161" t="str">
            <v>05120</v>
          </cell>
          <cell r="AA161" t="str">
            <v>Antioquia</v>
          </cell>
        </row>
        <row r="162">
          <cell r="Y162" t="str">
            <v>CACHIPAY</v>
          </cell>
          <cell r="Z162" t="str">
            <v>25123</v>
          </cell>
          <cell r="AA162" t="str">
            <v>Cundinamarca</v>
          </cell>
        </row>
        <row r="163">
          <cell r="Y163" t="str">
            <v>CACHIRÁ</v>
          </cell>
          <cell r="Z163" t="str">
            <v>54128</v>
          </cell>
          <cell r="AA163" t="str">
            <v>Norte de Santander</v>
          </cell>
        </row>
        <row r="164">
          <cell r="Y164" t="str">
            <v>CÁCOTA</v>
          </cell>
          <cell r="Z164" t="str">
            <v>54125</v>
          </cell>
          <cell r="AA164" t="str">
            <v>Norte de Santander</v>
          </cell>
        </row>
        <row r="165">
          <cell r="Y165" t="str">
            <v>CAICEDO</v>
          </cell>
          <cell r="Z165" t="str">
            <v>05125</v>
          </cell>
          <cell r="AA165" t="str">
            <v>Antioquia</v>
          </cell>
        </row>
        <row r="166">
          <cell r="Y166" t="str">
            <v>CAICEDONIA</v>
          </cell>
          <cell r="Z166" t="str">
            <v>76122</v>
          </cell>
          <cell r="AA166" t="str">
            <v>Valle del Cauca</v>
          </cell>
        </row>
        <row r="167">
          <cell r="Y167" t="str">
            <v>CAIMITO</v>
          </cell>
          <cell r="Z167" t="str">
            <v>70124</v>
          </cell>
          <cell r="AA167" t="str">
            <v>Sucre</v>
          </cell>
        </row>
        <row r="168">
          <cell r="Y168" t="str">
            <v>CAJAMARCA</v>
          </cell>
          <cell r="Z168" t="str">
            <v>73124</v>
          </cell>
          <cell r="AA168" t="str">
            <v>Tolima</v>
          </cell>
        </row>
        <row r="169">
          <cell r="Y169" t="str">
            <v>CAJIBÍO</v>
          </cell>
          <cell r="Z169" t="str">
            <v>19130</v>
          </cell>
          <cell r="AA169" t="str">
            <v>Cauca</v>
          </cell>
        </row>
        <row r="170">
          <cell r="Y170" t="str">
            <v>CAJICÁ</v>
          </cell>
          <cell r="Z170" t="str">
            <v>25126</v>
          </cell>
          <cell r="AA170" t="str">
            <v>Cundinamarca</v>
          </cell>
        </row>
        <row r="171">
          <cell r="Y171" t="str">
            <v>CALAMAR (BO)</v>
          </cell>
          <cell r="Z171" t="str">
            <v>13140</v>
          </cell>
          <cell r="AA171" t="str">
            <v>Bolívar</v>
          </cell>
        </row>
        <row r="172">
          <cell r="Y172" t="str">
            <v>CALAMAR (GU)</v>
          </cell>
          <cell r="Z172" t="str">
            <v>95015</v>
          </cell>
          <cell r="AA172" t="str">
            <v>Guaviare</v>
          </cell>
        </row>
        <row r="173">
          <cell r="Y173" t="str">
            <v>CALARCA</v>
          </cell>
          <cell r="Z173" t="str">
            <v>63130</v>
          </cell>
          <cell r="AA173" t="str">
            <v>Quindio</v>
          </cell>
        </row>
        <row r="174">
          <cell r="Y174" t="str">
            <v>CALDAS (AN)</v>
          </cell>
          <cell r="Z174" t="str">
            <v>05129</v>
          </cell>
          <cell r="AA174" t="str">
            <v>Antioquia</v>
          </cell>
        </row>
        <row r="175">
          <cell r="Y175" t="str">
            <v>CALDAS (BO)</v>
          </cell>
          <cell r="Z175" t="str">
            <v>15131</v>
          </cell>
          <cell r="AA175" t="str">
            <v>Boyacá</v>
          </cell>
        </row>
        <row r="176">
          <cell r="Y176" t="str">
            <v>CALDONO</v>
          </cell>
          <cell r="Z176" t="str">
            <v>19137</v>
          </cell>
          <cell r="AA176" t="str">
            <v>Cauca</v>
          </cell>
        </row>
        <row r="177">
          <cell r="Y177" t="str">
            <v>CALIFORNIA</v>
          </cell>
          <cell r="Z177" t="str">
            <v>68132</v>
          </cell>
          <cell r="AA177" t="str">
            <v>Santander</v>
          </cell>
        </row>
        <row r="178">
          <cell r="Y178" t="str">
            <v>CALOTO</v>
          </cell>
          <cell r="Z178" t="str">
            <v>19142</v>
          </cell>
          <cell r="AA178" t="str">
            <v>Cauca</v>
          </cell>
        </row>
        <row r="179">
          <cell r="Y179" t="str">
            <v>CAMPAMENTO</v>
          </cell>
          <cell r="Z179" t="str">
            <v>05134</v>
          </cell>
          <cell r="AA179" t="str">
            <v>Antioquia</v>
          </cell>
        </row>
        <row r="180">
          <cell r="Y180" t="str">
            <v>CAMPO ALEGRE</v>
          </cell>
          <cell r="Z180" t="str">
            <v>94887</v>
          </cell>
          <cell r="AA180" t="str">
            <v>Guainía</v>
          </cell>
        </row>
        <row r="181">
          <cell r="Y181" t="str">
            <v>CAMPO DE LA CRUZ</v>
          </cell>
          <cell r="Z181" t="str">
            <v>08137</v>
          </cell>
          <cell r="AA181" t="str">
            <v>Atlántico</v>
          </cell>
        </row>
        <row r="182">
          <cell r="Y182" t="str">
            <v>CAMPOALEGRE</v>
          </cell>
          <cell r="Z182" t="str">
            <v>41132</v>
          </cell>
          <cell r="AA182" t="str">
            <v>Huila</v>
          </cell>
        </row>
        <row r="183">
          <cell r="Y183" t="str">
            <v>CAMPOHERMOSO</v>
          </cell>
          <cell r="Z183" t="str">
            <v>15135</v>
          </cell>
          <cell r="AA183" t="str">
            <v>Boyacá</v>
          </cell>
        </row>
        <row r="184">
          <cell r="Y184" t="str">
            <v>CANALETE</v>
          </cell>
          <cell r="Z184" t="str">
            <v>23090</v>
          </cell>
          <cell r="AA184" t="str">
            <v>Córdoba</v>
          </cell>
        </row>
        <row r="185">
          <cell r="Y185" t="str">
            <v>CANDELARIA (AT)</v>
          </cell>
          <cell r="Z185" t="str">
            <v>08141</v>
          </cell>
          <cell r="AA185" t="str">
            <v>Atlántico</v>
          </cell>
        </row>
        <row r="186">
          <cell r="Y186" t="str">
            <v>CANDELARIA (VA)</v>
          </cell>
          <cell r="Z186" t="str">
            <v>76130</v>
          </cell>
          <cell r="AA186" t="str">
            <v>Valle del Cauca</v>
          </cell>
        </row>
        <row r="187">
          <cell r="Y187" t="str">
            <v>CANTAGALLO</v>
          </cell>
          <cell r="Z187" t="str">
            <v>13160</v>
          </cell>
          <cell r="AA187" t="str">
            <v>Bolívar</v>
          </cell>
        </row>
        <row r="188">
          <cell r="Y188" t="str">
            <v>CAÑASGORDAS</v>
          </cell>
          <cell r="Z188" t="str">
            <v>05138</v>
          </cell>
          <cell r="AA188" t="str">
            <v>Antioquia</v>
          </cell>
        </row>
        <row r="189">
          <cell r="Y189" t="str">
            <v>CAPARRAPÍ</v>
          </cell>
          <cell r="Z189" t="str">
            <v>25148</v>
          </cell>
          <cell r="AA189" t="str">
            <v>Cundinamarca</v>
          </cell>
        </row>
        <row r="190">
          <cell r="Y190" t="str">
            <v>CAPITANEJO</v>
          </cell>
          <cell r="Z190" t="str">
            <v>68147</v>
          </cell>
          <cell r="AA190" t="str">
            <v>Santander</v>
          </cell>
        </row>
        <row r="191">
          <cell r="Y191" t="str">
            <v>CAQUEZA</v>
          </cell>
          <cell r="Z191" t="str">
            <v>25151</v>
          </cell>
          <cell r="AA191" t="str">
            <v>Cundinamarca</v>
          </cell>
        </row>
        <row r="192">
          <cell r="Y192" t="str">
            <v>CARACOLÍ</v>
          </cell>
          <cell r="Z192" t="str">
            <v>05142</v>
          </cell>
          <cell r="AA192" t="str">
            <v>Antioquia</v>
          </cell>
        </row>
        <row r="193">
          <cell r="Y193" t="str">
            <v>CARAMANTA</v>
          </cell>
          <cell r="Z193" t="str">
            <v>05145</v>
          </cell>
          <cell r="AA193" t="str">
            <v>Antioquia</v>
          </cell>
        </row>
        <row r="194">
          <cell r="Y194" t="str">
            <v>CARCASÍ</v>
          </cell>
          <cell r="Z194" t="str">
            <v>68152</v>
          </cell>
          <cell r="AA194" t="str">
            <v>Santander</v>
          </cell>
        </row>
        <row r="195">
          <cell r="Y195" t="str">
            <v>CAREPA</v>
          </cell>
          <cell r="Z195" t="str">
            <v>05147</v>
          </cell>
          <cell r="AA195" t="str">
            <v>Antioquia</v>
          </cell>
        </row>
        <row r="196">
          <cell r="Y196" t="str">
            <v>CARLOSAMA</v>
          </cell>
          <cell r="Z196" t="str">
            <v>52224</v>
          </cell>
          <cell r="AA196" t="str">
            <v>Nariño</v>
          </cell>
        </row>
        <row r="197">
          <cell r="Y197" t="str">
            <v>CARMEN DE APICALÁ</v>
          </cell>
          <cell r="Z197" t="str">
            <v>73148</v>
          </cell>
          <cell r="AA197" t="str">
            <v>Tolima</v>
          </cell>
        </row>
        <row r="198">
          <cell r="Y198" t="str">
            <v>CARMEN DE CARUPA</v>
          </cell>
          <cell r="Z198" t="str">
            <v>25154</v>
          </cell>
          <cell r="AA198" t="str">
            <v>Cundinamarca</v>
          </cell>
        </row>
        <row r="199">
          <cell r="Y199" t="str">
            <v>CAROLINA</v>
          </cell>
          <cell r="Z199" t="str">
            <v>05150</v>
          </cell>
          <cell r="AA199" t="str">
            <v>Antioquia</v>
          </cell>
        </row>
        <row r="200">
          <cell r="Y200" t="str">
            <v>CARTAGENA DEL CHAIRÁ</v>
          </cell>
          <cell r="Z200" t="str">
            <v>18150</v>
          </cell>
          <cell r="AA200" t="str">
            <v>Caquetá</v>
          </cell>
        </row>
        <row r="201">
          <cell r="Y201" t="str">
            <v>CARTAGO</v>
          </cell>
          <cell r="Z201" t="str">
            <v>76147</v>
          </cell>
          <cell r="AA201" t="str">
            <v>Valle del Cauca</v>
          </cell>
        </row>
        <row r="202">
          <cell r="Y202" t="str">
            <v>CARURU</v>
          </cell>
          <cell r="Z202" t="str">
            <v>97161</v>
          </cell>
          <cell r="AA202" t="str">
            <v>Vaupés</v>
          </cell>
        </row>
        <row r="203">
          <cell r="Y203" t="str">
            <v>CASABE</v>
          </cell>
          <cell r="Z203" t="str">
            <v>05893</v>
          </cell>
          <cell r="AA203" t="str">
            <v>Antioquia</v>
          </cell>
        </row>
        <row r="204">
          <cell r="Y204" t="str">
            <v>CASABIANCA</v>
          </cell>
          <cell r="Z204" t="str">
            <v>73152</v>
          </cell>
          <cell r="AA204" t="str">
            <v>Tolima</v>
          </cell>
        </row>
        <row r="205">
          <cell r="Y205" t="str">
            <v>CASTILLA LA NUEVA</v>
          </cell>
          <cell r="Z205" t="str">
            <v>50150</v>
          </cell>
          <cell r="AA205" t="str">
            <v>Meta</v>
          </cell>
        </row>
        <row r="206">
          <cell r="Y206" t="str">
            <v>CAUCASIA</v>
          </cell>
          <cell r="Z206" t="str">
            <v>05154</v>
          </cell>
          <cell r="AA206" t="str">
            <v>Antioquia</v>
          </cell>
        </row>
        <row r="207">
          <cell r="Y207" t="str">
            <v>CEPITÁ</v>
          </cell>
          <cell r="Z207" t="str">
            <v>68160</v>
          </cell>
          <cell r="AA207" t="str">
            <v>Santander</v>
          </cell>
        </row>
        <row r="208">
          <cell r="Y208" t="str">
            <v>CERETÉ</v>
          </cell>
          <cell r="Z208" t="str">
            <v>23162</v>
          </cell>
          <cell r="AA208" t="str">
            <v>Córdoba</v>
          </cell>
        </row>
        <row r="209">
          <cell r="Y209" t="str">
            <v>CERINZA</v>
          </cell>
          <cell r="Z209" t="str">
            <v>15162</v>
          </cell>
          <cell r="AA209" t="str">
            <v>Boyacá</v>
          </cell>
        </row>
        <row r="210">
          <cell r="Y210" t="str">
            <v>CERRITO</v>
          </cell>
          <cell r="Z210" t="str">
            <v>68162</v>
          </cell>
          <cell r="AA210" t="str">
            <v>Santander</v>
          </cell>
        </row>
        <row r="211">
          <cell r="Y211" t="str">
            <v>CERRO SAN ANTONIO</v>
          </cell>
          <cell r="Z211" t="str">
            <v>47161</v>
          </cell>
          <cell r="AA211" t="str">
            <v>Magdalena</v>
          </cell>
        </row>
        <row r="212">
          <cell r="Y212" t="str">
            <v>CÉRTEGUI</v>
          </cell>
          <cell r="Z212" t="str">
            <v>27160</v>
          </cell>
          <cell r="AA212" t="str">
            <v>Chocó</v>
          </cell>
        </row>
        <row r="213">
          <cell r="Y213" t="str">
            <v>CHACHAGÜÍ</v>
          </cell>
          <cell r="Z213" t="str">
            <v>52240</v>
          </cell>
          <cell r="AA213" t="str">
            <v>Nariño</v>
          </cell>
        </row>
        <row r="214">
          <cell r="Y214" t="str">
            <v>CHAGUANÍ</v>
          </cell>
          <cell r="Z214" t="str">
            <v>25168</v>
          </cell>
          <cell r="AA214" t="str">
            <v>Cundinamarca</v>
          </cell>
        </row>
        <row r="215">
          <cell r="Y215" t="str">
            <v>CHALÁN</v>
          </cell>
          <cell r="Z215" t="str">
            <v>70230</v>
          </cell>
          <cell r="AA215" t="str">
            <v>Sucre</v>
          </cell>
        </row>
        <row r="216">
          <cell r="Y216" t="str">
            <v>CHAMEZA</v>
          </cell>
          <cell r="Z216" t="str">
            <v>85015</v>
          </cell>
          <cell r="AA216" t="str">
            <v>Casanare</v>
          </cell>
        </row>
        <row r="217">
          <cell r="Y217" t="str">
            <v>CHAPARRAL</v>
          </cell>
          <cell r="Z217" t="str">
            <v>73168</v>
          </cell>
          <cell r="AA217" t="str">
            <v>Tolima</v>
          </cell>
        </row>
        <row r="218">
          <cell r="Y218" t="str">
            <v>CHARALÁ</v>
          </cell>
          <cell r="Z218" t="str">
            <v>68167</v>
          </cell>
          <cell r="AA218" t="str">
            <v>Santander</v>
          </cell>
        </row>
        <row r="219">
          <cell r="Y219" t="str">
            <v>CHARTA</v>
          </cell>
          <cell r="Z219" t="str">
            <v>68169</v>
          </cell>
          <cell r="AA219" t="str">
            <v>Santander</v>
          </cell>
        </row>
        <row r="220">
          <cell r="Y220" t="str">
            <v>CHÍA</v>
          </cell>
          <cell r="Z220" t="str">
            <v>25175</v>
          </cell>
          <cell r="AA220" t="str">
            <v>Cundinamarca</v>
          </cell>
        </row>
        <row r="221">
          <cell r="Y221" t="str">
            <v>CHIBOLO</v>
          </cell>
          <cell r="Z221" t="str">
            <v>47170</v>
          </cell>
          <cell r="AA221" t="str">
            <v>Magdalena</v>
          </cell>
        </row>
        <row r="222">
          <cell r="Y222" t="str">
            <v>CHIGORODÓ</v>
          </cell>
          <cell r="Z222" t="str">
            <v>05172</v>
          </cell>
          <cell r="AA222" t="str">
            <v>Antioquia</v>
          </cell>
        </row>
        <row r="223">
          <cell r="Y223" t="str">
            <v>CHIMA</v>
          </cell>
          <cell r="Z223" t="str">
            <v>68176</v>
          </cell>
          <cell r="AA223" t="str">
            <v>Santander</v>
          </cell>
        </row>
        <row r="224">
          <cell r="Y224" t="str">
            <v>CHIMÁ</v>
          </cell>
          <cell r="Z224" t="str">
            <v>23168</v>
          </cell>
          <cell r="AA224" t="str">
            <v>Córdoba</v>
          </cell>
        </row>
        <row r="225">
          <cell r="Y225" t="str">
            <v>CHIMICHAGUA</v>
          </cell>
          <cell r="Z225" t="str">
            <v>20175</v>
          </cell>
          <cell r="AA225" t="str">
            <v>Cesar</v>
          </cell>
        </row>
        <row r="226">
          <cell r="Y226" t="str">
            <v>CHINÁCOTA</v>
          </cell>
          <cell r="Z226" t="str">
            <v>54172</v>
          </cell>
          <cell r="AA226" t="str">
            <v>Norte de Santander</v>
          </cell>
        </row>
        <row r="227">
          <cell r="Y227" t="str">
            <v>CHINAVITA</v>
          </cell>
          <cell r="Z227" t="str">
            <v>15172</v>
          </cell>
          <cell r="AA227" t="str">
            <v>Boyacá</v>
          </cell>
        </row>
        <row r="228">
          <cell r="Y228" t="str">
            <v>CHINCHINÁ</v>
          </cell>
          <cell r="Z228" t="str">
            <v>17174</v>
          </cell>
          <cell r="AA228" t="str">
            <v>Caldas</v>
          </cell>
        </row>
        <row r="229">
          <cell r="Y229" t="str">
            <v>CHINÚ</v>
          </cell>
          <cell r="Z229" t="str">
            <v>23182</v>
          </cell>
          <cell r="AA229" t="str">
            <v>Córdoba</v>
          </cell>
        </row>
        <row r="230">
          <cell r="Y230" t="str">
            <v>CHIPAQUE</v>
          </cell>
          <cell r="Z230" t="str">
            <v>25178</v>
          </cell>
          <cell r="AA230" t="str">
            <v>Cundinamarca</v>
          </cell>
        </row>
        <row r="231">
          <cell r="Y231" t="str">
            <v>CHIPATÁ</v>
          </cell>
          <cell r="Z231" t="str">
            <v>68179</v>
          </cell>
          <cell r="AA231" t="str">
            <v>Santander</v>
          </cell>
        </row>
        <row r="232">
          <cell r="Y232" t="str">
            <v>CHIQUINQUIRÁ</v>
          </cell>
          <cell r="Z232" t="str">
            <v>15176</v>
          </cell>
          <cell r="AA232" t="str">
            <v>Boyacá</v>
          </cell>
        </row>
        <row r="233">
          <cell r="Y233" t="str">
            <v>CHÍQUIZA</v>
          </cell>
          <cell r="Z233" t="str">
            <v>15232</v>
          </cell>
          <cell r="AA233" t="str">
            <v>Boyacá</v>
          </cell>
        </row>
        <row r="234">
          <cell r="Y234" t="str">
            <v>CHIRIGUANÁ</v>
          </cell>
          <cell r="Z234" t="str">
            <v>20178</v>
          </cell>
          <cell r="AA234" t="str">
            <v>Cesar</v>
          </cell>
        </row>
        <row r="235">
          <cell r="Y235" t="str">
            <v>CHISCAS</v>
          </cell>
          <cell r="Z235" t="str">
            <v>15180</v>
          </cell>
          <cell r="AA235" t="str">
            <v>Boyacá</v>
          </cell>
        </row>
        <row r="236">
          <cell r="Y236" t="str">
            <v>CHITA</v>
          </cell>
          <cell r="Z236" t="str">
            <v>15183</v>
          </cell>
          <cell r="AA236" t="str">
            <v>Boyacá</v>
          </cell>
        </row>
        <row r="237">
          <cell r="Y237" t="str">
            <v>CHITAGÁ</v>
          </cell>
          <cell r="Z237" t="str">
            <v>54174</v>
          </cell>
          <cell r="AA237" t="str">
            <v>Norte de Santander</v>
          </cell>
        </row>
        <row r="238">
          <cell r="Y238" t="str">
            <v>CHITARAQUE</v>
          </cell>
          <cell r="Z238" t="str">
            <v>15185</v>
          </cell>
          <cell r="AA238" t="str">
            <v>Boyacá</v>
          </cell>
        </row>
        <row r="239">
          <cell r="Y239" t="str">
            <v>CHIVATÁ</v>
          </cell>
          <cell r="Z239" t="str">
            <v>15187</v>
          </cell>
          <cell r="AA239" t="str">
            <v>Boyacá</v>
          </cell>
        </row>
        <row r="240">
          <cell r="Y240" t="str">
            <v>CHIVOR</v>
          </cell>
          <cell r="Z240" t="str">
            <v>15236</v>
          </cell>
          <cell r="AA240" t="str">
            <v>Boyacá</v>
          </cell>
        </row>
        <row r="241">
          <cell r="Y241" t="str">
            <v>CHOACHÍ</v>
          </cell>
          <cell r="Z241" t="str">
            <v>25181</v>
          </cell>
          <cell r="AA241" t="str">
            <v>Cundinamarca</v>
          </cell>
        </row>
        <row r="242">
          <cell r="Y242" t="str">
            <v>CHOCONTÁ</v>
          </cell>
          <cell r="Z242" t="str">
            <v>25183</v>
          </cell>
          <cell r="AA242" t="str">
            <v>Cundinamarca</v>
          </cell>
        </row>
        <row r="243">
          <cell r="Y243" t="str">
            <v>CICUCO</v>
          </cell>
          <cell r="Z243" t="str">
            <v>13188</v>
          </cell>
          <cell r="AA243" t="str">
            <v>Bolívar</v>
          </cell>
        </row>
        <row r="244">
          <cell r="Y244" t="str">
            <v>CIÉNAGA</v>
          </cell>
          <cell r="Z244" t="str">
            <v>47189</v>
          </cell>
          <cell r="AA244" t="str">
            <v>Magdalena</v>
          </cell>
        </row>
        <row r="245">
          <cell r="Y245" t="str">
            <v>CIÉNAGA DE ORO</v>
          </cell>
          <cell r="Z245" t="str">
            <v>23189</v>
          </cell>
          <cell r="AA245" t="str">
            <v>Córdoba</v>
          </cell>
        </row>
        <row r="246">
          <cell r="Y246" t="str">
            <v>CIÉNEGA</v>
          </cell>
          <cell r="Z246" t="str">
            <v>15189</v>
          </cell>
          <cell r="AA246" t="str">
            <v>Boyacá</v>
          </cell>
        </row>
        <row r="247">
          <cell r="Y247" t="str">
            <v>CIMITARRA</v>
          </cell>
          <cell r="Z247" t="str">
            <v>68190</v>
          </cell>
          <cell r="AA247" t="str">
            <v>Santander</v>
          </cell>
        </row>
        <row r="248">
          <cell r="Y248" t="str">
            <v>CIRCASIA</v>
          </cell>
          <cell r="Z248" t="str">
            <v>63190</v>
          </cell>
          <cell r="AA248" t="str">
            <v>Quindio</v>
          </cell>
        </row>
        <row r="249">
          <cell r="Y249" t="str">
            <v>CISNEROS</v>
          </cell>
          <cell r="Z249" t="str">
            <v>05190</v>
          </cell>
          <cell r="AA249" t="str">
            <v>Antioquia</v>
          </cell>
        </row>
        <row r="250">
          <cell r="Y250" t="str">
            <v>CIUDAD BOLÍVAR</v>
          </cell>
          <cell r="Z250" t="str">
            <v>05101</v>
          </cell>
          <cell r="AA250" t="str">
            <v>Antioquia</v>
          </cell>
        </row>
        <row r="251">
          <cell r="Y251" t="str">
            <v>CLEMENCIA</v>
          </cell>
          <cell r="Z251" t="str">
            <v>13222</v>
          </cell>
          <cell r="AA251" t="str">
            <v>Bolívar</v>
          </cell>
        </row>
        <row r="252">
          <cell r="Y252" t="str">
            <v>COCONUCO</v>
          </cell>
          <cell r="Z252" t="str">
            <v>19585</v>
          </cell>
          <cell r="AA252" t="str">
            <v>Cauca</v>
          </cell>
        </row>
        <row r="253">
          <cell r="Y253" t="str">
            <v>COCORNÁ</v>
          </cell>
          <cell r="Z253" t="str">
            <v>05197</v>
          </cell>
          <cell r="AA253" t="str">
            <v>Antioquia</v>
          </cell>
        </row>
        <row r="254">
          <cell r="Y254" t="str">
            <v>COELLO</v>
          </cell>
          <cell r="Z254" t="str">
            <v>73200</v>
          </cell>
          <cell r="AA254" t="str">
            <v>Tolima</v>
          </cell>
        </row>
        <row r="255">
          <cell r="Y255" t="str">
            <v>COGUA</v>
          </cell>
          <cell r="Z255" t="str">
            <v>25200</v>
          </cell>
          <cell r="AA255" t="str">
            <v>Cundinamarca</v>
          </cell>
        </row>
        <row r="256">
          <cell r="Y256" t="str">
            <v>COLOMBIA</v>
          </cell>
          <cell r="Z256" t="str">
            <v>41206</v>
          </cell>
          <cell r="AA256" t="str">
            <v>Huila</v>
          </cell>
        </row>
        <row r="257">
          <cell r="Y257" t="str">
            <v>COLÓN</v>
          </cell>
          <cell r="Z257" t="str">
            <v>86219</v>
          </cell>
          <cell r="AA257" t="str">
            <v>Putumayo</v>
          </cell>
        </row>
        <row r="258">
          <cell r="Y258" t="str">
            <v>CÓMBITA</v>
          </cell>
          <cell r="Z258" t="str">
            <v>15204</v>
          </cell>
          <cell r="AA258" t="str">
            <v>Boyacá</v>
          </cell>
        </row>
        <row r="259">
          <cell r="Y259" t="str">
            <v>CONCEPCIÓN (AN)</v>
          </cell>
          <cell r="Z259" t="str">
            <v>05206</v>
          </cell>
          <cell r="AA259" t="str">
            <v>Antioquia</v>
          </cell>
        </row>
        <row r="260">
          <cell r="Y260" t="str">
            <v>CONCEPCIÓN (SA)</v>
          </cell>
          <cell r="Z260" t="str">
            <v>68207</v>
          </cell>
          <cell r="AA260" t="str">
            <v>Santander</v>
          </cell>
        </row>
        <row r="261">
          <cell r="Y261" t="str">
            <v>CONCORDIA (AN)</v>
          </cell>
          <cell r="Z261" t="str">
            <v>05209</v>
          </cell>
          <cell r="AA261" t="str">
            <v>Antioquia</v>
          </cell>
        </row>
        <row r="262">
          <cell r="Y262" t="str">
            <v>CONCORDIA (MA)</v>
          </cell>
          <cell r="Z262" t="str">
            <v>47205</v>
          </cell>
          <cell r="AA262" t="str">
            <v>Magdalena</v>
          </cell>
        </row>
        <row r="263">
          <cell r="Y263" t="str">
            <v>CONDOTO</v>
          </cell>
          <cell r="Z263" t="str">
            <v>27205</v>
          </cell>
          <cell r="AA263" t="str">
            <v>Chocó</v>
          </cell>
        </row>
        <row r="264">
          <cell r="Y264" t="str">
            <v>CONFINES</v>
          </cell>
          <cell r="Z264" t="str">
            <v>68209</v>
          </cell>
          <cell r="AA264" t="str">
            <v>Santander</v>
          </cell>
        </row>
        <row r="265">
          <cell r="Y265" t="str">
            <v>CONSACA</v>
          </cell>
          <cell r="Z265" t="str">
            <v>52207</v>
          </cell>
          <cell r="AA265" t="str">
            <v>Nariño</v>
          </cell>
        </row>
        <row r="266">
          <cell r="Y266" t="str">
            <v>CONTADERO</v>
          </cell>
          <cell r="Z266" t="str">
            <v>52210</v>
          </cell>
          <cell r="AA266" t="str">
            <v>Nariño</v>
          </cell>
        </row>
        <row r="267">
          <cell r="Y267" t="str">
            <v>CONTRATACIÓN</v>
          </cell>
          <cell r="Z267" t="str">
            <v>68211</v>
          </cell>
          <cell r="AA267" t="str">
            <v>Santander</v>
          </cell>
        </row>
        <row r="268">
          <cell r="Y268" t="str">
            <v>CONVENCIÓN</v>
          </cell>
          <cell r="Z268" t="str">
            <v>54206</v>
          </cell>
          <cell r="AA268" t="str">
            <v>Norte de Santander</v>
          </cell>
        </row>
        <row r="269">
          <cell r="Y269" t="str">
            <v>COPACABANA</v>
          </cell>
          <cell r="Z269" t="str">
            <v>05212</v>
          </cell>
          <cell r="AA269" t="str">
            <v>Antioquia</v>
          </cell>
        </row>
        <row r="270">
          <cell r="Y270" t="str">
            <v>COPER</v>
          </cell>
          <cell r="Z270" t="str">
            <v>15212</v>
          </cell>
          <cell r="AA270" t="str">
            <v>Boyacá</v>
          </cell>
        </row>
        <row r="271">
          <cell r="Y271" t="str">
            <v>CÓRDOBA (BO)</v>
          </cell>
          <cell r="Z271" t="str">
            <v>13212</v>
          </cell>
          <cell r="AA271" t="str">
            <v>Bolívar</v>
          </cell>
        </row>
        <row r="272">
          <cell r="Y272" t="str">
            <v>CÓRDOBA (NA)</v>
          </cell>
          <cell r="Z272" t="str">
            <v>52215</v>
          </cell>
          <cell r="AA272" t="str">
            <v>Nariño</v>
          </cell>
        </row>
        <row r="273">
          <cell r="Y273" t="str">
            <v>CÓRDOBA (QU)</v>
          </cell>
          <cell r="Z273" t="str">
            <v>63212</v>
          </cell>
          <cell r="AA273" t="str">
            <v>Quindio</v>
          </cell>
        </row>
        <row r="274">
          <cell r="Y274" t="str">
            <v>CORINTO</v>
          </cell>
          <cell r="Z274" t="str">
            <v>19212</v>
          </cell>
          <cell r="AA274" t="str">
            <v>Cauca</v>
          </cell>
        </row>
        <row r="275">
          <cell r="Y275" t="str">
            <v>COROMORO</v>
          </cell>
          <cell r="Z275" t="str">
            <v>68217</v>
          </cell>
          <cell r="AA275" t="str">
            <v>Santander</v>
          </cell>
        </row>
        <row r="276">
          <cell r="Y276" t="str">
            <v>COROZAL</v>
          </cell>
          <cell r="Z276" t="str">
            <v>70215</v>
          </cell>
          <cell r="AA276" t="str">
            <v>Sucre</v>
          </cell>
        </row>
        <row r="277">
          <cell r="Y277" t="str">
            <v>CORRALES</v>
          </cell>
          <cell r="Z277" t="str">
            <v>15215</v>
          </cell>
          <cell r="AA277" t="str">
            <v>Boyacá</v>
          </cell>
        </row>
        <row r="278">
          <cell r="Y278" t="str">
            <v>COTA</v>
          </cell>
          <cell r="Z278" t="str">
            <v>25214</v>
          </cell>
          <cell r="AA278" t="str">
            <v>Cundinamarca</v>
          </cell>
        </row>
        <row r="279">
          <cell r="Y279" t="str">
            <v>COTORRA</v>
          </cell>
          <cell r="Z279" t="str">
            <v>23300</v>
          </cell>
          <cell r="AA279" t="str">
            <v>Córdoba</v>
          </cell>
        </row>
        <row r="280">
          <cell r="Y280" t="str">
            <v>COVARACHÍA</v>
          </cell>
          <cell r="Z280" t="str">
            <v>15218</v>
          </cell>
          <cell r="AA280" t="str">
            <v>Boyacá</v>
          </cell>
        </row>
        <row r="281">
          <cell r="Y281" t="str">
            <v>COVEÑAS</v>
          </cell>
          <cell r="Z281" t="str">
            <v>70221</v>
          </cell>
          <cell r="AA281" t="str">
            <v>Sucre</v>
          </cell>
        </row>
        <row r="282">
          <cell r="Y282" t="str">
            <v>COYAIMA</v>
          </cell>
          <cell r="Z282" t="str">
            <v>73217</v>
          </cell>
          <cell r="AA282" t="str">
            <v>Tolima</v>
          </cell>
        </row>
        <row r="283">
          <cell r="Y283" t="str">
            <v>CRAVO NORTE</v>
          </cell>
          <cell r="Z283" t="str">
            <v>81220</v>
          </cell>
          <cell r="AA283" t="str">
            <v>Arauca</v>
          </cell>
        </row>
        <row r="284">
          <cell r="Y284" t="str">
            <v>CUBARÁ</v>
          </cell>
          <cell r="Z284" t="str">
            <v>15223</v>
          </cell>
          <cell r="AA284" t="str">
            <v>Boyacá</v>
          </cell>
        </row>
        <row r="285">
          <cell r="Y285" t="str">
            <v>CUBARRAL</v>
          </cell>
          <cell r="Z285" t="str">
            <v>50223</v>
          </cell>
          <cell r="AA285" t="str">
            <v>Meta</v>
          </cell>
        </row>
        <row r="286">
          <cell r="Y286" t="str">
            <v>CUCAITA</v>
          </cell>
          <cell r="Z286" t="str">
            <v>15224</v>
          </cell>
          <cell r="AA286" t="str">
            <v>Boyacá</v>
          </cell>
        </row>
        <row r="287">
          <cell r="Y287" t="str">
            <v>CUCUNUBÁ</v>
          </cell>
          <cell r="Z287" t="str">
            <v>25224</v>
          </cell>
          <cell r="AA287" t="str">
            <v>Cundinamarca</v>
          </cell>
        </row>
        <row r="288">
          <cell r="Y288" t="str">
            <v>CUCUTILLA</v>
          </cell>
          <cell r="Z288" t="str">
            <v>54223</v>
          </cell>
          <cell r="AA288" t="str">
            <v>Norte de Santander</v>
          </cell>
        </row>
        <row r="289">
          <cell r="Y289" t="str">
            <v>CUÍTIVA</v>
          </cell>
          <cell r="Z289" t="str">
            <v>15226</v>
          </cell>
          <cell r="AA289" t="str">
            <v>Boyacá</v>
          </cell>
        </row>
        <row r="290">
          <cell r="Y290" t="str">
            <v>CUMARAL</v>
          </cell>
          <cell r="Z290" t="str">
            <v>50226</v>
          </cell>
          <cell r="AA290" t="str">
            <v>Meta</v>
          </cell>
        </row>
        <row r="291">
          <cell r="Y291" t="str">
            <v>CUMARIBO</v>
          </cell>
          <cell r="Z291" t="str">
            <v>99773</v>
          </cell>
          <cell r="AA291" t="str">
            <v>Vichada</v>
          </cell>
        </row>
        <row r="292">
          <cell r="Y292" t="str">
            <v>CUMBAL</v>
          </cell>
          <cell r="Z292" t="str">
            <v>52227</v>
          </cell>
          <cell r="AA292" t="str">
            <v>Nariño</v>
          </cell>
        </row>
        <row r="293">
          <cell r="Y293" t="str">
            <v>CUMBITARA</v>
          </cell>
          <cell r="Z293" t="str">
            <v>52233</v>
          </cell>
          <cell r="AA293" t="str">
            <v>Nariño</v>
          </cell>
        </row>
        <row r="294">
          <cell r="Y294" t="str">
            <v>CUNDAY</v>
          </cell>
          <cell r="Z294" t="str">
            <v>73226</v>
          </cell>
          <cell r="AA294" t="str">
            <v>Tolima</v>
          </cell>
        </row>
        <row r="295">
          <cell r="Y295" t="str">
            <v>CURBARADÓ</v>
          </cell>
          <cell r="Z295" t="str">
            <v>27150</v>
          </cell>
          <cell r="AA295" t="str">
            <v>Chocó</v>
          </cell>
        </row>
        <row r="296">
          <cell r="Y296" t="str">
            <v>CURILLO</v>
          </cell>
          <cell r="Z296" t="str">
            <v>18205</v>
          </cell>
          <cell r="AA296" t="str">
            <v>Caquetá</v>
          </cell>
        </row>
        <row r="297">
          <cell r="Y297" t="str">
            <v>CURITÍ</v>
          </cell>
          <cell r="Z297" t="str">
            <v>68229</v>
          </cell>
          <cell r="AA297" t="str">
            <v>Santander</v>
          </cell>
        </row>
        <row r="298">
          <cell r="Y298" t="str">
            <v>CURUMANÍ</v>
          </cell>
          <cell r="Z298" t="str">
            <v>20228</v>
          </cell>
          <cell r="AA298" t="str">
            <v>Cesar</v>
          </cell>
        </row>
        <row r="299">
          <cell r="Y299" t="str">
            <v>DABEIBA</v>
          </cell>
          <cell r="Z299" t="str">
            <v>05234</v>
          </cell>
          <cell r="AA299" t="str">
            <v>Antioquia</v>
          </cell>
        </row>
        <row r="300">
          <cell r="Y300" t="str">
            <v>DAGUA</v>
          </cell>
          <cell r="Z300" t="str">
            <v>76233</v>
          </cell>
          <cell r="AA300" t="str">
            <v>Valle del Cauca</v>
          </cell>
        </row>
        <row r="301">
          <cell r="Y301" t="str">
            <v>DARIÉN</v>
          </cell>
          <cell r="Z301" t="str">
            <v>76126</v>
          </cell>
          <cell r="AA301" t="str">
            <v>Valle del Cauca</v>
          </cell>
        </row>
        <row r="302">
          <cell r="Y302" t="str">
            <v>DIBULLA</v>
          </cell>
          <cell r="Z302" t="str">
            <v>44090</v>
          </cell>
          <cell r="AA302" t="str">
            <v>La Guajira</v>
          </cell>
        </row>
        <row r="303">
          <cell r="Y303" t="str">
            <v>DISTRACCIÓN</v>
          </cell>
          <cell r="Z303" t="str">
            <v>44098</v>
          </cell>
          <cell r="AA303" t="str">
            <v>La Guajira</v>
          </cell>
        </row>
        <row r="304">
          <cell r="Y304" t="str">
            <v>DISTRITO ESPECIAL, INDUSTRIAL Y PORTUARIO DE BARRANQUILLA</v>
          </cell>
          <cell r="Z304" t="str">
            <v>08001</v>
          </cell>
          <cell r="AA304" t="str">
            <v>Atlántico</v>
          </cell>
        </row>
        <row r="305">
          <cell r="Y305" t="str">
            <v>DISTRITO TURÍSTICO Y CULTURAL DE CARTAGENA DE INDIAS</v>
          </cell>
          <cell r="Z305" t="str">
            <v>13001</v>
          </cell>
          <cell r="AA305" t="str">
            <v>Bolívar</v>
          </cell>
        </row>
        <row r="306">
          <cell r="Y306" t="str">
            <v>DISTRITO TURÍSTICO,CULTURAL E HISTÓRICO DE SANTA MARTA</v>
          </cell>
          <cell r="Z306" t="str">
            <v>47001</v>
          </cell>
          <cell r="AA306" t="str">
            <v>Magdalena</v>
          </cell>
        </row>
        <row r="307">
          <cell r="Y307" t="str">
            <v>DOLORES</v>
          </cell>
          <cell r="Z307" t="str">
            <v>73236</v>
          </cell>
          <cell r="AA307" t="str">
            <v>Tolima</v>
          </cell>
        </row>
        <row r="308">
          <cell r="Y308" t="str">
            <v>DON MATÍAS</v>
          </cell>
          <cell r="Z308" t="str">
            <v>05237</v>
          </cell>
          <cell r="AA308" t="str">
            <v>Antioquia</v>
          </cell>
        </row>
        <row r="309">
          <cell r="Y309" t="str">
            <v>DOSQUEBRADAS</v>
          </cell>
          <cell r="Z309" t="str">
            <v>66170</v>
          </cell>
          <cell r="AA309" t="str">
            <v>Risaralda</v>
          </cell>
        </row>
        <row r="310">
          <cell r="Y310" t="str">
            <v>DUITAMA</v>
          </cell>
          <cell r="Z310" t="str">
            <v>15238</v>
          </cell>
          <cell r="AA310" t="str">
            <v>Boyacá</v>
          </cell>
        </row>
        <row r="311">
          <cell r="Y311" t="str">
            <v>DURANIA</v>
          </cell>
          <cell r="Z311" t="str">
            <v>54239</v>
          </cell>
          <cell r="AA311" t="str">
            <v>Norte de Santander</v>
          </cell>
        </row>
        <row r="312">
          <cell r="Y312" t="str">
            <v>EBÉJICO</v>
          </cell>
          <cell r="Z312" t="str">
            <v>05240</v>
          </cell>
          <cell r="AA312" t="str">
            <v>Antioquia</v>
          </cell>
        </row>
        <row r="313">
          <cell r="Y313" t="str">
            <v>EL ÁGUILA</v>
          </cell>
          <cell r="Z313" t="str">
            <v>76243</v>
          </cell>
          <cell r="AA313" t="str">
            <v>Valle del Cauca</v>
          </cell>
        </row>
        <row r="314">
          <cell r="Y314" t="str">
            <v>EL BAGRE</v>
          </cell>
          <cell r="Z314" t="str">
            <v>05250</v>
          </cell>
          <cell r="AA314" t="str">
            <v>Antioquia</v>
          </cell>
        </row>
        <row r="315">
          <cell r="Y315" t="str">
            <v>EL BANCO</v>
          </cell>
          <cell r="Z315" t="str">
            <v>47245</v>
          </cell>
          <cell r="AA315" t="str">
            <v>Magdalena</v>
          </cell>
        </row>
        <row r="316">
          <cell r="Y316" t="str">
            <v>EL BORDO</v>
          </cell>
          <cell r="Z316" t="str">
            <v>19532</v>
          </cell>
          <cell r="AA316" t="str">
            <v>Cauca</v>
          </cell>
        </row>
        <row r="317">
          <cell r="Y317" t="str">
            <v>EL CAIRO</v>
          </cell>
          <cell r="Z317" t="str">
            <v>76246</v>
          </cell>
          <cell r="AA317" t="str">
            <v>Valle del Cauca</v>
          </cell>
        </row>
        <row r="318">
          <cell r="Y318" t="str">
            <v>EL CALVARIO</v>
          </cell>
          <cell r="Z318" t="str">
            <v>50245</v>
          </cell>
          <cell r="AA318" t="str">
            <v>Meta</v>
          </cell>
        </row>
        <row r="319">
          <cell r="Y319" t="str">
            <v>EL CARMEN</v>
          </cell>
          <cell r="Z319" t="str">
            <v>54245</v>
          </cell>
          <cell r="AA319" t="str">
            <v>Norte de Santander</v>
          </cell>
        </row>
        <row r="320">
          <cell r="Y320" t="str">
            <v>EL CARMEN DE ATRATO</v>
          </cell>
          <cell r="Z320" t="str">
            <v>27245</v>
          </cell>
          <cell r="AA320" t="str">
            <v>Chocó</v>
          </cell>
        </row>
        <row r="321">
          <cell r="Y321" t="str">
            <v>EL CARMEN DE BOLÍVAR</v>
          </cell>
          <cell r="Z321" t="str">
            <v>13244</v>
          </cell>
          <cell r="AA321" t="str">
            <v>Bolívar</v>
          </cell>
        </row>
        <row r="322">
          <cell r="Y322" t="str">
            <v>EL CARMEN DE CHUCURÍ</v>
          </cell>
          <cell r="Z322" t="str">
            <v>68235</v>
          </cell>
          <cell r="AA322" t="str">
            <v>Santander</v>
          </cell>
        </row>
        <row r="323">
          <cell r="Y323" t="str">
            <v>EL CARMEN DE VIBORAL</v>
          </cell>
          <cell r="Z323" t="str">
            <v>05148</v>
          </cell>
          <cell r="AA323" t="str">
            <v>Antioquia</v>
          </cell>
        </row>
        <row r="324">
          <cell r="Y324" t="str">
            <v>EL CASTILLO</v>
          </cell>
          <cell r="Z324" t="str">
            <v>50251</v>
          </cell>
          <cell r="AA324" t="str">
            <v>Meta</v>
          </cell>
        </row>
        <row r="325">
          <cell r="Y325" t="str">
            <v>EL CERRITO</v>
          </cell>
          <cell r="Z325" t="str">
            <v>76248</v>
          </cell>
          <cell r="AA325" t="str">
            <v>Valle del Cauca</v>
          </cell>
        </row>
        <row r="326">
          <cell r="Y326" t="str">
            <v>EL CHARCO</v>
          </cell>
          <cell r="Z326" t="str">
            <v>52250</v>
          </cell>
          <cell r="AA326" t="str">
            <v>Nariño</v>
          </cell>
        </row>
        <row r="327">
          <cell r="Y327" t="str">
            <v>EL COCUY</v>
          </cell>
          <cell r="Z327" t="str">
            <v>15244</v>
          </cell>
          <cell r="AA327" t="str">
            <v>Boyacá</v>
          </cell>
        </row>
        <row r="328">
          <cell r="Y328" t="str">
            <v>EL COLEGIO</v>
          </cell>
          <cell r="Z328" t="str">
            <v>25245</v>
          </cell>
          <cell r="AA328" t="str">
            <v>Cundinamarca</v>
          </cell>
        </row>
        <row r="329">
          <cell r="Y329" t="str">
            <v>EL COPEY</v>
          </cell>
          <cell r="Z329" t="str">
            <v>20238</v>
          </cell>
          <cell r="AA329" t="str">
            <v>Cesar</v>
          </cell>
        </row>
        <row r="330">
          <cell r="Y330" t="str">
            <v>EL DIFICIL</v>
          </cell>
          <cell r="Z330" t="str">
            <v>47058</v>
          </cell>
          <cell r="AA330" t="str">
            <v>Magdalena</v>
          </cell>
        </row>
        <row r="331">
          <cell r="Y331" t="str">
            <v>EL DONCELLO</v>
          </cell>
          <cell r="Z331" t="str">
            <v>18247</v>
          </cell>
          <cell r="AA331" t="str">
            <v>Caquetá</v>
          </cell>
        </row>
        <row r="332">
          <cell r="Y332" t="str">
            <v>EL DORADO</v>
          </cell>
          <cell r="Z332" t="str">
            <v>50270</v>
          </cell>
          <cell r="AA332" t="str">
            <v>Meta</v>
          </cell>
        </row>
        <row r="333">
          <cell r="Y333" t="str">
            <v>EL DOVIO</v>
          </cell>
          <cell r="Z333" t="str">
            <v>76250</v>
          </cell>
          <cell r="AA333" t="str">
            <v>Valle del Cauca</v>
          </cell>
        </row>
        <row r="334">
          <cell r="Y334" t="str">
            <v>EL ENCANTO</v>
          </cell>
          <cell r="Z334" t="str">
            <v>91263</v>
          </cell>
          <cell r="AA334" t="str">
            <v>Amazonas</v>
          </cell>
        </row>
        <row r="335">
          <cell r="Y335" t="str">
            <v>EL ESPINO</v>
          </cell>
          <cell r="Z335" t="str">
            <v>15248</v>
          </cell>
          <cell r="AA335" t="str">
            <v>Boyacá</v>
          </cell>
        </row>
        <row r="336">
          <cell r="Y336" t="str">
            <v>EL GUACAMAYO</v>
          </cell>
          <cell r="Z336" t="str">
            <v>68245</v>
          </cell>
          <cell r="AA336" t="str">
            <v>Santander</v>
          </cell>
        </row>
        <row r="337">
          <cell r="Y337" t="str">
            <v>EL GUAMO</v>
          </cell>
          <cell r="Z337" t="str">
            <v>13248</v>
          </cell>
          <cell r="AA337" t="str">
            <v>Bolívar</v>
          </cell>
        </row>
        <row r="338">
          <cell r="Y338" t="str">
            <v>EL MOLINO</v>
          </cell>
          <cell r="Z338" t="str">
            <v>44110</v>
          </cell>
          <cell r="AA338" t="str">
            <v>La Guajira</v>
          </cell>
        </row>
        <row r="339">
          <cell r="Y339" t="str">
            <v>EL PASO</v>
          </cell>
          <cell r="Z339" t="str">
            <v>20250</v>
          </cell>
          <cell r="AA339" t="str">
            <v>Cesar</v>
          </cell>
        </row>
        <row r="340">
          <cell r="Y340" t="str">
            <v>EL PAUJIL</v>
          </cell>
          <cell r="Z340" t="str">
            <v>18256</v>
          </cell>
          <cell r="AA340" t="str">
            <v>Caquetá</v>
          </cell>
        </row>
        <row r="341">
          <cell r="Y341" t="str">
            <v>EL PEÑOL</v>
          </cell>
          <cell r="Z341" t="str">
            <v>52254</v>
          </cell>
          <cell r="AA341" t="str">
            <v>Nariño</v>
          </cell>
        </row>
        <row r="342">
          <cell r="Y342" t="str">
            <v>EL PEÑÓN (BO)</v>
          </cell>
          <cell r="Z342" t="str">
            <v>13268</v>
          </cell>
          <cell r="AA342" t="str">
            <v>Bolívar</v>
          </cell>
        </row>
        <row r="343">
          <cell r="Y343" t="str">
            <v>EL PEÑÓN (CU)</v>
          </cell>
          <cell r="Z343" t="str">
            <v>25258</v>
          </cell>
          <cell r="AA343" t="str">
            <v>Cundinamarca</v>
          </cell>
        </row>
        <row r="344">
          <cell r="Y344" t="str">
            <v>EL PEÑÓN (SA)</v>
          </cell>
          <cell r="Z344" t="str">
            <v>68250</v>
          </cell>
          <cell r="AA344" t="str">
            <v>Santander</v>
          </cell>
        </row>
        <row r="345">
          <cell r="Y345" t="str">
            <v>EL PIÑON</v>
          </cell>
          <cell r="Z345" t="str">
            <v>47258</v>
          </cell>
          <cell r="AA345" t="str">
            <v>Magdalena</v>
          </cell>
        </row>
        <row r="346">
          <cell r="Y346" t="str">
            <v>EL PLAYÓN</v>
          </cell>
          <cell r="Z346" t="str">
            <v>68255</v>
          </cell>
          <cell r="AA346" t="str">
            <v>Santander</v>
          </cell>
        </row>
        <row r="347">
          <cell r="Y347" t="str">
            <v>EL RETÉN</v>
          </cell>
          <cell r="Z347" t="str">
            <v>47268</v>
          </cell>
          <cell r="AA347" t="str">
            <v>Magdalena</v>
          </cell>
        </row>
        <row r="348">
          <cell r="Y348" t="str">
            <v>EL RETORNO</v>
          </cell>
          <cell r="Z348" t="str">
            <v>95025</v>
          </cell>
          <cell r="AA348" t="str">
            <v>Guaviare</v>
          </cell>
        </row>
        <row r="349">
          <cell r="Y349" t="str">
            <v>EL ROBLE</v>
          </cell>
          <cell r="Z349" t="str">
            <v>70233</v>
          </cell>
          <cell r="AA349" t="str">
            <v>Sucre</v>
          </cell>
        </row>
        <row r="350">
          <cell r="Y350" t="str">
            <v>EL ROSAL</v>
          </cell>
          <cell r="Z350" t="str">
            <v>25260</v>
          </cell>
          <cell r="AA350" t="str">
            <v>Cundinamarca</v>
          </cell>
        </row>
        <row r="351">
          <cell r="Y351" t="str">
            <v>EL ROSARIO</v>
          </cell>
          <cell r="Z351" t="str">
            <v>52256</v>
          </cell>
          <cell r="AA351" t="str">
            <v>Nariño</v>
          </cell>
        </row>
        <row r="352">
          <cell r="Y352" t="str">
            <v>EL SANTUARIO</v>
          </cell>
          <cell r="Z352" t="str">
            <v>05697</v>
          </cell>
          <cell r="AA352" t="str">
            <v>Antioquia</v>
          </cell>
        </row>
        <row r="353">
          <cell r="Y353" t="str">
            <v>EL TABLÓN DE GÓMEZ</v>
          </cell>
          <cell r="Z353" t="str">
            <v>52258</v>
          </cell>
          <cell r="AA353" t="str">
            <v>Nariño</v>
          </cell>
        </row>
        <row r="354">
          <cell r="Y354" t="str">
            <v>EL TAMBO (CA)</v>
          </cell>
          <cell r="Z354" t="str">
            <v>19256</v>
          </cell>
          <cell r="AA354" t="str">
            <v>Cauca</v>
          </cell>
        </row>
        <row r="355">
          <cell r="Y355" t="str">
            <v>EL TAMBO (NA)</v>
          </cell>
          <cell r="Z355" t="str">
            <v>52260</v>
          </cell>
          <cell r="AA355" t="str">
            <v>Nariño</v>
          </cell>
        </row>
        <row r="356">
          <cell r="Y356" t="str">
            <v>EL TARRA</v>
          </cell>
          <cell r="Z356" t="str">
            <v>54250</v>
          </cell>
          <cell r="AA356" t="str">
            <v>Norte de Santander</v>
          </cell>
        </row>
        <row r="357">
          <cell r="Y357" t="str">
            <v>EL ZULIA</v>
          </cell>
          <cell r="Z357" t="str">
            <v>54261</v>
          </cell>
          <cell r="AA357" t="str">
            <v>Norte de Santander</v>
          </cell>
        </row>
        <row r="358">
          <cell r="Y358" t="str">
            <v>ELÍAS</v>
          </cell>
          <cell r="Z358" t="str">
            <v>41244</v>
          </cell>
          <cell r="AA358" t="str">
            <v>Huila</v>
          </cell>
        </row>
        <row r="359">
          <cell r="Y359" t="str">
            <v>ENCINO</v>
          </cell>
          <cell r="Z359" t="str">
            <v>68264</v>
          </cell>
          <cell r="AA359" t="str">
            <v>Santander</v>
          </cell>
        </row>
        <row r="360">
          <cell r="Y360" t="str">
            <v>ENCISO</v>
          </cell>
          <cell r="Z360" t="str">
            <v>68266</v>
          </cell>
          <cell r="AA360" t="str">
            <v>Santander</v>
          </cell>
        </row>
        <row r="361">
          <cell r="Y361" t="str">
            <v>ENTRERRIOS</v>
          </cell>
          <cell r="Z361" t="str">
            <v>05264</v>
          </cell>
          <cell r="AA361" t="str">
            <v>Antioquia</v>
          </cell>
        </row>
        <row r="362">
          <cell r="Y362" t="str">
            <v>ENVIGADO</v>
          </cell>
          <cell r="Z362" t="str">
            <v>05266</v>
          </cell>
          <cell r="AA362" t="str">
            <v>Antioquia</v>
          </cell>
        </row>
        <row r="363">
          <cell r="Y363" t="str">
            <v>ESPINAL</v>
          </cell>
          <cell r="Z363" t="str">
            <v>73268</v>
          </cell>
          <cell r="AA363" t="str">
            <v>Tolima</v>
          </cell>
        </row>
        <row r="364">
          <cell r="Y364" t="str">
            <v>FACATATIVÁ</v>
          </cell>
          <cell r="Z364" t="str">
            <v>25269</v>
          </cell>
          <cell r="AA364" t="str">
            <v>Cundinamarca</v>
          </cell>
        </row>
        <row r="365">
          <cell r="Y365" t="str">
            <v>FALAN</v>
          </cell>
          <cell r="Z365" t="str">
            <v>73270</v>
          </cell>
          <cell r="AA365" t="str">
            <v>Tolima</v>
          </cell>
        </row>
        <row r="366">
          <cell r="Y366" t="str">
            <v>FILADELFIA</v>
          </cell>
          <cell r="Z366" t="str">
            <v>17272</v>
          </cell>
          <cell r="AA366" t="str">
            <v>Caldas</v>
          </cell>
        </row>
        <row r="367">
          <cell r="Y367" t="str">
            <v>FILANDIA</v>
          </cell>
          <cell r="Z367" t="str">
            <v>63272</v>
          </cell>
          <cell r="AA367" t="str">
            <v>Quindio</v>
          </cell>
        </row>
        <row r="368">
          <cell r="Y368" t="str">
            <v>FIRAVITOBA</v>
          </cell>
          <cell r="Z368" t="str">
            <v>15272</v>
          </cell>
          <cell r="AA368" t="str">
            <v>Boyacá</v>
          </cell>
        </row>
        <row r="369">
          <cell r="Y369" t="str">
            <v>FLANDES</v>
          </cell>
          <cell r="Z369" t="str">
            <v>73275</v>
          </cell>
          <cell r="AA369" t="str">
            <v>Tolima</v>
          </cell>
        </row>
        <row r="370">
          <cell r="Y370" t="str">
            <v>FLORENCIA (CAQ)</v>
          </cell>
          <cell r="Z370" t="str">
            <v>18001</v>
          </cell>
          <cell r="AA370" t="str">
            <v>Caquetá</v>
          </cell>
        </row>
        <row r="371">
          <cell r="Y371" t="str">
            <v>FLORENCIA (CAU)</v>
          </cell>
          <cell r="Z371" t="str">
            <v>19290</v>
          </cell>
          <cell r="AA371" t="str">
            <v>Cauca</v>
          </cell>
        </row>
        <row r="372">
          <cell r="Y372" t="str">
            <v>FLORESTA</v>
          </cell>
          <cell r="Z372" t="str">
            <v>15276</v>
          </cell>
          <cell r="AA372" t="str">
            <v>Boyacá</v>
          </cell>
        </row>
        <row r="373">
          <cell r="Y373" t="str">
            <v>FLORIÁN</v>
          </cell>
          <cell r="Z373" t="str">
            <v>68271</v>
          </cell>
          <cell r="AA373" t="str">
            <v>Santander</v>
          </cell>
        </row>
        <row r="374">
          <cell r="Y374" t="str">
            <v>FLORIDA</v>
          </cell>
          <cell r="Z374" t="str">
            <v>76275</v>
          </cell>
          <cell r="AA374" t="str">
            <v>Valle del Cauca</v>
          </cell>
        </row>
        <row r="375">
          <cell r="Y375" t="str">
            <v>FLORIDABLANCA</v>
          </cell>
          <cell r="Z375" t="str">
            <v>68276</v>
          </cell>
          <cell r="AA375" t="str">
            <v>Santander</v>
          </cell>
        </row>
        <row r="376">
          <cell r="Y376" t="str">
            <v>FOMEQUE</v>
          </cell>
          <cell r="Z376" t="str">
            <v>25279</v>
          </cell>
          <cell r="AA376" t="str">
            <v>Cundinamarca</v>
          </cell>
        </row>
        <row r="377">
          <cell r="Y377" t="str">
            <v>FONSECA</v>
          </cell>
          <cell r="Z377" t="str">
            <v>44279</v>
          </cell>
          <cell r="AA377" t="str">
            <v>La Guajira</v>
          </cell>
        </row>
        <row r="378">
          <cell r="Y378" t="str">
            <v>FORTUL</v>
          </cell>
          <cell r="Z378" t="str">
            <v>81300</v>
          </cell>
          <cell r="AA378" t="str">
            <v>Arauca</v>
          </cell>
        </row>
        <row r="379">
          <cell r="Y379" t="str">
            <v>FOSCA</v>
          </cell>
          <cell r="Z379" t="str">
            <v>25281</v>
          </cell>
          <cell r="AA379" t="str">
            <v>Cundinamarca</v>
          </cell>
        </row>
        <row r="380">
          <cell r="Y380" t="str">
            <v>FREDONIA</v>
          </cell>
          <cell r="Z380" t="str">
            <v>05282</v>
          </cell>
          <cell r="AA380" t="str">
            <v>Antioquia</v>
          </cell>
        </row>
        <row r="381">
          <cell r="Y381" t="str">
            <v>FRESNO</v>
          </cell>
          <cell r="Z381" t="str">
            <v>73283</v>
          </cell>
          <cell r="AA381" t="str">
            <v>Tolima</v>
          </cell>
        </row>
        <row r="382">
          <cell r="Y382" t="str">
            <v>FRONTINO</v>
          </cell>
          <cell r="Z382" t="str">
            <v>05284</v>
          </cell>
          <cell r="AA382" t="str">
            <v>Antioquia</v>
          </cell>
        </row>
        <row r="383">
          <cell r="Y383" t="str">
            <v>FUENTE DE ORO</v>
          </cell>
          <cell r="Z383" t="str">
            <v>50287</v>
          </cell>
          <cell r="AA383" t="str">
            <v>Meta</v>
          </cell>
        </row>
        <row r="384">
          <cell r="Y384" t="str">
            <v>FUNDACIÓN</v>
          </cell>
          <cell r="Z384" t="str">
            <v>47288</v>
          </cell>
          <cell r="AA384" t="str">
            <v>Magdalena</v>
          </cell>
        </row>
        <row r="385">
          <cell r="Y385" t="str">
            <v>FUNES</v>
          </cell>
          <cell r="Z385" t="str">
            <v>52287</v>
          </cell>
          <cell r="AA385" t="str">
            <v>Nariño</v>
          </cell>
        </row>
        <row r="386">
          <cell r="Y386" t="str">
            <v>FUNZA</v>
          </cell>
          <cell r="Z386" t="str">
            <v>25286</v>
          </cell>
          <cell r="AA386" t="str">
            <v>Cundinamarca</v>
          </cell>
        </row>
        <row r="387">
          <cell r="Y387" t="str">
            <v>FÚQUENE</v>
          </cell>
          <cell r="Z387" t="str">
            <v>25288</v>
          </cell>
          <cell r="AA387" t="str">
            <v>Cundinamarca</v>
          </cell>
        </row>
        <row r="388">
          <cell r="Y388" t="str">
            <v>FUSAGASUGÁ</v>
          </cell>
          <cell r="Z388" t="str">
            <v>25290</v>
          </cell>
          <cell r="AA388" t="str">
            <v>Cundinamarca</v>
          </cell>
        </row>
        <row r="389">
          <cell r="Y389" t="str">
            <v>GACHALA</v>
          </cell>
          <cell r="Z389" t="str">
            <v>25293</v>
          </cell>
          <cell r="AA389" t="str">
            <v>Cundinamarca</v>
          </cell>
        </row>
        <row r="390">
          <cell r="Y390" t="str">
            <v>GACHANCIPÁ</v>
          </cell>
          <cell r="Z390" t="str">
            <v>25295</v>
          </cell>
          <cell r="AA390" t="str">
            <v>Cundinamarca</v>
          </cell>
        </row>
        <row r="391">
          <cell r="Y391" t="str">
            <v>GACHANTIVÁ</v>
          </cell>
          <cell r="Z391" t="str">
            <v>15293</v>
          </cell>
          <cell r="AA391" t="str">
            <v>Boyacá</v>
          </cell>
        </row>
        <row r="392">
          <cell r="Y392" t="str">
            <v>GACHETÁ</v>
          </cell>
          <cell r="Z392" t="str">
            <v>25297</v>
          </cell>
          <cell r="AA392" t="str">
            <v>Cundinamarca</v>
          </cell>
        </row>
        <row r="393">
          <cell r="Y393" t="str">
            <v>GALÁN</v>
          </cell>
          <cell r="Z393" t="str">
            <v>68296</v>
          </cell>
          <cell r="AA393" t="str">
            <v>Santander</v>
          </cell>
        </row>
        <row r="394">
          <cell r="Y394" t="str">
            <v>GALAPA</v>
          </cell>
          <cell r="Z394" t="str">
            <v>08296</v>
          </cell>
          <cell r="AA394" t="str">
            <v>Atlántico</v>
          </cell>
        </row>
        <row r="395">
          <cell r="Y395" t="str">
            <v>GALERAS</v>
          </cell>
          <cell r="Z395" t="str">
            <v>70235</v>
          </cell>
          <cell r="AA395" t="str">
            <v>Sucre</v>
          </cell>
        </row>
        <row r="396">
          <cell r="Y396" t="str">
            <v>GAMA</v>
          </cell>
          <cell r="Z396" t="str">
            <v>25299</v>
          </cell>
          <cell r="AA396" t="str">
            <v>Cundinamarca</v>
          </cell>
        </row>
        <row r="397">
          <cell r="Y397" t="str">
            <v>GAMARRA</v>
          </cell>
          <cell r="Z397" t="str">
            <v>20295</v>
          </cell>
          <cell r="AA397" t="str">
            <v>Cesar</v>
          </cell>
        </row>
        <row r="398">
          <cell r="Y398" t="str">
            <v>GAMBITA</v>
          </cell>
          <cell r="Z398" t="str">
            <v>68298</v>
          </cell>
          <cell r="AA398" t="str">
            <v>Santander</v>
          </cell>
        </row>
        <row r="399">
          <cell r="Y399" t="str">
            <v>GAMEZA</v>
          </cell>
          <cell r="Z399" t="str">
            <v>15296</v>
          </cell>
          <cell r="AA399" t="str">
            <v>Boyacá</v>
          </cell>
        </row>
        <row r="400">
          <cell r="Y400" t="str">
            <v>GARAGOA</v>
          </cell>
          <cell r="Z400" t="str">
            <v>15299</v>
          </cell>
          <cell r="AA400" t="str">
            <v>Boyacá</v>
          </cell>
        </row>
        <row r="401">
          <cell r="Y401" t="str">
            <v>GARZÓN</v>
          </cell>
          <cell r="Z401" t="str">
            <v>41298</v>
          </cell>
          <cell r="AA401" t="str">
            <v>Huila</v>
          </cell>
        </row>
        <row r="402">
          <cell r="Y402" t="str">
            <v>GÉNOVA (NA)</v>
          </cell>
          <cell r="Z402" t="str">
            <v>52203</v>
          </cell>
          <cell r="AA402" t="str">
            <v>Nariño</v>
          </cell>
        </row>
        <row r="403">
          <cell r="Y403" t="str">
            <v>GÉNOVA (QU)</v>
          </cell>
          <cell r="Z403" t="str">
            <v>63302</v>
          </cell>
          <cell r="AA403" t="str">
            <v>Quindio</v>
          </cell>
        </row>
        <row r="404">
          <cell r="Y404" t="str">
            <v>GIGANTE</v>
          </cell>
          <cell r="Z404" t="str">
            <v>41306</v>
          </cell>
          <cell r="AA404" t="str">
            <v>Huila</v>
          </cell>
        </row>
        <row r="405">
          <cell r="Y405" t="str">
            <v>GINEBRA</v>
          </cell>
          <cell r="Z405" t="str">
            <v>76306</v>
          </cell>
          <cell r="AA405" t="str">
            <v>Valle del Cauca</v>
          </cell>
        </row>
        <row r="406">
          <cell r="Y406" t="str">
            <v>GIRALDO</v>
          </cell>
          <cell r="Z406" t="str">
            <v>05306</v>
          </cell>
          <cell r="AA406" t="str">
            <v>Antioquia</v>
          </cell>
        </row>
        <row r="407">
          <cell r="Y407" t="str">
            <v>GIRARDOT</v>
          </cell>
          <cell r="Z407" t="str">
            <v>25307</v>
          </cell>
          <cell r="AA407" t="str">
            <v>Cundinamarca</v>
          </cell>
        </row>
        <row r="408">
          <cell r="Y408" t="str">
            <v>GIRARDOTA</v>
          </cell>
          <cell r="Z408" t="str">
            <v>05308</v>
          </cell>
          <cell r="AA408" t="str">
            <v>Antioquia</v>
          </cell>
        </row>
        <row r="409">
          <cell r="Y409" t="str">
            <v>GIRÓN</v>
          </cell>
          <cell r="Z409" t="str">
            <v>68307</v>
          </cell>
          <cell r="AA409" t="str">
            <v>Santander</v>
          </cell>
        </row>
        <row r="410">
          <cell r="Y410" t="str">
            <v>GÓMEZ PLATA</v>
          </cell>
          <cell r="Z410" t="str">
            <v>05310</v>
          </cell>
          <cell r="AA410" t="str">
            <v>Antioquia</v>
          </cell>
        </row>
        <row r="411">
          <cell r="Y411" t="str">
            <v>GONZÁLEZ</v>
          </cell>
          <cell r="Z411" t="str">
            <v>20310</v>
          </cell>
          <cell r="AA411" t="str">
            <v>Cesar</v>
          </cell>
        </row>
        <row r="412">
          <cell r="Y412" t="str">
            <v>GRAMALOTE</v>
          </cell>
          <cell r="Z412" t="str">
            <v>54313</v>
          </cell>
          <cell r="AA412" t="str">
            <v>Norte de Santander</v>
          </cell>
        </row>
        <row r="413">
          <cell r="Y413" t="str">
            <v>GRANADA (AN)</v>
          </cell>
          <cell r="Z413" t="str">
            <v>05313</v>
          </cell>
          <cell r="AA413" t="str">
            <v>Antioquia</v>
          </cell>
        </row>
        <row r="414">
          <cell r="Y414" t="str">
            <v>GRANADA (CU)</v>
          </cell>
          <cell r="Z414" t="str">
            <v>25312</v>
          </cell>
          <cell r="AA414" t="str">
            <v>Cundinamarca</v>
          </cell>
        </row>
        <row r="415">
          <cell r="Y415" t="str">
            <v>GRANADA (MA)</v>
          </cell>
          <cell r="Z415" t="str">
            <v>47460</v>
          </cell>
          <cell r="AA415" t="str">
            <v>Magdalena</v>
          </cell>
        </row>
        <row r="416">
          <cell r="Y416" t="str">
            <v>GRANADA (ME)</v>
          </cell>
          <cell r="Z416" t="str">
            <v>50313</v>
          </cell>
          <cell r="AA416" t="str">
            <v>Meta</v>
          </cell>
        </row>
        <row r="417">
          <cell r="Y417" t="str">
            <v>GUACA</v>
          </cell>
          <cell r="Z417" t="str">
            <v>68318</v>
          </cell>
          <cell r="AA417" t="str">
            <v>Santander</v>
          </cell>
        </row>
        <row r="418">
          <cell r="Y418" t="str">
            <v>GUACAMAYAS</v>
          </cell>
          <cell r="Z418" t="str">
            <v>15317</v>
          </cell>
          <cell r="AA418" t="str">
            <v>Boyacá</v>
          </cell>
        </row>
        <row r="419">
          <cell r="Y419" t="str">
            <v>GUACARÍ</v>
          </cell>
          <cell r="Z419" t="str">
            <v>76318</v>
          </cell>
          <cell r="AA419" t="str">
            <v>Valle del Cauca</v>
          </cell>
        </row>
        <row r="420">
          <cell r="Y420" t="str">
            <v>GUACHAVES</v>
          </cell>
          <cell r="Z420" t="str">
            <v>52699</v>
          </cell>
          <cell r="AA420" t="str">
            <v>Nariño</v>
          </cell>
        </row>
        <row r="421">
          <cell r="Y421" t="str">
            <v>GUACHETÁ</v>
          </cell>
          <cell r="Z421" t="str">
            <v>25317</v>
          </cell>
          <cell r="AA421" t="str">
            <v>Cundinamarca</v>
          </cell>
        </row>
        <row r="422">
          <cell r="Y422" t="str">
            <v>GUACHUCAL</v>
          </cell>
          <cell r="Z422" t="str">
            <v>52317</v>
          </cell>
          <cell r="AA422" t="str">
            <v>Nariño</v>
          </cell>
        </row>
        <row r="423">
          <cell r="Y423" t="str">
            <v>GUADALAJARA DE BUGA</v>
          </cell>
          <cell r="Z423" t="str">
            <v>76111</v>
          </cell>
          <cell r="AA423" t="str">
            <v>Valle del Cauca</v>
          </cell>
        </row>
        <row r="424">
          <cell r="Y424" t="str">
            <v>GUADALUPE (AN)</v>
          </cell>
          <cell r="Z424" t="str">
            <v>05315</v>
          </cell>
          <cell r="AA424" t="str">
            <v>Antioquia</v>
          </cell>
        </row>
        <row r="425">
          <cell r="Y425" t="str">
            <v>GUADALUPE (HU)</v>
          </cell>
          <cell r="Z425" t="str">
            <v>41319</v>
          </cell>
          <cell r="AA425" t="str">
            <v>Huila</v>
          </cell>
        </row>
        <row r="426">
          <cell r="Y426" t="str">
            <v>GUADALUPE (SA)</v>
          </cell>
          <cell r="Z426" t="str">
            <v>68320</v>
          </cell>
          <cell r="AA426" t="str">
            <v>Santander</v>
          </cell>
        </row>
        <row r="427">
          <cell r="Y427" t="str">
            <v>GUADUAS</v>
          </cell>
          <cell r="Z427" t="str">
            <v>25320</v>
          </cell>
          <cell r="AA427" t="str">
            <v>Cundinamarca</v>
          </cell>
        </row>
        <row r="428">
          <cell r="Y428" t="str">
            <v>GUAITARILLA</v>
          </cell>
          <cell r="Z428" t="str">
            <v>52320</v>
          </cell>
          <cell r="AA428" t="str">
            <v>Nariño</v>
          </cell>
        </row>
        <row r="429">
          <cell r="Y429" t="str">
            <v>GUALMATÁN</v>
          </cell>
          <cell r="Z429" t="str">
            <v>52323</v>
          </cell>
          <cell r="AA429" t="str">
            <v>Nariño</v>
          </cell>
        </row>
        <row r="430">
          <cell r="Y430" t="str">
            <v>GUAMAL (MA)</v>
          </cell>
          <cell r="Z430" t="str">
            <v>47318</v>
          </cell>
          <cell r="AA430" t="str">
            <v>Magdalena</v>
          </cell>
        </row>
        <row r="431">
          <cell r="Y431" t="str">
            <v>GUAMAL (ME)</v>
          </cell>
          <cell r="Z431" t="str">
            <v>50318</v>
          </cell>
          <cell r="AA431" t="str">
            <v>Meta</v>
          </cell>
        </row>
        <row r="432">
          <cell r="Y432" t="str">
            <v>GUAMO</v>
          </cell>
          <cell r="Z432" t="str">
            <v>73319</v>
          </cell>
          <cell r="AA432" t="str">
            <v>Tolima</v>
          </cell>
        </row>
        <row r="433">
          <cell r="Y433" t="str">
            <v>GUAPI</v>
          </cell>
          <cell r="Z433" t="str">
            <v>19318</v>
          </cell>
          <cell r="AA433" t="str">
            <v>Cauca</v>
          </cell>
        </row>
        <row r="434">
          <cell r="Y434" t="str">
            <v>GUAPOTÁ</v>
          </cell>
          <cell r="Z434" t="str">
            <v>68322</v>
          </cell>
          <cell r="AA434" t="str">
            <v>Santander</v>
          </cell>
        </row>
        <row r="435">
          <cell r="Y435" t="str">
            <v>GUARANDA</v>
          </cell>
          <cell r="Z435" t="str">
            <v>70265</v>
          </cell>
          <cell r="AA435" t="str">
            <v>Sucre</v>
          </cell>
        </row>
        <row r="436">
          <cell r="Y436" t="str">
            <v>GUARNE</v>
          </cell>
          <cell r="Z436" t="str">
            <v>05318</v>
          </cell>
          <cell r="AA436" t="str">
            <v>Antioquia</v>
          </cell>
        </row>
        <row r="437">
          <cell r="Y437" t="str">
            <v>GUASCA</v>
          </cell>
          <cell r="Z437" t="str">
            <v>25322</v>
          </cell>
          <cell r="AA437" t="str">
            <v>Cundinamarca</v>
          </cell>
        </row>
        <row r="438">
          <cell r="Y438" t="str">
            <v>GUATAPE</v>
          </cell>
          <cell r="Z438" t="str">
            <v>05321</v>
          </cell>
          <cell r="AA438" t="str">
            <v>Antioquia</v>
          </cell>
        </row>
        <row r="439">
          <cell r="Y439" t="str">
            <v>GUATAQUÍ</v>
          </cell>
          <cell r="Z439" t="str">
            <v>25324</v>
          </cell>
          <cell r="AA439" t="str">
            <v>Cundinamarca</v>
          </cell>
        </row>
        <row r="440">
          <cell r="Y440" t="str">
            <v>GUATAVITA</v>
          </cell>
          <cell r="Z440" t="str">
            <v>25326</v>
          </cell>
          <cell r="AA440" t="str">
            <v>Cundinamarca</v>
          </cell>
        </row>
        <row r="441">
          <cell r="Y441" t="str">
            <v>GUATEQUE</v>
          </cell>
          <cell r="Z441" t="str">
            <v>15322</v>
          </cell>
          <cell r="AA441" t="str">
            <v>Boyacá</v>
          </cell>
        </row>
        <row r="442">
          <cell r="Y442" t="str">
            <v>GUÁTICA</v>
          </cell>
          <cell r="Z442" t="str">
            <v>66318</v>
          </cell>
          <cell r="AA442" t="str">
            <v>Risaralda</v>
          </cell>
        </row>
        <row r="443">
          <cell r="Y443" t="str">
            <v>GUAVATÁ</v>
          </cell>
          <cell r="Z443" t="str">
            <v>68324</v>
          </cell>
          <cell r="AA443" t="str">
            <v>Santander</v>
          </cell>
        </row>
        <row r="444">
          <cell r="Y444" t="str">
            <v>GUAYABAL</v>
          </cell>
          <cell r="Z444" t="str">
            <v>73055</v>
          </cell>
          <cell r="AA444" t="str">
            <v>Tolima</v>
          </cell>
        </row>
        <row r="445">
          <cell r="Y445" t="str">
            <v>GUAYABAL DE SIQUIMA</v>
          </cell>
          <cell r="Z445" t="str">
            <v>25328</v>
          </cell>
          <cell r="AA445" t="str">
            <v>Cundinamarca</v>
          </cell>
        </row>
        <row r="446">
          <cell r="Y446" t="str">
            <v>GUAYABETAL</v>
          </cell>
          <cell r="Z446" t="str">
            <v>25335</v>
          </cell>
          <cell r="AA446" t="str">
            <v>Cundinamarca</v>
          </cell>
        </row>
        <row r="447">
          <cell r="Y447" t="str">
            <v>GUAYATÁ</v>
          </cell>
          <cell r="Z447" t="str">
            <v>15325</v>
          </cell>
          <cell r="AA447" t="str">
            <v>Boyacá</v>
          </cell>
        </row>
        <row r="448">
          <cell r="Y448" t="str">
            <v>GÜEPSA</v>
          </cell>
          <cell r="Z448" t="str">
            <v>68327</v>
          </cell>
          <cell r="AA448" t="str">
            <v>Santander</v>
          </cell>
        </row>
        <row r="449">
          <cell r="Y449" t="str">
            <v>GÜICÁN</v>
          </cell>
          <cell r="Z449" t="str">
            <v>15332</v>
          </cell>
          <cell r="AA449" t="str">
            <v>Boyacá</v>
          </cell>
        </row>
        <row r="450">
          <cell r="Y450" t="str">
            <v>GUTIÉRREZ</v>
          </cell>
          <cell r="Z450" t="str">
            <v>25339</v>
          </cell>
          <cell r="AA450" t="str">
            <v>Cundinamarca</v>
          </cell>
        </row>
        <row r="451">
          <cell r="Y451" t="str">
            <v>HACARÍ</v>
          </cell>
          <cell r="Z451" t="str">
            <v>54344</v>
          </cell>
          <cell r="AA451" t="str">
            <v>Norte de Santander</v>
          </cell>
        </row>
        <row r="452">
          <cell r="Y452" t="str">
            <v>HATILLO DE LOBA</v>
          </cell>
          <cell r="Z452" t="str">
            <v>13300</v>
          </cell>
          <cell r="AA452" t="str">
            <v>Bolívar</v>
          </cell>
        </row>
        <row r="453">
          <cell r="Y453" t="str">
            <v>HATO</v>
          </cell>
          <cell r="Z453" t="str">
            <v>68344</v>
          </cell>
          <cell r="AA453" t="str">
            <v>Santander</v>
          </cell>
        </row>
        <row r="454">
          <cell r="Y454" t="str">
            <v>HATO COROZAL</v>
          </cell>
          <cell r="Z454" t="str">
            <v>85125</v>
          </cell>
          <cell r="AA454" t="str">
            <v>Casanare</v>
          </cell>
        </row>
        <row r="455">
          <cell r="Y455" t="str">
            <v>HATONUEVO</v>
          </cell>
          <cell r="Z455" t="str">
            <v>44378</v>
          </cell>
          <cell r="AA455" t="str">
            <v>La Guajira</v>
          </cell>
        </row>
        <row r="456">
          <cell r="Y456" t="str">
            <v>HELICONIA</v>
          </cell>
          <cell r="Z456" t="str">
            <v>05347</v>
          </cell>
          <cell r="AA456" t="str">
            <v>Antioquia</v>
          </cell>
        </row>
        <row r="457">
          <cell r="Y457" t="str">
            <v>HERRÁN</v>
          </cell>
          <cell r="Z457" t="str">
            <v>54347</v>
          </cell>
          <cell r="AA457" t="str">
            <v>Norte de Santander</v>
          </cell>
        </row>
        <row r="458">
          <cell r="Y458" t="str">
            <v>HERVEO</v>
          </cell>
          <cell r="Z458" t="str">
            <v>73347</v>
          </cell>
          <cell r="AA458" t="str">
            <v>Tolima</v>
          </cell>
        </row>
        <row r="459">
          <cell r="Y459" t="str">
            <v>HISPANIA</v>
          </cell>
          <cell r="Z459" t="str">
            <v>05353</v>
          </cell>
          <cell r="AA459" t="str">
            <v>Antioquia</v>
          </cell>
        </row>
        <row r="460">
          <cell r="Y460" t="str">
            <v>HOBO</v>
          </cell>
          <cell r="Z460" t="str">
            <v>41349</v>
          </cell>
          <cell r="AA460" t="str">
            <v>Huila</v>
          </cell>
        </row>
        <row r="461">
          <cell r="Y461" t="str">
            <v>HONDA</v>
          </cell>
          <cell r="Z461" t="str">
            <v>73349</v>
          </cell>
          <cell r="AA461" t="str">
            <v>Tolima</v>
          </cell>
        </row>
        <row r="462">
          <cell r="Y462" t="str">
            <v>IBAGUÉ</v>
          </cell>
          <cell r="Z462" t="str">
            <v>73001</v>
          </cell>
          <cell r="AA462" t="str">
            <v>Tolima</v>
          </cell>
        </row>
        <row r="463">
          <cell r="Y463" t="str">
            <v>ICONONZO</v>
          </cell>
          <cell r="Z463" t="str">
            <v>73352</v>
          </cell>
          <cell r="AA463" t="str">
            <v>Tolima</v>
          </cell>
        </row>
        <row r="464">
          <cell r="Y464" t="str">
            <v>ILES</v>
          </cell>
          <cell r="Z464" t="str">
            <v>52352</v>
          </cell>
          <cell r="AA464" t="str">
            <v>Nariño</v>
          </cell>
        </row>
        <row r="465">
          <cell r="Y465" t="str">
            <v>IMUÉS</v>
          </cell>
          <cell r="Z465" t="str">
            <v>52354</v>
          </cell>
          <cell r="AA465" t="str">
            <v>Nariño</v>
          </cell>
        </row>
        <row r="466">
          <cell r="Y466" t="str">
            <v>INÍRIDA</v>
          </cell>
          <cell r="Z466" t="str">
            <v>94001</v>
          </cell>
          <cell r="AA466" t="str">
            <v>Guainía</v>
          </cell>
        </row>
        <row r="467">
          <cell r="Y467" t="str">
            <v>INZÁ</v>
          </cell>
          <cell r="Z467" t="str">
            <v>19355</v>
          </cell>
          <cell r="AA467" t="str">
            <v>Cauca</v>
          </cell>
        </row>
        <row r="468">
          <cell r="Y468" t="str">
            <v>IPIALES</v>
          </cell>
          <cell r="Z468" t="str">
            <v>52356</v>
          </cell>
          <cell r="AA468" t="str">
            <v>Nariño</v>
          </cell>
        </row>
        <row r="469">
          <cell r="Y469" t="str">
            <v>IQUIRA</v>
          </cell>
          <cell r="Z469" t="str">
            <v>41357</v>
          </cell>
          <cell r="AA469" t="str">
            <v>Huila</v>
          </cell>
        </row>
        <row r="470">
          <cell r="Y470" t="str">
            <v>ISCUANDÉ</v>
          </cell>
          <cell r="Z470" t="str">
            <v>52696</v>
          </cell>
          <cell r="AA470" t="str">
            <v>Nariño</v>
          </cell>
        </row>
        <row r="471">
          <cell r="Y471" t="str">
            <v>ISTMINA</v>
          </cell>
          <cell r="Z471" t="str">
            <v>27361</v>
          </cell>
          <cell r="AA471" t="str">
            <v>Chocó</v>
          </cell>
        </row>
        <row r="472">
          <cell r="Y472" t="str">
            <v>ITAGUI</v>
          </cell>
          <cell r="Z472" t="str">
            <v>05360</v>
          </cell>
          <cell r="AA472" t="str">
            <v>Antioquia</v>
          </cell>
        </row>
        <row r="473">
          <cell r="Y473" t="str">
            <v>ITUANGO</v>
          </cell>
          <cell r="Z473" t="str">
            <v>05361</v>
          </cell>
          <cell r="AA473" t="str">
            <v>Antioquia</v>
          </cell>
        </row>
        <row r="474">
          <cell r="Y474" t="str">
            <v>IZA</v>
          </cell>
          <cell r="Z474" t="str">
            <v>15362</v>
          </cell>
          <cell r="AA474" t="str">
            <v>Boyacá</v>
          </cell>
        </row>
        <row r="475">
          <cell r="Y475" t="str">
            <v>JAMBALÓ</v>
          </cell>
          <cell r="Z475" t="str">
            <v>19364</v>
          </cell>
          <cell r="AA475" t="str">
            <v>Cauca</v>
          </cell>
        </row>
        <row r="476">
          <cell r="Y476" t="str">
            <v>JAMUNDÍ</v>
          </cell>
          <cell r="Z476" t="str">
            <v>76364</v>
          </cell>
          <cell r="AA476" t="str">
            <v>Valle del Cauca</v>
          </cell>
        </row>
        <row r="477">
          <cell r="Y477" t="str">
            <v>JARDÍN</v>
          </cell>
          <cell r="Z477" t="str">
            <v>05364</v>
          </cell>
          <cell r="AA477" t="str">
            <v>Antioquia</v>
          </cell>
        </row>
        <row r="478">
          <cell r="Y478" t="str">
            <v>JENESANO</v>
          </cell>
          <cell r="Z478" t="str">
            <v>15367</v>
          </cell>
          <cell r="AA478" t="str">
            <v>Boyacá</v>
          </cell>
        </row>
        <row r="479">
          <cell r="Y479" t="str">
            <v>JERICÓ (AN)</v>
          </cell>
          <cell r="Z479" t="str">
            <v>05368</v>
          </cell>
          <cell r="AA479" t="str">
            <v>Antioquia</v>
          </cell>
        </row>
        <row r="480">
          <cell r="Y480" t="str">
            <v>JERICÓ (BO)</v>
          </cell>
          <cell r="Z480" t="str">
            <v>15368</v>
          </cell>
          <cell r="AA480" t="str">
            <v>Boyacá</v>
          </cell>
        </row>
        <row r="481">
          <cell r="Y481" t="str">
            <v>JERUSALÉN</v>
          </cell>
          <cell r="Z481" t="str">
            <v>25368</v>
          </cell>
          <cell r="AA481" t="str">
            <v>Cundinamarca</v>
          </cell>
        </row>
        <row r="482">
          <cell r="Y482" t="str">
            <v>JESÚS MARÍA</v>
          </cell>
          <cell r="Z482" t="str">
            <v>68368</v>
          </cell>
          <cell r="AA482" t="str">
            <v>Santander</v>
          </cell>
        </row>
        <row r="483">
          <cell r="Y483" t="str">
            <v>JORDÁN SUBE</v>
          </cell>
          <cell r="Z483" t="str">
            <v>68370</v>
          </cell>
          <cell r="AA483" t="str">
            <v>Santander</v>
          </cell>
        </row>
        <row r="484">
          <cell r="Y484" t="str">
            <v>JUAN DE ACOSTA</v>
          </cell>
          <cell r="Z484" t="str">
            <v>08372</v>
          </cell>
          <cell r="AA484" t="str">
            <v>Atlántico</v>
          </cell>
        </row>
        <row r="485">
          <cell r="Y485" t="str">
            <v>JUNÍN</v>
          </cell>
          <cell r="Z485" t="str">
            <v>25372</v>
          </cell>
          <cell r="AA485" t="str">
            <v>Cundinamarca</v>
          </cell>
        </row>
        <row r="486">
          <cell r="Y486" t="str">
            <v>JURADÓ</v>
          </cell>
          <cell r="Z486" t="str">
            <v>27372</v>
          </cell>
          <cell r="AA486" t="str">
            <v>Chocó</v>
          </cell>
        </row>
        <row r="487">
          <cell r="Y487" t="str">
            <v>LA APARTADA Y LA FRONTERA</v>
          </cell>
          <cell r="Z487" t="str">
            <v>23350</v>
          </cell>
          <cell r="AA487" t="str">
            <v>Córdoba</v>
          </cell>
        </row>
        <row r="488">
          <cell r="Y488" t="str">
            <v>LA ARGENTINA</v>
          </cell>
          <cell r="Z488" t="str">
            <v>41378</v>
          </cell>
          <cell r="AA488" t="str">
            <v>Huila</v>
          </cell>
        </row>
        <row r="489">
          <cell r="Y489" t="str">
            <v>LA BELLEZA</v>
          </cell>
          <cell r="Z489" t="str">
            <v>68377</v>
          </cell>
          <cell r="AA489" t="str">
            <v>Santander</v>
          </cell>
        </row>
        <row r="490">
          <cell r="Y490" t="str">
            <v>LA CALERA</v>
          </cell>
          <cell r="Z490" t="str">
            <v>25377</v>
          </cell>
          <cell r="AA490" t="str">
            <v>Cundinamarca</v>
          </cell>
        </row>
        <row r="491">
          <cell r="Y491" t="str">
            <v>LA CAPILLA</v>
          </cell>
          <cell r="Z491" t="str">
            <v>15380</v>
          </cell>
          <cell r="AA491" t="str">
            <v>Boyacá</v>
          </cell>
        </row>
        <row r="492">
          <cell r="Y492" t="str">
            <v>LA CEJA</v>
          </cell>
          <cell r="Z492" t="str">
            <v>05376</v>
          </cell>
          <cell r="AA492" t="str">
            <v>Antioquia</v>
          </cell>
        </row>
        <row r="493">
          <cell r="Y493" t="str">
            <v>LA CELIA</v>
          </cell>
          <cell r="Z493" t="str">
            <v>66383</v>
          </cell>
          <cell r="AA493" t="str">
            <v>Risaralda</v>
          </cell>
        </row>
        <row r="494">
          <cell r="Y494" t="str">
            <v>LA CHORRERA</v>
          </cell>
          <cell r="Z494" t="str">
            <v>91405</v>
          </cell>
          <cell r="AA494" t="str">
            <v>Amazonas</v>
          </cell>
        </row>
        <row r="495">
          <cell r="Y495" t="str">
            <v>LA CRUZ</v>
          </cell>
          <cell r="Z495" t="str">
            <v>52378</v>
          </cell>
          <cell r="AA495" t="str">
            <v>Nariño</v>
          </cell>
        </row>
        <row r="496">
          <cell r="Y496" t="str">
            <v>LA CUMBRE</v>
          </cell>
          <cell r="Z496" t="str">
            <v>76377</v>
          </cell>
          <cell r="AA496" t="str">
            <v>Valle del Cauca</v>
          </cell>
        </row>
        <row r="497">
          <cell r="Y497" t="str">
            <v>LA DORADA (CA)</v>
          </cell>
          <cell r="Z497" t="str">
            <v>17380</v>
          </cell>
          <cell r="AA497" t="str">
            <v>Caldas</v>
          </cell>
        </row>
        <row r="498">
          <cell r="Y498" t="str">
            <v>LA DORADA (PU)</v>
          </cell>
          <cell r="Z498" t="str">
            <v>86757</v>
          </cell>
          <cell r="AA498" t="str">
            <v>Putumayo</v>
          </cell>
        </row>
        <row r="499">
          <cell r="Y499" t="str">
            <v>LA ESPERANZA</v>
          </cell>
          <cell r="Z499" t="str">
            <v>54385</v>
          </cell>
          <cell r="AA499" t="str">
            <v>Norte de Santander</v>
          </cell>
        </row>
        <row r="500">
          <cell r="Y500" t="str">
            <v>LA ESTRELLA</v>
          </cell>
          <cell r="Z500" t="str">
            <v>05380</v>
          </cell>
          <cell r="AA500" t="str">
            <v>Antioquia</v>
          </cell>
        </row>
        <row r="501">
          <cell r="Y501" t="str">
            <v>LA FLORIDA</v>
          </cell>
          <cell r="Z501" t="str">
            <v>52381</v>
          </cell>
          <cell r="AA501" t="str">
            <v>Nariño</v>
          </cell>
        </row>
        <row r="502">
          <cell r="Y502" t="str">
            <v>LA GLORIA</v>
          </cell>
          <cell r="Z502" t="str">
            <v>20383</v>
          </cell>
          <cell r="AA502" t="str">
            <v>Cesar</v>
          </cell>
        </row>
        <row r="503">
          <cell r="Y503" t="str">
            <v>LA GUADALUPE</v>
          </cell>
          <cell r="Z503" t="str">
            <v>94885</v>
          </cell>
          <cell r="AA503" t="str">
            <v>Guainía</v>
          </cell>
        </row>
        <row r="504">
          <cell r="Y504" t="str">
            <v>LA HORMIGA</v>
          </cell>
          <cell r="Z504" t="str">
            <v>86865</v>
          </cell>
          <cell r="AA504" t="str">
            <v>Putumayo</v>
          </cell>
        </row>
        <row r="505">
          <cell r="Y505" t="str">
            <v>LA JAGUA DE IBIRICO</v>
          </cell>
          <cell r="Z505" t="str">
            <v>20400</v>
          </cell>
          <cell r="AA505" t="str">
            <v>Cesar</v>
          </cell>
        </row>
        <row r="506">
          <cell r="Y506" t="str">
            <v>LA JAGUA DEL PILAR</v>
          </cell>
          <cell r="Z506" t="str">
            <v>44420</v>
          </cell>
          <cell r="AA506" t="str">
            <v>La Guajira</v>
          </cell>
        </row>
        <row r="507">
          <cell r="Y507" t="str">
            <v>LA LLANADA</v>
          </cell>
          <cell r="Z507" t="str">
            <v>52385</v>
          </cell>
          <cell r="AA507" t="str">
            <v>Nariño</v>
          </cell>
        </row>
        <row r="508">
          <cell r="Y508" t="str">
            <v>LA MACARENA</v>
          </cell>
          <cell r="Z508" t="str">
            <v>50350</v>
          </cell>
          <cell r="AA508" t="str">
            <v>Meta</v>
          </cell>
        </row>
        <row r="509">
          <cell r="Y509" t="str">
            <v>LA MERCED</v>
          </cell>
          <cell r="Z509" t="str">
            <v>17388</v>
          </cell>
          <cell r="AA509" t="str">
            <v>Caldas</v>
          </cell>
        </row>
        <row r="510">
          <cell r="Y510" t="str">
            <v>LA MESA</v>
          </cell>
          <cell r="Z510" t="str">
            <v>25386</v>
          </cell>
          <cell r="AA510" t="str">
            <v>Cundinamarca</v>
          </cell>
        </row>
        <row r="511">
          <cell r="Y511" t="str">
            <v>LA MONTAÑITA</v>
          </cell>
          <cell r="Z511" t="str">
            <v>18410</v>
          </cell>
          <cell r="AA511" t="str">
            <v>Caquetá</v>
          </cell>
        </row>
        <row r="512">
          <cell r="Y512" t="str">
            <v>LA PALMA</v>
          </cell>
          <cell r="Z512" t="str">
            <v>25394</v>
          </cell>
          <cell r="AA512" t="str">
            <v>Cundinamarca</v>
          </cell>
        </row>
        <row r="513">
          <cell r="Y513" t="str">
            <v>LA PAZ</v>
          </cell>
          <cell r="Z513" t="str">
            <v>68397</v>
          </cell>
          <cell r="AA513" t="str">
            <v>Santander</v>
          </cell>
        </row>
        <row r="514">
          <cell r="Y514" t="str">
            <v>LA PEDRERA</v>
          </cell>
          <cell r="Z514" t="str">
            <v>91407</v>
          </cell>
          <cell r="AA514" t="str">
            <v>Amazonas</v>
          </cell>
        </row>
        <row r="515">
          <cell r="Y515" t="str">
            <v>LA PEÑA</v>
          </cell>
          <cell r="Z515" t="str">
            <v>25398</v>
          </cell>
          <cell r="AA515" t="str">
            <v>Cundinamarca</v>
          </cell>
        </row>
        <row r="516">
          <cell r="Y516" t="str">
            <v>LA PINTADA</v>
          </cell>
          <cell r="Z516" t="str">
            <v>05390</v>
          </cell>
          <cell r="AA516" t="str">
            <v>Antioquia</v>
          </cell>
        </row>
        <row r="517">
          <cell r="Y517" t="str">
            <v>LA PLATA</v>
          </cell>
          <cell r="Z517" t="str">
            <v>41396</v>
          </cell>
          <cell r="AA517" t="str">
            <v>Huila</v>
          </cell>
        </row>
        <row r="518">
          <cell r="Y518" t="str">
            <v>LA PLAYA</v>
          </cell>
          <cell r="Z518" t="str">
            <v>54398</v>
          </cell>
          <cell r="AA518" t="str">
            <v>Norte de Santander</v>
          </cell>
        </row>
        <row r="519">
          <cell r="Y519" t="str">
            <v>LA PRIMAVERA</v>
          </cell>
          <cell r="Z519" t="str">
            <v>99524</v>
          </cell>
          <cell r="AA519" t="str">
            <v>Vichada</v>
          </cell>
        </row>
        <row r="520">
          <cell r="Y520" t="str">
            <v>LA SALINA</v>
          </cell>
          <cell r="Z520" t="str">
            <v>85136</v>
          </cell>
          <cell r="AA520" t="str">
            <v>Casanare</v>
          </cell>
        </row>
        <row r="521">
          <cell r="Y521" t="str">
            <v>LA SIERRA</v>
          </cell>
          <cell r="Z521" t="str">
            <v>19392</v>
          </cell>
          <cell r="AA521" t="str">
            <v>Cauca</v>
          </cell>
        </row>
        <row r="522">
          <cell r="Y522" t="str">
            <v>LA TEBAIDA</v>
          </cell>
          <cell r="Z522" t="str">
            <v>63401</v>
          </cell>
          <cell r="AA522" t="str">
            <v>Quindio</v>
          </cell>
        </row>
        <row r="523">
          <cell r="Y523" t="str">
            <v>LA TOLA</v>
          </cell>
          <cell r="Z523" t="str">
            <v>52390</v>
          </cell>
          <cell r="AA523" t="str">
            <v>Nariño</v>
          </cell>
        </row>
        <row r="524">
          <cell r="Y524" t="str">
            <v>LA UNIÓN (AN)</v>
          </cell>
          <cell r="Z524" t="str">
            <v>05400</v>
          </cell>
          <cell r="AA524" t="str">
            <v>Antioquia</v>
          </cell>
        </row>
        <row r="525">
          <cell r="Y525" t="str">
            <v>LA UNIÓN (NA)</v>
          </cell>
          <cell r="Z525" t="str">
            <v>52399</v>
          </cell>
          <cell r="AA525" t="str">
            <v>Nariño</v>
          </cell>
        </row>
        <row r="526">
          <cell r="Y526" t="str">
            <v>LA UNIÓN (SU)</v>
          </cell>
          <cell r="Z526" t="str">
            <v>70400</v>
          </cell>
          <cell r="AA526" t="str">
            <v>Sucre</v>
          </cell>
        </row>
        <row r="527">
          <cell r="Y527" t="str">
            <v>LA UNIÓN (VA)</v>
          </cell>
          <cell r="Z527" t="str">
            <v>76400</v>
          </cell>
          <cell r="AA527" t="str">
            <v>Valle del Cauca</v>
          </cell>
        </row>
        <row r="528">
          <cell r="Y528" t="str">
            <v>LA UVITA</v>
          </cell>
          <cell r="Z528" t="str">
            <v>15403</v>
          </cell>
          <cell r="AA528" t="str">
            <v>Boyacá</v>
          </cell>
        </row>
        <row r="529">
          <cell r="Y529" t="str">
            <v>LA VEGA (CA)</v>
          </cell>
          <cell r="Z529" t="str">
            <v>19397</v>
          </cell>
          <cell r="AA529" t="str">
            <v>Cauca</v>
          </cell>
        </row>
        <row r="530">
          <cell r="Y530" t="str">
            <v>LA VEGA (CU)</v>
          </cell>
          <cell r="Z530" t="str">
            <v>25402</v>
          </cell>
          <cell r="AA530" t="str">
            <v>Cundinamarca</v>
          </cell>
        </row>
        <row r="531">
          <cell r="Y531" t="str">
            <v>LA VICTORIA (BO)</v>
          </cell>
          <cell r="Z531" t="str">
            <v>15401</v>
          </cell>
          <cell r="AA531" t="str">
            <v>Boyacá</v>
          </cell>
        </row>
        <row r="532">
          <cell r="Y532" t="str">
            <v>LA VICTORIA (VA)</v>
          </cell>
          <cell r="Z532" t="str">
            <v>76403</v>
          </cell>
          <cell r="AA532" t="str">
            <v>Valle del Cauca</v>
          </cell>
        </row>
        <row r="533">
          <cell r="Y533" t="str">
            <v>LA VIRGINIA</v>
          </cell>
          <cell r="Z533" t="str">
            <v>66400</v>
          </cell>
          <cell r="AA533" t="str">
            <v>Risaralda</v>
          </cell>
        </row>
        <row r="534">
          <cell r="Y534" t="str">
            <v>LABATECA</v>
          </cell>
          <cell r="Z534" t="str">
            <v>54377</v>
          </cell>
          <cell r="AA534" t="str">
            <v>Norte de Santander</v>
          </cell>
        </row>
        <row r="535">
          <cell r="Y535" t="str">
            <v>LABRANZAGRANDE</v>
          </cell>
          <cell r="Z535" t="str">
            <v>15377</v>
          </cell>
          <cell r="AA535" t="str">
            <v>Boyacá</v>
          </cell>
        </row>
        <row r="536">
          <cell r="Y536" t="str">
            <v>LANDÁZURI</v>
          </cell>
          <cell r="Z536" t="str">
            <v>68385</v>
          </cell>
          <cell r="AA536" t="str">
            <v>Santander</v>
          </cell>
        </row>
        <row r="537">
          <cell r="Y537" t="str">
            <v>LEBRÍJA</v>
          </cell>
          <cell r="Z537" t="str">
            <v>68406</v>
          </cell>
          <cell r="AA537" t="str">
            <v>Santander</v>
          </cell>
        </row>
        <row r="538">
          <cell r="Y538" t="str">
            <v>LEGUÍZAMO</v>
          </cell>
          <cell r="Z538" t="str">
            <v>86573</v>
          </cell>
          <cell r="AA538" t="str">
            <v>Putumayo</v>
          </cell>
        </row>
        <row r="539">
          <cell r="Y539" t="str">
            <v>LEIVA</v>
          </cell>
          <cell r="Z539" t="str">
            <v>52405</v>
          </cell>
          <cell r="AA539" t="str">
            <v>Nariño</v>
          </cell>
        </row>
        <row r="540">
          <cell r="Y540" t="str">
            <v>LEJANÍAS</v>
          </cell>
          <cell r="Z540" t="str">
            <v>50400</v>
          </cell>
          <cell r="AA540" t="str">
            <v>Meta</v>
          </cell>
        </row>
        <row r="541">
          <cell r="Y541" t="str">
            <v>LENGUAZAQUE</v>
          </cell>
          <cell r="Z541" t="str">
            <v>25407</v>
          </cell>
          <cell r="AA541" t="str">
            <v>Cundinamarca</v>
          </cell>
        </row>
        <row r="542">
          <cell r="Y542" t="str">
            <v>LÉRIDA</v>
          </cell>
          <cell r="Z542" t="str">
            <v>73408</v>
          </cell>
          <cell r="AA542" t="str">
            <v>Tolima</v>
          </cell>
        </row>
        <row r="543">
          <cell r="Y543" t="str">
            <v>LETICIA</v>
          </cell>
          <cell r="Z543" t="str">
            <v>91001</v>
          </cell>
          <cell r="AA543" t="str">
            <v>Amazonas</v>
          </cell>
        </row>
        <row r="544">
          <cell r="Y544" t="str">
            <v>LÍBANO</v>
          </cell>
          <cell r="Z544" t="str">
            <v>73411</v>
          </cell>
          <cell r="AA544" t="str">
            <v>Tolima</v>
          </cell>
        </row>
        <row r="545">
          <cell r="Y545" t="str">
            <v>LIBORINA</v>
          </cell>
          <cell r="Z545" t="str">
            <v>05411</v>
          </cell>
          <cell r="AA545" t="str">
            <v>Antioquia</v>
          </cell>
        </row>
        <row r="546">
          <cell r="Y546" t="str">
            <v>LINARES</v>
          </cell>
          <cell r="Z546" t="str">
            <v>52411</v>
          </cell>
          <cell r="AA546" t="str">
            <v>Nariño</v>
          </cell>
        </row>
        <row r="547">
          <cell r="Y547" t="str">
            <v>LLORÓ</v>
          </cell>
          <cell r="Z547" t="str">
            <v>27413</v>
          </cell>
          <cell r="AA547" t="str">
            <v>Chocó</v>
          </cell>
        </row>
        <row r="548">
          <cell r="Y548" t="str">
            <v>LOS CÓRDOBAS</v>
          </cell>
          <cell r="Z548" t="str">
            <v>23419</v>
          </cell>
          <cell r="AA548" t="str">
            <v>Córdoba</v>
          </cell>
        </row>
        <row r="549">
          <cell r="Y549" t="str">
            <v>LOS PALMITOS</v>
          </cell>
          <cell r="Z549" t="str">
            <v>70418</v>
          </cell>
          <cell r="AA549" t="str">
            <v>Sucre</v>
          </cell>
        </row>
        <row r="550">
          <cell r="Y550" t="str">
            <v>LOS PATIOS</v>
          </cell>
          <cell r="Z550" t="str">
            <v>54405</v>
          </cell>
          <cell r="AA550" t="str">
            <v>Norte de Santander</v>
          </cell>
        </row>
        <row r="551">
          <cell r="Y551" t="str">
            <v>LOS SANTOS</v>
          </cell>
          <cell r="Z551" t="str">
            <v>68418</v>
          </cell>
          <cell r="AA551" t="str">
            <v>Santander</v>
          </cell>
        </row>
        <row r="552">
          <cell r="Y552" t="str">
            <v>LOURDES</v>
          </cell>
          <cell r="Z552" t="str">
            <v>54418</v>
          </cell>
          <cell r="AA552" t="str">
            <v>Norte de Santander</v>
          </cell>
        </row>
        <row r="553">
          <cell r="Y553" t="str">
            <v>LURUACO</v>
          </cell>
          <cell r="Z553" t="str">
            <v>08421</v>
          </cell>
          <cell r="AA553" t="str">
            <v>Atlántico</v>
          </cell>
        </row>
        <row r="554">
          <cell r="Y554" t="str">
            <v>MACANAL</v>
          </cell>
          <cell r="Z554" t="str">
            <v>15425</v>
          </cell>
          <cell r="AA554" t="str">
            <v>Boyacá</v>
          </cell>
        </row>
        <row r="555">
          <cell r="Y555" t="str">
            <v>MACARAVITA</v>
          </cell>
          <cell r="Z555" t="str">
            <v>68425</v>
          </cell>
          <cell r="AA555" t="str">
            <v>Santander</v>
          </cell>
        </row>
        <row r="556">
          <cell r="Y556" t="str">
            <v>MACEO</v>
          </cell>
          <cell r="Z556" t="str">
            <v>05425</v>
          </cell>
          <cell r="AA556" t="str">
            <v>Antioquia</v>
          </cell>
        </row>
        <row r="557">
          <cell r="Y557" t="str">
            <v>MACHETA</v>
          </cell>
          <cell r="Z557" t="str">
            <v>25426</v>
          </cell>
          <cell r="AA557" t="str">
            <v>Cundinamarca</v>
          </cell>
        </row>
        <row r="558">
          <cell r="Y558" t="str">
            <v>MADRID</v>
          </cell>
          <cell r="Z558" t="str">
            <v>25430</v>
          </cell>
          <cell r="AA558" t="str">
            <v>Cundinamarca</v>
          </cell>
        </row>
        <row r="559">
          <cell r="Y559" t="str">
            <v>MAGANGUÉ</v>
          </cell>
          <cell r="Z559" t="str">
            <v>13430</v>
          </cell>
          <cell r="AA559" t="str">
            <v>Bolívar</v>
          </cell>
        </row>
        <row r="560">
          <cell r="Y560" t="str">
            <v>MAHATES</v>
          </cell>
          <cell r="Z560" t="str">
            <v>13433</v>
          </cell>
          <cell r="AA560" t="str">
            <v>Bolívar</v>
          </cell>
        </row>
        <row r="561">
          <cell r="Y561" t="str">
            <v>MAICAO</v>
          </cell>
          <cell r="Z561" t="str">
            <v>44430</v>
          </cell>
          <cell r="AA561" t="str">
            <v>La Guajira</v>
          </cell>
        </row>
        <row r="562">
          <cell r="Y562" t="str">
            <v>MAJAGUAL</v>
          </cell>
          <cell r="Z562" t="str">
            <v>70429</v>
          </cell>
          <cell r="AA562" t="str">
            <v>Sucre</v>
          </cell>
        </row>
        <row r="563">
          <cell r="Y563" t="str">
            <v>MÁLAGA</v>
          </cell>
          <cell r="Z563" t="str">
            <v>68432</v>
          </cell>
          <cell r="AA563" t="str">
            <v>Santander</v>
          </cell>
        </row>
        <row r="564">
          <cell r="Y564" t="str">
            <v>MALAMBO</v>
          </cell>
          <cell r="Z564" t="str">
            <v>08433</v>
          </cell>
          <cell r="AA564" t="str">
            <v>Atlántico</v>
          </cell>
        </row>
        <row r="565">
          <cell r="Y565" t="str">
            <v>MANAGRÚ</v>
          </cell>
          <cell r="Z565" t="str">
            <v>27135</v>
          </cell>
          <cell r="AA565" t="str">
            <v>Chocó</v>
          </cell>
        </row>
        <row r="566">
          <cell r="Y566" t="str">
            <v>MANATÍ</v>
          </cell>
          <cell r="Z566" t="str">
            <v>08436</v>
          </cell>
          <cell r="AA566" t="str">
            <v>Atlántico</v>
          </cell>
        </row>
        <row r="567">
          <cell r="Y567" t="str">
            <v>MANAURE</v>
          </cell>
          <cell r="Z567" t="str">
            <v>44560</v>
          </cell>
          <cell r="AA567" t="str">
            <v>La Guajira</v>
          </cell>
        </row>
        <row r="568">
          <cell r="Y568" t="str">
            <v>MANÍ</v>
          </cell>
          <cell r="Z568" t="str">
            <v>85139</v>
          </cell>
          <cell r="AA568" t="str">
            <v>Casanare</v>
          </cell>
        </row>
        <row r="569">
          <cell r="Y569" t="str">
            <v>MANIZALES</v>
          </cell>
          <cell r="Z569" t="str">
            <v>17001</v>
          </cell>
          <cell r="AA569" t="str">
            <v>Caldas</v>
          </cell>
        </row>
        <row r="570">
          <cell r="Y570" t="str">
            <v>MANTA</v>
          </cell>
          <cell r="Z570" t="str">
            <v>25436</v>
          </cell>
          <cell r="AA570" t="str">
            <v>Cundinamarca</v>
          </cell>
        </row>
        <row r="571">
          <cell r="Y571" t="str">
            <v>MANZANARES</v>
          </cell>
          <cell r="Z571" t="str">
            <v>17433</v>
          </cell>
          <cell r="AA571" t="str">
            <v>Caldas</v>
          </cell>
        </row>
        <row r="572">
          <cell r="Y572" t="str">
            <v>MAPIRIPÁN</v>
          </cell>
          <cell r="Z572" t="str">
            <v>50325</v>
          </cell>
          <cell r="AA572" t="str">
            <v>Meta</v>
          </cell>
        </row>
        <row r="573">
          <cell r="Y573" t="str">
            <v>MAPIRIPANA</v>
          </cell>
          <cell r="Z573" t="str">
            <v>94663</v>
          </cell>
          <cell r="AA573" t="str">
            <v>Guainía</v>
          </cell>
        </row>
        <row r="574">
          <cell r="Y574" t="str">
            <v>MARGARITA</v>
          </cell>
          <cell r="Z574" t="str">
            <v>13440</v>
          </cell>
          <cell r="AA574" t="str">
            <v>Bolívar</v>
          </cell>
        </row>
        <row r="575">
          <cell r="Y575" t="str">
            <v>MARÍA LA BAJA</v>
          </cell>
          <cell r="Z575" t="str">
            <v>13442</v>
          </cell>
          <cell r="AA575" t="str">
            <v>Bolívar</v>
          </cell>
        </row>
        <row r="576">
          <cell r="Y576" t="str">
            <v>MARINILLA</v>
          </cell>
          <cell r="Z576" t="str">
            <v>05440</v>
          </cell>
          <cell r="AA576" t="str">
            <v>Antioquia</v>
          </cell>
        </row>
        <row r="577">
          <cell r="Y577" t="str">
            <v>MARIPÍ</v>
          </cell>
          <cell r="Z577" t="str">
            <v>15442</v>
          </cell>
          <cell r="AA577" t="str">
            <v>Boyacá</v>
          </cell>
        </row>
        <row r="578">
          <cell r="Y578" t="str">
            <v>MARIQUITA</v>
          </cell>
          <cell r="Z578" t="str">
            <v>73443</v>
          </cell>
          <cell r="AA578" t="str">
            <v>Tolima</v>
          </cell>
        </row>
        <row r="579">
          <cell r="Y579" t="str">
            <v>MARMATO</v>
          </cell>
          <cell r="Z579" t="str">
            <v>17442</v>
          </cell>
          <cell r="AA579" t="str">
            <v>Caldas</v>
          </cell>
        </row>
        <row r="580">
          <cell r="Y580" t="str">
            <v>MARQUETALIA</v>
          </cell>
          <cell r="Z580" t="str">
            <v>17444</v>
          </cell>
          <cell r="AA580" t="str">
            <v>Caldas</v>
          </cell>
        </row>
        <row r="581">
          <cell r="Y581" t="str">
            <v>MARSELLA</v>
          </cell>
          <cell r="Z581" t="str">
            <v>66440</v>
          </cell>
          <cell r="AA581" t="str">
            <v>Risaralda</v>
          </cell>
        </row>
        <row r="582">
          <cell r="Y582" t="str">
            <v>MARULANDA</v>
          </cell>
          <cell r="Z582" t="str">
            <v>17446</v>
          </cell>
          <cell r="AA582" t="str">
            <v>Caldas</v>
          </cell>
        </row>
        <row r="583">
          <cell r="Y583" t="str">
            <v>MATANZA</v>
          </cell>
          <cell r="Z583" t="str">
            <v>68444</v>
          </cell>
          <cell r="AA583" t="str">
            <v>Santander</v>
          </cell>
        </row>
        <row r="584">
          <cell r="Y584" t="str">
            <v>MEDELLÍN</v>
          </cell>
          <cell r="Z584" t="str">
            <v>05001</v>
          </cell>
          <cell r="AA584" t="str">
            <v>Antioquia</v>
          </cell>
        </row>
        <row r="585">
          <cell r="Y585" t="str">
            <v>MEDINA</v>
          </cell>
          <cell r="Z585" t="str">
            <v>25438</v>
          </cell>
          <cell r="AA585" t="str">
            <v>Cundinamarca</v>
          </cell>
        </row>
        <row r="586">
          <cell r="Y586" t="str">
            <v>MELGAR</v>
          </cell>
          <cell r="Z586" t="str">
            <v>73449</v>
          </cell>
          <cell r="AA586" t="str">
            <v>Tolima</v>
          </cell>
        </row>
        <row r="587">
          <cell r="Y587" t="str">
            <v>MERCADERES</v>
          </cell>
          <cell r="Z587" t="str">
            <v>19450</v>
          </cell>
          <cell r="AA587" t="str">
            <v>Cauca</v>
          </cell>
        </row>
        <row r="588">
          <cell r="Y588" t="str">
            <v>MESETAS</v>
          </cell>
          <cell r="Z588" t="str">
            <v>50330</v>
          </cell>
          <cell r="AA588" t="str">
            <v>Meta</v>
          </cell>
        </row>
        <row r="589">
          <cell r="Y589" t="str">
            <v>MICAY</v>
          </cell>
          <cell r="Z589" t="str">
            <v>19418</v>
          </cell>
          <cell r="AA589" t="str">
            <v>Cauca</v>
          </cell>
        </row>
        <row r="590">
          <cell r="Y590" t="str">
            <v>MILÁN</v>
          </cell>
          <cell r="Z590" t="str">
            <v>18460</v>
          </cell>
          <cell r="AA590" t="str">
            <v>Caquetá</v>
          </cell>
        </row>
        <row r="591">
          <cell r="Y591" t="str">
            <v>MIRAFLORES (BO)</v>
          </cell>
          <cell r="Z591" t="str">
            <v>15455</v>
          </cell>
          <cell r="AA591" t="str">
            <v>Boyacá</v>
          </cell>
        </row>
        <row r="592">
          <cell r="Y592" t="str">
            <v>MIRAFLORES (GU)</v>
          </cell>
          <cell r="Z592" t="str">
            <v>95200</v>
          </cell>
          <cell r="AA592" t="str">
            <v>Guaviare</v>
          </cell>
        </row>
        <row r="593">
          <cell r="Y593" t="str">
            <v>MIRANDA</v>
          </cell>
          <cell r="Z593" t="str">
            <v>19455</v>
          </cell>
          <cell r="AA593" t="str">
            <v>Cauca</v>
          </cell>
        </row>
        <row r="594">
          <cell r="Y594" t="str">
            <v>MIRITI - PARANÁ</v>
          </cell>
          <cell r="Z594" t="str">
            <v>91460</v>
          </cell>
          <cell r="AA594" t="str">
            <v>Amazonas</v>
          </cell>
        </row>
        <row r="595">
          <cell r="Y595" t="str">
            <v>MISTRATÓ</v>
          </cell>
          <cell r="Z595" t="str">
            <v>66456</v>
          </cell>
          <cell r="AA595" t="str">
            <v>Risaralda</v>
          </cell>
        </row>
        <row r="596">
          <cell r="Y596" t="str">
            <v>MITÚ</v>
          </cell>
          <cell r="Z596" t="str">
            <v>97001</v>
          </cell>
          <cell r="AA596" t="str">
            <v>Vaupés</v>
          </cell>
        </row>
        <row r="597">
          <cell r="Y597" t="str">
            <v>MOCOA</v>
          </cell>
          <cell r="Z597" t="str">
            <v>86001</v>
          </cell>
          <cell r="AA597" t="str">
            <v>Putumayo</v>
          </cell>
        </row>
        <row r="598">
          <cell r="Y598" t="str">
            <v>MOGOTES</v>
          </cell>
          <cell r="Z598" t="str">
            <v>68464</v>
          </cell>
          <cell r="AA598" t="str">
            <v>Santander</v>
          </cell>
        </row>
        <row r="599">
          <cell r="Y599" t="str">
            <v>MOLAGAVITA</v>
          </cell>
          <cell r="Z599" t="str">
            <v>68468</v>
          </cell>
          <cell r="AA599" t="str">
            <v>Santander</v>
          </cell>
        </row>
        <row r="600">
          <cell r="Y600" t="str">
            <v>MOMIL</v>
          </cell>
          <cell r="Z600" t="str">
            <v>23464</v>
          </cell>
          <cell r="AA600" t="str">
            <v>Córdoba</v>
          </cell>
        </row>
        <row r="601">
          <cell r="Y601" t="str">
            <v>MOMPÓS</v>
          </cell>
          <cell r="Z601" t="str">
            <v>13468</v>
          </cell>
          <cell r="AA601" t="str">
            <v>Bolívar</v>
          </cell>
        </row>
        <row r="602">
          <cell r="Y602" t="str">
            <v>MONGUA</v>
          </cell>
          <cell r="Z602" t="str">
            <v>15464</v>
          </cell>
          <cell r="AA602" t="str">
            <v>Boyacá</v>
          </cell>
        </row>
        <row r="603">
          <cell r="Y603" t="str">
            <v>MONGUÍ</v>
          </cell>
          <cell r="Z603" t="str">
            <v>15466</v>
          </cell>
          <cell r="AA603" t="str">
            <v>Boyacá</v>
          </cell>
        </row>
        <row r="604">
          <cell r="Y604" t="str">
            <v>MONIQUIRÁ</v>
          </cell>
          <cell r="Z604" t="str">
            <v>15469</v>
          </cell>
          <cell r="AA604" t="str">
            <v>Boyacá</v>
          </cell>
        </row>
        <row r="605">
          <cell r="Y605" t="str">
            <v>MONTEBELLO</v>
          </cell>
          <cell r="Z605" t="str">
            <v>05467</v>
          </cell>
          <cell r="AA605" t="str">
            <v>Antioquia</v>
          </cell>
        </row>
        <row r="606">
          <cell r="Y606" t="str">
            <v>MONTECRISTO</v>
          </cell>
          <cell r="Z606" t="str">
            <v>13458</v>
          </cell>
          <cell r="AA606" t="str">
            <v>Bolívar</v>
          </cell>
        </row>
        <row r="607">
          <cell r="Y607" t="str">
            <v>MONTELÍBANO</v>
          </cell>
          <cell r="Z607" t="str">
            <v>23466</v>
          </cell>
          <cell r="AA607" t="str">
            <v>Córdoba</v>
          </cell>
        </row>
        <row r="608">
          <cell r="Y608" t="str">
            <v>MONTENEGRO</v>
          </cell>
          <cell r="Z608" t="str">
            <v>63470</v>
          </cell>
          <cell r="AA608" t="str">
            <v>Quindio</v>
          </cell>
        </row>
        <row r="609">
          <cell r="Y609" t="str">
            <v>MONTERÍA</v>
          </cell>
          <cell r="Z609" t="str">
            <v>23001</v>
          </cell>
          <cell r="AA609" t="str">
            <v>Córdoba</v>
          </cell>
        </row>
        <row r="610">
          <cell r="Y610" t="str">
            <v>MONTERREY</v>
          </cell>
          <cell r="Z610" t="str">
            <v>85162</v>
          </cell>
          <cell r="AA610" t="str">
            <v>Casanare</v>
          </cell>
        </row>
        <row r="611">
          <cell r="Y611" t="str">
            <v>MOÑITOS</v>
          </cell>
          <cell r="Z611" t="str">
            <v>23500</v>
          </cell>
          <cell r="AA611" t="str">
            <v>Córdoba</v>
          </cell>
        </row>
        <row r="612">
          <cell r="Y612" t="str">
            <v>MORALES (BO)</v>
          </cell>
          <cell r="Z612" t="str">
            <v>13473</v>
          </cell>
          <cell r="AA612" t="str">
            <v>Bolívar</v>
          </cell>
        </row>
        <row r="613">
          <cell r="Y613" t="str">
            <v>MORALES (CA)</v>
          </cell>
          <cell r="Z613" t="str">
            <v>19473</v>
          </cell>
          <cell r="AA613" t="str">
            <v>Cauca</v>
          </cell>
        </row>
        <row r="614">
          <cell r="Y614" t="str">
            <v>MORELIA</v>
          </cell>
          <cell r="Z614" t="str">
            <v>18479</v>
          </cell>
          <cell r="AA614" t="str">
            <v>Caquetá</v>
          </cell>
        </row>
        <row r="615">
          <cell r="Y615" t="str">
            <v>MORICHAL</v>
          </cell>
          <cell r="Z615" t="str">
            <v>97777</v>
          </cell>
          <cell r="AA615" t="str">
            <v>Vaupés</v>
          </cell>
        </row>
        <row r="616">
          <cell r="Y616" t="str">
            <v>MORICHAL NUEVO</v>
          </cell>
          <cell r="Z616" t="str">
            <v>94888</v>
          </cell>
          <cell r="AA616" t="str">
            <v>Guainía</v>
          </cell>
        </row>
        <row r="617">
          <cell r="Y617" t="str">
            <v>MORROA</v>
          </cell>
          <cell r="Z617" t="str">
            <v>70473</v>
          </cell>
          <cell r="AA617" t="str">
            <v>Sucre</v>
          </cell>
        </row>
        <row r="618">
          <cell r="Y618" t="str">
            <v>MOSQUERA (CU)</v>
          </cell>
          <cell r="Z618" t="str">
            <v>25473</v>
          </cell>
          <cell r="AA618" t="str">
            <v>Cundinamarca</v>
          </cell>
        </row>
        <row r="619">
          <cell r="Y619" t="str">
            <v>MOSQUERA (NA)</v>
          </cell>
          <cell r="Z619" t="str">
            <v>52473</v>
          </cell>
          <cell r="AA619" t="str">
            <v>Nariño</v>
          </cell>
        </row>
        <row r="620">
          <cell r="Y620" t="str">
            <v>MOTAVITA</v>
          </cell>
          <cell r="Z620" t="str">
            <v>15476</v>
          </cell>
          <cell r="AA620" t="str">
            <v>Boyacá</v>
          </cell>
        </row>
        <row r="621">
          <cell r="Y621" t="str">
            <v>MURILLO</v>
          </cell>
          <cell r="Z621" t="str">
            <v>73461</v>
          </cell>
          <cell r="AA621" t="str">
            <v>Tolima</v>
          </cell>
        </row>
        <row r="622">
          <cell r="Y622" t="str">
            <v>MURINDÓ</v>
          </cell>
          <cell r="Z622" t="str">
            <v>05475</v>
          </cell>
          <cell r="AA622" t="str">
            <v>Antioquia</v>
          </cell>
        </row>
        <row r="623">
          <cell r="Y623" t="str">
            <v>MUTATÁ</v>
          </cell>
          <cell r="Z623" t="str">
            <v>05480</v>
          </cell>
          <cell r="AA623" t="str">
            <v>Antioquia</v>
          </cell>
        </row>
        <row r="624">
          <cell r="Y624" t="str">
            <v>MÚTIS</v>
          </cell>
          <cell r="Z624" t="str">
            <v>27075</v>
          </cell>
          <cell r="AA624" t="str">
            <v>Chocó</v>
          </cell>
        </row>
        <row r="625">
          <cell r="Y625" t="str">
            <v>MUTISCUA</v>
          </cell>
          <cell r="Z625" t="str">
            <v>54480</v>
          </cell>
          <cell r="AA625" t="str">
            <v>Norte de Santander</v>
          </cell>
        </row>
        <row r="626">
          <cell r="Y626" t="str">
            <v>MUZO</v>
          </cell>
          <cell r="Z626" t="str">
            <v>15480</v>
          </cell>
          <cell r="AA626" t="str">
            <v>Boyacá</v>
          </cell>
        </row>
        <row r="627">
          <cell r="Y627" t="str">
            <v>NARIÑO (AN)</v>
          </cell>
          <cell r="Z627" t="str">
            <v>05483</v>
          </cell>
          <cell r="AA627" t="str">
            <v>Antioquia</v>
          </cell>
        </row>
        <row r="628">
          <cell r="Y628" t="str">
            <v>NARIÑO (CU)</v>
          </cell>
          <cell r="Z628" t="str">
            <v>25483</v>
          </cell>
          <cell r="AA628" t="str">
            <v>Cundinamarca</v>
          </cell>
        </row>
        <row r="629">
          <cell r="Y629" t="str">
            <v>NARIÑO (NA)</v>
          </cell>
          <cell r="Z629" t="str">
            <v>52480</v>
          </cell>
          <cell r="AA629" t="str">
            <v>Nariño</v>
          </cell>
        </row>
        <row r="630">
          <cell r="Y630" t="str">
            <v>NÁTAGA</v>
          </cell>
          <cell r="Z630" t="str">
            <v>41483</v>
          </cell>
          <cell r="AA630" t="str">
            <v>Huila</v>
          </cell>
        </row>
        <row r="631">
          <cell r="Y631" t="str">
            <v>NATAGAIMA</v>
          </cell>
          <cell r="Z631" t="str">
            <v>73483</v>
          </cell>
          <cell r="AA631" t="str">
            <v>Tolima</v>
          </cell>
        </row>
        <row r="632">
          <cell r="Y632" t="str">
            <v>NECHÍ</v>
          </cell>
          <cell r="Z632" t="str">
            <v>05495</v>
          </cell>
          <cell r="AA632" t="str">
            <v>Antioquia</v>
          </cell>
        </row>
        <row r="633">
          <cell r="Y633" t="str">
            <v>NECOCLÍ</v>
          </cell>
          <cell r="Z633" t="str">
            <v>05490</v>
          </cell>
          <cell r="AA633" t="str">
            <v>Antioquia</v>
          </cell>
        </row>
        <row r="634">
          <cell r="Y634" t="str">
            <v>NEIRA</v>
          </cell>
          <cell r="Z634" t="str">
            <v>17486</v>
          </cell>
          <cell r="AA634" t="str">
            <v>Caldas</v>
          </cell>
        </row>
        <row r="635">
          <cell r="Y635" t="str">
            <v>NEIVA</v>
          </cell>
          <cell r="Z635" t="str">
            <v>41001</v>
          </cell>
          <cell r="AA635" t="str">
            <v>Huila</v>
          </cell>
        </row>
        <row r="636">
          <cell r="Y636" t="str">
            <v>NEMOCÓN</v>
          </cell>
          <cell r="Z636" t="str">
            <v>25486</v>
          </cell>
          <cell r="AA636" t="str">
            <v>Cundinamarca</v>
          </cell>
        </row>
        <row r="637">
          <cell r="Y637" t="str">
            <v>NILO</v>
          </cell>
          <cell r="Z637" t="str">
            <v>25488</v>
          </cell>
          <cell r="AA637" t="str">
            <v>Cundinamarca</v>
          </cell>
        </row>
        <row r="638">
          <cell r="Y638" t="str">
            <v>NIMAIMA</v>
          </cell>
          <cell r="Z638" t="str">
            <v>25489</v>
          </cell>
          <cell r="AA638" t="str">
            <v>Cundinamarca</v>
          </cell>
        </row>
        <row r="639">
          <cell r="Y639" t="str">
            <v>NOBSA</v>
          </cell>
          <cell r="Z639" t="str">
            <v>15491</v>
          </cell>
          <cell r="AA639" t="str">
            <v>Boyacá</v>
          </cell>
        </row>
        <row r="640">
          <cell r="Y640" t="str">
            <v>NOCAIMA</v>
          </cell>
          <cell r="Z640" t="str">
            <v>25491</v>
          </cell>
          <cell r="AA640" t="str">
            <v>Cundinamarca</v>
          </cell>
        </row>
        <row r="641">
          <cell r="Y641" t="str">
            <v>NORCASIA</v>
          </cell>
          <cell r="Z641" t="str">
            <v>17495</v>
          </cell>
          <cell r="AA641" t="str">
            <v>Caldas</v>
          </cell>
        </row>
        <row r="642">
          <cell r="Y642" t="str">
            <v>NÓVITA</v>
          </cell>
          <cell r="Z642" t="str">
            <v>27491</v>
          </cell>
          <cell r="AA642" t="str">
            <v>Chocó</v>
          </cell>
        </row>
        <row r="643">
          <cell r="Y643" t="str">
            <v>NUEVO COLÓN</v>
          </cell>
          <cell r="Z643" t="str">
            <v>15494</v>
          </cell>
          <cell r="AA643" t="str">
            <v>Boyacá</v>
          </cell>
        </row>
        <row r="644">
          <cell r="Y644" t="str">
            <v>NUNCHÍA</v>
          </cell>
          <cell r="Z644" t="str">
            <v>85225</v>
          </cell>
          <cell r="AA644" t="str">
            <v>Casanare</v>
          </cell>
        </row>
        <row r="645">
          <cell r="Y645" t="str">
            <v>NUQUÍ</v>
          </cell>
          <cell r="Z645" t="str">
            <v>27495</v>
          </cell>
          <cell r="AA645" t="str">
            <v>Chocó</v>
          </cell>
        </row>
        <row r="646">
          <cell r="Y646" t="str">
            <v>OBANDO</v>
          </cell>
          <cell r="Z646" t="str">
            <v>76497</v>
          </cell>
          <cell r="AA646" t="str">
            <v>Valle del Cauca</v>
          </cell>
        </row>
        <row r="647">
          <cell r="Y647" t="str">
            <v>OCAMONTE</v>
          </cell>
          <cell r="Z647" t="str">
            <v>68498</v>
          </cell>
          <cell r="AA647" t="str">
            <v>Santander</v>
          </cell>
        </row>
        <row r="648">
          <cell r="Y648" t="str">
            <v>OCAÑA</v>
          </cell>
          <cell r="Z648" t="str">
            <v>54498</v>
          </cell>
          <cell r="AA648" t="str">
            <v>Norte de Santander</v>
          </cell>
        </row>
        <row r="649">
          <cell r="Y649" t="str">
            <v>OIBA</v>
          </cell>
          <cell r="Z649" t="str">
            <v>68500</v>
          </cell>
          <cell r="AA649" t="str">
            <v>Santander</v>
          </cell>
        </row>
        <row r="650">
          <cell r="Y650" t="str">
            <v>OICATÁ</v>
          </cell>
          <cell r="Z650" t="str">
            <v>15500</v>
          </cell>
          <cell r="AA650" t="str">
            <v>Boyacá</v>
          </cell>
        </row>
        <row r="651">
          <cell r="Y651" t="str">
            <v>OLAYA</v>
          </cell>
          <cell r="Z651" t="str">
            <v>05501</v>
          </cell>
          <cell r="AA651" t="str">
            <v>Antioquia</v>
          </cell>
        </row>
        <row r="652">
          <cell r="Y652" t="str">
            <v>ONZAGA</v>
          </cell>
          <cell r="Z652" t="str">
            <v>68502</v>
          </cell>
          <cell r="AA652" t="str">
            <v>Santander</v>
          </cell>
        </row>
        <row r="653">
          <cell r="Y653" t="str">
            <v>OPORAPA</v>
          </cell>
          <cell r="Z653" t="str">
            <v>41503</v>
          </cell>
          <cell r="AA653" t="str">
            <v>Huila</v>
          </cell>
        </row>
        <row r="654">
          <cell r="Y654" t="str">
            <v>ORITO</v>
          </cell>
          <cell r="Z654" t="str">
            <v>86320</v>
          </cell>
          <cell r="AA654" t="str">
            <v>Putumayo</v>
          </cell>
        </row>
        <row r="655">
          <cell r="Y655" t="str">
            <v>OROCUÉ</v>
          </cell>
          <cell r="Z655" t="str">
            <v>85230</v>
          </cell>
          <cell r="AA655" t="str">
            <v>Casanare</v>
          </cell>
        </row>
        <row r="656">
          <cell r="Y656" t="str">
            <v>ORTEGA</v>
          </cell>
          <cell r="Z656" t="str">
            <v>73504</v>
          </cell>
          <cell r="AA656" t="str">
            <v>Tolima</v>
          </cell>
        </row>
        <row r="657">
          <cell r="Y657" t="str">
            <v>OSPINA</v>
          </cell>
          <cell r="Z657" t="str">
            <v>52506</v>
          </cell>
          <cell r="AA657" t="str">
            <v>Nariño</v>
          </cell>
        </row>
        <row r="658">
          <cell r="Y658" t="str">
            <v>OTANCHE</v>
          </cell>
          <cell r="Z658" t="str">
            <v>15507</v>
          </cell>
          <cell r="AA658" t="str">
            <v>Boyacá</v>
          </cell>
        </row>
        <row r="659">
          <cell r="Y659" t="str">
            <v>OVEJAS</v>
          </cell>
          <cell r="Z659" t="str">
            <v>70508</v>
          </cell>
          <cell r="AA659" t="str">
            <v>Sucre</v>
          </cell>
        </row>
        <row r="660">
          <cell r="Y660" t="str">
            <v>PACHAVITA</v>
          </cell>
          <cell r="Z660" t="str">
            <v>15511</v>
          </cell>
          <cell r="AA660" t="str">
            <v>Boyacá</v>
          </cell>
        </row>
        <row r="661">
          <cell r="Y661" t="str">
            <v>PACHO</v>
          </cell>
          <cell r="Z661" t="str">
            <v>25513</v>
          </cell>
          <cell r="AA661" t="str">
            <v>Cundinamarca</v>
          </cell>
        </row>
        <row r="662">
          <cell r="Y662" t="str">
            <v>PACOA (AM)</v>
          </cell>
          <cell r="Z662" t="str">
            <v>91430</v>
          </cell>
          <cell r="AA662" t="str">
            <v>Amazonas</v>
          </cell>
        </row>
        <row r="663">
          <cell r="Y663" t="str">
            <v>PACOA (VA)</v>
          </cell>
          <cell r="Z663" t="str">
            <v>97511</v>
          </cell>
          <cell r="AA663" t="str">
            <v>Vaupés</v>
          </cell>
        </row>
        <row r="664">
          <cell r="Y664" t="str">
            <v>PÁCORA</v>
          </cell>
          <cell r="Z664" t="str">
            <v>17513</v>
          </cell>
          <cell r="AA664" t="str">
            <v>Caldas</v>
          </cell>
        </row>
        <row r="665">
          <cell r="Y665" t="str">
            <v>PADILLA</v>
          </cell>
          <cell r="Z665" t="str">
            <v>19513</v>
          </cell>
          <cell r="AA665" t="str">
            <v>Cauca</v>
          </cell>
        </row>
        <row r="666">
          <cell r="Y666" t="str">
            <v>PÁEZ</v>
          </cell>
          <cell r="Z666" t="str">
            <v>15514</v>
          </cell>
          <cell r="AA666" t="str">
            <v>Boyacá</v>
          </cell>
        </row>
        <row r="667">
          <cell r="Y667" t="str">
            <v>PAICOL</v>
          </cell>
          <cell r="Z667" t="str">
            <v>41518</v>
          </cell>
          <cell r="AA667" t="str">
            <v>Huila</v>
          </cell>
        </row>
        <row r="668">
          <cell r="Y668" t="str">
            <v>PAILITAS</v>
          </cell>
          <cell r="Z668" t="str">
            <v>20517</v>
          </cell>
          <cell r="AA668" t="str">
            <v>Cesar</v>
          </cell>
        </row>
        <row r="669">
          <cell r="Y669" t="str">
            <v>PAIMADÓ</v>
          </cell>
          <cell r="Z669" t="str">
            <v>27600</v>
          </cell>
          <cell r="AA669" t="str">
            <v>Chocó</v>
          </cell>
        </row>
        <row r="670">
          <cell r="Y670" t="str">
            <v>PAIME</v>
          </cell>
          <cell r="Z670" t="str">
            <v>25518</v>
          </cell>
          <cell r="AA670" t="str">
            <v>Cundinamarca</v>
          </cell>
        </row>
        <row r="671">
          <cell r="Y671" t="str">
            <v>PAIPA</v>
          </cell>
          <cell r="Z671" t="str">
            <v>15516</v>
          </cell>
          <cell r="AA671" t="str">
            <v>Boyacá</v>
          </cell>
        </row>
        <row r="672">
          <cell r="Y672" t="str">
            <v>PAISPAMBA</v>
          </cell>
          <cell r="Z672" t="str">
            <v>19760</v>
          </cell>
          <cell r="AA672" t="str">
            <v>Cauca</v>
          </cell>
        </row>
        <row r="673">
          <cell r="Y673" t="str">
            <v>PAJARITO</v>
          </cell>
          <cell r="Z673" t="str">
            <v>15518</v>
          </cell>
          <cell r="AA673" t="str">
            <v>Boyacá</v>
          </cell>
        </row>
        <row r="674">
          <cell r="Y674" t="str">
            <v>PALERMO</v>
          </cell>
          <cell r="Z674" t="str">
            <v>41524</v>
          </cell>
          <cell r="AA674" t="str">
            <v>Huila</v>
          </cell>
        </row>
        <row r="675">
          <cell r="Y675" t="str">
            <v>PALESTINA (CA)</v>
          </cell>
          <cell r="Z675" t="str">
            <v>17524</v>
          </cell>
          <cell r="AA675" t="str">
            <v>Caldas</v>
          </cell>
        </row>
        <row r="676">
          <cell r="Y676" t="str">
            <v>PALESTINA (HU)</v>
          </cell>
          <cell r="Z676" t="str">
            <v>41530</v>
          </cell>
          <cell r="AA676" t="str">
            <v>Huila</v>
          </cell>
        </row>
        <row r="677">
          <cell r="Y677" t="str">
            <v>PALMAR</v>
          </cell>
          <cell r="Z677" t="str">
            <v>68522</v>
          </cell>
          <cell r="AA677" t="str">
            <v>Santander</v>
          </cell>
        </row>
        <row r="678">
          <cell r="Y678" t="str">
            <v>PALMAR DE VARELA</v>
          </cell>
          <cell r="Z678" t="str">
            <v>08520</v>
          </cell>
          <cell r="AA678" t="str">
            <v>Atlántico</v>
          </cell>
        </row>
        <row r="679">
          <cell r="Y679" t="str">
            <v>PALMAS DEL SOCORRO</v>
          </cell>
          <cell r="Z679" t="str">
            <v>68524</v>
          </cell>
          <cell r="AA679" t="str">
            <v>Santander</v>
          </cell>
        </row>
        <row r="680">
          <cell r="Y680" t="str">
            <v>PALMIRA</v>
          </cell>
          <cell r="Z680" t="str">
            <v>76520</v>
          </cell>
          <cell r="AA680" t="str">
            <v>Valle del Cauca</v>
          </cell>
        </row>
        <row r="681">
          <cell r="Y681" t="str">
            <v>PALMITO</v>
          </cell>
          <cell r="Z681" t="str">
            <v>70523</v>
          </cell>
          <cell r="AA681" t="str">
            <v>Sucre</v>
          </cell>
        </row>
        <row r="682">
          <cell r="Y682" t="str">
            <v>PALOCABILDO</v>
          </cell>
          <cell r="Z682" t="str">
            <v>73520</v>
          </cell>
          <cell r="AA682" t="str">
            <v>Tolima</v>
          </cell>
        </row>
        <row r="683">
          <cell r="Y683" t="str">
            <v>PAMPLONA</v>
          </cell>
          <cell r="Z683" t="str">
            <v>54518</v>
          </cell>
          <cell r="AA683" t="str">
            <v>Norte de Santander</v>
          </cell>
        </row>
        <row r="684">
          <cell r="Y684" t="str">
            <v>PAMPLONITA</v>
          </cell>
          <cell r="Z684" t="str">
            <v>54520</v>
          </cell>
          <cell r="AA684" t="str">
            <v>Norte de Santander</v>
          </cell>
        </row>
        <row r="685">
          <cell r="Y685" t="str">
            <v>PANDI</v>
          </cell>
          <cell r="Z685" t="str">
            <v>25524</v>
          </cell>
          <cell r="AA685" t="str">
            <v>Cundinamarca</v>
          </cell>
        </row>
        <row r="686">
          <cell r="Y686" t="str">
            <v>PANQUEBA</v>
          </cell>
          <cell r="Z686" t="str">
            <v>15522</v>
          </cell>
          <cell r="AA686" t="str">
            <v>Boyacá</v>
          </cell>
        </row>
        <row r="687">
          <cell r="Y687" t="str">
            <v>PÁRAMO</v>
          </cell>
          <cell r="Z687" t="str">
            <v>68533</v>
          </cell>
          <cell r="AA687" t="str">
            <v>Santander</v>
          </cell>
        </row>
        <row r="688">
          <cell r="Y688" t="str">
            <v>PARATEBUENO</v>
          </cell>
          <cell r="Z688" t="str">
            <v>25530</v>
          </cell>
          <cell r="AA688" t="str">
            <v>Cundinamarca</v>
          </cell>
        </row>
        <row r="689">
          <cell r="Y689" t="str">
            <v>PASCA</v>
          </cell>
          <cell r="Z689" t="str">
            <v>25535</v>
          </cell>
          <cell r="AA689" t="str">
            <v>Cundinamarca</v>
          </cell>
        </row>
        <row r="690">
          <cell r="Y690" t="str">
            <v>PAUNA</v>
          </cell>
          <cell r="Z690" t="str">
            <v>15531</v>
          </cell>
          <cell r="AA690" t="str">
            <v>Boyacá</v>
          </cell>
        </row>
        <row r="691">
          <cell r="Y691" t="str">
            <v>PAYA</v>
          </cell>
          <cell r="Z691" t="str">
            <v>15533</v>
          </cell>
          <cell r="AA691" t="str">
            <v>Boyacá</v>
          </cell>
        </row>
        <row r="692">
          <cell r="Y692" t="str">
            <v>PAYÁN</v>
          </cell>
          <cell r="Z692" t="str">
            <v>52427</v>
          </cell>
          <cell r="AA692" t="str">
            <v>Nariño</v>
          </cell>
        </row>
        <row r="693">
          <cell r="Y693" t="str">
            <v>PAZ DE ARIPORO</v>
          </cell>
          <cell r="Z693" t="str">
            <v>85250</v>
          </cell>
          <cell r="AA693" t="str">
            <v>Casanare</v>
          </cell>
        </row>
        <row r="694">
          <cell r="Y694" t="str">
            <v>PAZ DE RÍO</v>
          </cell>
          <cell r="Z694" t="str">
            <v>15537</v>
          </cell>
          <cell r="AA694" t="str">
            <v>Boyacá</v>
          </cell>
        </row>
        <row r="695">
          <cell r="Y695" t="str">
            <v>PEDRAZA</v>
          </cell>
          <cell r="Z695" t="str">
            <v>47541</v>
          </cell>
          <cell r="AA695" t="str">
            <v>Magdalena</v>
          </cell>
        </row>
        <row r="696">
          <cell r="Y696" t="str">
            <v>PELAYA</v>
          </cell>
          <cell r="Z696" t="str">
            <v>20550</v>
          </cell>
          <cell r="AA696" t="str">
            <v>Cesar</v>
          </cell>
        </row>
        <row r="697">
          <cell r="Y697" t="str">
            <v>PENSILVANIA</v>
          </cell>
          <cell r="Z697" t="str">
            <v>17541</v>
          </cell>
          <cell r="AA697" t="str">
            <v>Caldas</v>
          </cell>
        </row>
        <row r="698">
          <cell r="Y698" t="str">
            <v>PEÑOL</v>
          </cell>
          <cell r="Z698" t="str">
            <v>05541</v>
          </cell>
          <cell r="AA698" t="str">
            <v>Antioquia</v>
          </cell>
        </row>
        <row r="699">
          <cell r="Y699" t="str">
            <v>PEQUE</v>
          </cell>
          <cell r="Z699" t="str">
            <v>05543</v>
          </cell>
          <cell r="AA699" t="str">
            <v>Antioquia</v>
          </cell>
        </row>
        <row r="700">
          <cell r="Y700" t="str">
            <v>PEREIRA</v>
          </cell>
          <cell r="Z700" t="str">
            <v>66001</v>
          </cell>
          <cell r="AA700" t="str">
            <v>Risaralda</v>
          </cell>
        </row>
        <row r="701">
          <cell r="Y701" t="str">
            <v>PESCA</v>
          </cell>
          <cell r="Z701" t="str">
            <v>15542</v>
          </cell>
          <cell r="AA701" t="str">
            <v>Boyacá</v>
          </cell>
        </row>
        <row r="702">
          <cell r="Y702" t="str">
            <v>PIAMONTE</v>
          </cell>
          <cell r="Z702" t="str">
            <v>19533</v>
          </cell>
          <cell r="AA702" t="str">
            <v>Cauca</v>
          </cell>
        </row>
        <row r="703">
          <cell r="Y703" t="str">
            <v>PIE DE PATO</v>
          </cell>
          <cell r="Z703" t="str">
            <v>27025</v>
          </cell>
          <cell r="AA703" t="str">
            <v>Chocó</v>
          </cell>
        </row>
        <row r="704">
          <cell r="Y704" t="str">
            <v>PIEDECUESTA</v>
          </cell>
          <cell r="Z704" t="str">
            <v>68547</v>
          </cell>
          <cell r="AA704" t="str">
            <v>Santander</v>
          </cell>
        </row>
        <row r="705">
          <cell r="Y705" t="str">
            <v>PIEDRANCHA</v>
          </cell>
          <cell r="Z705" t="str">
            <v>52435</v>
          </cell>
          <cell r="AA705" t="str">
            <v>Nariño</v>
          </cell>
        </row>
        <row r="706">
          <cell r="Y706" t="str">
            <v>PIEDRAS</v>
          </cell>
          <cell r="Z706" t="str">
            <v>73547</v>
          </cell>
          <cell r="AA706" t="str">
            <v>Tolima</v>
          </cell>
        </row>
        <row r="707">
          <cell r="Y707" t="str">
            <v>PIENDAMÓ</v>
          </cell>
          <cell r="Z707" t="str">
            <v>19548</v>
          </cell>
          <cell r="AA707" t="str">
            <v>Cauca</v>
          </cell>
        </row>
        <row r="708">
          <cell r="Y708" t="str">
            <v>PIJAO</v>
          </cell>
          <cell r="Z708" t="str">
            <v>63548</v>
          </cell>
          <cell r="AA708" t="str">
            <v>Quindio</v>
          </cell>
        </row>
        <row r="709">
          <cell r="Y709" t="str">
            <v>PIJIÑO</v>
          </cell>
          <cell r="Z709" t="str">
            <v>47545</v>
          </cell>
          <cell r="AA709" t="str">
            <v>Magdalena</v>
          </cell>
        </row>
        <row r="710">
          <cell r="Y710" t="str">
            <v>PINCHOTE</v>
          </cell>
          <cell r="Z710" t="str">
            <v>68549</v>
          </cell>
          <cell r="AA710" t="str">
            <v>Santander</v>
          </cell>
        </row>
        <row r="711">
          <cell r="Y711" t="str">
            <v>PINILLOS</v>
          </cell>
          <cell r="Z711" t="str">
            <v>13549</v>
          </cell>
          <cell r="AA711" t="str">
            <v>Bolívar</v>
          </cell>
        </row>
        <row r="712">
          <cell r="Y712" t="str">
            <v>PIOJÓ</v>
          </cell>
          <cell r="Z712" t="str">
            <v>08549</v>
          </cell>
          <cell r="AA712" t="str">
            <v>Atlántico</v>
          </cell>
        </row>
        <row r="713">
          <cell r="Y713" t="str">
            <v>PISBA</v>
          </cell>
          <cell r="Z713" t="str">
            <v>15550</v>
          </cell>
          <cell r="AA713" t="str">
            <v>Boyacá</v>
          </cell>
        </row>
        <row r="714">
          <cell r="Y714" t="str">
            <v>PITAL</v>
          </cell>
          <cell r="Z714" t="str">
            <v>41548</v>
          </cell>
          <cell r="AA714" t="str">
            <v>Huila</v>
          </cell>
        </row>
        <row r="715">
          <cell r="Y715" t="str">
            <v>PITALITO</v>
          </cell>
          <cell r="Z715" t="str">
            <v>41551</v>
          </cell>
          <cell r="AA715" t="str">
            <v>Huila</v>
          </cell>
        </row>
        <row r="716">
          <cell r="Y716" t="str">
            <v>PIVIJAY</v>
          </cell>
          <cell r="Z716" t="str">
            <v>47551</v>
          </cell>
          <cell r="AA716" t="str">
            <v>Magdalena</v>
          </cell>
        </row>
        <row r="717">
          <cell r="Y717" t="str">
            <v>PIZARRO</v>
          </cell>
          <cell r="Z717" t="str">
            <v>27077</v>
          </cell>
          <cell r="AA717" t="str">
            <v>Chocó</v>
          </cell>
        </row>
        <row r="718">
          <cell r="Y718" t="str">
            <v>PLANADAS</v>
          </cell>
          <cell r="Z718" t="str">
            <v>73555</v>
          </cell>
          <cell r="AA718" t="str">
            <v>Tolima</v>
          </cell>
        </row>
        <row r="719">
          <cell r="Y719" t="str">
            <v>PLANETA RICA</v>
          </cell>
          <cell r="Z719" t="str">
            <v>23555</v>
          </cell>
          <cell r="AA719" t="str">
            <v>Córdoba</v>
          </cell>
        </row>
        <row r="720">
          <cell r="Y720" t="str">
            <v>PLATO</v>
          </cell>
          <cell r="Z720" t="str">
            <v>47555</v>
          </cell>
          <cell r="AA720" t="str">
            <v>Magdalena</v>
          </cell>
        </row>
        <row r="721">
          <cell r="Y721" t="str">
            <v>POLICARPA</v>
          </cell>
          <cell r="Z721" t="str">
            <v>52540</v>
          </cell>
          <cell r="AA721" t="str">
            <v>Nariño</v>
          </cell>
        </row>
        <row r="722">
          <cell r="Y722" t="str">
            <v>POLONUEVO</v>
          </cell>
          <cell r="Z722" t="str">
            <v>08558</v>
          </cell>
          <cell r="AA722" t="str">
            <v>Atlántico</v>
          </cell>
        </row>
        <row r="723">
          <cell r="Y723" t="str">
            <v>PONEDERA</v>
          </cell>
          <cell r="Z723" t="str">
            <v>08560</v>
          </cell>
          <cell r="AA723" t="str">
            <v>Atlántico</v>
          </cell>
        </row>
        <row r="724">
          <cell r="Y724" t="str">
            <v>POPAYÁN</v>
          </cell>
          <cell r="Z724" t="str">
            <v>19001</v>
          </cell>
          <cell r="AA724" t="str">
            <v>Cauca</v>
          </cell>
        </row>
        <row r="725">
          <cell r="Y725" t="str">
            <v>PORE</v>
          </cell>
          <cell r="Z725" t="str">
            <v>85263</v>
          </cell>
          <cell r="AA725" t="str">
            <v>Casanare</v>
          </cell>
        </row>
        <row r="726">
          <cell r="Y726" t="str">
            <v>POTOSÍ</v>
          </cell>
          <cell r="Z726" t="str">
            <v>52560</v>
          </cell>
          <cell r="AA726" t="str">
            <v>Nariño</v>
          </cell>
        </row>
        <row r="727">
          <cell r="Y727" t="str">
            <v>PRADERA</v>
          </cell>
          <cell r="Z727" t="str">
            <v>76563</v>
          </cell>
          <cell r="AA727" t="str">
            <v>Valle del Cauca</v>
          </cell>
        </row>
        <row r="728">
          <cell r="Y728" t="str">
            <v>PRADO</v>
          </cell>
          <cell r="Z728" t="str">
            <v>73563</v>
          </cell>
          <cell r="AA728" t="str">
            <v>Tolima</v>
          </cell>
        </row>
        <row r="729">
          <cell r="Y729" t="str">
            <v>PRADO - SEVILLA</v>
          </cell>
          <cell r="Z729" t="str">
            <v>47980</v>
          </cell>
          <cell r="AA729" t="str">
            <v>Magdalena</v>
          </cell>
        </row>
        <row r="730">
          <cell r="Y730" t="str">
            <v>PROVIDENCIA (NA)</v>
          </cell>
          <cell r="Z730" t="str">
            <v>52565</v>
          </cell>
          <cell r="AA730" t="str">
            <v>Nariño</v>
          </cell>
        </row>
        <row r="731">
          <cell r="Y731" t="str">
            <v>PROVIDENCIA (SA)</v>
          </cell>
          <cell r="Z731" t="str">
            <v>88564</v>
          </cell>
          <cell r="AA731" t="str">
            <v>Archipiélago de San Andrés, Providencia y Santa Catalina</v>
          </cell>
        </row>
        <row r="732">
          <cell r="Y732" t="str">
            <v>PUEBLO BELLO</v>
          </cell>
          <cell r="Z732" t="str">
            <v>20570</v>
          </cell>
          <cell r="AA732" t="str">
            <v>Cesar</v>
          </cell>
        </row>
        <row r="733">
          <cell r="Y733" t="str">
            <v>PUEBLO NUEVO (CO)</v>
          </cell>
          <cell r="Z733" t="str">
            <v>23570</v>
          </cell>
          <cell r="AA733" t="str">
            <v>Córdoba</v>
          </cell>
        </row>
        <row r="734">
          <cell r="Y734" t="str">
            <v>PUEBLO NUEVO (CU)</v>
          </cell>
          <cell r="Z734" t="str">
            <v>25653</v>
          </cell>
          <cell r="AA734" t="str">
            <v>Cundinamarca</v>
          </cell>
        </row>
        <row r="735">
          <cell r="Y735" t="str">
            <v>PUEBLO RICO</v>
          </cell>
          <cell r="Z735" t="str">
            <v>66572</v>
          </cell>
          <cell r="AA735" t="str">
            <v>Risaralda</v>
          </cell>
        </row>
        <row r="736">
          <cell r="Y736" t="str">
            <v>PUEBLORRICO</v>
          </cell>
          <cell r="Z736" t="str">
            <v>05576</v>
          </cell>
          <cell r="AA736" t="str">
            <v>Antioquia</v>
          </cell>
        </row>
        <row r="737">
          <cell r="Y737" t="str">
            <v>PUEBLOVIEJO</v>
          </cell>
          <cell r="Z737" t="str">
            <v>47570</v>
          </cell>
          <cell r="AA737" t="str">
            <v>Magdalena</v>
          </cell>
        </row>
        <row r="738">
          <cell r="Y738" t="str">
            <v>PUENTE NACIONAL</v>
          </cell>
          <cell r="Z738" t="str">
            <v>68572</v>
          </cell>
          <cell r="AA738" t="str">
            <v>Santander</v>
          </cell>
        </row>
        <row r="739">
          <cell r="Y739" t="str">
            <v>PUERRES</v>
          </cell>
          <cell r="Z739" t="str">
            <v>52573</v>
          </cell>
          <cell r="AA739" t="str">
            <v>Nariño</v>
          </cell>
        </row>
        <row r="740">
          <cell r="Y740" t="str">
            <v>PUERTO ALEGRÍA</v>
          </cell>
          <cell r="Z740" t="str">
            <v>91530</v>
          </cell>
          <cell r="AA740" t="str">
            <v>Amazonas</v>
          </cell>
        </row>
        <row r="741">
          <cell r="Y741" t="str">
            <v>PUERTO ARICA</v>
          </cell>
          <cell r="Z741" t="str">
            <v>91536</v>
          </cell>
          <cell r="AA741" t="str">
            <v>Amazonas</v>
          </cell>
        </row>
        <row r="742">
          <cell r="Y742" t="str">
            <v>PUERTO ASÍS</v>
          </cell>
          <cell r="Z742" t="str">
            <v>86568</v>
          </cell>
          <cell r="AA742" t="str">
            <v>Putumayo</v>
          </cell>
        </row>
        <row r="743">
          <cell r="Y743" t="str">
            <v>PUERTO BERRÍO</v>
          </cell>
          <cell r="Z743" t="str">
            <v>05579</v>
          </cell>
          <cell r="AA743" t="str">
            <v>Antioquia</v>
          </cell>
        </row>
        <row r="744">
          <cell r="Y744" t="str">
            <v>PUERTO BOYACÁ</v>
          </cell>
          <cell r="Z744" t="str">
            <v>15572</v>
          </cell>
          <cell r="AA744" t="str">
            <v>Boyacá</v>
          </cell>
        </row>
        <row r="745">
          <cell r="Y745" t="str">
            <v>PUERTO CAICEDO</v>
          </cell>
          <cell r="Z745" t="str">
            <v>86569</v>
          </cell>
          <cell r="AA745" t="str">
            <v>Putumayo</v>
          </cell>
        </row>
        <row r="746">
          <cell r="Y746" t="str">
            <v>PUERTO CARREÑO</v>
          </cell>
          <cell r="Z746" t="str">
            <v>99001</v>
          </cell>
          <cell r="AA746" t="str">
            <v>Vichada</v>
          </cell>
        </row>
        <row r="747">
          <cell r="Y747" t="str">
            <v>PUERTO COLOMBIA (AT)</v>
          </cell>
          <cell r="Z747" t="str">
            <v>08573</v>
          </cell>
          <cell r="AA747" t="str">
            <v>Atlántico</v>
          </cell>
        </row>
        <row r="748">
          <cell r="Y748" t="str">
            <v>PUERTO COLOMBIA (GU)</v>
          </cell>
          <cell r="Z748" t="str">
            <v>94884</v>
          </cell>
          <cell r="AA748" t="str">
            <v>Guainía</v>
          </cell>
        </row>
        <row r="749">
          <cell r="Y749" t="str">
            <v>PUERTO CONCORDIA</v>
          </cell>
          <cell r="Z749" t="str">
            <v>50450</v>
          </cell>
          <cell r="AA749" t="str">
            <v>Meta</v>
          </cell>
        </row>
        <row r="750">
          <cell r="Y750" t="str">
            <v>PUERTO ESCONDIDO</v>
          </cell>
          <cell r="Z750" t="str">
            <v>23574</v>
          </cell>
          <cell r="AA750" t="str">
            <v>Córdoba</v>
          </cell>
        </row>
        <row r="751">
          <cell r="Y751" t="str">
            <v>PUERTO GAITÁN</v>
          </cell>
          <cell r="Z751" t="str">
            <v>50568</v>
          </cell>
          <cell r="AA751" t="str">
            <v>Meta</v>
          </cell>
        </row>
        <row r="752">
          <cell r="Y752" t="str">
            <v>PUERTO GUZMÁN</v>
          </cell>
          <cell r="Z752" t="str">
            <v>86571</v>
          </cell>
          <cell r="AA752" t="str">
            <v>Putumayo</v>
          </cell>
        </row>
        <row r="753">
          <cell r="Y753" t="str">
            <v>PUERTO LIBERTADOR</v>
          </cell>
          <cell r="Z753" t="str">
            <v>23580</v>
          </cell>
          <cell r="AA753" t="str">
            <v>Córdoba</v>
          </cell>
        </row>
        <row r="754">
          <cell r="Y754" t="str">
            <v>PUERTO LLERAS</v>
          </cell>
          <cell r="Z754" t="str">
            <v>50577</v>
          </cell>
          <cell r="AA754" t="str">
            <v>Meta</v>
          </cell>
        </row>
        <row r="755">
          <cell r="Y755" t="str">
            <v>PUERTO LÓPEZ</v>
          </cell>
          <cell r="Z755" t="str">
            <v>50573</v>
          </cell>
          <cell r="AA755" t="str">
            <v>Meta</v>
          </cell>
        </row>
        <row r="756">
          <cell r="Y756" t="str">
            <v>PUERTO NARE</v>
          </cell>
          <cell r="Z756" t="str">
            <v>05585</v>
          </cell>
          <cell r="AA756" t="str">
            <v>Antioquia</v>
          </cell>
        </row>
        <row r="757">
          <cell r="Y757" t="str">
            <v>PUERTO NARIÑO</v>
          </cell>
          <cell r="Z757" t="str">
            <v>91540</v>
          </cell>
          <cell r="AA757" t="str">
            <v>Amazonas</v>
          </cell>
        </row>
        <row r="758">
          <cell r="Y758" t="str">
            <v>PUERTO PARRA</v>
          </cell>
          <cell r="Z758" t="str">
            <v>68573</v>
          </cell>
          <cell r="AA758" t="str">
            <v>Santander</v>
          </cell>
        </row>
        <row r="759">
          <cell r="Y759" t="str">
            <v>PUERTO RICO (BO)</v>
          </cell>
          <cell r="Z759" t="str">
            <v>13810</v>
          </cell>
          <cell r="AA759" t="str">
            <v>Bolívar</v>
          </cell>
        </row>
        <row r="760">
          <cell r="Y760" t="str">
            <v>PUERTO RICO (CA)</v>
          </cell>
          <cell r="Z760" t="str">
            <v>18592</v>
          </cell>
          <cell r="AA760" t="str">
            <v>Caquetá</v>
          </cell>
        </row>
        <row r="761">
          <cell r="Y761" t="str">
            <v>PUERTO RICO (ME)</v>
          </cell>
          <cell r="Z761" t="str">
            <v>50590</v>
          </cell>
          <cell r="AA761" t="str">
            <v>Meta</v>
          </cell>
        </row>
        <row r="762">
          <cell r="Y762" t="str">
            <v>PUERTO RONDÓN</v>
          </cell>
          <cell r="Z762" t="str">
            <v>81591</v>
          </cell>
          <cell r="AA762" t="str">
            <v>Arauca</v>
          </cell>
        </row>
        <row r="763">
          <cell r="Y763" t="str">
            <v>PUERTO SALGAR</v>
          </cell>
          <cell r="Z763" t="str">
            <v>25572</v>
          </cell>
          <cell r="AA763" t="str">
            <v>Cundinamarca</v>
          </cell>
        </row>
        <row r="764">
          <cell r="Y764" t="str">
            <v>PUERTO SANTANDER (NS)</v>
          </cell>
          <cell r="Z764" t="str">
            <v>54553</v>
          </cell>
          <cell r="AA764" t="str">
            <v>Norte de Santander</v>
          </cell>
        </row>
        <row r="765">
          <cell r="Y765" t="str">
            <v>PUERTO SANTANDER (AM)</v>
          </cell>
          <cell r="Z765" t="str">
            <v>91669</v>
          </cell>
          <cell r="AA765" t="str">
            <v>Amazonas</v>
          </cell>
        </row>
        <row r="766">
          <cell r="Y766" t="str">
            <v>PUERTO TEJADA</v>
          </cell>
          <cell r="Z766" t="str">
            <v>19573</v>
          </cell>
          <cell r="AA766" t="str">
            <v>Cauca</v>
          </cell>
        </row>
        <row r="767">
          <cell r="Y767" t="str">
            <v>PUERTO TRIUNFO</v>
          </cell>
          <cell r="Z767" t="str">
            <v>05591</v>
          </cell>
          <cell r="AA767" t="str">
            <v>Antioquia</v>
          </cell>
        </row>
        <row r="768">
          <cell r="Y768" t="str">
            <v>PUERTO WILCHES</v>
          </cell>
          <cell r="Z768" t="str">
            <v>68575</v>
          </cell>
          <cell r="AA768" t="str">
            <v>Santander</v>
          </cell>
        </row>
        <row r="769">
          <cell r="Y769" t="str">
            <v>PULÍ</v>
          </cell>
          <cell r="Z769" t="str">
            <v>25580</v>
          </cell>
          <cell r="AA769" t="str">
            <v>Cundinamarca</v>
          </cell>
        </row>
        <row r="770">
          <cell r="Y770" t="str">
            <v>PUNTA DE PIEDRAS</v>
          </cell>
          <cell r="Z770" t="str">
            <v>47960</v>
          </cell>
          <cell r="AA770" t="str">
            <v>Magdalena</v>
          </cell>
        </row>
        <row r="771">
          <cell r="Y771" t="str">
            <v>PUPIALES</v>
          </cell>
          <cell r="Z771" t="str">
            <v>52585</v>
          </cell>
          <cell r="AA771" t="str">
            <v>Nariño</v>
          </cell>
        </row>
        <row r="772">
          <cell r="Y772" t="str">
            <v>PURIFICACIÓN</v>
          </cell>
          <cell r="Z772" t="str">
            <v>73585</v>
          </cell>
          <cell r="AA772" t="str">
            <v>Tolima</v>
          </cell>
        </row>
        <row r="773">
          <cell r="Y773" t="str">
            <v>PURÍSIMA</v>
          </cell>
          <cell r="Z773" t="str">
            <v>23586</v>
          </cell>
          <cell r="AA773" t="str">
            <v>Córdoba</v>
          </cell>
        </row>
        <row r="774">
          <cell r="Y774" t="str">
            <v>QUEBRADANEGRA</v>
          </cell>
          <cell r="Z774" t="str">
            <v>25592</v>
          </cell>
          <cell r="AA774" t="str">
            <v>Cundinamarca</v>
          </cell>
        </row>
        <row r="775">
          <cell r="Y775" t="str">
            <v>QUETAME</v>
          </cell>
          <cell r="Z775" t="str">
            <v>25594</v>
          </cell>
          <cell r="AA775" t="str">
            <v>Cundinamarca</v>
          </cell>
        </row>
        <row r="776">
          <cell r="Y776" t="str">
            <v>QUIMBAYA</v>
          </cell>
          <cell r="Z776" t="str">
            <v>63594</v>
          </cell>
          <cell r="AA776" t="str">
            <v>Quindio</v>
          </cell>
        </row>
        <row r="777">
          <cell r="Y777" t="str">
            <v>QUINCHÍA</v>
          </cell>
          <cell r="Z777" t="str">
            <v>66594</v>
          </cell>
          <cell r="AA777" t="str">
            <v>Risaralda</v>
          </cell>
        </row>
        <row r="778">
          <cell r="Y778" t="str">
            <v>QUÍPAMA</v>
          </cell>
          <cell r="Z778" t="str">
            <v>15580</v>
          </cell>
          <cell r="AA778" t="str">
            <v>Boyacá</v>
          </cell>
        </row>
        <row r="779">
          <cell r="Y779" t="str">
            <v>QUIPILE</v>
          </cell>
          <cell r="Z779" t="str">
            <v>25596</v>
          </cell>
          <cell r="AA779" t="str">
            <v>Cundinamarca</v>
          </cell>
        </row>
        <row r="780">
          <cell r="Y780" t="str">
            <v>RAGONVALIA</v>
          </cell>
          <cell r="Z780" t="str">
            <v>54599</v>
          </cell>
          <cell r="AA780" t="str">
            <v>Norte de Santander</v>
          </cell>
        </row>
        <row r="781">
          <cell r="Y781" t="str">
            <v>RAMIRIQUÍ</v>
          </cell>
          <cell r="Z781" t="str">
            <v>15599</v>
          </cell>
          <cell r="AA781" t="str">
            <v>Boyacá</v>
          </cell>
        </row>
        <row r="782">
          <cell r="Y782" t="str">
            <v>RÁQUIRA</v>
          </cell>
          <cell r="Z782" t="str">
            <v>15600</v>
          </cell>
          <cell r="AA782" t="str">
            <v>Boyacá</v>
          </cell>
        </row>
        <row r="783">
          <cell r="Y783" t="str">
            <v>RECETOR</v>
          </cell>
          <cell r="Z783" t="str">
            <v>85279</v>
          </cell>
          <cell r="AA783" t="str">
            <v>Casanare</v>
          </cell>
        </row>
        <row r="784">
          <cell r="Y784" t="str">
            <v>REGIDOR</v>
          </cell>
          <cell r="Z784" t="str">
            <v>13580</v>
          </cell>
          <cell r="AA784" t="str">
            <v>Bolívar</v>
          </cell>
        </row>
        <row r="785">
          <cell r="Y785" t="str">
            <v>REMEDIOS</v>
          </cell>
          <cell r="Z785" t="str">
            <v>05604</v>
          </cell>
          <cell r="AA785" t="str">
            <v>Antioquia</v>
          </cell>
        </row>
        <row r="786">
          <cell r="Y786" t="str">
            <v>REMOLINO</v>
          </cell>
          <cell r="Z786" t="str">
            <v>47605</v>
          </cell>
          <cell r="AA786" t="str">
            <v>Magdalena</v>
          </cell>
        </row>
        <row r="787">
          <cell r="Y787" t="str">
            <v>REPELÓN</v>
          </cell>
          <cell r="Z787" t="str">
            <v>08606</v>
          </cell>
          <cell r="AA787" t="str">
            <v>Atlántico</v>
          </cell>
        </row>
        <row r="788">
          <cell r="Y788" t="str">
            <v>RESTREPO (ME)</v>
          </cell>
          <cell r="Z788" t="str">
            <v>50606</v>
          </cell>
          <cell r="AA788" t="str">
            <v>Meta</v>
          </cell>
        </row>
        <row r="789">
          <cell r="Y789" t="str">
            <v>RESTREPO (VA)</v>
          </cell>
          <cell r="Z789" t="str">
            <v>76606</v>
          </cell>
          <cell r="AA789" t="str">
            <v>Valle del Cauca</v>
          </cell>
        </row>
        <row r="790">
          <cell r="Y790" t="str">
            <v>RETIRO</v>
          </cell>
          <cell r="Z790" t="str">
            <v>05607</v>
          </cell>
          <cell r="AA790" t="str">
            <v>Antioquia</v>
          </cell>
        </row>
        <row r="791">
          <cell r="Y791" t="str">
            <v>RICAURTE (CU)</v>
          </cell>
          <cell r="Z791" t="str">
            <v>25612</v>
          </cell>
          <cell r="AA791" t="str">
            <v>Cundinamarca</v>
          </cell>
        </row>
        <row r="792">
          <cell r="Y792" t="str">
            <v>RICAURTE (NA)</v>
          </cell>
          <cell r="Z792" t="str">
            <v>52612</v>
          </cell>
          <cell r="AA792" t="str">
            <v>Nariño</v>
          </cell>
        </row>
        <row r="793">
          <cell r="Y793" t="str">
            <v>RICAURTE (COLOSO)</v>
          </cell>
          <cell r="Z793" t="str">
            <v>70204</v>
          </cell>
          <cell r="AA793" t="str">
            <v>Sucre</v>
          </cell>
        </row>
        <row r="794">
          <cell r="Y794" t="str">
            <v>RÍO DE ORO</v>
          </cell>
          <cell r="Z794" t="str">
            <v>20614</v>
          </cell>
          <cell r="AA794" t="str">
            <v>Cesar</v>
          </cell>
        </row>
        <row r="795">
          <cell r="Y795" t="str">
            <v>RÍO VIEJO</v>
          </cell>
          <cell r="Z795" t="str">
            <v>13600</v>
          </cell>
          <cell r="AA795" t="str">
            <v>Bolívar</v>
          </cell>
        </row>
        <row r="796">
          <cell r="Y796" t="str">
            <v>RIOBLANCO</v>
          </cell>
          <cell r="Z796" t="str">
            <v>73616</v>
          </cell>
          <cell r="AA796" t="str">
            <v>Tolima</v>
          </cell>
        </row>
        <row r="797">
          <cell r="Y797" t="str">
            <v>RIOFRÍO</v>
          </cell>
          <cell r="Z797" t="str">
            <v>76616</v>
          </cell>
          <cell r="AA797" t="str">
            <v>Valle del Cauca</v>
          </cell>
        </row>
        <row r="798">
          <cell r="Y798" t="str">
            <v>RIOHACHA</v>
          </cell>
          <cell r="Z798" t="str">
            <v>44001</v>
          </cell>
          <cell r="AA798" t="str">
            <v>La Guajira</v>
          </cell>
        </row>
        <row r="799">
          <cell r="Y799" t="str">
            <v>RIONEGRO (AN)</v>
          </cell>
          <cell r="Z799" t="str">
            <v>05615</v>
          </cell>
          <cell r="AA799" t="str">
            <v>Antioquia</v>
          </cell>
        </row>
        <row r="800">
          <cell r="Y800" t="str">
            <v>RIONEGRO (SA)</v>
          </cell>
          <cell r="Z800" t="str">
            <v>68615</v>
          </cell>
          <cell r="AA800" t="str">
            <v>Santander</v>
          </cell>
        </row>
        <row r="801">
          <cell r="Y801" t="str">
            <v>RIOSUCIO (CA)</v>
          </cell>
          <cell r="Z801" t="str">
            <v>17614</v>
          </cell>
          <cell r="AA801" t="str">
            <v>Caldas</v>
          </cell>
        </row>
        <row r="802">
          <cell r="Y802" t="str">
            <v>RIOSUCIO (CH)</v>
          </cell>
          <cell r="Z802" t="str">
            <v>27615</v>
          </cell>
          <cell r="AA802" t="str">
            <v>Chocó</v>
          </cell>
        </row>
        <row r="803">
          <cell r="Y803" t="str">
            <v>RISARALDA</v>
          </cell>
          <cell r="Z803" t="str">
            <v>17616</v>
          </cell>
          <cell r="AA803" t="str">
            <v>Caldas</v>
          </cell>
        </row>
        <row r="804">
          <cell r="Y804" t="str">
            <v>RIVERA</v>
          </cell>
          <cell r="Z804" t="str">
            <v>41615</v>
          </cell>
          <cell r="AA804" t="str">
            <v>Huila</v>
          </cell>
        </row>
        <row r="805">
          <cell r="Y805" t="str">
            <v>ROBLES</v>
          </cell>
          <cell r="Z805" t="str">
            <v>20621</v>
          </cell>
          <cell r="AA805" t="str">
            <v>Cesar</v>
          </cell>
        </row>
        <row r="806">
          <cell r="Y806" t="str">
            <v>ROLDANILLO</v>
          </cell>
          <cell r="Z806" t="str">
            <v>76622</v>
          </cell>
          <cell r="AA806" t="str">
            <v>Valle del Cauca</v>
          </cell>
        </row>
        <row r="807">
          <cell r="Y807" t="str">
            <v>RONCESVALLES</v>
          </cell>
          <cell r="Z807" t="str">
            <v>73622</v>
          </cell>
          <cell r="AA807" t="str">
            <v>Tolima</v>
          </cell>
        </row>
        <row r="808">
          <cell r="Y808" t="str">
            <v>RONDÓN</v>
          </cell>
          <cell r="Z808" t="str">
            <v>15621</v>
          </cell>
          <cell r="AA808" t="str">
            <v>Boyacá</v>
          </cell>
        </row>
        <row r="809">
          <cell r="Y809" t="str">
            <v>ROSAS</v>
          </cell>
          <cell r="Z809" t="str">
            <v>19622</v>
          </cell>
          <cell r="AA809" t="str">
            <v>Cauca</v>
          </cell>
        </row>
        <row r="810">
          <cell r="Y810" t="str">
            <v>ROVIRA</v>
          </cell>
          <cell r="Z810" t="str">
            <v>73624</v>
          </cell>
          <cell r="AA810" t="str">
            <v>Tolima</v>
          </cell>
        </row>
        <row r="811">
          <cell r="Y811" t="str">
            <v>SABANA DE TORRES</v>
          </cell>
          <cell r="Z811" t="str">
            <v>68655</v>
          </cell>
          <cell r="AA811" t="str">
            <v>Santander</v>
          </cell>
        </row>
        <row r="812">
          <cell r="Y812" t="str">
            <v>SABANAGRANDE</v>
          </cell>
          <cell r="Z812" t="str">
            <v>08634</v>
          </cell>
          <cell r="AA812" t="str">
            <v>Atlántico</v>
          </cell>
        </row>
        <row r="813">
          <cell r="Y813" t="str">
            <v>SABANALARGA (AN)</v>
          </cell>
          <cell r="Z813" t="str">
            <v>05628</v>
          </cell>
          <cell r="AA813" t="str">
            <v>Antioquia</v>
          </cell>
        </row>
        <row r="814">
          <cell r="Y814" t="str">
            <v>SABANALARGA (AT)</v>
          </cell>
          <cell r="Z814" t="str">
            <v>08638</v>
          </cell>
          <cell r="AA814" t="str">
            <v>Atlántico</v>
          </cell>
        </row>
        <row r="815">
          <cell r="Y815" t="str">
            <v>SABANALARGA (CA)</v>
          </cell>
          <cell r="Z815" t="str">
            <v>85300</v>
          </cell>
          <cell r="AA815" t="str">
            <v>Casanare</v>
          </cell>
        </row>
        <row r="816">
          <cell r="Y816" t="str">
            <v>SABANETA</v>
          </cell>
          <cell r="Z816" t="str">
            <v>05631</v>
          </cell>
          <cell r="AA816" t="str">
            <v>Antioquia</v>
          </cell>
        </row>
        <row r="817">
          <cell r="Y817" t="str">
            <v>SABOYÁ</v>
          </cell>
          <cell r="Z817" t="str">
            <v>15632</v>
          </cell>
          <cell r="AA817" t="str">
            <v>Boyacá</v>
          </cell>
        </row>
        <row r="818">
          <cell r="Y818" t="str">
            <v>SÁCAMA</v>
          </cell>
          <cell r="Z818" t="str">
            <v>85315</v>
          </cell>
          <cell r="AA818" t="str">
            <v>Casanare</v>
          </cell>
        </row>
        <row r="819">
          <cell r="Y819" t="str">
            <v>SÁCHICA</v>
          </cell>
          <cell r="Z819" t="str">
            <v>15638</v>
          </cell>
          <cell r="AA819" t="str">
            <v>Boyacá</v>
          </cell>
        </row>
        <row r="820">
          <cell r="Y820" t="str">
            <v>SAHAGÚN</v>
          </cell>
          <cell r="Z820" t="str">
            <v>23660</v>
          </cell>
          <cell r="AA820" t="str">
            <v>Córdoba</v>
          </cell>
        </row>
        <row r="821">
          <cell r="Y821" t="str">
            <v>SALADOBLANCO</v>
          </cell>
          <cell r="Z821" t="str">
            <v>41660</v>
          </cell>
          <cell r="AA821" t="str">
            <v>Huila</v>
          </cell>
        </row>
        <row r="822">
          <cell r="Y822" t="str">
            <v>SALAHONDA</v>
          </cell>
          <cell r="Z822" t="str">
            <v>52520</v>
          </cell>
          <cell r="AA822" t="str">
            <v>Nariño</v>
          </cell>
        </row>
        <row r="823">
          <cell r="Y823" t="str">
            <v>SALAMINA (CA)</v>
          </cell>
          <cell r="Z823" t="str">
            <v>17653</v>
          </cell>
          <cell r="AA823" t="str">
            <v>Caldas</v>
          </cell>
        </row>
        <row r="824">
          <cell r="Y824" t="str">
            <v>SALAMINA (MA)</v>
          </cell>
          <cell r="Z824" t="str">
            <v>47675</v>
          </cell>
          <cell r="AA824" t="str">
            <v>Magdalena</v>
          </cell>
        </row>
        <row r="825">
          <cell r="Y825" t="str">
            <v>SALAZAR</v>
          </cell>
          <cell r="Z825" t="str">
            <v>54660</v>
          </cell>
          <cell r="AA825" t="str">
            <v>Norte de Santander</v>
          </cell>
        </row>
        <row r="826">
          <cell r="Y826" t="str">
            <v>SALDAÑA</v>
          </cell>
          <cell r="Z826" t="str">
            <v>73671</v>
          </cell>
          <cell r="AA826" t="str">
            <v>Tolima</v>
          </cell>
        </row>
        <row r="827">
          <cell r="Y827" t="str">
            <v>SALENTO</v>
          </cell>
          <cell r="Z827" t="str">
            <v>63690</v>
          </cell>
          <cell r="AA827" t="str">
            <v>Quindio</v>
          </cell>
        </row>
        <row r="828">
          <cell r="Y828" t="str">
            <v>SALGAR</v>
          </cell>
          <cell r="Z828" t="str">
            <v>05642</v>
          </cell>
          <cell r="AA828" t="str">
            <v>Antioquia</v>
          </cell>
        </row>
        <row r="829">
          <cell r="Y829" t="str">
            <v>SAMACÁ</v>
          </cell>
          <cell r="Z829" t="str">
            <v>15646</v>
          </cell>
          <cell r="AA829" t="str">
            <v>Boyacá</v>
          </cell>
        </row>
        <row r="830">
          <cell r="Y830" t="str">
            <v>SAMANÁ</v>
          </cell>
          <cell r="Z830" t="str">
            <v>17662</v>
          </cell>
          <cell r="AA830" t="str">
            <v>Caldas</v>
          </cell>
        </row>
        <row r="831">
          <cell r="Y831" t="str">
            <v>SAMANIEGO</v>
          </cell>
          <cell r="Z831" t="str">
            <v>52678</v>
          </cell>
          <cell r="AA831" t="str">
            <v>Nariño</v>
          </cell>
        </row>
        <row r="832">
          <cell r="Y832" t="str">
            <v>SAMPUÉS</v>
          </cell>
          <cell r="Z832" t="str">
            <v>70670</v>
          </cell>
          <cell r="AA832" t="str">
            <v>Sucre</v>
          </cell>
        </row>
        <row r="833">
          <cell r="Y833" t="str">
            <v>SAN AGUSTÍN</v>
          </cell>
          <cell r="Z833" t="str">
            <v>41668</v>
          </cell>
          <cell r="AA833" t="str">
            <v>Huila</v>
          </cell>
        </row>
        <row r="834">
          <cell r="Y834" t="str">
            <v>SAN ALBERTO</v>
          </cell>
          <cell r="Z834" t="str">
            <v>20710</v>
          </cell>
          <cell r="AA834" t="str">
            <v>Cesar</v>
          </cell>
        </row>
        <row r="835">
          <cell r="Y835" t="str">
            <v>SAN ANDRÉS (ST)</v>
          </cell>
          <cell r="Z835" t="str">
            <v>68669</v>
          </cell>
          <cell r="AA835" t="str">
            <v>Santander</v>
          </cell>
        </row>
        <row r="836">
          <cell r="Y836" t="str">
            <v>SAN ANDRÉS (SA)</v>
          </cell>
          <cell r="Z836" t="str">
            <v>88001</v>
          </cell>
          <cell r="AA836" t="str">
            <v>Archipiélago de San Andrés, Providencia y Santa Catalina</v>
          </cell>
        </row>
        <row r="837">
          <cell r="Y837" t="str">
            <v>SAN ANDRÉS DE CUERQUÍA</v>
          </cell>
          <cell r="Z837" t="str">
            <v>05647</v>
          </cell>
          <cell r="AA837" t="str">
            <v>Antioquia</v>
          </cell>
        </row>
        <row r="838">
          <cell r="Y838" t="str">
            <v>SAN ANDRÉS SOTAVENTO</v>
          </cell>
          <cell r="Z838" t="str">
            <v>23670</v>
          </cell>
          <cell r="AA838" t="str">
            <v>Córdoba</v>
          </cell>
        </row>
        <row r="839">
          <cell r="Y839" t="str">
            <v>SAN ÁNGEL</v>
          </cell>
          <cell r="Z839" t="str">
            <v>47660</v>
          </cell>
          <cell r="AA839" t="str">
            <v>Magdalena</v>
          </cell>
        </row>
        <row r="840">
          <cell r="Y840" t="str">
            <v>SAN ANTERO</v>
          </cell>
          <cell r="Z840" t="str">
            <v>23672</v>
          </cell>
          <cell r="AA840" t="str">
            <v>Córdoba</v>
          </cell>
        </row>
        <row r="841">
          <cell r="Y841" t="str">
            <v>SAN ANTONIO</v>
          </cell>
          <cell r="Z841" t="str">
            <v>73675</v>
          </cell>
          <cell r="AA841" t="str">
            <v>Tolima</v>
          </cell>
        </row>
        <row r="842">
          <cell r="Y842" t="str">
            <v>SAN ANTONIO DEL TEQUENDAMA</v>
          </cell>
          <cell r="Z842" t="str">
            <v>25645</v>
          </cell>
          <cell r="AA842" t="str">
            <v>Cundinamarca</v>
          </cell>
        </row>
        <row r="843">
          <cell r="Y843" t="str">
            <v>SAN BENITO</v>
          </cell>
          <cell r="Z843" t="str">
            <v>68673</v>
          </cell>
          <cell r="AA843" t="str">
            <v>Santander</v>
          </cell>
        </row>
        <row r="844">
          <cell r="Y844" t="str">
            <v>SAN BENITO ABAD</v>
          </cell>
          <cell r="Z844" t="str">
            <v>70678</v>
          </cell>
          <cell r="AA844" t="str">
            <v>Sucre</v>
          </cell>
        </row>
        <row r="845">
          <cell r="Y845" t="str">
            <v>SAN BERNARDO (CU)</v>
          </cell>
          <cell r="Z845" t="str">
            <v>25649</v>
          </cell>
          <cell r="AA845" t="str">
            <v>Cundinamarca</v>
          </cell>
        </row>
        <row r="846">
          <cell r="Y846" t="str">
            <v>SAN BERNARDO (NA)</v>
          </cell>
          <cell r="Z846" t="str">
            <v>52685</v>
          </cell>
          <cell r="AA846" t="str">
            <v>Nariño</v>
          </cell>
        </row>
        <row r="847">
          <cell r="Y847" t="str">
            <v>SAN BERNARDO DEL VIENTO</v>
          </cell>
          <cell r="Z847" t="str">
            <v>23675</v>
          </cell>
          <cell r="AA847" t="str">
            <v>Córdoba</v>
          </cell>
        </row>
        <row r="848">
          <cell r="Y848" t="str">
            <v>SAN CALIXTO</v>
          </cell>
          <cell r="Z848" t="str">
            <v>54670</v>
          </cell>
          <cell r="AA848" t="str">
            <v>Norte de Santander</v>
          </cell>
        </row>
        <row r="849">
          <cell r="Y849" t="str">
            <v>SAN CARLOS (AN)</v>
          </cell>
          <cell r="Z849" t="str">
            <v>05649</v>
          </cell>
          <cell r="AA849" t="str">
            <v>Antioquia</v>
          </cell>
        </row>
        <row r="850">
          <cell r="Y850" t="str">
            <v>SAN CARLOS (CO)</v>
          </cell>
          <cell r="Z850" t="str">
            <v>23678</v>
          </cell>
          <cell r="AA850" t="str">
            <v>Córdoba</v>
          </cell>
        </row>
        <row r="851">
          <cell r="Y851" t="str">
            <v>SAN CARLOS DE GUAROA</v>
          </cell>
          <cell r="Z851" t="str">
            <v>50680</v>
          </cell>
          <cell r="AA851" t="str">
            <v>Meta</v>
          </cell>
        </row>
        <row r="852">
          <cell r="Y852" t="str">
            <v>SAN CAYETANO</v>
          </cell>
          <cell r="Z852" t="str">
            <v>54673</v>
          </cell>
          <cell r="AA852" t="str">
            <v>Norte de Santander</v>
          </cell>
        </row>
        <row r="853">
          <cell r="Y853" t="str">
            <v>SAN CRISTÓBAL</v>
          </cell>
          <cell r="Z853" t="str">
            <v>13620</v>
          </cell>
          <cell r="AA853" t="str">
            <v>Bolívar</v>
          </cell>
        </row>
        <row r="854">
          <cell r="Y854" t="str">
            <v>SAN DIEGO</v>
          </cell>
          <cell r="Z854" t="str">
            <v>20750</v>
          </cell>
          <cell r="AA854" t="str">
            <v>Cesar</v>
          </cell>
        </row>
        <row r="855">
          <cell r="Y855" t="str">
            <v>SAN EDUARDO</v>
          </cell>
          <cell r="Z855" t="str">
            <v>15660</v>
          </cell>
          <cell r="AA855" t="str">
            <v>Boyacá</v>
          </cell>
        </row>
        <row r="856">
          <cell r="Y856" t="str">
            <v>SAN ESTANISLAO DE KOSTKA</v>
          </cell>
          <cell r="Z856" t="str">
            <v>13647</v>
          </cell>
          <cell r="AA856" t="str">
            <v>Bolívar</v>
          </cell>
        </row>
        <row r="857">
          <cell r="Y857" t="str">
            <v>SAN FELIPE</v>
          </cell>
          <cell r="Z857" t="str">
            <v>94883</v>
          </cell>
          <cell r="AA857" t="str">
            <v>Guainía</v>
          </cell>
        </row>
        <row r="858">
          <cell r="Y858" t="str">
            <v>SAN FERNANDO</v>
          </cell>
          <cell r="Z858" t="str">
            <v>13650</v>
          </cell>
          <cell r="AA858" t="str">
            <v>Bolívar</v>
          </cell>
        </row>
        <row r="859">
          <cell r="Y859" t="str">
            <v>SAN FRANCISCO (AN)</v>
          </cell>
          <cell r="Z859" t="str">
            <v>05652</v>
          </cell>
          <cell r="AA859" t="str">
            <v>Antioquia</v>
          </cell>
        </row>
        <row r="860">
          <cell r="Y860" t="str">
            <v>SAN FRANCISCO (CU)</v>
          </cell>
          <cell r="Z860" t="str">
            <v>25658</v>
          </cell>
          <cell r="AA860" t="str">
            <v>Cundinamarca</v>
          </cell>
        </row>
        <row r="861">
          <cell r="Y861" t="str">
            <v>SAN FRANCISCO (PU)</v>
          </cell>
          <cell r="Z861" t="str">
            <v>86755</v>
          </cell>
          <cell r="AA861" t="str">
            <v>Putumayo</v>
          </cell>
        </row>
        <row r="862">
          <cell r="Y862" t="str">
            <v>SAN FRANCISCO DE QUIBDO</v>
          </cell>
          <cell r="Z862" t="str">
            <v>27001</v>
          </cell>
          <cell r="AA862" t="str">
            <v>Chocó</v>
          </cell>
        </row>
        <row r="863">
          <cell r="Y863" t="str">
            <v>SAN GIL</v>
          </cell>
          <cell r="Z863" t="str">
            <v>68679</v>
          </cell>
          <cell r="AA863" t="str">
            <v>Santander</v>
          </cell>
        </row>
        <row r="864">
          <cell r="Y864" t="str">
            <v>SAN JACINTO</v>
          </cell>
          <cell r="Z864" t="str">
            <v>13654</v>
          </cell>
          <cell r="AA864" t="str">
            <v>Bolívar</v>
          </cell>
        </row>
        <row r="865">
          <cell r="Y865" t="str">
            <v>SAN JACINTO DEL CAUCA</v>
          </cell>
          <cell r="Z865" t="str">
            <v>13655</v>
          </cell>
          <cell r="AA865" t="str">
            <v>Bolívar</v>
          </cell>
        </row>
        <row r="866">
          <cell r="Y866" t="str">
            <v>SAN JERÓNIMO</v>
          </cell>
          <cell r="Z866" t="str">
            <v>05656</v>
          </cell>
          <cell r="AA866" t="str">
            <v>Antioquia</v>
          </cell>
        </row>
        <row r="867">
          <cell r="Y867" t="str">
            <v>SAN JOAQUÍN</v>
          </cell>
          <cell r="Z867" t="str">
            <v>68682</v>
          </cell>
          <cell r="AA867" t="str">
            <v>Santander</v>
          </cell>
        </row>
        <row r="868">
          <cell r="Y868" t="str">
            <v>SAN JOSÉ (CA)</v>
          </cell>
          <cell r="Z868" t="str">
            <v>17665</v>
          </cell>
          <cell r="AA868" t="str">
            <v>Caldas</v>
          </cell>
        </row>
        <row r="869">
          <cell r="Y869" t="str">
            <v>SAN JOSÉ (NA1)</v>
          </cell>
          <cell r="Z869" t="str">
            <v>52019</v>
          </cell>
          <cell r="AA869" t="str">
            <v>Nariño</v>
          </cell>
        </row>
        <row r="870">
          <cell r="Y870" t="str">
            <v>SAN JOSÉ (NA2)</v>
          </cell>
          <cell r="Z870" t="str">
            <v>52621</v>
          </cell>
          <cell r="AA870" t="str">
            <v>Nariño</v>
          </cell>
        </row>
        <row r="871">
          <cell r="Y871" t="str">
            <v>SAN JOSÉ DE CÚCUTA</v>
          </cell>
          <cell r="Z871" t="str">
            <v>54001</v>
          </cell>
          <cell r="AA871" t="str">
            <v>Norte de Santander</v>
          </cell>
        </row>
        <row r="872">
          <cell r="Y872" t="str">
            <v>SAN JOSÉ DE ISNOS</v>
          </cell>
          <cell r="Z872" t="str">
            <v>41359</v>
          </cell>
          <cell r="AA872" t="str">
            <v>Huila</v>
          </cell>
        </row>
        <row r="873">
          <cell r="Y873" t="str">
            <v>SAN JOSÉ DE LA MONTAÑA</v>
          </cell>
          <cell r="Z873" t="str">
            <v>05658</v>
          </cell>
          <cell r="AA873" t="str">
            <v>Antioquia</v>
          </cell>
        </row>
        <row r="874">
          <cell r="Y874" t="str">
            <v>SAN JOSÉ DE MIRANDA</v>
          </cell>
          <cell r="Z874" t="str">
            <v>68684</v>
          </cell>
          <cell r="AA874" t="str">
            <v>Santander</v>
          </cell>
        </row>
        <row r="875">
          <cell r="Y875" t="str">
            <v>SAN JOSÉ DE PARE</v>
          </cell>
          <cell r="Z875" t="str">
            <v>15664</v>
          </cell>
          <cell r="AA875" t="str">
            <v>Boyacá</v>
          </cell>
        </row>
        <row r="876">
          <cell r="Y876" t="str">
            <v>SAN JOSÉ DEL FRAGUA</v>
          </cell>
          <cell r="Z876" t="str">
            <v>18610</v>
          </cell>
          <cell r="AA876" t="str">
            <v>Caquetá</v>
          </cell>
        </row>
        <row r="877">
          <cell r="Y877" t="str">
            <v>SAN JOSÉ DEL GUAVIARE</v>
          </cell>
          <cell r="Z877" t="str">
            <v>95001</v>
          </cell>
          <cell r="AA877" t="str">
            <v>Guaviare</v>
          </cell>
        </row>
        <row r="878">
          <cell r="Y878" t="str">
            <v>SAN JOSÉ DEL PALMAR</v>
          </cell>
          <cell r="Z878" t="str">
            <v>27660</v>
          </cell>
          <cell r="AA878" t="str">
            <v>Chocó</v>
          </cell>
        </row>
        <row r="879">
          <cell r="Y879" t="str">
            <v>SAN JUAN DE ARAMA</v>
          </cell>
          <cell r="Z879" t="str">
            <v>50683</v>
          </cell>
          <cell r="AA879" t="str">
            <v>Meta</v>
          </cell>
        </row>
        <row r="880">
          <cell r="Y880" t="str">
            <v>SAN JUAN DE PASTO</v>
          </cell>
          <cell r="Z880" t="str">
            <v>52001</v>
          </cell>
          <cell r="AA880" t="str">
            <v>Nariño</v>
          </cell>
        </row>
        <row r="881">
          <cell r="Y881" t="str">
            <v>SAN JUAN DE RÍO SECO</v>
          </cell>
          <cell r="Z881" t="str">
            <v>25662</v>
          </cell>
          <cell r="AA881" t="str">
            <v>Cundinamarca</v>
          </cell>
        </row>
        <row r="882">
          <cell r="Y882" t="str">
            <v>SAN JUAN DE URABÁ</v>
          </cell>
          <cell r="Z882" t="str">
            <v>05659</v>
          </cell>
          <cell r="AA882" t="str">
            <v>Antioquia</v>
          </cell>
        </row>
        <row r="883">
          <cell r="Y883" t="str">
            <v>SAN JUAN DEL CESAR</v>
          </cell>
          <cell r="Z883" t="str">
            <v>44650</v>
          </cell>
          <cell r="AA883" t="str">
            <v>La Guajira</v>
          </cell>
        </row>
        <row r="884">
          <cell r="Y884" t="str">
            <v>SAN JUAN NEPOMUCENO</v>
          </cell>
          <cell r="Z884" t="str">
            <v>13657</v>
          </cell>
          <cell r="AA884" t="str">
            <v>Bolívar</v>
          </cell>
        </row>
        <row r="885">
          <cell r="Y885" t="str">
            <v>SAN JUANITO</v>
          </cell>
          <cell r="Z885" t="str">
            <v>50686</v>
          </cell>
          <cell r="AA885" t="str">
            <v>Meta</v>
          </cell>
        </row>
        <row r="886">
          <cell r="Y886" t="str">
            <v>SAN LORENZO</v>
          </cell>
          <cell r="Z886" t="str">
            <v>52687</v>
          </cell>
          <cell r="AA886" t="str">
            <v>Nariño</v>
          </cell>
        </row>
        <row r="887">
          <cell r="Y887" t="str">
            <v>SAN LUIS (AN)</v>
          </cell>
          <cell r="Z887" t="str">
            <v>05660</v>
          </cell>
          <cell r="AA887" t="str">
            <v>Antioquia</v>
          </cell>
        </row>
        <row r="888">
          <cell r="Y888" t="str">
            <v>SAN LUIS (TO)</v>
          </cell>
          <cell r="Z888" t="str">
            <v>73678</v>
          </cell>
          <cell r="AA888" t="str">
            <v>Tolima</v>
          </cell>
        </row>
        <row r="889">
          <cell r="Y889" t="str">
            <v>SAN LUIS DE GACENO</v>
          </cell>
          <cell r="Z889" t="str">
            <v>15667</v>
          </cell>
          <cell r="AA889" t="str">
            <v>Boyacá</v>
          </cell>
        </row>
        <row r="890">
          <cell r="Y890" t="str">
            <v>SAN LUIS DE PALENQUE</v>
          </cell>
          <cell r="Z890" t="str">
            <v>85325</v>
          </cell>
          <cell r="AA890" t="str">
            <v>Casanare</v>
          </cell>
        </row>
        <row r="891">
          <cell r="Y891" t="str">
            <v>SAN MARCOS</v>
          </cell>
          <cell r="Z891" t="str">
            <v>70708</v>
          </cell>
          <cell r="AA891" t="str">
            <v>Sucre</v>
          </cell>
        </row>
        <row r="892">
          <cell r="Y892" t="str">
            <v>SAN MARTÍN (CE)</v>
          </cell>
          <cell r="Z892" t="str">
            <v>20770</v>
          </cell>
          <cell r="AA892" t="str">
            <v>Cesar</v>
          </cell>
        </row>
        <row r="893">
          <cell r="Y893" t="str">
            <v>SAN MARTÍN (ME)</v>
          </cell>
          <cell r="Z893" t="str">
            <v>50689</v>
          </cell>
          <cell r="AA893" t="str">
            <v>Meta</v>
          </cell>
        </row>
        <row r="894">
          <cell r="Y894" t="str">
            <v>SAN MARTÍN DE LOBA</v>
          </cell>
          <cell r="Z894" t="str">
            <v>13667</v>
          </cell>
          <cell r="AA894" t="str">
            <v>Bolívar</v>
          </cell>
        </row>
        <row r="895">
          <cell r="Y895" t="str">
            <v>SAN MATEO</v>
          </cell>
          <cell r="Z895" t="str">
            <v>15673</v>
          </cell>
          <cell r="AA895" t="str">
            <v>Boyacá</v>
          </cell>
        </row>
        <row r="896">
          <cell r="Y896" t="str">
            <v>SAN MIGUEL</v>
          </cell>
          <cell r="Z896" t="str">
            <v>68686</v>
          </cell>
          <cell r="AA896" t="str">
            <v>Santander</v>
          </cell>
        </row>
        <row r="897">
          <cell r="Y897" t="str">
            <v>SAN MIGUEL DE SEMA</v>
          </cell>
          <cell r="Z897" t="str">
            <v>15676</v>
          </cell>
          <cell r="AA897" t="str">
            <v>Boyacá</v>
          </cell>
        </row>
        <row r="898">
          <cell r="Y898" t="str">
            <v>SAN ONOFRE</v>
          </cell>
          <cell r="Z898" t="str">
            <v>70713</v>
          </cell>
          <cell r="AA898" t="str">
            <v>Sucre</v>
          </cell>
        </row>
        <row r="899">
          <cell r="Y899" t="str">
            <v>SAN PABLO (BO)</v>
          </cell>
          <cell r="Z899" t="str">
            <v>13670</v>
          </cell>
          <cell r="AA899" t="str">
            <v>Bolívar</v>
          </cell>
        </row>
        <row r="900">
          <cell r="Y900" t="str">
            <v>SAN PABLO (NA)</v>
          </cell>
          <cell r="Z900" t="str">
            <v>52693</v>
          </cell>
          <cell r="AA900" t="str">
            <v>Nariño</v>
          </cell>
        </row>
        <row r="901">
          <cell r="Y901" t="str">
            <v>SAN PABLO DE BORBUR</v>
          </cell>
          <cell r="Z901" t="str">
            <v>15681</v>
          </cell>
          <cell r="AA901" t="str">
            <v>Boyacá</v>
          </cell>
        </row>
        <row r="902">
          <cell r="Y902" t="str">
            <v>SAN PEDRO (AN)</v>
          </cell>
          <cell r="Z902" t="str">
            <v>05664</v>
          </cell>
          <cell r="AA902" t="str">
            <v>Antioquia</v>
          </cell>
        </row>
        <row r="903">
          <cell r="Y903" t="str">
            <v>SAN PEDRO (SU)</v>
          </cell>
          <cell r="Z903" t="str">
            <v>70717</v>
          </cell>
          <cell r="AA903" t="str">
            <v>Sucre</v>
          </cell>
        </row>
        <row r="904">
          <cell r="Y904" t="str">
            <v>SAN PEDRO (VA)</v>
          </cell>
          <cell r="Z904" t="str">
            <v>76670</v>
          </cell>
          <cell r="AA904" t="str">
            <v>Valle del Cauca</v>
          </cell>
        </row>
        <row r="905">
          <cell r="Y905" t="str">
            <v>SAN PEDRO DE CARTAGO</v>
          </cell>
          <cell r="Z905" t="str">
            <v>52694</v>
          </cell>
          <cell r="AA905" t="str">
            <v>Nariño</v>
          </cell>
        </row>
        <row r="906">
          <cell r="Y906" t="str">
            <v>SAN PEDRO DE URABA</v>
          </cell>
          <cell r="Z906" t="str">
            <v>05665</v>
          </cell>
          <cell r="AA906" t="str">
            <v>Antioquia</v>
          </cell>
        </row>
        <row r="907">
          <cell r="Y907" t="str">
            <v>SAN PELAYO</v>
          </cell>
          <cell r="Z907" t="str">
            <v>23686</v>
          </cell>
          <cell r="AA907" t="str">
            <v>Córdoba</v>
          </cell>
        </row>
        <row r="908">
          <cell r="Y908" t="str">
            <v>SAN RAFAEL</v>
          </cell>
          <cell r="Z908" t="str">
            <v>05667</v>
          </cell>
          <cell r="AA908" t="str">
            <v>Antioquia</v>
          </cell>
        </row>
        <row r="909">
          <cell r="Y909" t="str">
            <v>SAN ROQUE</v>
          </cell>
          <cell r="Z909" t="str">
            <v>05670</v>
          </cell>
          <cell r="AA909" t="str">
            <v>Antioquia</v>
          </cell>
        </row>
        <row r="910">
          <cell r="Y910" t="str">
            <v>SAN SEBASTIÁN</v>
          </cell>
          <cell r="Z910" t="str">
            <v>19693</v>
          </cell>
          <cell r="AA910" t="str">
            <v>Cauca</v>
          </cell>
        </row>
        <row r="911">
          <cell r="Y911" t="str">
            <v>SAN SEBASTIÁN DE BUENAVISTA</v>
          </cell>
          <cell r="Z911" t="str">
            <v>47692</v>
          </cell>
          <cell r="AA911" t="str">
            <v>Magdalena</v>
          </cell>
        </row>
        <row r="912">
          <cell r="Y912" t="str">
            <v>SAN VICENTE</v>
          </cell>
          <cell r="Z912" t="str">
            <v>05674</v>
          </cell>
          <cell r="AA912" t="str">
            <v>Antioquia</v>
          </cell>
        </row>
        <row r="913">
          <cell r="Y913" t="str">
            <v>SAN VICENTE DE CHUCURÍ</v>
          </cell>
          <cell r="Z913" t="str">
            <v>68689</v>
          </cell>
          <cell r="AA913" t="str">
            <v>Santander</v>
          </cell>
        </row>
        <row r="914">
          <cell r="Y914" t="str">
            <v>SAN VICENTE DEL CAGUÁN</v>
          </cell>
          <cell r="Z914" t="str">
            <v>18753</v>
          </cell>
          <cell r="AA914" t="str">
            <v>Caquetá</v>
          </cell>
        </row>
        <row r="915">
          <cell r="Y915" t="str">
            <v>SAN ZENÓN</v>
          </cell>
          <cell r="Z915" t="str">
            <v>47703</v>
          </cell>
          <cell r="AA915" t="str">
            <v>Magdalena</v>
          </cell>
        </row>
        <row r="916">
          <cell r="Y916" t="str">
            <v>SANDONÁ</v>
          </cell>
          <cell r="Z916" t="str">
            <v>52683</v>
          </cell>
          <cell r="AA916" t="str">
            <v>Nariño</v>
          </cell>
        </row>
        <row r="917">
          <cell r="Y917" t="str">
            <v>SANTA ANA</v>
          </cell>
          <cell r="Z917" t="str">
            <v>47707</v>
          </cell>
          <cell r="AA917" t="str">
            <v>Magdalena</v>
          </cell>
        </row>
        <row r="918">
          <cell r="Y918" t="str">
            <v>SANTA BÁRBARA (AN)</v>
          </cell>
          <cell r="Z918" t="str">
            <v>05679</v>
          </cell>
          <cell r="AA918" t="str">
            <v>Antioquia</v>
          </cell>
        </row>
        <row r="919">
          <cell r="Y919" t="str">
            <v>SANTA BÁRBARA (SA)</v>
          </cell>
          <cell r="Z919" t="str">
            <v>68705</v>
          </cell>
          <cell r="AA919" t="str">
            <v>Santander</v>
          </cell>
        </row>
        <row r="920">
          <cell r="Y920" t="str">
            <v>SANTA BÁRBARA DE PINTO</v>
          </cell>
          <cell r="Z920" t="str">
            <v>47720</v>
          </cell>
          <cell r="AA920" t="str">
            <v>Magdalena</v>
          </cell>
        </row>
        <row r="921">
          <cell r="Y921" t="str">
            <v>SANTA CATALINA</v>
          </cell>
          <cell r="Z921" t="str">
            <v>13673</v>
          </cell>
          <cell r="AA921" t="str">
            <v>Bolívar</v>
          </cell>
        </row>
        <row r="922">
          <cell r="Y922" t="str">
            <v>SANTA CRUZ DE LORICA</v>
          </cell>
          <cell r="Z922" t="str">
            <v>23417</v>
          </cell>
          <cell r="AA922" t="str">
            <v>Córdoba</v>
          </cell>
        </row>
        <row r="923">
          <cell r="Y923" t="str">
            <v>SANTA GENOVEVA DE DOCORDÓ</v>
          </cell>
          <cell r="Z923" t="str">
            <v>27250</v>
          </cell>
          <cell r="AA923" t="str">
            <v>Chocó</v>
          </cell>
        </row>
        <row r="924">
          <cell r="Y924" t="str">
            <v>SANTA HELENA DEL OPÓN</v>
          </cell>
          <cell r="Z924" t="str">
            <v>68720</v>
          </cell>
          <cell r="AA924" t="str">
            <v>Santander</v>
          </cell>
        </row>
        <row r="925">
          <cell r="Y925" t="str">
            <v>SANTA ISABEL</v>
          </cell>
          <cell r="Z925" t="str">
            <v>73686</v>
          </cell>
          <cell r="AA925" t="str">
            <v>Tolima</v>
          </cell>
        </row>
        <row r="926">
          <cell r="Y926" t="str">
            <v>SANTA LUCÍA</v>
          </cell>
          <cell r="Z926" t="str">
            <v>08675</v>
          </cell>
          <cell r="AA926" t="str">
            <v>Atlántico</v>
          </cell>
        </row>
        <row r="927">
          <cell r="Y927" t="str">
            <v>SANTA MARÍA (BO)</v>
          </cell>
          <cell r="Z927" t="str">
            <v>15690</v>
          </cell>
          <cell r="AA927" t="str">
            <v>Boyacá</v>
          </cell>
        </row>
        <row r="928">
          <cell r="Y928" t="str">
            <v>SANTA MARÍA (HU)</v>
          </cell>
          <cell r="Z928" t="str">
            <v>41676</v>
          </cell>
          <cell r="AA928" t="str">
            <v>Huila</v>
          </cell>
        </row>
        <row r="929">
          <cell r="Y929" t="str">
            <v>SANTA RITA</v>
          </cell>
          <cell r="Z929" t="str">
            <v>27580</v>
          </cell>
          <cell r="AA929" t="str">
            <v>Chocó</v>
          </cell>
        </row>
        <row r="930">
          <cell r="Y930" t="str">
            <v>SANTA ROSA</v>
          </cell>
          <cell r="Z930" t="str">
            <v>19701</v>
          </cell>
          <cell r="AA930" t="str">
            <v>Cauca</v>
          </cell>
        </row>
        <row r="931">
          <cell r="Y931" t="str">
            <v>SANTA ROSA DE CABAL</v>
          </cell>
          <cell r="Z931" t="str">
            <v>66682</v>
          </cell>
          <cell r="AA931" t="str">
            <v>Risaralda</v>
          </cell>
        </row>
        <row r="932">
          <cell r="Y932" t="str">
            <v>SANTA ROSA DE LIMA</v>
          </cell>
          <cell r="Z932" t="str">
            <v>13683</v>
          </cell>
          <cell r="AA932" t="str">
            <v>Bolívar</v>
          </cell>
        </row>
        <row r="933">
          <cell r="Y933" t="str">
            <v>SANTA ROSA DE OSOS</v>
          </cell>
          <cell r="Z933" t="str">
            <v>05686</v>
          </cell>
          <cell r="AA933" t="str">
            <v>Antioquia</v>
          </cell>
        </row>
        <row r="934">
          <cell r="Y934" t="str">
            <v>SANTA ROSA DE VITERBO</v>
          </cell>
          <cell r="Z934" t="str">
            <v>15693</v>
          </cell>
          <cell r="AA934" t="str">
            <v>Boyacá</v>
          </cell>
        </row>
        <row r="935">
          <cell r="Y935" t="str">
            <v>SANTA ROSA DEL SUR</v>
          </cell>
          <cell r="Z935" t="str">
            <v>13688</v>
          </cell>
          <cell r="AA935" t="str">
            <v>Bolívar</v>
          </cell>
        </row>
        <row r="936">
          <cell r="Y936" t="str">
            <v>SANTA ROSALÍA</v>
          </cell>
          <cell r="Z936" t="str">
            <v>99624</v>
          </cell>
          <cell r="AA936" t="str">
            <v>Vichada</v>
          </cell>
        </row>
        <row r="937">
          <cell r="Y937" t="str">
            <v>SANTA SOFÍA</v>
          </cell>
          <cell r="Z937" t="str">
            <v>15696</v>
          </cell>
          <cell r="AA937" t="str">
            <v>Boyacá</v>
          </cell>
        </row>
        <row r="938">
          <cell r="Y938" t="str">
            <v>SANTAFÉ DE ANTIOQUIA</v>
          </cell>
          <cell r="Z938" t="str">
            <v>05042</v>
          </cell>
          <cell r="AA938" t="str">
            <v>Antioquia</v>
          </cell>
        </row>
        <row r="939">
          <cell r="Y939" t="str">
            <v>SANTANA</v>
          </cell>
          <cell r="Z939" t="str">
            <v>15686</v>
          </cell>
          <cell r="AA939" t="str">
            <v>Boyacá</v>
          </cell>
        </row>
        <row r="940">
          <cell r="Y940" t="str">
            <v>SANTANDER DE QUILICHAO</v>
          </cell>
          <cell r="Z940" t="str">
            <v>19698</v>
          </cell>
          <cell r="AA940" t="str">
            <v>Cauca</v>
          </cell>
        </row>
        <row r="941">
          <cell r="Y941" t="str">
            <v>SANTIAGO (NS)</v>
          </cell>
          <cell r="Z941" t="str">
            <v>54680</v>
          </cell>
          <cell r="AA941" t="str">
            <v>Norte de Santander</v>
          </cell>
        </row>
        <row r="942">
          <cell r="Y942" t="str">
            <v>SANTIAGO (PU)</v>
          </cell>
          <cell r="Z942" t="str">
            <v>86760</v>
          </cell>
          <cell r="AA942" t="str">
            <v>Putumayo</v>
          </cell>
        </row>
        <row r="943">
          <cell r="Y943" t="str">
            <v>SANTIAGO DE CALI</v>
          </cell>
          <cell r="Z943" t="str">
            <v>76001</v>
          </cell>
          <cell r="AA943" t="str">
            <v>Valle del Cauca</v>
          </cell>
        </row>
        <row r="944">
          <cell r="Y944" t="str">
            <v>SANTIAGO DE TOLÚ</v>
          </cell>
          <cell r="Z944" t="str">
            <v>70820</v>
          </cell>
          <cell r="AA944" t="str">
            <v>Sucre</v>
          </cell>
        </row>
        <row r="945">
          <cell r="Y945" t="str">
            <v>SANTO DOMINGO</v>
          </cell>
          <cell r="Z945" t="str">
            <v>05690</v>
          </cell>
          <cell r="AA945" t="str">
            <v>Antioquia</v>
          </cell>
        </row>
        <row r="946">
          <cell r="Y946" t="str">
            <v>SANTO TOMÁS</v>
          </cell>
          <cell r="Z946" t="str">
            <v>08685</v>
          </cell>
          <cell r="AA946" t="str">
            <v>Atlántico</v>
          </cell>
        </row>
        <row r="947">
          <cell r="Y947" t="str">
            <v>SANTUARIO</v>
          </cell>
          <cell r="Z947" t="str">
            <v>66687</v>
          </cell>
          <cell r="AA947" t="str">
            <v>Risaralda</v>
          </cell>
        </row>
        <row r="948">
          <cell r="Y948" t="str">
            <v>SAPUYES</v>
          </cell>
          <cell r="Z948" t="str">
            <v>52720</v>
          </cell>
          <cell r="AA948" t="str">
            <v>Nariño</v>
          </cell>
        </row>
        <row r="949">
          <cell r="Y949" t="str">
            <v>SARAVENA</v>
          </cell>
          <cell r="Z949" t="str">
            <v>81736</v>
          </cell>
          <cell r="AA949" t="str">
            <v>Arauca</v>
          </cell>
        </row>
        <row r="950">
          <cell r="Y950" t="str">
            <v>SARDINATA</v>
          </cell>
          <cell r="Z950" t="str">
            <v>54720</v>
          </cell>
          <cell r="AA950" t="str">
            <v>Norte de Santander</v>
          </cell>
        </row>
        <row r="951">
          <cell r="Y951" t="str">
            <v>SASAIMA</v>
          </cell>
          <cell r="Z951" t="str">
            <v>25718</v>
          </cell>
          <cell r="AA951" t="str">
            <v>Cundinamarca</v>
          </cell>
        </row>
        <row r="952">
          <cell r="Y952" t="str">
            <v>SATIVANORTE</v>
          </cell>
          <cell r="Z952" t="str">
            <v>15720</v>
          </cell>
          <cell r="AA952" t="str">
            <v>Boyacá</v>
          </cell>
        </row>
        <row r="953">
          <cell r="Y953" t="str">
            <v>SATIVASUR</v>
          </cell>
          <cell r="Z953" t="str">
            <v>15723</v>
          </cell>
          <cell r="AA953" t="str">
            <v>Boyacá</v>
          </cell>
        </row>
        <row r="954">
          <cell r="Y954" t="str">
            <v>SEGOVIA</v>
          </cell>
          <cell r="Z954" t="str">
            <v>05736</v>
          </cell>
          <cell r="AA954" t="str">
            <v>Antioquia</v>
          </cell>
        </row>
        <row r="955">
          <cell r="Y955" t="str">
            <v>SESQUILÉ</v>
          </cell>
          <cell r="Z955" t="str">
            <v>25736</v>
          </cell>
          <cell r="AA955" t="str">
            <v>Cundinamarca</v>
          </cell>
        </row>
        <row r="956">
          <cell r="Y956" t="str">
            <v>SEVILLA</v>
          </cell>
          <cell r="Z956" t="str">
            <v>76736</v>
          </cell>
          <cell r="AA956" t="str">
            <v>Valle del Cauca</v>
          </cell>
        </row>
        <row r="957">
          <cell r="Y957" t="str">
            <v>SIACHOQUE</v>
          </cell>
          <cell r="Z957" t="str">
            <v>15740</v>
          </cell>
          <cell r="AA957" t="str">
            <v>Boyacá</v>
          </cell>
        </row>
        <row r="958">
          <cell r="Y958" t="str">
            <v>SIBATÉ</v>
          </cell>
          <cell r="Z958" t="str">
            <v>25740</v>
          </cell>
          <cell r="AA958" t="str">
            <v>Cundinamarca</v>
          </cell>
        </row>
        <row r="959">
          <cell r="Y959" t="str">
            <v>SIBUNDOY</v>
          </cell>
          <cell r="Z959" t="str">
            <v>86749</v>
          </cell>
          <cell r="AA959" t="str">
            <v>Putumayo</v>
          </cell>
        </row>
        <row r="960">
          <cell r="Y960" t="str">
            <v>SILOS</v>
          </cell>
          <cell r="Z960" t="str">
            <v>54743</v>
          </cell>
          <cell r="AA960" t="str">
            <v>Norte de Santander</v>
          </cell>
        </row>
        <row r="961">
          <cell r="Y961" t="str">
            <v>SILVANIA</v>
          </cell>
          <cell r="Z961" t="str">
            <v>25743</v>
          </cell>
          <cell r="AA961" t="str">
            <v>Cundinamarca</v>
          </cell>
        </row>
        <row r="962">
          <cell r="Y962" t="str">
            <v>SILVIA</v>
          </cell>
          <cell r="Z962" t="str">
            <v>19743</v>
          </cell>
          <cell r="AA962" t="str">
            <v>Cauca</v>
          </cell>
        </row>
        <row r="963">
          <cell r="Y963" t="str">
            <v>SIMACOTA</v>
          </cell>
          <cell r="Z963" t="str">
            <v>68745</v>
          </cell>
          <cell r="AA963" t="str">
            <v>Santander</v>
          </cell>
        </row>
        <row r="964">
          <cell r="Y964" t="str">
            <v>SIMIJACA</v>
          </cell>
          <cell r="Z964" t="str">
            <v>25745</v>
          </cell>
          <cell r="AA964" t="str">
            <v>Cundinamarca</v>
          </cell>
        </row>
        <row r="965">
          <cell r="Y965" t="str">
            <v>SIMITÍ</v>
          </cell>
          <cell r="Z965" t="str">
            <v>13744</v>
          </cell>
          <cell r="AA965" t="str">
            <v>Bolívar</v>
          </cell>
        </row>
        <row r="966">
          <cell r="Y966" t="str">
            <v>SINCÉ</v>
          </cell>
          <cell r="Z966" t="str">
            <v>70742</v>
          </cell>
          <cell r="AA966" t="str">
            <v>Sucre</v>
          </cell>
        </row>
        <row r="967">
          <cell r="Y967" t="str">
            <v>SINCELEJO</v>
          </cell>
          <cell r="Z967" t="str">
            <v>70001</v>
          </cell>
          <cell r="AA967" t="str">
            <v>Sucre</v>
          </cell>
        </row>
        <row r="968">
          <cell r="Y968" t="str">
            <v>SIPÍ</v>
          </cell>
          <cell r="Z968" t="str">
            <v>27745</v>
          </cell>
          <cell r="AA968" t="str">
            <v>Chocó</v>
          </cell>
        </row>
        <row r="969">
          <cell r="Y969" t="str">
            <v>SITIONUEVO</v>
          </cell>
          <cell r="Z969" t="str">
            <v>47745</v>
          </cell>
          <cell r="AA969" t="str">
            <v>Magdalena</v>
          </cell>
        </row>
        <row r="970">
          <cell r="Y970" t="str">
            <v>SOACHA</v>
          </cell>
          <cell r="Z970" t="str">
            <v>25754</v>
          </cell>
          <cell r="AA970" t="str">
            <v>Cundinamarca</v>
          </cell>
        </row>
        <row r="971">
          <cell r="Y971" t="str">
            <v>SOATÁ</v>
          </cell>
          <cell r="Z971" t="str">
            <v>15753</v>
          </cell>
          <cell r="AA971" t="str">
            <v>Boyacá</v>
          </cell>
        </row>
        <row r="972">
          <cell r="Y972" t="str">
            <v>SOCHA</v>
          </cell>
          <cell r="Z972" t="str">
            <v>15757</v>
          </cell>
          <cell r="AA972" t="str">
            <v>Boyacá</v>
          </cell>
        </row>
        <row r="973">
          <cell r="Y973" t="str">
            <v>SOCORRO</v>
          </cell>
          <cell r="Z973" t="str">
            <v>68755</v>
          </cell>
          <cell r="AA973" t="str">
            <v>Santander</v>
          </cell>
        </row>
        <row r="974">
          <cell r="Y974" t="str">
            <v>SOCOTÁ</v>
          </cell>
          <cell r="Z974" t="str">
            <v>15755</v>
          </cell>
          <cell r="AA974" t="str">
            <v>Boyacá</v>
          </cell>
        </row>
        <row r="975">
          <cell r="Y975" t="str">
            <v>SOGAMOSO</v>
          </cell>
          <cell r="Z975" t="str">
            <v>15759</v>
          </cell>
          <cell r="AA975" t="str">
            <v>Boyacá</v>
          </cell>
        </row>
        <row r="976">
          <cell r="Y976" t="str">
            <v>SOLANO</v>
          </cell>
          <cell r="Z976" t="str">
            <v>18756</v>
          </cell>
          <cell r="AA976" t="str">
            <v>Caquetá</v>
          </cell>
        </row>
        <row r="977">
          <cell r="Y977" t="str">
            <v>SOLEDAD</v>
          </cell>
          <cell r="Z977" t="str">
            <v>08758</v>
          </cell>
          <cell r="AA977" t="str">
            <v>Atlántico</v>
          </cell>
        </row>
        <row r="978">
          <cell r="Y978" t="str">
            <v>SOLITA</v>
          </cell>
          <cell r="Z978" t="str">
            <v>18785</v>
          </cell>
          <cell r="AA978" t="str">
            <v>Caquetá</v>
          </cell>
        </row>
        <row r="979">
          <cell r="Y979" t="str">
            <v>SOMONDOCO</v>
          </cell>
          <cell r="Z979" t="str">
            <v>15761</v>
          </cell>
          <cell r="AA979" t="str">
            <v>Boyacá</v>
          </cell>
        </row>
        <row r="980">
          <cell r="Y980" t="str">
            <v>SONSON</v>
          </cell>
          <cell r="Z980" t="str">
            <v>05756</v>
          </cell>
          <cell r="AA980" t="str">
            <v>Antioquia</v>
          </cell>
        </row>
        <row r="981">
          <cell r="Y981" t="str">
            <v>SOPETRÁN</v>
          </cell>
          <cell r="Z981" t="str">
            <v>05761</v>
          </cell>
          <cell r="AA981" t="str">
            <v>Antioquia</v>
          </cell>
        </row>
        <row r="982">
          <cell r="Y982" t="str">
            <v>SOPLAVIENTO</v>
          </cell>
          <cell r="Z982" t="str">
            <v>13760</v>
          </cell>
          <cell r="AA982" t="str">
            <v>Bolívar</v>
          </cell>
        </row>
        <row r="983">
          <cell r="Y983" t="str">
            <v>SOPÓ</v>
          </cell>
          <cell r="Z983" t="str">
            <v>25758</v>
          </cell>
          <cell r="AA983" t="str">
            <v>Cundinamarca</v>
          </cell>
        </row>
        <row r="984">
          <cell r="Y984" t="str">
            <v>SORA</v>
          </cell>
          <cell r="Z984" t="str">
            <v>15762</v>
          </cell>
          <cell r="AA984" t="str">
            <v>Boyacá</v>
          </cell>
        </row>
        <row r="985">
          <cell r="Y985" t="str">
            <v>SORACÁ</v>
          </cell>
          <cell r="Z985" t="str">
            <v>15764</v>
          </cell>
          <cell r="AA985" t="str">
            <v>Boyacá</v>
          </cell>
        </row>
        <row r="986">
          <cell r="Y986" t="str">
            <v>SOTAQUIRÁ</v>
          </cell>
          <cell r="Z986" t="str">
            <v>15763</v>
          </cell>
          <cell r="AA986" t="str">
            <v>Boyacá</v>
          </cell>
        </row>
        <row r="987">
          <cell r="Y987" t="str">
            <v>SOTOMAYOR</v>
          </cell>
          <cell r="Z987" t="str">
            <v>52418</v>
          </cell>
          <cell r="AA987" t="str">
            <v>Nariño</v>
          </cell>
        </row>
        <row r="988">
          <cell r="Y988" t="str">
            <v>SUAITA</v>
          </cell>
          <cell r="Z988" t="str">
            <v>68770</v>
          </cell>
          <cell r="AA988" t="str">
            <v>Santander</v>
          </cell>
        </row>
        <row r="989">
          <cell r="Y989" t="str">
            <v>SUAN</v>
          </cell>
          <cell r="Z989" t="str">
            <v>08770</v>
          </cell>
          <cell r="AA989" t="str">
            <v>Atlántico</v>
          </cell>
        </row>
        <row r="990">
          <cell r="Y990" t="str">
            <v>SUÁREZ (CA)</v>
          </cell>
          <cell r="Z990" t="str">
            <v>19780</v>
          </cell>
          <cell r="AA990" t="str">
            <v>Cauca</v>
          </cell>
        </row>
        <row r="991">
          <cell r="Y991" t="str">
            <v>SUÁREZ (TO)</v>
          </cell>
          <cell r="Z991" t="str">
            <v>73770</v>
          </cell>
          <cell r="AA991" t="str">
            <v>Tolima</v>
          </cell>
        </row>
        <row r="992">
          <cell r="Y992" t="str">
            <v>SUAZA</v>
          </cell>
          <cell r="Z992" t="str">
            <v>41770</v>
          </cell>
          <cell r="AA992" t="str">
            <v>Huila</v>
          </cell>
        </row>
        <row r="993">
          <cell r="Y993" t="str">
            <v>SUBACHOQUE</v>
          </cell>
          <cell r="Z993" t="str">
            <v>25769</v>
          </cell>
          <cell r="AA993" t="str">
            <v>Cundinamarca</v>
          </cell>
        </row>
        <row r="994">
          <cell r="Y994" t="str">
            <v>SUCRE (CA)</v>
          </cell>
          <cell r="Z994" t="str">
            <v>19785</v>
          </cell>
          <cell r="AA994" t="str">
            <v>Cauca</v>
          </cell>
        </row>
        <row r="995">
          <cell r="Y995" t="str">
            <v>SUCRE (SA)</v>
          </cell>
          <cell r="Z995" t="str">
            <v>68773</v>
          </cell>
          <cell r="AA995" t="str">
            <v>Santander</v>
          </cell>
        </row>
        <row r="996">
          <cell r="Y996" t="str">
            <v>SUCRE (SU)</v>
          </cell>
          <cell r="Z996" t="str">
            <v>70771</v>
          </cell>
          <cell r="AA996" t="str">
            <v>Sucre</v>
          </cell>
        </row>
        <row r="997">
          <cell r="Y997" t="str">
            <v>SUESCA</v>
          </cell>
          <cell r="Z997" t="str">
            <v>25772</v>
          </cell>
          <cell r="AA997" t="str">
            <v>Cundinamarca</v>
          </cell>
        </row>
        <row r="998">
          <cell r="Y998" t="str">
            <v>SUPATÁ</v>
          </cell>
          <cell r="Z998" t="str">
            <v>25777</v>
          </cell>
          <cell r="AA998" t="str">
            <v>Cundinamarca</v>
          </cell>
        </row>
        <row r="999">
          <cell r="Y999" t="str">
            <v>SUPÍA</v>
          </cell>
          <cell r="Z999" t="str">
            <v>17777</v>
          </cell>
          <cell r="AA999" t="str">
            <v>Caldas</v>
          </cell>
        </row>
        <row r="1000">
          <cell r="Y1000" t="str">
            <v>SURATÁ</v>
          </cell>
          <cell r="Z1000" t="str">
            <v>68780</v>
          </cell>
          <cell r="AA1000" t="str">
            <v>Santander</v>
          </cell>
        </row>
        <row r="1001">
          <cell r="Y1001" t="str">
            <v>SUSA</v>
          </cell>
          <cell r="Z1001" t="str">
            <v>25779</v>
          </cell>
          <cell r="AA1001" t="str">
            <v>Cundinamarca</v>
          </cell>
        </row>
        <row r="1002">
          <cell r="Y1002" t="str">
            <v>SUSACÓN</v>
          </cell>
          <cell r="Z1002" t="str">
            <v>15774</v>
          </cell>
          <cell r="AA1002" t="str">
            <v>Boyacá</v>
          </cell>
        </row>
        <row r="1003">
          <cell r="Y1003" t="str">
            <v>SUTAMARCHÁN</v>
          </cell>
          <cell r="Z1003" t="str">
            <v>15776</v>
          </cell>
          <cell r="AA1003" t="str">
            <v>Boyacá</v>
          </cell>
        </row>
        <row r="1004">
          <cell r="Y1004" t="str">
            <v>SUTATAUSA</v>
          </cell>
          <cell r="Z1004" t="str">
            <v>25781</v>
          </cell>
          <cell r="AA1004" t="str">
            <v>Cundinamarca</v>
          </cell>
        </row>
        <row r="1005">
          <cell r="Y1005" t="str">
            <v>SUTATENZA</v>
          </cell>
          <cell r="Z1005" t="str">
            <v>15778</v>
          </cell>
          <cell r="AA1005" t="str">
            <v>Boyacá</v>
          </cell>
        </row>
        <row r="1006">
          <cell r="Y1006" t="str">
            <v>TABIO</v>
          </cell>
          <cell r="Z1006" t="str">
            <v>25785</v>
          </cell>
          <cell r="AA1006" t="str">
            <v>Cundinamarca</v>
          </cell>
        </row>
        <row r="1007">
          <cell r="Y1007" t="str">
            <v>TADÓ</v>
          </cell>
          <cell r="Z1007" t="str">
            <v>27787</v>
          </cell>
          <cell r="AA1007" t="str">
            <v>Chocó</v>
          </cell>
        </row>
        <row r="1008">
          <cell r="Y1008" t="str">
            <v>TALAIGUA NUEVO</v>
          </cell>
          <cell r="Z1008" t="str">
            <v>13780</v>
          </cell>
          <cell r="AA1008" t="str">
            <v>Bolívar</v>
          </cell>
        </row>
        <row r="1009">
          <cell r="Y1009" t="str">
            <v>TAMALAMEQUE</v>
          </cell>
          <cell r="Z1009" t="str">
            <v>20787</v>
          </cell>
          <cell r="AA1009" t="str">
            <v>Cesar</v>
          </cell>
        </row>
        <row r="1010">
          <cell r="Y1010" t="str">
            <v>TÁMARA</v>
          </cell>
          <cell r="Z1010" t="str">
            <v>85400</v>
          </cell>
          <cell r="AA1010" t="str">
            <v>Casanare</v>
          </cell>
        </row>
        <row r="1011">
          <cell r="Y1011" t="str">
            <v>TAME</v>
          </cell>
          <cell r="Z1011" t="str">
            <v>81794</v>
          </cell>
          <cell r="AA1011" t="str">
            <v>Arauca</v>
          </cell>
        </row>
        <row r="1012">
          <cell r="Y1012" t="str">
            <v>TÁMESIS</v>
          </cell>
          <cell r="Z1012" t="str">
            <v>05789</v>
          </cell>
          <cell r="AA1012" t="str">
            <v>Antioquia</v>
          </cell>
        </row>
        <row r="1013">
          <cell r="Y1013" t="str">
            <v>TAMINANGO</v>
          </cell>
          <cell r="Z1013" t="str">
            <v>52786</v>
          </cell>
          <cell r="AA1013" t="str">
            <v>Nariño</v>
          </cell>
        </row>
        <row r="1014">
          <cell r="Y1014" t="str">
            <v>TANGUA</v>
          </cell>
          <cell r="Z1014" t="str">
            <v>52788</v>
          </cell>
          <cell r="AA1014" t="str">
            <v>Nariño</v>
          </cell>
        </row>
        <row r="1015">
          <cell r="Y1015" t="str">
            <v>TARAIRA</v>
          </cell>
          <cell r="Z1015" t="str">
            <v>97666</v>
          </cell>
          <cell r="AA1015" t="str">
            <v>Vaupés</v>
          </cell>
        </row>
        <row r="1016">
          <cell r="Y1016" t="str">
            <v>TARAPACÁ</v>
          </cell>
          <cell r="Z1016" t="str">
            <v>91798</v>
          </cell>
          <cell r="AA1016" t="str">
            <v>Amazonas</v>
          </cell>
        </row>
        <row r="1017">
          <cell r="Y1017" t="str">
            <v>TARAZÁ</v>
          </cell>
          <cell r="Z1017" t="str">
            <v>05790</v>
          </cell>
          <cell r="AA1017" t="str">
            <v>Antioquia</v>
          </cell>
        </row>
        <row r="1018">
          <cell r="Y1018" t="str">
            <v>TARQUI</v>
          </cell>
          <cell r="Z1018" t="str">
            <v>41791</v>
          </cell>
          <cell r="AA1018" t="str">
            <v>Huila</v>
          </cell>
        </row>
        <row r="1019">
          <cell r="Y1019" t="str">
            <v>TARSO</v>
          </cell>
          <cell r="Z1019" t="str">
            <v>05792</v>
          </cell>
          <cell r="AA1019" t="str">
            <v>Antioquia</v>
          </cell>
        </row>
        <row r="1020">
          <cell r="Y1020" t="str">
            <v>TASCO</v>
          </cell>
          <cell r="Z1020" t="str">
            <v>15790</v>
          </cell>
          <cell r="AA1020" t="str">
            <v>Boyacá</v>
          </cell>
        </row>
        <row r="1021">
          <cell r="Y1021" t="str">
            <v>TAURAMENA</v>
          </cell>
          <cell r="Z1021" t="str">
            <v>85410</v>
          </cell>
          <cell r="AA1021" t="str">
            <v>Casanare</v>
          </cell>
        </row>
        <row r="1022">
          <cell r="Y1022" t="str">
            <v>TAUSA</v>
          </cell>
          <cell r="Z1022" t="str">
            <v>25793</v>
          </cell>
          <cell r="AA1022" t="str">
            <v>Cundinamarca</v>
          </cell>
        </row>
        <row r="1023">
          <cell r="Y1023" t="str">
            <v>TELLO</v>
          </cell>
          <cell r="Z1023" t="str">
            <v>41799</v>
          </cell>
          <cell r="AA1023" t="str">
            <v>Huila</v>
          </cell>
        </row>
        <row r="1024">
          <cell r="Y1024" t="str">
            <v>TENA</v>
          </cell>
          <cell r="Z1024" t="str">
            <v>25797</v>
          </cell>
          <cell r="AA1024" t="str">
            <v>Cundinamarca</v>
          </cell>
        </row>
        <row r="1025">
          <cell r="Y1025" t="str">
            <v>TENERIFE</v>
          </cell>
          <cell r="Z1025" t="str">
            <v>47798</v>
          </cell>
          <cell r="AA1025" t="str">
            <v>Magdalena</v>
          </cell>
        </row>
        <row r="1026">
          <cell r="Y1026" t="str">
            <v>TENJO</v>
          </cell>
          <cell r="Z1026" t="str">
            <v>25799</v>
          </cell>
          <cell r="AA1026" t="str">
            <v>Cundinamarca</v>
          </cell>
        </row>
        <row r="1027">
          <cell r="Y1027" t="str">
            <v>TENZA</v>
          </cell>
          <cell r="Z1027" t="str">
            <v>15798</v>
          </cell>
          <cell r="AA1027" t="str">
            <v>Boyacá</v>
          </cell>
        </row>
        <row r="1028">
          <cell r="Y1028" t="str">
            <v>TEORAMA</v>
          </cell>
          <cell r="Z1028" t="str">
            <v>54800</v>
          </cell>
          <cell r="AA1028" t="str">
            <v>Norte de Santander</v>
          </cell>
        </row>
        <row r="1029">
          <cell r="Y1029" t="str">
            <v>TERUEL</v>
          </cell>
          <cell r="Z1029" t="str">
            <v>41801</v>
          </cell>
          <cell r="AA1029" t="str">
            <v>Huila</v>
          </cell>
        </row>
        <row r="1030">
          <cell r="Y1030" t="str">
            <v>TESALIA</v>
          </cell>
          <cell r="Z1030" t="str">
            <v>41797</v>
          </cell>
          <cell r="AA1030" t="str">
            <v>Huila</v>
          </cell>
        </row>
        <row r="1031">
          <cell r="Y1031" t="str">
            <v>TIBACUY</v>
          </cell>
          <cell r="Z1031" t="str">
            <v>25805</v>
          </cell>
          <cell r="AA1031" t="str">
            <v>Cundinamarca</v>
          </cell>
        </row>
        <row r="1032">
          <cell r="Y1032" t="str">
            <v>TIBANÁ</v>
          </cell>
          <cell r="Z1032" t="str">
            <v>15804</v>
          </cell>
          <cell r="AA1032" t="str">
            <v>Boyacá</v>
          </cell>
        </row>
        <row r="1033">
          <cell r="Y1033" t="str">
            <v>TIBASOSA</v>
          </cell>
          <cell r="Z1033" t="str">
            <v>15806</v>
          </cell>
          <cell r="AA1033" t="str">
            <v>Boyacá</v>
          </cell>
        </row>
        <row r="1034">
          <cell r="Y1034" t="str">
            <v>TIBIRITA</v>
          </cell>
          <cell r="Z1034" t="str">
            <v>25807</v>
          </cell>
          <cell r="AA1034" t="str">
            <v>Cundinamarca</v>
          </cell>
        </row>
        <row r="1035">
          <cell r="Y1035" t="str">
            <v>TIBÚ</v>
          </cell>
          <cell r="Z1035" t="str">
            <v>54810</v>
          </cell>
          <cell r="AA1035" t="str">
            <v>Norte de Santander</v>
          </cell>
        </row>
        <row r="1036">
          <cell r="Y1036" t="str">
            <v>TIERRALTA</v>
          </cell>
          <cell r="Z1036" t="str">
            <v>23807</v>
          </cell>
          <cell r="AA1036" t="str">
            <v>Córdoba</v>
          </cell>
        </row>
        <row r="1037">
          <cell r="Y1037" t="str">
            <v>TIMANÁ</v>
          </cell>
          <cell r="Z1037" t="str">
            <v>41807</v>
          </cell>
          <cell r="AA1037" t="str">
            <v>Huila</v>
          </cell>
        </row>
        <row r="1038">
          <cell r="Y1038" t="str">
            <v>TIMBÍO</v>
          </cell>
          <cell r="Z1038" t="str">
            <v>19807</v>
          </cell>
          <cell r="AA1038" t="str">
            <v>Cauca</v>
          </cell>
        </row>
        <row r="1039">
          <cell r="Y1039" t="str">
            <v>TIMBIQUÍ</v>
          </cell>
          <cell r="Z1039" t="str">
            <v>19809</v>
          </cell>
          <cell r="AA1039" t="str">
            <v>Cauca</v>
          </cell>
        </row>
        <row r="1040">
          <cell r="Y1040" t="str">
            <v>TINJACÁ</v>
          </cell>
          <cell r="Z1040" t="str">
            <v>15808</v>
          </cell>
          <cell r="AA1040" t="str">
            <v>Boyacá</v>
          </cell>
        </row>
        <row r="1041">
          <cell r="Y1041" t="str">
            <v>TIPACOQUE</v>
          </cell>
          <cell r="Z1041" t="str">
            <v>15810</v>
          </cell>
          <cell r="AA1041" t="str">
            <v>Boyacá</v>
          </cell>
        </row>
        <row r="1042">
          <cell r="Y1042" t="str">
            <v>TITIRIBÍ</v>
          </cell>
          <cell r="Z1042" t="str">
            <v>05809</v>
          </cell>
          <cell r="AA1042" t="str">
            <v>Antioquia</v>
          </cell>
        </row>
        <row r="1043">
          <cell r="Y1043" t="str">
            <v>TOCA</v>
          </cell>
          <cell r="Z1043" t="str">
            <v>15814</v>
          </cell>
          <cell r="AA1043" t="str">
            <v>Boyacá</v>
          </cell>
        </row>
        <row r="1044">
          <cell r="Y1044" t="str">
            <v>TOCAIMA</v>
          </cell>
          <cell r="Z1044" t="str">
            <v>25815</v>
          </cell>
          <cell r="AA1044" t="str">
            <v>Cundinamarca</v>
          </cell>
        </row>
        <row r="1045">
          <cell r="Y1045" t="str">
            <v>TOCANCIPÁ</v>
          </cell>
          <cell r="Z1045" t="str">
            <v>25817</v>
          </cell>
          <cell r="AA1045" t="str">
            <v>Cundinamarca</v>
          </cell>
        </row>
        <row r="1046">
          <cell r="Y1046" t="str">
            <v>TOGÜÍ</v>
          </cell>
          <cell r="Z1046" t="str">
            <v>15816</v>
          </cell>
          <cell r="AA1046" t="str">
            <v>Boyacá</v>
          </cell>
        </row>
        <row r="1047">
          <cell r="Y1047" t="str">
            <v>TOLEDO (AN)</v>
          </cell>
          <cell r="Z1047" t="str">
            <v>05819</v>
          </cell>
          <cell r="AA1047" t="str">
            <v>Antioquia</v>
          </cell>
        </row>
        <row r="1048">
          <cell r="Y1048" t="str">
            <v>TOLEDO (NS)</v>
          </cell>
          <cell r="Z1048" t="str">
            <v>54820</v>
          </cell>
          <cell r="AA1048" t="str">
            <v>Norte de Santander</v>
          </cell>
        </row>
        <row r="1049">
          <cell r="Y1049" t="str">
            <v>TOLÚ VIEJO</v>
          </cell>
          <cell r="Z1049" t="str">
            <v>70823</v>
          </cell>
          <cell r="AA1049" t="str">
            <v>Sucre</v>
          </cell>
        </row>
        <row r="1050">
          <cell r="Y1050" t="str">
            <v>TONA</v>
          </cell>
          <cell r="Z1050" t="str">
            <v>68820</v>
          </cell>
          <cell r="AA1050" t="str">
            <v>Santander</v>
          </cell>
        </row>
        <row r="1051">
          <cell r="Y1051" t="str">
            <v>TÓPAGA</v>
          </cell>
          <cell r="Z1051" t="str">
            <v>15820</v>
          </cell>
          <cell r="AA1051" t="str">
            <v>Boyacá</v>
          </cell>
        </row>
        <row r="1052">
          <cell r="Y1052" t="str">
            <v>TOPAIPÍ</v>
          </cell>
          <cell r="Z1052" t="str">
            <v>25823</v>
          </cell>
          <cell r="AA1052" t="str">
            <v>Cundinamarca</v>
          </cell>
        </row>
        <row r="1053">
          <cell r="Y1053" t="str">
            <v>TORIBIO</v>
          </cell>
          <cell r="Z1053" t="str">
            <v>19821</v>
          </cell>
          <cell r="AA1053" t="str">
            <v>Cauca</v>
          </cell>
        </row>
        <row r="1054">
          <cell r="Y1054" t="str">
            <v>TORO</v>
          </cell>
          <cell r="Z1054" t="str">
            <v>76823</v>
          </cell>
          <cell r="AA1054" t="str">
            <v>Valle del Cauca</v>
          </cell>
        </row>
        <row r="1055">
          <cell r="Y1055" t="str">
            <v>TOTA</v>
          </cell>
          <cell r="Z1055" t="str">
            <v>15822</v>
          </cell>
          <cell r="AA1055" t="str">
            <v>Boyacá</v>
          </cell>
        </row>
        <row r="1056">
          <cell r="Y1056" t="str">
            <v>TOTORÓ</v>
          </cell>
          <cell r="Z1056" t="str">
            <v>19824</v>
          </cell>
          <cell r="AA1056" t="str">
            <v>Cauca</v>
          </cell>
        </row>
        <row r="1057">
          <cell r="Y1057" t="str">
            <v>TRINIDAD</v>
          </cell>
          <cell r="Z1057" t="str">
            <v>85430</v>
          </cell>
          <cell r="AA1057" t="str">
            <v>Casanare</v>
          </cell>
        </row>
        <row r="1058">
          <cell r="Y1058" t="str">
            <v>TRUJILLO</v>
          </cell>
          <cell r="Z1058" t="str">
            <v>76828</v>
          </cell>
          <cell r="AA1058" t="str">
            <v>Valle del Cauca</v>
          </cell>
        </row>
        <row r="1059">
          <cell r="Y1059" t="str">
            <v>TUBARÁ</v>
          </cell>
          <cell r="Z1059" t="str">
            <v>08832</v>
          </cell>
          <cell r="AA1059" t="str">
            <v>Atlántico</v>
          </cell>
        </row>
        <row r="1060">
          <cell r="Y1060" t="str">
            <v>TULUÁ</v>
          </cell>
          <cell r="Z1060" t="str">
            <v>76834</v>
          </cell>
          <cell r="AA1060" t="str">
            <v>Valle del Cauca</v>
          </cell>
        </row>
        <row r="1061">
          <cell r="Y1061" t="str">
            <v>TUMACO</v>
          </cell>
          <cell r="Z1061" t="str">
            <v>52835</v>
          </cell>
          <cell r="AA1061" t="str">
            <v>Nariño</v>
          </cell>
        </row>
        <row r="1062">
          <cell r="Y1062" t="str">
            <v>TUNJA</v>
          </cell>
          <cell r="Z1062" t="str">
            <v>15001</v>
          </cell>
          <cell r="AA1062" t="str">
            <v>Boyacá</v>
          </cell>
        </row>
        <row r="1063">
          <cell r="Y1063" t="str">
            <v>TUNUNGUÁ</v>
          </cell>
          <cell r="Z1063" t="str">
            <v>15832</v>
          </cell>
          <cell r="AA1063" t="str">
            <v>Boyacá</v>
          </cell>
        </row>
        <row r="1064">
          <cell r="Y1064" t="str">
            <v>TÚQUERRES</v>
          </cell>
          <cell r="Z1064" t="str">
            <v>52838</v>
          </cell>
          <cell r="AA1064" t="str">
            <v>Nariño</v>
          </cell>
        </row>
        <row r="1065">
          <cell r="Y1065" t="str">
            <v>TURBACO</v>
          </cell>
          <cell r="Z1065" t="str">
            <v>13836</v>
          </cell>
          <cell r="AA1065" t="str">
            <v>Bolívar</v>
          </cell>
        </row>
        <row r="1066">
          <cell r="Y1066" t="str">
            <v>TURBANÁ</v>
          </cell>
          <cell r="Z1066" t="str">
            <v>13838</v>
          </cell>
          <cell r="AA1066" t="str">
            <v>Bolívar</v>
          </cell>
        </row>
        <row r="1067">
          <cell r="Y1067" t="str">
            <v>TURBO</v>
          </cell>
          <cell r="Z1067" t="str">
            <v>05837</v>
          </cell>
          <cell r="AA1067" t="str">
            <v>Antioquia</v>
          </cell>
        </row>
        <row r="1068">
          <cell r="Y1068" t="str">
            <v>TURMEQUÉ</v>
          </cell>
          <cell r="Z1068" t="str">
            <v>15835</v>
          </cell>
          <cell r="AA1068" t="str">
            <v>Boyacá</v>
          </cell>
        </row>
        <row r="1069">
          <cell r="Y1069" t="str">
            <v>TUTA</v>
          </cell>
          <cell r="Z1069" t="str">
            <v>15837</v>
          </cell>
          <cell r="AA1069" t="str">
            <v>Boyacá</v>
          </cell>
        </row>
        <row r="1070">
          <cell r="Y1070" t="str">
            <v>TUTAZÁ</v>
          </cell>
          <cell r="Z1070" t="str">
            <v>15839</v>
          </cell>
          <cell r="AA1070" t="str">
            <v>Boyacá</v>
          </cell>
        </row>
        <row r="1071">
          <cell r="Y1071" t="str">
            <v>UBALÁ</v>
          </cell>
          <cell r="Z1071" t="str">
            <v>25839</v>
          </cell>
          <cell r="AA1071" t="str">
            <v>Cundinamarca</v>
          </cell>
        </row>
        <row r="1072">
          <cell r="Y1072" t="str">
            <v>UBAQUE</v>
          </cell>
          <cell r="Z1072" t="str">
            <v>25841</v>
          </cell>
          <cell r="AA1072" t="str">
            <v>Cundinamarca</v>
          </cell>
        </row>
        <row r="1073">
          <cell r="Y1073" t="str">
            <v>ULLOA</v>
          </cell>
          <cell r="Z1073" t="str">
            <v>76845</v>
          </cell>
          <cell r="AA1073" t="str">
            <v>Valle del Cauca</v>
          </cell>
        </row>
        <row r="1074">
          <cell r="Y1074" t="str">
            <v>UMBITA</v>
          </cell>
          <cell r="Z1074" t="str">
            <v>15842</v>
          </cell>
          <cell r="AA1074" t="str">
            <v>Boyacá</v>
          </cell>
        </row>
        <row r="1075">
          <cell r="Y1075" t="str">
            <v>UNE</v>
          </cell>
          <cell r="Z1075" t="str">
            <v>25845</v>
          </cell>
          <cell r="AA1075" t="str">
            <v>Cundinamarca</v>
          </cell>
        </row>
        <row r="1076">
          <cell r="Y1076" t="str">
            <v>UNGUÍA</v>
          </cell>
          <cell r="Z1076" t="str">
            <v>27800</v>
          </cell>
          <cell r="AA1076" t="str">
            <v>Chocó</v>
          </cell>
        </row>
        <row r="1077">
          <cell r="Y1077" t="str">
            <v>URAMITA</v>
          </cell>
          <cell r="Z1077" t="str">
            <v>05842</v>
          </cell>
          <cell r="AA1077" t="str">
            <v>Antioquia</v>
          </cell>
        </row>
        <row r="1078">
          <cell r="Y1078" t="str">
            <v>URIBE</v>
          </cell>
          <cell r="Z1078" t="str">
            <v>50370</v>
          </cell>
          <cell r="AA1078" t="str">
            <v>Meta</v>
          </cell>
        </row>
        <row r="1079">
          <cell r="Y1079" t="str">
            <v>URIBIA</v>
          </cell>
          <cell r="Z1079" t="str">
            <v>44847</v>
          </cell>
          <cell r="AA1079" t="str">
            <v>La Guajira</v>
          </cell>
        </row>
        <row r="1080">
          <cell r="Y1080" t="str">
            <v>URRAO</v>
          </cell>
          <cell r="Z1080" t="str">
            <v>05847</v>
          </cell>
          <cell r="AA1080" t="str">
            <v>Antioquia</v>
          </cell>
        </row>
        <row r="1081">
          <cell r="Y1081" t="str">
            <v>URUMITA</v>
          </cell>
          <cell r="Z1081" t="str">
            <v>44855</v>
          </cell>
          <cell r="AA1081" t="str">
            <v>La Guajira</v>
          </cell>
        </row>
        <row r="1082">
          <cell r="Y1082" t="str">
            <v>USIACURÍ</v>
          </cell>
          <cell r="Z1082" t="str">
            <v>08849</v>
          </cell>
          <cell r="AA1082" t="str">
            <v>Atlántico</v>
          </cell>
        </row>
        <row r="1083">
          <cell r="Y1083" t="str">
            <v>ÚTICA</v>
          </cell>
          <cell r="Z1083" t="str">
            <v>25851</v>
          </cell>
          <cell r="AA1083" t="str">
            <v>Cundinamarca</v>
          </cell>
        </row>
        <row r="1084">
          <cell r="Y1084" t="str">
            <v>VALDIVIA</v>
          </cell>
          <cell r="Z1084" t="str">
            <v>05854</v>
          </cell>
          <cell r="AA1084" t="str">
            <v>Antioquia</v>
          </cell>
        </row>
        <row r="1085">
          <cell r="Y1085" t="str">
            <v>VALENCIA</v>
          </cell>
          <cell r="Z1085" t="str">
            <v>23855</v>
          </cell>
          <cell r="AA1085" t="str">
            <v>Córdoba</v>
          </cell>
        </row>
        <row r="1086">
          <cell r="Y1086" t="str">
            <v>VALLE DE SAN JOSÉ</v>
          </cell>
          <cell r="Z1086" t="str">
            <v>68855</v>
          </cell>
          <cell r="AA1086" t="str">
            <v>Santander</v>
          </cell>
        </row>
        <row r="1087">
          <cell r="Y1087" t="str">
            <v>VALLE DE SAN JUAN</v>
          </cell>
          <cell r="Z1087" t="str">
            <v>73854</v>
          </cell>
          <cell r="AA1087" t="str">
            <v>Tolima</v>
          </cell>
        </row>
        <row r="1088">
          <cell r="Y1088" t="str">
            <v>VALLEDUPAR</v>
          </cell>
          <cell r="Z1088" t="str">
            <v>20001</v>
          </cell>
          <cell r="AA1088" t="str">
            <v>Cesar</v>
          </cell>
        </row>
        <row r="1089">
          <cell r="Y1089" t="str">
            <v>VALPARAÍSO (AN)</v>
          </cell>
          <cell r="Z1089" t="str">
            <v>05856</v>
          </cell>
          <cell r="AA1089" t="str">
            <v>Antioquia</v>
          </cell>
        </row>
        <row r="1090">
          <cell r="Y1090" t="str">
            <v>VALPARAÍSO (CA)</v>
          </cell>
          <cell r="Z1090" t="str">
            <v>18860</v>
          </cell>
          <cell r="AA1090" t="str">
            <v>Caquetá</v>
          </cell>
        </row>
        <row r="1091">
          <cell r="Y1091" t="str">
            <v>VEGACHÍ</v>
          </cell>
          <cell r="Z1091" t="str">
            <v>05858</v>
          </cell>
          <cell r="AA1091" t="str">
            <v>Antioquia</v>
          </cell>
        </row>
        <row r="1092">
          <cell r="Y1092" t="str">
            <v>VÉLEZ</v>
          </cell>
          <cell r="Z1092" t="str">
            <v>68861</v>
          </cell>
          <cell r="AA1092" t="str">
            <v>Santander</v>
          </cell>
        </row>
        <row r="1093">
          <cell r="Y1093" t="str">
            <v>VENADILLO</v>
          </cell>
          <cell r="Z1093" t="str">
            <v>73861</v>
          </cell>
          <cell r="AA1093" t="str">
            <v>Tolima</v>
          </cell>
        </row>
        <row r="1094">
          <cell r="Y1094" t="str">
            <v>VENECIA (AN)</v>
          </cell>
          <cell r="Z1094" t="str">
            <v>05861</v>
          </cell>
          <cell r="AA1094" t="str">
            <v>Antioquia</v>
          </cell>
        </row>
        <row r="1095">
          <cell r="Y1095" t="str">
            <v>VENECIA (CU)</v>
          </cell>
          <cell r="Z1095" t="str">
            <v>25506</v>
          </cell>
          <cell r="AA1095" t="str">
            <v>Cundinamarca</v>
          </cell>
        </row>
        <row r="1096">
          <cell r="Y1096" t="str">
            <v>VENTAQUEMADA</v>
          </cell>
          <cell r="Z1096" t="str">
            <v>15861</v>
          </cell>
          <cell r="AA1096" t="str">
            <v>Boyacá</v>
          </cell>
        </row>
        <row r="1097">
          <cell r="Y1097" t="str">
            <v>VERGARA</v>
          </cell>
          <cell r="Z1097" t="str">
            <v>25862</v>
          </cell>
          <cell r="AA1097" t="str">
            <v>Cundinamarca</v>
          </cell>
        </row>
        <row r="1098">
          <cell r="Y1098" t="str">
            <v>VERSALLES</v>
          </cell>
          <cell r="Z1098" t="str">
            <v>76863</v>
          </cell>
          <cell r="AA1098" t="str">
            <v>Valle del Cauca</v>
          </cell>
        </row>
        <row r="1099">
          <cell r="Y1099" t="str">
            <v>VETAS</v>
          </cell>
          <cell r="Z1099" t="str">
            <v>68867</v>
          </cell>
          <cell r="AA1099" t="str">
            <v>Santander</v>
          </cell>
        </row>
        <row r="1100">
          <cell r="Y1100" t="str">
            <v>VIANÍ</v>
          </cell>
          <cell r="Z1100" t="str">
            <v>25867</v>
          </cell>
          <cell r="AA1100" t="str">
            <v>Cundinamarca</v>
          </cell>
        </row>
        <row r="1101">
          <cell r="Y1101" t="str">
            <v>VICTORIA</v>
          </cell>
          <cell r="Z1101" t="str">
            <v>17867</v>
          </cell>
          <cell r="AA1101" t="str">
            <v>Caldas</v>
          </cell>
        </row>
        <row r="1102">
          <cell r="Y1102" t="str">
            <v>VIGÍA DEL FUERTE</v>
          </cell>
          <cell r="Z1102" t="str">
            <v>05873</v>
          </cell>
          <cell r="AA1102" t="str">
            <v>Antioquia</v>
          </cell>
        </row>
        <row r="1103">
          <cell r="Y1103" t="str">
            <v>VIJES</v>
          </cell>
          <cell r="Z1103" t="str">
            <v>76869</v>
          </cell>
          <cell r="AA1103" t="str">
            <v>Valle del Cauca</v>
          </cell>
        </row>
        <row r="1104">
          <cell r="Y1104" t="str">
            <v>VILLA CARO</v>
          </cell>
          <cell r="Z1104" t="str">
            <v>54871</v>
          </cell>
          <cell r="AA1104" t="str">
            <v>Norte de Santander</v>
          </cell>
        </row>
        <row r="1105">
          <cell r="Y1105" t="str">
            <v>VILLA DE LEYVA</v>
          </cell>
          <cell r="Z1105" t="str">
            <v>15407</v>
          </cell>
          <cell r="AA1105" t="str">
            <v>Boyacá</v>
          </cell>
        </row>
        <row r="1106">
          <cell r="Y1106" t="str">
            <v>VILLA DE SAN DIEGO DE UBATE</v>
          </cell>
          <cell r="Z1106" t="str">
            <v>25843</v>
          </cell>
          <cell r="AA1106" t="str">
            <v>Cundinamarca</v>
          </cell>
        </row>
        <row r="1107">
          <cell r="Y1107" t="str">
            <v>VILLA DEL ROSARIO</v>
          </cell>
          <cell r="Z1107" t="str">
            <v>54874</v>
          </cell>
          <cell r="AA1107" t="str">
            <v>Norte de Santander</v>
          </cell>
        </row>
        <row r="1108">
          <cell r="Y1108" t="str">
            <v>VILLA RICA</v>
          </cell>
          <cell r="Z1108" t="str">
            <v>19845</v>
          </cell>
          <cell r="AA1108" t="str">
            <v>Cauca</v>
          </cell>
        </row>
        <row r="1109">
          <cell r="Y1109" t="str">
            <v>VILLAGARZÓN</v>
          </cell>
          <cell r="Z1109" t="str">
            <v>86885</v>
          </cell>
          <cell r="AA1109" t="str">
            <v>Putumayo</v>
          </cell>
        </row>
        <row r="1110">
          <cell r="Y1110" t="str">
            <v>VILLAGÓMEZ</v>
          </cell>
          <cell r="Z1110" t="str">
            <v>25871</v>
          </cell>
          <cell r="AA1110" t="str">
            <v>Cundinamarca</v>
          </cell>
        </row>
        <row r="1111">
          <cell r="Y1111" t="str">
            <v>VILLAHERMOSA</v>
          </cell>
          <cell r="Z1111" t="str">
            <v>73870</v>
          </cell>
          <cell r="AA1111" t="str">
            <v>Tolima</v>
          </cell>
        </row>
        <row r="1112">
          <cell r="Y1112" t="str">
            <v>VILLAMARÍA</v>
          </cell>
          <cell r="Z1112" t="str">
            <v>17873</v>
          </cell>
          <cell r="AA1112" t="str">
            <v>Caldas</v>
          </cell>
        </row>
        <row r="1113">
          <cell r="Y1113" t="str">
            <v>VILLANUEVA (BO)</v>
          </cell>
          <cell r="Z1113" t="str">
            <v>13873</v>
          </cell>
          <cell r="AA1113" t="str">
            <v>Bolívar</v>
          </cell>
        </row>
        <row r="1114">
          <cell r="Y1114" t="str">
            <v>VILLANUEVA (GU)</v>
          </cell>
          <cell r="Z1114" t="str">
            <v>44874</v>
          </cell>
          <cell r="AA1114" t="str">
            <v>La Guajira</v>
          </cell>
        </row>
        <row r="1115">
          <cell r="Y1115" t="str">
            <v>VILLANUEVA (SA)</v>
          </cell>
          <cell r="Z1115" t="str">
            <v>68872</v>
          </cell>
          <cell r="AA1115" t="str">
            <v>Santander</v>
          </cell>
        </row>
        <row r="1116">
          <cell r="Y1116" t="str">
            <v>VILLANUEVA (CA)</v>
          </cell>
          <cell r="Z1116" t="str">
            <v>85440</v>
          </cell>
          <cell r="AA1116" t="str">
            <v>Casanare</v>
          </cell>
        </row>
        <row r="1117">
          <cell r="Y1117" t="str">
            <v>VILLAPINZÓN</v>
          </cell>
          <cell r="Z1117" t="str">
            <v>25873</v>
          </cell>
          <cell r="AA1117" t="str">
            <v>Cundinamarca</v>
          </cell>
        </row>
        <row r="1118">
          <cell r="Y1118" t="str">
            <v>VILLARRICA</v>
          </cell>
          <cell r="Z1118" t="str">
            <v>73873</v>
          </cell>
          <cell r="AA1118" t="str">
            <v>Tolima</v>
          </cell>
        </row>
        <row r="1119">
          <cell r="Y1119" t="str">
            <v>VILLAVICENCIO</v>
          </cell>
          <cell r="Z1119" t="str">
            <v>50001</v>
          </cell>
          <cell r="AA1119" t="str">
            <v>Meta</v>
          </cell>
        </row>
        <row r="1120">
          <cell r="Y1120" t="str">
            <v>VILLAVIEJA</v>
          </cell>
          <cell r="Z1120" t="str">
            <v>41872</v>
          </cell>
          <cell r="AA1120" t="str">
            <v>Huila</v>
          </cell>
        </row>
        <row r="1121">
          <cell r="Y1121" t="str">
            <v>VILLETA</v>
          </cell>
          <cell r="Z1121" t="str">
            <v>25875</v>
          </cell>
          <cell r="AA1121" t="str">
            <v>Cundinamarca</v>
          </cell>
        </row>
        <row r="1122">
          <cell r="Y1122" t="str">
            <v>VIOTÁ</v>
          </cell>
          <cell r="Z1122" t="str">
            <v>25878</v>
          </cell>
          <cell r="AA1122" t="str">
            <v>Cundinamarca</v>
          </cell>
        </row>
        <row r="1123">
          <cell r="Y1123" t="str">
            <v>VIRACACHÁ</v>
          </cell>
          <cell r="Z1123" t="str">
            <v>15879</v>
          </cell>
          <cell r="AA1123" t="str">
            <v>Boyacá</v>
          </cell>
        </row>
        <row r="1124">
          <cell r="Y1124" t="str">
            <v>VISTAHERMOSA</v>
          </cell>
          <cell r="Z1124" t="str">
            <v>50711</v>
          </cell>
          <cell r="AA1124" t="str">
            <v>Meta</v>
          </cell>
        </row>
        <row r="1125">
          <cell r="Y1125" t="str">
            <v>VITERBO</v>
          </cell>
          <cell r="Z1125" t="str">
            <v>17877</v>
          </cell>
          <cell r="AA1125" t="str">
            <v>Caldas</v>
          </cell>
        </row>
        <row r="1126">
          <cell r="Y1126" t="str">
            <v>YACOPÍ</v>
          </cell>
          <cell r="Z1126" t="str">
            <v>25885</v>
          </cell>
          <cell r="AA1126" t="str">
            <v>Cundinamarca</v>
          </cell>
        </row>
        <row r="1127">
          <cell r="Y1127" t="str">
            <v>YACUANQUER</v>
          </cell>
          <cell r="Z1127" t="str">
            <v>52885</v>
          </cell>
          <cell r="AA1127" t="str">
            <v>Nariño</v>
          </cell>
        </row>
        <row r="1128">
          <cell r="Y1128" t="str">
            <v>YAGUARÁ</v>
          </cell>
          <cell r="Z1128" t="str">
            <v>41885</v>
          </cell>
          <cell r="AA1128" t="str">
            <v>Huila</v>
          </cell>
        </row>
        <row r="1129">
          <cell r="Y1129" t="str">
            <v>YALÍ</v>
          </cell>
          <cell r="Z1129" t="str">
            <v>05885</v>
          </cell>
          <cell r="AA1129" t="str">
            <v>Antioquia</v>
          </cell>
        </row>
        <row r="1130">
          <cell r="Y1130" t="str">
            <v>YARUMAL</v>
          </cell>
          <cell r="Z1130" t="str">
            <v>05887</v>
          </cell>
          <cell r="AA1130" t="str">
            <v>Antioquia</v>
          </cell>
        </row>
        <row r="1131">
          <cell r="Y1131" t="str">
            <v>YAVARATÉ</v>
          </cell>
          <cell r="Z1131" t="str">
            <v>97889</v>
          </cell>
          <cell r="AA1131" t="str">
            <v>Vaupés</v>
          </cell>
        </row>
        <row r="1132">
          <cell r="Y1132" t="str">
            <v>YOLOMBÓ</v>
          </cell>
          <cell r="Z1132" t="str">
            <v>05890</v>
          </cell>
          <cell r="AA1132" t="str">
            <v>Antioquia</v>
          </cell>
        </row>
        <row r="1133">
          <cell r="Y1133" t="str">
            <v>YOPAL</v>
          </cell>
          <cell r="Z1133" t="str">
            <v>85001</v>
          </cell>
          <cell r="AA1133" t="str">
            <v>Casanare</v>
          </cell>
        </row>
        <row r="1134">
          <cell r="Y1134" t="str">
            <v>YOTOCO</v>
          </cell>
          <cell r="Z1134" t="str">
            <v>76890</v>
          </cell>
          <cell r="AA1134" t="str">
            <v>Valle del Cauca</v>
          </cell>
        </row>
        <row r="1135">
          <cell r="Y1135" t="str">
            <v>YUMBO</v>
          </cell>
          <cell r="Z1135" t="str">
            <v>76892</v>
          </cell>
          <cell r="AA1135" t="str">
            <v>Valle del Cauca</v>
          </cell>
        </row>
        <row r="1136">
          <cell r="Y1136" t="str">
            <v>YUTO</v>
          </cell>
          <cell r="Z1136" t="str">
            <v>27050</v>
          </cell>
          <cell r="AA1136" t="str">
            <v>Chocó</v>
          </cell>
        </row>
        <row r="1137">
          <cell r="Y1137" t="str">
            <v>ZAMBRANO</v>
          </cell>
          <cell r="Z1137" t="str">
            <v>13894</v>
          </cell>
          <cell r="AA1137" t="str">
            <v>Bolívar</v>
          </cell>
        </row>
        <row r="1138">
          <cell r="Y1138" t="str">
            <v>ZAPATOCA</v>
          </cell>
          <cell r="Z1138" t="str">
            <v>68895</v>
          </cell>
          <cell r="AA1138" t="str">
            <v>Santander</v>
          </cell>
        </row>
        <row r="1139">
          <cell r="Y1139" t="str">
            <v>ZARAGOZA</v>
          </cell>
          <cell r="Z1139" t="str">
            <v>05895</v>
          </cell>
          <cell r="AA1139" t="str">
            <v>Antioquia</v>
          </cell>
        </row>
        <row r="1140">
          <cell r="Y1140" t="str">
            <v>ZARZAL</v>
          </cell>
          <cell r="Z1140" t="str">
            <v>76895</v>
          </cell>
          <cell r="AA1140" t="str">
            <v>Valle del Cauca</v>
          </cell>
        </row>
        <row r="1141">
          <cell r="Y1141" t="str">
            <v>ZETAQUIRA</v>
          </cell>
          <cell r="Z1141" t="str">
            <v>15897</v>
          </cell>
          <cell r="AA1141" t="str">
            <v>Boyacá</v>
          </cell>
        </row>
        <row r="1142">
          <cell r="Y1142" t="str">
            <v>ZIPACÓN</v>
          </cell>
          <cell r="Z1142" t="str">
            <v>25898</v>
          </cell>
          <cell r="AA1142" t="str">
            <v>Cundinamarca</v>
          </cell>
        </row>
        <row r="1143">
          <cell r="Y1143" t="str">
            <v>ZIPAQUIRÁ</v>
          </cell>
          <cell r="Z1143" t="str">
            <v>25899</v>
          </cell>
          <cell r="AA1143" t="str">
            <v>Cundinamarca</v>
          </cell>
        </row>
        <row r="1527">
          <cell r="Z1527">
            <v>1</v>
          </cell>
          <cell r="AA1527" t="str">
            <v>MES VENCIDO</v>
          </cell>
        </row>
        <row r="1528">
          <cell r="Z1528">
            <v>2</v>
          </cell>
          <cell r="AA1528" t="str">
            <v>BIMESTRE VENCIDO</v>
          </cell>
        </row>
        <row r="1529">
          <cell r="Z1529">
            <v>3</v>
          </cell>
          <cell r="AA1529" t="str">
            <v>TRIMESTRE VENCIDO</v>
          </cell>
        </row>
        <row r="1530">
          <cell r="Z1530">
            <v>4</v>
          </cell>
        </row>
        <row r="1531">
          <cell r="Z1531">
            <v>5</v>
          </cell>
        </row>
        <row r="1532">
          <cell r="Z1532">
            <v>6</v>
          </cell>
          <cell r="AA1532" t="str">
            <v>SEMESTRE VENCIDO</v>
          </cell>
        </row>
        <row r="1533">
          <cell r="Z1533">
            <v>7</v>
          </cell>
        </row>
        <row r="1534">
          <cell r="Z1534">
            <v>8</v>
          </cell>
        </row>
        <row r="1535">
          <cell r="Z1535">
            <v>9</v>
          </cell>
        </row>
        <row r="1536">
          <cell r="Z1536">
            <v>10</v>
          </cell>
        </row>
        <row r="1537">
          <cell r="Z1537">
            <v>11</v>
          </cell>
        </row>
        <row r="1538">
          <cell r="Z1538">
            <v>12</v>
          </cell>
          <cell r="AA1538" t="str">
            <v>AÑO VENCIDO</v>
          </cell>
        </row>
        <row r="1549">
          <cell r="Z1549">
            <v>131250</v>
          </cell>
          <cell r="AA1549" t="str">
            <v xml:space="preserve">Achira </v>
          </cell>
          <cell r="AB1549">
            <v>10</v>
          </cell>
          <cell r="AC1549"/>
        </row>
        <row r="1550">
          <cell r="Z1550">
            <v>121030</v>
          </cell>
          <cell r="AA1550" t="str">
            <v xml:space="preserve">Ají </v>
          </cell>
          <cell r="AB1550">
            <v>10</v>
          </cell>
          <cell r="AC1550"/>
        </row>
        <row r="1551">
          <cell r="Z1551">
            <v>121060</v>
          </cell>
          <cell r="AA1551" t="str">
            <v>Ajo</v>
          </cell>
          <cell r="AB1551">
            <v>10</v>
          </cell>
          <cell r="AC1551"/>
        </row>
        <row r="1552">
          <cell r="Z1552">
            <v>111050</v>
          </cell>
          <cell r="AA1552" t="str">
            <v>Ajonjolí</v>
          </cell>
          <cell r="AB1552">
            <v>10</v>
          </cell>
          <cell r="AC1552"/>
        </row>
        <row r="1553">
          <cell r="Z1553">
            <v>121070</v>
          </cell>
          <cell r="AA1553" t="str">
            <v>Alcachofa</v>
          </cell>
          <cell r="AB1553">
            <v>10</v>
          </cell>
          <cell r="AC1553"/>
        </row>
        <row r="1554">
          <cell r="Z1554">
            <v>111100</v>
          </cell>
          <cell r="AA1554" t="str">
            <v>Algodón</v>
          </cell>
          <cell r="AB1554">
            <v>10</v>
          </cell>
          <cell r="AC1554">
            <v>3150000</v>
          </cell>
        </row>
        <row r="1555">
          <cell r="Z1555">
            <v>131050</v>
          </cell>
          <cell r="AA1555" t="str">
            <v>Arracacha</v>
          </cell>
          <cell r="AB1555">
            <v>10</v>
          </cell>
          <cell r="AC1555"/>
        </row>
        <row r="1556">
          <cell r="Z1556">
            <v>111150</v>
          </cell>
          <cell r="AA1556" t="str">
            <v>Arroz riego</v>
          </cell>
          <cell r="AB1556">
            <v>10</v>
          </cell>
          <cell r="AC1556">
            <v>3250000</v>
          </cell>
        </row>
        <row r="1557">
          <cell r="Z1557">
            <v>111200</v>
          </cell>
          <cell r="AA1557" t="str">
            <v>Arroz secano</v>
          </cell>
          <cell r="AB1557">
            <v>10</v>
          </cell>
          <cell r="AC1557">
            <v>2600000</v>
          </cell>
        </row>
        <row r="1558">
          <cell r="Z1558">
            <v>121090</v>
          </cell>
          <cell r="AA1558" t="str">
            <v>Arveja</v>
          </cell>
          <cell r="AB1558">
            <v>10</v>
          </cell>
          <cell r="AC1558"/>
        </row>
        <row r="1559">
          <cell r="Z1559">
            <v>111250</v>
          </cell>
          <cell r="AA1559" t="str">
            <v>Avena</v>
          </cell>
          <cell r="AB1559">
            <v>10</v>
          </cell>
          <cell r="AC1559"/>
        </row>
        <row r="1560">
          <cell r="Z1560">
            <v>111300</v>
          </cell>
          <cell r="AA1560" t="str">
            <v>Cebada</v>
          </cell>
          <cell r="AB1560">
            <v>10</v>
          </cell>
          <cell r="AC1560"/>
        </row>
        <row r="1561">
          <cell r="Z1561">
            <v>121150</v>
          </cell>
          <cell r="AA1561" t="str">
            <v>Cebolla cabezona</v>
          </cell>
          <cell r="AB1561">
            <v>10</v>
          </cell>
          <cell r="AC1561"/>
        </row>
        <row r="1562">
          <cell r="Z1562">
            <v>101056</v>
          </cell>
          <cell r="AA1562" t="str">
            <v>Flores  ciclo corto</v>
          </cell>
          <cell r="AB1562">
            <v>10</v>
          </cell>
          <cell r="AC1562"/>
        </row>
        <row r="1563">
          <cell r="Z1563">
            <v>121610</v>
          </cell>
          <cell r="AA1563" t="str">
            <v>Champiñones</v>
          </cell>
          <cell r="AB1563">
            <v>10</v>
          </cell>
          <cell r="AC1563"/>
        </row>
        <row r="1564">
          <cell r="Z1564">
            <v>121620</v>
          </cell>
          <cell r="AA1564" t="str">
            <v>Estropajo</v>
          </cell>
          <cell r="AB1564">
            <v>10</v>
          </cell>
          <cell r="AC1564"/>
        </row>
        <row r="1565">
          <cell r="Z1565">
            <v>124000</v>
          </cell>
          <cell r="AA1565" t="str">
            <v>Ají Tabasco</v>
          </cell>
          <cell r="AB1565">
            <v>10</v>
          </cell>
          <cell r="AC1565"/>
        </row>
        <row r="1566">
          <cell r="Z1566">
            <v>121510</v>
          </cell>
          <cell r="AA1566" t="str">
            <v>Fresas</v>
          </cell>
          <cell r="AB1566">
            <v>10</v>
          </cell>
          <cell r="AC1566"/>
        </row>
        <row r="1567">
          <cell r="Z1567">
            <v>111350</v>
          </cell>
          <cell r="AA1567" t="str">
            <v>Frijol</v>
          </cell>
          <cell r="AB1567">
            <v>10</v>
          </cell>
          <cell r="AC1567"/>
        </row>
        <row r="1568">
          <cell r="Z1568">
            <v>121270</v>
          </cell>
          <cell r="AA1568" t="str">
            <v>Haba</v>
          </cell>
          <cell r="AB1568">
            <v>10</v>
          </cell>
          <cell r="AC1568"/>
        </row>
        <row r="1569">
          <cell r="Z1569">
            <v>121300</v>
          </cell>
          <cell r="AA1569" t="str">
            <v>Habichuela</v>
          </cell>
          <cell r="AB1569">
            <v>10</v>
          </cell>
          <cell r="AC1569"/>
        </row>
        <row r="1570">
          <cell r="Z1570">
            <v>121330</v>
          </cell>
          <cell r="AA1570" t="str">
            <v>Lechuga</v>
          </cell>
          <cell r="AB1570">
            <v>10</v>
          </cell>
          <cell r="AC1570"/>
        </row>
        <row r="1571">
          <cell r="Z1571">
            <v>129978</v>
          </cell>
          <cell r="AA1571" t="str">
            <v>Capital de Trabajo Agropecuario y Rural</v>
          </cell>
          <cell r="AB1571">
            <v>10</v>
          </cell>
          <cell r="AC1571"/>
        </row>
        <row r="1572">
          <cell r="Z1572">
            <v>182000</v>
          </cell>
          <cell r="AA1572" t="str">
            <v>Maíz amarillo</v>
          </cell>
          <cell r="AB1572">
            <v>10</v>
          </cell>
          <cell r="AC1572"/>
        </row>
        <row r="1573">
          <cell r="Z1573">
            <v>185000</v>
          </cell>
          <cell r="AA1573" t="str">
            <v>Maíz blanco</v>
          </cell>
          <cell r="AB1573">
            <v>10</v>
          </cell>
          <cell r="AC1573"/>
        </row>
        <row r="1574">
          <cell r="Z1574">
            <v>131150</v>
          </cell>
          <cell r="AA1574" t="str">
            <v xml:space="preserve">Malanga o yautía </v>
          </cell>
          <cell r="AB1574">
            <v>10</v>
          </cell>
          <cell r="AC1574"/>
        </row>
        <row r="1575">
          <cell r="Z1575">
            <v>111450</v>
          </cell>
          <cell r="AA1575" t="str">
            <v>Maní</v>
          </cell>
          <cell r="AB1575">
            <v>10</v>
          </cell>
          <cell r="AC1575"/>
        </row>
        <row r="1576">
          <cell r="Z1576">
            <v>121570</v>
          </cell>
          <cell r="AA1576" t="str">
            <v xml:space="preserve">Melón </v>
          </cell>
          <cell r="AB1576">
            <v>10</v>
          </cell>
          <cell r="AC1576"/>
        </row>
        <row r="1577">
          <cell r="Z1577">
            <v>131100</v>
          </cell>
          <cell r="AA1577" t="str">
            <v xml:space="preserve">Ñame </v>
          </cell>
          <cell r="AB1577">
            <v>10</v>
          </cell>
          <cell r="AC1577"/>
        </row>
        <row r="1578">
          <cell r="Z1578">
            <v>121630</v>
          </cell>
          <cell r="AA1578" t="str">
            <v xml:space="preserve">Otros Cultivos </v>
          </cell>
          <cell r="AB1578">
            <v>10</v>
          </cell>
          <cell r="AC1578"/>
        </row>
        <row r="1579">
          <cell r="Z1579">
            <v>111500</v>
          </cell>
          <cell r="AA1579" t="str">
            <v>Papa</v>
          </cell>
          <cell r="AB1579">
            <v>10</v>
          </cell>
          <cell r="AC1579">
            <v>7300000</v>
          </cell>
        </row>
        <row r="1580">
          <cell r="Z1580">
            <v>151920</v>
          </cell>
          <cell r="AA1580" t="str">
            <v>Guatila</v>
          </cell>
          <cell r="AB1580">
            <v>30</v>
          </cell>
          <cell r="AC1580"/>
        </row>
        <row r="1581">
          <cell r="Z1581">
            <v>121600</v>
          </cell>
          <cell r="AA1581" t="str">
            <v>Pepino</v>
          </cell>
          <cell r="AB1581">
            <v>10</v>
          </cell>
          <cell r="AC1581"/>
        </row>
        <row r="1582">
          <cell r="Z1582">
            <v>121880</v>
          </cell>
          <cell r="AA1582" t="str">
            <v>Plantas medicinales y ornamentales</v>
          </cell>
          <cell r="AB1582">
            <v>10</v>
          </cell>
          <cell r="AC1582"/>
        </row>
        <row r="1583">
          <cell r="Z1583">
            <v>110000</v>
          </cell>
          <cell r="AA1583" t="str">
            <v>Producción semillas Cultivos C. C.</v>
          </cell>
          <cell r="AB1583">
            <v>10</v>
          </cell>
          <cell r="AC1583"/>
        </row>
        <row r="1584">
          <cell r="Z1584">
            <v>121420</v>
          </cell>
          <cell r="AA1584" t="str">
            <v>Remolacha</v>
          </cell>
          <cell r="AB1584">
            <v>10</v>
          </cell>
          <cell r="AC1584"/>
        </row>
        <row r="1585">
          <cell r="Z1585">
            <v>121390</v>
          </cell>
          <cell r="AA1585" t="str">
            <v>Repollo</v>
          </cell>
          <cell r="AB1585">
            <v>10</v>
          </cell>
          <cell r="AC1585"/>
        </row>
        <row r="1586">
          <cell r="Z1586">
            <v>121580</v>
          </cell>
          <cell r="AA1586" t="str">
            <v xml:space="preserve">Sandía </v>
          </cell>
          <cell r="AB1586">
            <v>10</v>
          </cell>
          <cell r="AC1586"/>
        </row>
        <row r="1587">
          <cell r="Z1587">
            <v>111550</v>
          </cell>
          <cell r="AA1587" t="str">
            <v xml:space="preserve">Sorgo </v>
          </cell>
          <cell r="AB1587">
            <v>10</v>
          </cell>
          <cell r="AC1587">
            <v>1450000</v>
          </cell>
        </row>
        <row r="1588">
          <cell r="Z1588">
            <v>111600</v>
          </cell>
          <cell r="AA1588" t="str">
            <v xml:space="preserve">Soya </v>
          </cell>
          <cell r="AB1588">
            <v>10</v>
          </cell>
          <cell r="AC1588">
            <v>1900000</v>
          </cell>
        </row>
        <row r="1589">
          <cell r="Z1589">
            <v>121680</v>
          </cell>
          <cell r="AA1589" t="str">
            <v>Tabaco negro</v>
          </cell>
          <cell r="AB1589">
            <v>10</v>
          </cell>
          <cell r="AC1589">
            <v>7500000</v>
          </cell>
        </row>
        <row r="1590">
          <cell r="Z1590">
            <v>121690</v>
          </cell>
          <cell r="AA1590" t="str">
            <v>Tabaco rubio</v>
          </cell>
          <cell r="AB1590">
            <v>10</v>
          </cell>
          <cell r="AC1590">
            <v>8250000</v>
          </cell>
        </row>
        <row r="1591">
          <cell r="Z1591">
            <v>121450</v>
          </cell>
          <cell r="AA1591" t="str">
            <v>Tomate</v>
          </cell>
          <cell r="AB1591">
            <v>10</v>
          </cell>
          <cell r="AC1591"/>
        </row>
        <row r="1592">
          <cell r="Z1592">
            <v>111650</v>
          </cell>
          <cell r="AA1592" t="str">
            <v>Trigo</v>
          </cell>
          <cell r="AB1592">
            <v>10</v>
          </cell>
          <cell r="AC1592"/>
        </row>
        <row r="1593">
          <cell r="Z1593">
            <v>131200</v>
          </cell>
          <cell r="AA1593" t="str">
            <v xml:space="preserve">Yuca </v>
          </cell>
          <cell r="AB1593">
            <v>10</v>
          </cell>
          <cell r="AC1593">
            <v>2100000</v>
          </cell>
        </row>
        <row r="1594">
          <cell r="Z1594">
            <v>121480</v>
          </cell>
          <cell r="AA1594" t="str">
            <v>Zanahoria</v>
          </cell>
          <cell r="AB1594">
            <v>10</v>
          </cell>
          <cell r="AC1594"/>
        </row>
        <row r="1595">
          <cell r="Z1595">
            <v>132250</v>
          </cell>
          <cell r="AA1595" t="str">
            <v>Sostenimiento forestales</v>
          </cell>
          <cell r="AB1595">
            <v>11</v>
          </cell>
          <cell r="AC1595"/>
        </row>
        <row r="1596">
          <cell r="Z1596">
            <v>132040</v>
          </cell>
          <cell r="AA1596" t="str">
            <v>Sostenimiento de Banano</v>
          </cell>
          <cell r="AB1596">
            <v>11</v>
          </cell>
          <cell r="AC1596">
            <v>3750000</v>
          </cell>
        </row>
        <row r="1597">
          <cell r="Z1597">
            <v>133060</v>
          </cell>
          <cell r="AA1597" t="str">
            <v>Ahuyama</v>
          </cell>
          <cell r="AB1597">
            <v>11</v>
          </cell>
          <cell r="AC1597"/>
        </row>
        <row r="1598">
          <cell r="Z1598">
            <v>132050</v>
          </cell>
          <cell r="AA1598" t="str">
            <v>Sostenimiento Cacao</v>
          </cell>
          <cell r="AB1598">
            <v>11</v>
          </cell>
          <cell r="AC1598"/>
        </row>
        <row r="1599">
          <cell r="Z1599">
            <v>132220</v>
          </cell>
          <cell r="AA1599" t="str">
            <v>Sostenimiento caña de azúcar</v>
          </cell>
          <cell r="AB1599">
            <v>11</v>
          </cell>
          <cell r="AC1599">
            <v>3100000</v>
          </cell>
        </row>
        <row r="1600">
          <cell r="Z1600">
            <v>132200</v>
          </cell>
          <cell r="AA1600" t="str">
            <v>Sostenimiento caña panelera</v>
          </cell>
          <cell r="AB1600">
            <v>11</v>
          </cell>
          <cell r="AC1600"/>
        </row>
        <row r="1601">
          <cell r="Z1601">
            <v>133070</v>
          </cell>
          <cell r="AA1601" t="str">
            <v>Apio</v>
          </cell>
          <cell r="AB1601">
            <v>11</v>
          </cell>
          <cell r="AC1601"/>
        </row>
        <row r="1602">
          <cell r="Z1602">
            <v>132060</v>
          </cell>
          <cell r="AA1602" t="str">
            <v>Sostenimiento Caucho</v>
          </cell>
          <cell r="AB1602">
            <v>11</v>
          </cell>
          <cell r="AC1602"/>
        </row>
        <row r="1603">
          <cell r="Z1603">
            <v>133080</v>
          </cell>
          <cell r="AA1603" t="str">
            <v>Brócoli</v>
          </cell>
          <cell r="AB1603">
            <v>11</v>
          </cell>
          <cell r="AC1603"/>
        </row>
        <row r="1604">
          <cell r="Z1604">
            <v>133090</v>
          </cell>
          <cell r="AA1604" t="str">
            <v>Calabaza</v>
          </cell>
          <cell r="AB1604">
            <v>11</v>
          </cell>
          <cell r="AC1604"/>
        </row>
        <row r="1605">
          <cell r="Z1605">
            <v>132420</v>
          </cell>
          <cell r="AA1605" t="str">
            <v>Frutales perennes - Sostenimiento-</v>
          </cell>
          <cell r="AB1605">
            <v>11</v>
          </cell>
          <cell r="AC1605"/>
        </row>
        <row r="1606">
          <cell r="Z1606">
            <v>134000</v>
          </cell>
          <cell r="AA1606" t="str">
            <v>Coliflor</v>
          </cell>
          <cell r="AB1606">
            <v>11</v>
          </cell>
          <cell r="AC1606"/>
        </row>
        <row r="1607">
          <cell r="Z1607">
            <v>131400</v>
          </cell>
          <cell r="AA1607" t="str">
            <v>Otros cultivos perennes - Sostenimiento</v>
          </cell>
          <cell r="AB1607">
            <v>11</v>
          </cell>
          <cell r="AC1607"/>
        </row>
        <row r="1608">
          <cell r="Z1608">
            <v>134010</v>
          </cell>
          <cell r="AA1608" t="str">
            <v>Pimentón</v>
          </cell>
          <cell r="AB1608">
            <v>11</v>
          </cell>
          <cell r="AC1608"/>
        </row>
        <row r="1609">
          <cell r="Z1609">
            <v>132150</v>
          </cell>
          <cell r="AA1609" t="str">
            <v>Sostenimiento palma de aceite</v>
          </cell>
          <cell r="AB1609">
            <v>11</v>
          </cell>
          <cell r="AC1609"/>
        </row>
        <row r="1610">
          <cell r="Z1610">
            <v>132600</v>
          </cell>
          <cell r="AA1610" t="str">
            <v>Sostenimiento Pastos y forrajes</v>
          </cell>
          <cell r="AB1610">
            <v>11</v>
          </cell>
          <cell r="AC1610"/>
        </row>
        <row r="1611">
          <cell r="Z1611">
            <v>133010</v>
          </cell>
          <cell r="AA1611" t="str">
            <v>Plátano - Sostenimiento-</v>
          </cell>
          <cell r="AB1611">
            <v>11</v>
          </cell>
          <cell r="AC1611"/>
        </row>
        <row r="1612">
          <cell r="Z1612">
            <v>132270</v>
          </cell>
          <cell r="AA1612" t="str">
            <v>Viveros</v>
          </cell>
          <cell r="AB1612">
            <v>11</v>
          </cell>
          <cell r="AC1612"/>
        </row>
        <row r="1613">
          <cell r="Z1613">
            <v>234050</v>
          </cell>
          <cell r="AA1613" t="str">
            <v>Avicultura de engorde</v>
          </cell>
          <cell r="AB1613">
            <v>11</v>
          </cell>
          <cell r="AC1613">
            <v>7000</v>
          </cell>
        </row>
        <row r="1614">
          <cell r="Z1614">
            <v>237280</v>
          </cell>
          <cell r="AA1614" t="str">
            <v>Sostenimiento ceba bovina</v>
          </cell>
          <cell r="AB1614">
            <v>11</v>
          </cell>
          <cell r="AC1614">
            <v>950000</v>
          </cell>
        </row>
        <row r="1615">
          <cell r="Z1615">
            <v>234220</v>
          </cell>
          <cell r="AA1615" t="str">
            <v>Codornices huevos</v>
          </cell>
          <cell r="AB1615">
            <v>11</v>
          </cell>
          <cell r="AC1615"/>
        </row>
        <row r="1616">
          <cell r="Z1616">
            <v>235100</v>
          </cell>
          <cell r="AA1616" t="str">
            <v>Compra de conejos y curíes</v>
          </cell>
          <cell r="AB1616">
            <v>11</v>
          </cell>
          <cell r="AC1616"/>
        </row>
        <row r="1617">
          <cell r="Z1617">
            <v>237050</v>
          </cell>
          <cell r="AA1617" t="str">
            <v>Sostenimiento de bovinos Cría y doble propósito</v>
          </cell>
          <cell r="AB1617">
            <v>11</v>
          </cell>
          <cell r="AC1617">
            <v>600000</v>
          </cell>
        </row>
        <row r="1618">
          <cell r="Z1618">
            <v>237060</v>
          </cell>
          <cell r="AA1618" t="str">
            <v>Sostenimienyo bovinos Leche y Bufalinos</v>
          </cell>
          <cell r="AB1618">
            <v>11</v>
          </cell>
          <cell r="AC1618">
            <v>1000000</v>
          </cell>
        </row>
        <row r="1619">
          <cell r="Z1619">
            <v>234100</v>
          </cell>
          <cell r="AA1619" t="str">
            <v>Avicultura huevos</v>
          </cell>
          <cell r="AB1619">
            <v>11</v>
          </cell>
          <cell r="AC1619">
            <v>17000</v>
          </cell>
        </row>
        <row r="1620">
          <cell r="Z1620">
            <v>234230</v>
          </cell>
          <cell r="AA1620" t="str">
            <v>Sostenimiento especies menores y zoocría</v>
          </cell>
          <cell r="AB1620">
            <v>11</v>
          </cell>
          <cell r="AC1620"/>
        </row>
        <row r="1621">
          <cell r="Z1621">
            <v>235050</v>
          </cell>
          <cell r="AA1621" t="str">
            <v>Porcinos ceba</v>
          </cell>
          <cell r="AB1621">
            <v>11</v>
          </cell>
          <cell r="AC1621">
            <v>450000</v>
          </cell>
        </row>
        <row r="1622">
          <cell r="Z1622">
            <v>237300</v>
          </cell>
          <cell r="AA1622" t="str">
            <v xml:space="preserve">Sostenimiento de Porcinos </v>
          </cell>
          <cell r="AB1622">
            <v>11</v>
          </cell>
          <cell r="AC1622">
            <v>900000</v>
          </cell>
        </row>
        <row r="1623">
          <cell r="Z1623">
            <v>237290</v>
          </cell>
          <cell r="AA1623" t="str">
            <v>Sostenimiento de equinos, asnales y mulares</v>
          </cell>
          <cell r="AB1623">
            <v>11</v>
          </cell>
          <cell r="AC1623"/>
        </row>
        <row r="1624">
          <cell r="Z1624">
            <v>237350</v>
          </cell>
          <cell r="AA1624" t="str">
            <v>Sostenimiento acuicultura engorde</v>
          </cell>
          <cell r="AB1624">
            <v>11</v>
          </cell>
          <cell r="AC1624"/>
        </row>
        <row r="1625">
          <cell r="Z1625">
            <v>237400</v>
          </cell>
          <cell r="AA1625" t="str">
            <v>Sostenimiento Pesca</v>
          </cell>
          <cell r="AB1625">
            <v>11</v>
          </cell>
          <cell r="AC1625"/>
        </row>
        <row r="1626">
          <cell r="Z1626">
            <v>160000</v>
          </cell>
          <cell r="AA1626" t="str">
            <v xml:space="preserve">Capital de Trabajo Unidad Productiva Campesina </v>
          </cell>
          <cell r="AB1626">
            <v>11</v>
          </cell>
          <cell r="AC1626"/>
        </row>
        <row r="1627">
          <cell r="Z1627">
            <v>165000</v>
          </cell>
          <cell r="AA1627" t="str">
            <v xml:space="preserve">Capital de Trabajo Microcrédito rural </v>
          </cell>
          <cell r="AB1627">
            <v>11</v>
          </cell>
          <cell r="AC1627"/>
        </row>
        <row r="1628">
          <cell r="Z1628">
            <v>307016</v>
          </cell>
          <cell r="AA1628" t="str">
            <v>Anticipo a productores por parte de  los comercializadores</v>
          </cell>
          <cell r="AB1628">
            <v>12</v>
          </cell>
          <cell r="AC1628"/>
        </row>
        <row r="1629">
          <cell r="Z1629">
            <v>206014</v>
          </cell>
          <cell r="AA1629" t="str">
            <v>Anticipo a productores por parte de los transformadores</v>
          </cell>
          <cell r="AB1629">
            <v>12</v>
          </cell>
          <cell r="AC1629"/>
        </row>
        <row r="1630">
          <cell r="Z1630">
            <v>307010</v>
          </cell>
          <cell r="AA1630" t="str">
            <v>Comercialización de ganado</v>
          </cell>
          <cell r="AB1630">
            <v>12</v>
          </cell>
          <cell r="AC1630"/>
        </row>
        <row r="1631">
          <cell r="Z1631">
            <v>206015</v>
          </cell>
          <cell r="AA1631" t="str">
            <v>Compra de materia prima e insumos nacionales para proyectos para la transformación agropecuaria</v>
          </cell>
          <cell r="AB1631">
            <v>12</v>
          </cell>
          <cell r="AC1631"/>
        </row>
        <row r="1632">
          <cell r="Z1632">
            <v>307028</v>
          </cell>
          <cell r="AA1632" t="str">
            <v>Compra de productos nacionales para proyectos para la comercialización agropecuaria.</v>
          </cell>
          <cell r="AB1632">
            <v>12</v>
          </cell>
          <cell r="AC1632"/>
        </row>
        <row r="1633">
          <cell r="Z1633">
            <v>408011</v>
          </cell>
          <cell r="AA1633" t="str">
            <v>Compra de productos, insumos y servicios para proyectos para la prestación directa de labores y servicios de apoyo para la producción agropecuaria.</v>
          </cell>
          <cell r="AB1633">
            <v>13</v>
          </cell>
          <cell r="AC1633"/>
        </row>
        <row r="1634">
          <cell r="Z1634">
            <v>408012</v>
          </cell>
          <cell r="AA1634" t="str">
            <v>Compra de productos, insumos y servicios para proyectos para la prestación directa de labores y servicios de apoyo a la transformación agropecuaria</v>
          </cell>
          <cell r="AB1634">
            <v>13</v>
          </cell>
          <cell r="AC1634"/>
        </row>
        <row r="1635">
          <cell r="Z1635">
            <v>408013</v>
          </cell>
          <cell r="AA1635" t="str">
            <v>Compra de productos, insumos y servicios para proyectos para la prestación directa de labores y servicios de apoyo a la comercialización agropecuaria</v>
          </cell>
          <cell r="AB1635">
            <v>13</v>
          </cell>
          <cell r="AC1635"/>
        </row>
        <row r="1636">
          <cell r="Z1636">
            <v>900004</v>
          </cell>
          <cell r="AA1636" t="str">
            <v>Comercialización de metales y piedras preciosas</v>
          </cell>
          <cell r="AB1636">
            <v>14</v>
          </cell>
          <cell r="AC1636"/>
        </row>
        <row r="1637">
          <cell r="Z1637">
            <v>900006</v>
          </cell>
          <cell r="AA1637" t="str">
            <v>Extracción y comercialización minera capital de trabajo</v>
          </cell>
          <cell r="AB1637">
            <v>14</v>
          </cell>
          <cell r="AC1637"/>
        </row>
        <row r="1638">
          <cell r="Z1638">
            <v>900001</v>
          </cell>
          <cell r="AA1638" t="str">
            <v>Producción y comercialización de artesanías</v>
          </cell>
          <cell r="AB1638">
            <v>14</v>
          </cell>
          <cell r="AC1638"/>
        </row>
        <row r="1639">
          <cell r="Z1639">
            <v>900005</v>
          </cell>
          <cell r="AA1639" t="str">
            <v>Turismo rural capital de trabajo</v>
          </cell>
          <cell r="AB1639">
            <v>14</v>
          </cell>
          <cell r="AC1639"/>
        </row>
        <row r="1640">
          <cell r="Z1640">
            <v>632301</v>
          </cell>
          <cell r="AA1640" t="str">
            <v xml:space="preserve">Factoring Agropecuario </v>
          </cell>
          <cell r="AB1640">
            <v>14</v>
          </cell>
          <cell r="AC1640"/>
        </row>
        <row r="1641">
          <cell r="Z1641">
            <v>141420</v>
          </cell>
          <cell r="AA1641" t="str">
            <v>Banano</v>
          </cell>
          <cell r="AB1641">
            <v>30</v>
          </cell>
          <cell r="AC1641"/>
        </row>
        <row r="1642">
          <cell r="Z1642">
            <v>141421</v>
          </cell>
          <cell r="AA1642" t="str">
            <v>Renovación de banano</v>
          </cell>
          <cell r="AB1642">
            <v>30</v>
          </cell>
          <cell r="AC1642"/>
        </row>
        <row r="1643">
          <cell r="Z1643">
            <v>141090</v>
          </cell>
          <cell r="AA1643" t="str">
            <v>Caña de azúcar</v>
          </cell>
          <cell r="AB1643">
            <v>30</v>
          </cell>
          <cell r="AC1643"/>
        </row>
        <row r="1644">
          <cell r="Z1644">
            <v>141060</v>
          </cell>
          <cell r="AA1644" t="str">
            <v xml:space="preserve">Caña panelera </v>
          </cell>
          <cell r="AB1644">
            <v>30</v>
          </cell>
          <cell r="AC1644"/>
        </row>
        <row r="1645">
          <cell r="Z1645">
            <v>151350</v>
          </cell>
          <cell r="AA1645" t="str">
            <v>Curuba</v>
          </cell>
          <cell r="AB1645">
            <v>30</v>
          </cell>
          <cell r="AC1645"/>
        </row>
        <row r="1646">
          <cell r="Z1646">
            <v>134020</v>
          </cell>
          <cell r="AA1646" t="str">
            <v>Quniua</v>
          </cell>
          <cell r="AB1646">
            <v>11</v>
          </cell>
          <cell r="AC1646"/>
        </row>
        <row r="1647">
          <cell r="Z1647">
            <v>151640</v>
          </cell>
          <cell r="AA1647" t="str">
            <v>Granadilla</v>
          </cell>
          <cell r="AB1647">
            <v>30</v>
          </cell>
          <cell r="AC1647"/>
        </row>
        <row r="1648">
          <cell r="Z1648">
            <v>151930</v>
          </cell>
          <cell r="AA1648" t="str">
            <v>Papayuela</v>
          </cell>
          <cell r="AB1648">
            <v>30</v>
          </cell>
          <cell r="AC1648"/>
        </row>
        <row r="1649">
          <cell r="Z1649">
            <v>141600</v>
          </cell>
          <cell r="AA1649" t="str">
            <v>Flores</v>
          </cell>
          <cell r="AB1649">
            <v>30</v>
          </cell>
          <cell r="AC1649"/>
        </row>
        <row r="1650">
          <cell r="Z1650">
            <v>151360</v>
          </cell>
          <cell r="AA1650" t="str">
            <v>Lulo</v>
          </cell>
          <cell r="AB1650">
            <v>30</v>
          </cell>
          <cell r="AC1650"/>
        </row>
        <row r="1651">
          <cell r="Z1651">
            <v>151950</v>
          </cell>
          <cell r="AA1651" t="str">
            <v>Arándano</v>
          </cell>
          <cell r="AB1651">
            <v>30</v>
          </cell>
          <cell r="AC1651"/>
        </row>
        <row r="1652">
          <cell r="Z1652">
            <v>151370</v>
          </cell>
          <cell r="AA1652" t="str">
            <v>Maracuyá</v>
          </cell>
          <cell r="AB1652">
            <v>30</v>
          </cell>
          <cell r="AC1652"/>
        </row>
        <row r="1653">
          <cell r="Z1653">
            <v>151910</v>
          </cell>
          <cell r="AA1653" t="str">
            <v>Cholupa</v>
          </cell>
          <cell r="AB1653">
            <v>30</v>
          </cell>
          <cell r="AC1653"/>
        </row>
        <row r="1654">
          <cell r="Z1654">
            <v>151630</v>
          </cell>
          <cell r="AA1654" t="str">
            <v>Gulupa</v>
          </cell>
          <cell r="AB1654">
            <v>30</v>
          </cell>
          <cell r="AC1654"/>
        </row>
        <row r="1655">
          <cell r="Z1655">
            <v>151380</v>
          </cell>
          <cell r="AA1655" t="str">
            <v>Mora</v>
          </cell>
          <cell r="AB1655">
            <v>30</v>
          </cell>
          <cell r="AC1655"/>
        </row>
        <row r="1656">
          <cell r="Z1656">
            <v>151940</v>
          </cell>
          <cell r="AA1656" t="str">
            <v>Mangostino</v>
          </cell>
          <cell r="AB1656">
            <v>30</v>
          </cell>
          <cell r="AC1656"/>
        </row>
        <row r="1657">
          <cell r="Z1657">
            <v>151760</v>
          </cell>
          <cell r="AA1657" t="str">
            <v>Morera</v>
          </cell>
          <cell r="AB1657">
            <v>30</v>
          </cell>
          <cell r="AC1657"/>
        </row>
        <row r="1658">
          <cell r="Z1658">
            <v>144000</v>
          </cell>
          <cell r="AA1658" t="str">
            <v xml:space="preserve">Otros cultivos mediano rendimiento </v>
          </cell>
          <cell r="AB1658">
            <v>30</v>
          </cell>
          <cell r="AC1658"/>
        </row>
        <row r="1659">
          <cell r="Z1659">
            <v>151390</v>
          </cell>
          <cell r="AA1659" t="str">
            <v>Papaya</v>
          </cell>
          <cell r="AB1659">
            <v>30</v>
          </cell>
          <cell r="AC1659"/>
        </row>
        <row r="1660">
          <cell r="Z1660">
            <v>141280</v>
          </cell>
          <cell r="AA1660" t="str">
            <v>Piña</v>
          </cell>
          <cell r="AB1660">
            <v>30</v>
          </cell>
          <cell r="AC1660"/>
        </row>
        <row r="1661">
          <cell r="Z1661">
            <v>141430</v>
          </cell>
          <cell r="AA1661" t="str">
            <v>Plátano</v>
          </cell>
          <cell r="AB1661">
            <v>30</v>
          </cell>
          <cell r="AC1661"/>
        </row>
        <row r="1662">
          <cell r="Z1662">
            <v>141550</v>
          </cell>
          <cell r="AA1662" t="str">
            <v>Tomate de árbol</v>
          </cell>
          <cell r="AB1662">
            <v>30</v>
          </cell>
          <cell r="AC1662"/>
        </row>
        <row r="1663">
          <cell r="Z1663">
            <v>151620</v>
          </cell>
          <cell r="AA1663" t="str">
            <v>Uchuva</v>
          </cell>
          <cell r="AB1663">
            <v>30</v>
          </cell>
          <cell r="AC1663"/>
        </row>
        <row r="1664">
          <cell r="Z1664">
            <v>152000</v>
          </cell>
          <cell r="AA1664" t="str">
            <v>Aguacate Hass</v>
          </cell>
          <cell r="AB1664">
            <v>30</v>
          </cell>
          <cell r="AC1664"/>
        </row>
        <row r="1665">
          <cell r="Z1665">
            <v>151310</v>
          </cell>
          <cell r="AA1665" t="str">
            <v>Aguacate</v>
          </cell>
          <cell r="AB1665">
            <v>30</v>
          </cell>
          <cell r="AC1665"/>
        </row>
        <row r="1666">
          <cell r="Z1666">
            <v>151320</v>
          </cell>
          <cell r="AA1666" t="str">
            <v>Badea</v>
          </cell>
          <cell r="AB1666">
            <v>30</v>
          </cell>
          <cell r="AC1666"/>
        </row>
        <row r="1667">
          <cell r="Z1667">
            <v>151050</v>
          </cell>
          <cell r="AA1667" t="str">
            <v>Cacao</v>
          </cell>
          <cell r="AB1667">
            <v>30</v>
          </cell>
          <cell r="AC1667"/>
        </row>
        <row r="1668">
          <cell r="Z1668">
            <v>151051</v>
          </cell>
          <cell r="AA1668" t="str">
            <v>Renovación cacao</v>
          </cell>
          <cell r="AB1668">
            <v>30</v>
          </cell>
          <cell r="AC1668"/>
        </row>
        <row r="1669">
          <cell r="Z1669">
            <v>151052</v>
          </cell>
          <cell r="AA1669" t="str">
            <v>Renovación cultivos envejecidos de cacao</v>
          </cell>
          <cell r="AB1669">
            <v>30</v>
          </cell>
          <cell r="AC1669"/>
        </row>
        <row r="1670">
          <cell r="Z1670">
            <v>141100</v>
          </cell>
          <cell r="AA1670" t="str">
            <v xml:space="preserve">Café </v>
          </cell>
          <cell r="AB1670">
            <v>30</v>
          </cell>
          <cell r="AC1670"/>
        </row>
        <row r="1671">
          <cell r="Z1671">
            <v>132310</v>
          </cell>
          <cell r="AA1671" t="str">
            <v>Sostenimiento café</v>
          </cell>
          <cell r="AB1671">
            <v>11</v>
          </cell>
          <cell r="AC1671"/>
        </row>
        <row r="1672">
          <cell r="Z1672">
            <v>141101</v>
          </cell>
          <cell r="AA1672" t="str">
            <v>Renovación café por siembra</v>
          </cell>
          <cell r="AB1672">
            <v>30</v>
          </cell>
          <cell r="AC1672"/>
        </row>
        <row r="1673">
          <cell r="Z1673">
            <v>141150</v>
          </cell>
          <cell r="AA1673" t="str">
            <v>Renovación cafetales envejecidos</v>
          </cell>
          <cell r="AB1673">
            <v>30</v>
          </cell>
          <cell r="AC1673"/>
        </row>
        <row r="1674">
          <cell r="Z1674">
            <v>141525</v>
          </cell>
          <cell r="AA1674" t="str">
            <v>Renovación café por zoca</v>
          </cell>
          <cell r="AB1674">
            <v>30</v>
          </cell>
          <cell r="AC1674"/>
        </row>
        <row r="1675">
          <cell r="Z1675">
            <v>142000</v>
          </cell>
          <cell r="AA1675" t="str">
            <v>Cardamomo</v>
          </cell>
          <cell r="AB1675">
            <v>30</v>
          </cell>
          <cell r="AC1675"/>
        </row>
        <row r="1676">
          <cell r="Z1676">
            <v>151300</v>
          </cell>
          <cell r="AA1676" t="str">
            <v>Caucho</v>
          </cell>
          <cell r="AB1676">
            <v>30</v>
          </cell>
          <cell r="AC1676"/>
        </row>
        <row r="1677">
          <cell r="Z1677">
            <v>151100</v>
          </cell>
          <cell r="AA1677" t="str">
            <v>Ciruelo</v>
          </cell>
          <cell r="AB1677">
            <v>30</v>
          </cell>
          <cell r="AC1677"/>
        </row>
        <row r="1678">
          <cell r="Z1678">
            <v>151340</v>
          </cell>
          <cell r="AA1678" t="str">
            <v>Cítricos</v>
          </cell>
          <cell r="AB1678">
            <v>30</v>
          </cell>
          <cell r="AC1678"/>
        </row>
        <row r="1679">
          <cell r="Z1679">
            <v>151200</v>
          </cell>
          <cell r="AA1679" t="str">
            <v>Palma de coco</v>
          </cell>
          <cell r="AB1679">
            <v>30</v>
          </cell>
          <cell r="AC1679"/>
        </row>
        <row r="1680">
          <cell r="Z1680">
            <v>151120</v>
          </cell>
          <cell r="AA1680" t="str">
            <v>Durazno</v>
          </cell>
          <cell r="AB1680">
            <v>30</v>
          </cell>
          <cell r="AC1680"/>
        </row>
        <row r="1681">
          <cell r="Z1681">
            <v>151400</v>
          </cell>
          <cell r="AA1681" t="str">
            <v>Espárragos</v>
          </cell>
          <cell r="AB1681">
            <v>30</v>
          </cell>
          <cell r="AC1681"/>
        </row>
        <row r="1682">
          <cell r="Z1682">
            <v>151550</v>
          </cell>
          <cell r="AA1682" t="str">
            <v>Feijoa</v>
          </cell>
          <cell r="AB1682">
            <v>30</v>
          </cell>
          <cell r="AC1682"/>
        </row>
        <row r="1683">
          <cell r="Z1683">
            <v>141450</v>
          </cell>
          <cell r="AA1683" t="str">
            <v>Fique</v>
          </cell>
          <cell r="AB1683">
            <v>30</v>
          </cell>
          <cell r="AC1683"/>
        </row>
        <row r="1684">
          <cell r="Z1684">
            <v>151403</v>
          </cell>
          <cell r="AA1684" t="str">
            <v>Renovación cultivos perennes por Afectación Fitosanitaria</v>
          </cell>
          <cell r="AB1684">
            <v>30</v>
          </cell>
          <cell r="AC1684"/>
        </row>
        <row r="1685">
          <cell r="Z1685">
            <v>151650</v>
          </cell>
          <cell r="AA1685" t="str">
            <v>Guanábana</v>
          </cell>
          <cell r="AB1685">
            <v>30</v>
          </cell>
          <cell r="AC1685"/>
        </row>
        <row r="1686">
          <cell r="Z1686">
            <v>151610</v>
          </cell>
          <cell r="AA1686" t="str">
            <v>Lima Tahití</v>
          </cell>
          <cell r="AB1686">
            <v>30</v>
          </cell>
          <cell r="AC1686"/>
        </row>
        <row r="1687">
          <cell r="Z1687">
            <v>151600</v>
          </cell>
          <cell r="AA1687" t="str">
            <v>Macadamia</v>
          </cell>
          <cell r="AB1687">
            <v>30</v>
          </cell>
          <cell r="AC1687"/>
        </row>
        <row r="1688">
          <cell r="Z1688">
            <v>151700</v>
          </cell>
          <cell r="AA1688" t="str">
            <v>Mango</v>
          </cell>
          <cell r="AB1688">
            <v>30</v>
          </cell>
          <cell r="AC1688"/>
        </row>
        <row r="1689">
          <cell r="Z1689">
            <v>151750</v>
          </cell>
          <cell r="AA1689" t="str">
            <v>Manzano</v>
          </cell>
          <cell r="AB1689">
            <v>30</v>
          </cell>
          <cell r="AC1689"/>
        </row>
        <row r="1690">
          <cell r="Z1690">
            <v>151020</v>
          </cell>
          <cell r="AA1690" t="str">
            <v>Marañón</v>
          </cell>
          <cell r="AB1690">
            <v>30</v>
          </cell>
          <cell r="AC1690"/>
        </row>
        <row r="1691">
          <cell r="Z1691">
            <v>151800</v>
          </cell>
          <cell r="AA1691" t="str">
            <v xml:space="preserve">Otros cultivos tardío rendimiento (*) </v>
          </cell>
          <cell r="AB1691">
            <v>30</v>
          </cell>
          <cell r="AC1691"/>
        </row>
        <row r="1692">
          <cell r="Z1692">
            <v>151330</v>
          </cell>
          <cell r="AA1692" t="str">
            <v>Otros frutales perennes</v>
          </cell>
          <cell r="AB1692">
            <v>30</v>
          </cell>
          <cell r="AC1692"/>
        </row>
        <row r="1693">
          <cell r="Z1693">
            <v>151250</v>
          </cell>
          <cell r="AA1693" t="str">
            <v>Palma de aceite</v>
          </cell>
          <cell r="AB1693">
            <v>30</v>
          </cell>
          <cell r="AC1693"/>
        </row>
        <row r="1694">
          <cell r="Z1694">
            <v>151251</v>
          </cell>
          <cell r="AA1694" t="str">
            <v>Renovación palma de aceite</v>
          </cell>
          <cell r="AB1694">
            <v>30</v>
          </cell>
          <cell r="AC1694"/>
        </row>
        <row r="1695">
          <cell r="Z1695">
            <v>151410</v>
          </cell>
          <cell r="AA1695" t="str">
            <v>Palma de chontaduro</v>
          </cell>
          <cell r="AB1695">
            <v>30</v>
          </cell>
          <cell r="AC1695"/>
        </row>
        <row r="1696">
          <cell r="Z1696">
            <v>241150</v>
          </cell>
          <cell r="AA1696" t="str">
            <v>Pastos y forrajes</v>
          </cell>
          <cell r="AB1696">
            <v>30</v>
          </cell>
          <cell r="AC1696"/>
        </row>
        <row r="1697">
          <cell r="Z1697">
            <v>151130</v>
          </cell>
          <cell r="AA1697" t="str">
            <v>Pero</v>
          </cell>
          <cell r="AB1697">
            <v>30</v>
          </cell>
          <cell r="AC1697"/>
        </row>
        <row r="1698">
          <cell r="Z1698">
            <v>241290</v>
          </cell>
          <cell r="AA1698" t="str">
            <v>Pitahaya</v>
          </cell>
          <cell r="AB1698">
            <v>30</v>
          </cell>
          <cell r="AC1698"/>
        </row>
        <row r="1699">
          <cell r="Z1699">
            <v>151150</v>
          </cell>
          <cell r="AA1699" t="str">
            <v>Bosques</v>
          </cell>
          <cell r="AB1699">
            <v>30</v>
          </cell>
          <cell r="AC1699"/>
        </row>
        <row r="1700">
          <cell r="Z1700">
            <v>141700</v>
          </cell>
          <cell r="AA1700" t="str">
            <v>Cultivos, mantenimiento etapa improductiva (Perennes)</v>
          </cell>
          <cell r="AB1700">
            <v>30</v>
          </cell>
          <cell r="AC1700"/>
        </row>
        <row r="1701">
          <cell r="Z1701">
            <v>141300</v>
          </cell>
          <cell r="AA1701" t="str">
            <v>Vid</v>
          </cell>
          <cell r="AB1701">
            <v>30</v>
          </cell>
          <cell r="AC1701"/>
        </row>
        <row r="1702">
          <cell r="Z1702">
            <v>151160</v>
          </cell>
          <cell r="AA1702" t="str">
            <v>Cultivos silvopastoreo</v>
          </cell>
          <cell r="AB1702">
            <v>30</v>
          </cell>
          <cell r="AC1702"/>
        </row>
        <row r="1703">
          <cell r="Z1703">
            <v>241160</v>
          </cell>
          <cell r="AA1703" t="str">
            <v>Compra de Porcinos Puros</v>
          </cell>
          <cell r="AB1703">
            <v>31</v>
          </cell>
          <cell r="AC1703"/>
        </row>
        <row r="1704">
          <cell r="Z1704">
            <v>130001</v>
          </cell>
          <cell r="AA1704" t="str">
            <v>Brevo</v>
          </cell>
          <cell r="AB1704">
            <v>30</v>
          </cell>
          <cell r="AC1704"/>
        </row>
        <row r="1705">
          <cell r="Z1705">
            <v>130003</v>
          </cell>
          <cell r="AA1705" t="str">
            <v>Guayaba</v>
          </cell>
          <cell r="AB1705">
            <v>30</v>
          </cell>
          <cell r="AC1705"/>
        </row>
        <row r="1706">
          <cell r="Z1706">
            <v>245280</v>
          </cell>
          <cell r="AA1706" t="str">
            <v>Reproducción para acuicultura y camaronicultura</v>
          </cell>
          <cell r="AB1706">
            <v>31</v>
          </cell>
          <cell r="AC1706"/>
        </row>
        <row r="1707">
          <cell r="Z1707">
            <v>245200</v>
          </cell>
          <cell r="AA1707" t="str">
            <v>Compra animales de labor</v>
          </cell>
          <cell r="AB1707">
            <v>31</v>
          </cell>
          <cell r="AC1707"/>
        </row>
        <row r="1708">
          <cell r="Z1708">
            <v>245050</v>
          </cell>
          <cell r="AA1708" t="str">
            <v>Apicultura, especies menores y zoocría</v>
          </cell>
          <cell r="AB1708">
            <v>31</v>
          </cell>
          <cell r="AC1708"/>
        </row>
        <row r="1709">
          <cell r="Z1709">
            <v>245150</v>
          </cell>
          <cell r="AA1709" t="str">
            <v>Compra ovinos y caprinos</v>
          </cell>
          <cell r="AB1709">
            <v>31</v>
          </cell>
          <cell r="AC1709"/>
        </row>
        <row r="1710">
          <cell r="Z1710">
            <v>245100</v>
          </cell>
          <cell r="AA1710" t="str">
            <v xml:space="preserve">Cría de porcinos </v>
          </cell>
          <cell r="AB1710">
            <v>31</v>
          </cell>
          <cell r="AC1710"/>
        </row>
        <row r="1711">
          <cell r="Z1711">
            <v>244100</v>
          </cell>
          <cell r="AA1711" t="str">
            <v>Avicultura</v>
          </cell>
          <cell r="AB1711">
            <v>31</v>
          </cell>
          <cell r="AC1711"/>
        </row>
        <row r="1712">
          <cell r="Z1712">
            <v>260000</v>
          </cell>
          <cell r="AA1712" t="str">
            <v>Biotecnológica</v>
          </cell>
          <cell r="AB1712">
            <v>31</v>
          </cell>
          <cell r="AC1712"/>
        </row>
        <row r="1713">
          <cell r="Z1713">
            <v>253000</v>
          </cell>
          <cell r="AA1713" t="str">
            <v xml:space="preserve">Retención vientres bovinos cría y D. P. </v>
          </cell>
          <cell r="AB1713">
            <v>31</v>
          </cell>
          <cell r="AC1713">
            <v>2000000</v>
          </cell>
        </row>
        <row r="1714">
          <cell r="Z1714">
            <v>253050</v>
          </cell>
          <cell r="AA1714" t="str">
            <v>Retención vientres bovinos leche y búfalos</v>
          </cell>
          <cell r="AB1714">
            <v>31</v>
          </cell>
          <cell r="AC1714">
            <v>1500000</v>
          </cell>
        </row>
        <row r="1715">
          <cell r="Z1715">
            <v>253450</v>
          </cell>
          <cell r="AA1715" t="str">
            <v>Bovino y bufalinos machos</v>
          </cell>
          <cell r="AB1715">
            <v>31</v>
          </cell>
          <cell r="AC1715"/>
        </row>
        <row r="1716">
          <cell r="Z1716">
            <v>253400</v>
          </cell>
          <cell r="AA1716" t="str">
            <v xml:space="preserve">Vientres bovinos comerciales cría y d. p. </v>
          </cell>
          <cell r="AB1716">
            <v>31</v>
          </cell>
          <cell r="AC1716">
            <v>2000000</v>
          </cell>
        </row>
        <row r="1717">
          <cell r="Z1717">
            <v>253100</v>
          </cell>
          <cell r="AA1717" t="str">
            <v xml:space="preserve">Vientres bovinos comerciales leche </v>
          </cell>
          <cell r="AB1717">
            <v>31</v>
          </cell>
          <cell r="AC1717">
            <v>3100000</v>
          </cell>
        </row>
        <row r="1718">
          <cell r="Z1718">
            <v>253405</v>
          </cell>
          <cell r="AA1718" t="str">
            <v xml:space="preserve">Vientres bovinos puros cría y d. p. </v>
          </cell>
          <cell r="AB1718">
            <v>31</v>
          </cell>
          <cell r="AC1718"/>
        </row>
        <row r="1719">
          <cell r="Z1719">
            <v>253105</v>
          </cell>
          <cell r="AA1719" t="str">
            <v xml:space="preserve">Vientres bovinos puros leche </v>
          </cell>
          <cell r="AB1719">
            <v>31</v>
          </cell>
          <cell r="AC1719"/>
        </row>
        <row r="1720">
          <cell r="Z1720">
            <v>253061</v>
          </cell>
          <cell r="AA1720" t="str">
            <v>Retención de vientres ganado bovino</v>
          </cell>
          <cell r="AB1720">
            <v>31</v>
          </cell>
          <cell r="AC1720"/>
        </row>
        <row r="1721">
          <cell r="Z1721">
            <v>253062</v>
          </cell>
          <cell r="AA1721" t="str">
            <v>Retención de vientres ganado bufalino</v>
          </cell>
          <cell r="AB1721">
            <v>31</v>
          </cell>
          <cell r="AC1721"/>
        </row>
        <row r="1722">
          <cell r="Z1722">
            <v>253700</v>
          </cell>
          <cell r="AA1722" t="str">
            <v>Equinos, Asnales y Mulares reproductores machos y hembras.</v>
          </cell>
          <cell r="AB1722">
            <v>31</v>
          </cell>
          <cell r="AC1722"/>
        </row>
        <row r="1723">
          <cell r="Z1723">
            <v>447100</v>
          </cell>
          <cell r="AA1723" t="str">
            <v>Combinadas nuevas</v>
          </cell>
          <cell r="AB1723">
            <v>32</v>
          </cell>
          <cell r="AC1723"/>
        </row>
        <row r="1724">
          <cell r="Z1724">
            <v>447250</v>
          </cell>
          <cell r="AA1724" t="str">
            <v>Equipos nuevos para producción pecuaria</v>
          </cell>
          <cell r="AB1724">
            <v>32</v>
          </cell>
          <cell r="AC1724"/>
        </row>
        <row r="1725">
          <cell r="Z1725">
            <v>447350</v>
          </cell>
          <cell r="AA1725" t="str">
            <v>Equipos nuevos para acuicultura y pesca</v>
          </cell>
          <cell r="AB1725">
            <v>32</v>
          </cell>
          <cell r="AC1725"/>
        </row>
        <row r="1726">
          <cell r="Z1726">
            <v>447300</v>
          </cell>
          <cell r="AA1726" t="str">
            <v>Equipos forestales nuevos para la producción agrícola</v>
          </cell>
          <cell r="AB1726">
            <v>32</v>
          </cell>
          <cell r="AC1726"/>
        </row>
        <row r="1727">
          <cell r="Z1727">
            <v>447200</v>
          </cell>
          <cell r="AA1727" t="str">
            <v>Implementos y equipos nuevos para la producción agrícola</v>
          </cell>
          <cell r="AB1727">
            <v>32</v>
          </cell>
          <cell r="AC1727"/>
        </row>
        <row r="1728">
          <cell r="Z1728">
            <v>447150</v>
          </cell>
          <cell r="AA1728" t="str">
            <v>Maquinaria pesada nueva para uso agropecuario.</v>
          </cell>
          <cell r="AB1728">
            <v>32</v>
          </cell>
          <cell r="AC1728"/>
        </row>
        <row r="1729">
          <cell r="Z1729">
            <v>447600</v>
          </cell>
          <cell r="AA1729" t="str">
            <v>Equipo y maquinaria usada</v>
          </cell>
          <cell r="AB1729">
            <v>32</v>
          </cell>
          <cell r="AC1729"/>
        </row>
        <row r="1730">
          <cell r="Z1730">
            <v>447510</v>
          </cell>
          <cell r="AA1730" t="str">
            <v>Otros equipos de apoyo nuevos para la actividad agropecuaria</v>
          </cell>
          <cell r="AB1730">
            <v>32</v>
          </cell>
          <cell r="AC1730"/>
        </row>
        <row r="1731">
          <cell r="Z1731">
            <v>447500</v>
          </cell>
          <cell r="AA1731" t="str">
            <v>Reparación de maquinaria y embarcaciones</v>
          </cell>
          <cell r="AB1731">
            <v>32</v>
          </cell>
          <cell r="AC1731"/>
        </row>
        <row r="1732">
          <cell r="Z1732">
            <v>447050</v>
          </cell>
          <cell r="AA1732" t="str">
            <v>Tractores nuevos</v>
          </cell>
          <cell r="AB1732">
            <v>32</v>
          </cell>
          <cell r="AC1732"/>
        </row>
        <row r="1733">
          <cell r="Z1733">
            <v>347200</v>
          </cell>
          <cell r="AA1733" t="str">
            <v>Construcción infraestructura pesquera y acuícola para la producción pecuaria</v>
          </cell>
          <cell r="AB1733">
            <v>33</v>
          </cell>
          <cell r="AC1733"/>
        </row>
        <row r="1734">
          <cell r="Z1734">
            <v>347210</v>
          </cell>
          <cell r="AA1734" t="str">
            <v>Reparación infraestructura pesquera y acuícola</v>
          </cell>
          <cell r="AB1734">
            <v>33</v>
          </cell>
          <cell r="AC1734"/>
        </row>
        <row r="1735">
          <cell r="Z1735">
            <v>347400</v>
          </cell>
          <cell r="AA1735" t="str">
            <v>Bodegas</v>
          </cell>
          <cell r="AB1735">
            <v>33</v>
          </cell>
          <cell r="AC1735"/>
        </row>
        <row r="1736">
          <cell r="Z1736">
            <v>347480</v>
          </cell>
          <cell r="AA1736" t="str">
            <v>Construcción infraestructura agrícola</v>
          </cell>
          <cell r="AB1736">
            <v>33</v>
          </cell>
          <cell r="AC1736"/>
        </row>
        <row r="1737">
          <cell r="Z1737">
            <v>347485</v>
          </cell>
          <cell r="AA1737" t="str">
            <v>Reparación infraestructura agrícola</v>
          </cell>
          <cell r="AB1737">
            <v>33</v>
          </cell>
          <cell r="AC1737"/>
        </row>
        <row r="1738">
          <cell r="Z1738">
            <v>347490</v>
          </cell>
          <cell r="AA1738" t="str">
            <v>Construcción infraestructura para la producción pecuaria</v>
          </cell>
          <cell r="AB1738">
            <v>33</v>
          </cell>
          <cell r="AC1738"/>
        </row>
        <row r="1739">
          <cell r="Z1739">
            <v>347495</v>
          </cell>
          <cell r="AA1739" t="str">
            <v>Reparación infraestructura pecuaria</v>
          </cell>
          <cell r="AB1739">
            <v>33</v>
          </cell>
          <cell r="AC1739"/>
        </row>
        <row r="1740">
          <cell r="Z1740">
            <v>920001</v>
          </cell>
          <cell r="AA1740" t="str">
            <v>Cannabis Medicinal e Industrial</v>
          </cell>
          <cell r="AB1740"/>
          <cell r="AC1740"/>
        </row>
        <row r="1741">
          <cell r="Z1741">
            <v>920000</v>
          </cell>
          <cell r="AA1741" t="str">
            <v>Fuentes de Energía No Convencionales Renovables</v>
          </cell>
          <cell r="AB1741"/>
          <cell r="AC1741"/>
        </row>
        <row r="1742">
          <cell r="Z1742">
            <v>611300</v>
          </cell>
          <cell r="AA1742" t="str">
            <v>Refinanciación</v>
          </cell>
          <cell r="AB1742">
            <v>34</v>
          </cell>
          <cell r="AC1742"/>
        </row>
        <row r="1743">
          <cell r="Z1743">
            <v>105002</v>
          </cell>
          <cell r="AA1743" t="str">
            <v>Adecuación de tierras para uso Agropecuario</v>
          </cell>
          <cell r="AB1743">
            <v>33</v>
          </cell>
          <cell r="AC1743"/>
        </row>
        <row r="1744">
          <cell r="Z1744">
            <v>347300</v>
          </cell>
          <cell r="AA1744" t="str">
            <v xml:space="preserve">Electrificación </v>
          </cell>
          <cell r="AB1744">
            <v>33</v>
          </cell>
          <cell r="AC1744"/>
        </row>
        <row r="1745">
          <cell r="Z1745">
            <v>347350</v>
          </cell>
          <cell r="AA1745" t="str">
            <v>Construcción carreteables y puentes</v>
          </cell>
          <cell r="AB1745">
            <v>33</v>
          </cell>
          <cell r="AC1745"/>
        </row>
        <row r="1746">
          <cell r="Z1746">
            <v>547060</v>
          </cell>
          <cell r="AA1746" t="str">
            <v>Equipos e implementos nuevos manejo recurso hídrico en proyectos pecuarios, acuícolas y pesca</v>
          </cell>
          <cell r="AB1746">
            <v>33</v>
          </cell>
          <cell r="AC1746"/>
        </row>
        <row r="1747">
          <cell r="Z1747">
            <v>547070</v>
          </cell>
          <cell r="AA1747" t="str">
            <v>Equipos usados o reparación de equipos manejo recurso hídrico en proyectos pecuarios, acuícolas y de pesca</v>
          </cell>
          <cell r="AB1747">
            <v>33</v>
          </cell>
          <cell r="AC1747"/>
        </row>
        <row r="1748">
          <cell r="Z1748">
            <v>105001</v>
          </cell>
          <cell r="AA1748" t="str">
            <v>Equipos y sistemas nuevos para riego y drenaje</v>
          </cell>
          <cell r="AB1748">
            <v>33</v>
          </cell>
          <cell r="AC1748"/>
        </row>
        <row r="1749">
          <cell r="Z1749">
            <v>547080</v>
          </cell>
          <cell r="AA1749" t="str">
            <v>Equipos y sistemas usados para riego y drenaje</v>
          </cell>
          <cell r="AB1749">
            <v>33</v>
          </cell>
          <cell r="AC1749"/>
        </row>
        <row r="1750">
          <cell r="Z1750">
            <v>547410</v>
          </cell>
          <cell r="AA1750" t="str">
            <v>Construcción obras civiles para suministro de agua - Producción pecuaria o acuícola</v>
          </cell>
          <cell r="AB1750">
            <v>33</v>
          </cell>
          <cell r="AC1750"/>
        </row>
        <row r="1751">
          <cell r="Z1751">
            <v>547420</v>
          </cell>
          <cell r="AA1751" t="str">
            <v>Reparación obras civiles manejo recurso hídrico en proyectos pecuarios. acuícolas y pesca</v>
          </cell>
          <cell r="AB1751">
            <v>33</v>
          </cell>
          <cell r="AC1751"/>
        </row>
        <row r="1752">
          <cell r="Z1752">
            <v>547400</v>
          </cell>
          <cell r="AA1752" t="str">
            <v>Construcción obras civiles para riego</v>
          </cell>
          <cell r="AB1752">
            <v>33</v>
          </cell>
          <cell r="AC1752"/>
        </row>
        <row r="1753">
          <cell r="Z1753">
            <v>547430</v>
          </cell>
          <cell r="AA1753" t="str">
            <v>Reparación obras civiles para riego, drenaje y control de inundaciones</v>
          </cell>
          <cell r="AB1753">
            <v>33</v>
          </cell>
          <cell r="AC1753"/>
        </row>
        <row r="1754">
          <cell r="Z1754">
            <v>547500</v>
          </cell>
          <cell r="AA1754" t="str">
            <v>Construcción obras civiles control de inundaciones</v>
          </cell>
          <cell r="AB1754">
            <v>33</v>
          </cell>
          <cell r="AC1754"/>
        </row>
        <row r="1755">
          <cell r="Z1755">
            <v>547450</v>
          </cell>
          <cell r="AA1755" t="str">
            <v>Construcción obras civiles para drenaje</v>
          </cell>
          <cell r="AB1755">
            <v>33</v>
          </cell>
          <cell r="AC1755"/>
        </row>
        <row r="1756">
          <cell r="Z1756">
            <v>347050</v>
          </cell>
          <cell r="AA1756" t="str">
            <v>Construcción beneficiaderos de café</v>
          </cell>
          <cell r="AB1756">
            <v>33</v>
          </cell>
          <cell r="AC1756"/>
        </row>
        <row r="1757">
          <cell r="Z1757">
            <v>611200</v>
          </cell>
          <cell r="AA1757" t="str">
            <v xml:space="preserve">Consolidación de pasivos </v>
          </cell>
          <cell r="AB1757">
            <v>34</v>
          </cell>
          <cell r="AC1757"/>
        </row>
        <row r="1758">
          <cell r="Z1758">
            <v>188000</v>
          </cell>
          <cell r="AA1758" t="str">
            <v xml:space="preserve">Compra de cartera </v>
          </cell>
          <cell r="AB1758">
            <v>34</v>
          </cell>
          <cell r="AC1758"/>
        </row>
        <row r="1759">
          <cell r="Z1759">
            <v>611600</v>
          </cell>
          <cell r="AA1759" t="str">
            <v xml:space="preserve">Pago de pasivos no financieros </v>
          </cell>
          <cell r="AB1759">
            <v>34</v>
          </cell>
          <cell r="AC1759"/>
        </row>
        <row r="1760">
          <cell r="Z1760">
            <v>611700</v>
          </cell>
          <cell r="AA1760" t="str">
            <v xml:space="preserve">Pago de pasivos financieros </v>
          </cell>
          <cell r="AB1760">
            <v>34</v>
          </cell>
          <cell r="AC1760"/>
        </row>
        <row r="1761">
          <cell r="Z1761">
            <v>206011</v>
          </cell>
          <cell r="AA1761" t="str">
            <v>Construcción y compra de infraestructura para la transformación</v>
          </cell>
          <cell r="AB1761">
            <v>35</v>
          </cell>
          <cell r="AC1761"/>
        </row>
        <row r="1762">
          <cell r="Z1762">
            <v>307014</v>
          </cell>
          <cell r="AA1762" t="str">
            <v>Construcción y compra de infraestructura para la comercialización</v>
          </cell>
          <cell r="AB1762">
            <v>35</v>
          </cell>
          <cell r="AC1762"/>
        </row>
        <row r="1763">
          <cell r="Z1763">
            <v>206003</v>
          </cell>
          <cell r="AA1763" t="str">
            <v>Construcción y compra de infraestructura para forestales para la transformación</v>
          </cell>
          <cell r="AB1763">
            <v>33</v>
          </cell>
          <cell r="AC1763"/>
        </row>
        <row r="1764">
          <cell r="Z1764">
            <v>307003</v>
          </cell>
          <cell r="AA1764" t="str">
            <v>Construcción y compra de infraestructura para forestales para la comercialización</v>
          </cell>
          <cell r="AB1764">
            <v>33</v>
          </cell>
          <cell r="AC1764"/>
        </row>
        <row r="1765">
          <cell r="Z1765">
            <v>307017</v>
          </cell>
          <cell r="AA1765" t="str">
            <v>Reparación de Infraestructura y de maquinaria para la comercialización</v>
          </cell>
          <cell r="AB1765">
            <v>35</v>
          </cell>
          <cell r="AC1765"/>
        </row>
        <row r="1766">
          <cell r="Z1766">
            <v>206013</v>
          </cell>
          <cell r="AA1766" t="str">
            <v>Reparación de Infraestructura y de  maquinaria para la transformación</v>
          </cell>
          <cell r="AB1766">
            <v>35</v>
          </cell>
          <cell r="AC1766"/>
        </row>
        <row r="1767">
          <cell r="Z1767">
            <v>641050</v>
          </cell>
          <cell r="AA1767" t="str">
            <v>Maquinaria y equipos</v>
          </cell>
          <cell r="AB1767">
            <v>35</v>
          </cell>
          <cell r="AC1767"/>
        </row>
        <row r="1768">
          <cell r="Z1768">
            <v>641200</v>
          </cell>
          <cell r="AA1768" t="str">
            <v>Reparación maquinaria y equipos</v>
          </cell>
          <cell r="AB1768">
            <v>35</v>
          </cell>
          <cell r="AC1768"/>
        </row>
        <row r="1769">
          <cell r="Z1769">
            <v>650000</v>
          </cell>
          <cell r="AA1769" t="str">
            <v>Maquinaria y equipos usados</v>
          </cell>
          <cell r="AB1769">
            <v>35</v>
          </cell>
          <cell r="AC1769"/>
        </row>
        <row r="1770">
          <cell r="Z1770">
            <v>651000</v>
          </cell>
          <cell r="AA1770" t="str">
            <v>Compra de equipos y programas informáticos</v>
          </cell>
          <cell r="AB1770">
            <v>35</v>
          </cell>
          <cell r="AC1770"/>
        </row>
        <row r="1771">
          <cell r="Z1771">
            <v>347080</v>
          </cell>
          <cell r="AA1771" t="str">
            <v>Construcción trapiches paneleros</v>
          </cell>
          <cell r="AB1771">
            <v>35</v>
          </cell>
          <cell r="AC1771"/>
        </row>
        <row r="1772">
          <cell r="Z1772">
            <v>641150</v>
          </cell>
          <cell r="AA1772" t="str">
            <v>Compra transporte especializado</v>
          </cell>
          <cell r="AB1772">
            <v>35</v>
          </cell>
          <cell r="AC1772"/>
        </row>
        <row r="1773">
          <cell r="Z1773">
            <v>641160</v>
          </cell>
          <cell r="AA1773" t="str">
            <v>Compra de transporte no especializado nuevo</v>
          </cell>
          <cell r="AB1773">
            <v>35</v>
          </cell>
          <cell r="AC1773"/>
        </row>
        <row r="1774">
          <cell r="Z1774">
            <v>641100</v>
          </cell>
          <cell r="AA1774" t="str">
            <v>Unidades y redes de frío</v>
          </cell>
          <cell r="AB1774">
            <v>35</v>
          </cell>
          <cell r="AC1774"/>
        </row>
        <row r="1775">
          <cell r="Z1775">
            <v>741300</v>
          </cell>
          <cell r="AA1775" t="str">
            <v>Construcción, Compra de Infraestructuras para servicios de apoyo</v>
          </cell>
          <cell r="AB1775">
            <v>36</v>
          </cell>
          <cell r="AC1775"/>
        </row>
        <row r="1776">
          <cell r="Z1776">
            <v>741250</v>
          </cell>
          <cell r="AA1776" t="str">
            <v>Infraestructura de producción e insumos</v>
          </cell>
          <cell r="AB1776">
            <v>36</v>
          </cell>
          <cell r="AC1776"/>
        </row>
        <row r="1777">
          <cell r="Z1777">
            <v>741260</v>
          </cell>
          <cell r="AA1777" t="str">
            <v>Reparación de Infraestructuras para servicios de apoyo</v>
          </cell>
          <cell r="AB1777">
            <v>36</v>
          </cell>
          <cell r="AC1777"/>
        </row>
        <row r="1778">
          <cell r="Z1778">
            <v>741050</v>
          </cell>
          <cell r="AA1778" t="str">
            <v>Maquinaria y equipos producción insumos</v>
          </cell>
          <cell r="AB1778">
            <v>36</v>
          </cell>
          <cell r="AC1778"/>
        </row>
        <row r="1779">
          <cell r="Z1779">
            <v>741060</v>
          </cell>
          <cell r="AA1779" t="str">
            <v>Compra de maquinaria y equipos nuevos o usados para servicios de apoyo</v>
          </cell>
          <cell r="AB1779">
            <v>36</v>
          </cell>
          <cell r="AC1779"/>
        </row>
        <row r="1780">
          <cell r="Z1780">
            <v>741100</v>
          </cell>
          <cell r="AA1780" t="str">
            <v>Redes frio</v>
          </cell>
          <cell r="AB1780">
            <v>36</v>
          </cell>
          <cell r="AC1780"/>
        </row>
        <row r="1781">
          <cell r="Z1781">
            <v>741110</v>
          </cell>
          <cell r="AA1781" t="str">
            <v>Reparación Redes de frío</v>
          </cell>
          <cell r="AB1781">
            <v>36</v>
          </cell>
          <cell r="AC1781"/>
        </row>
        <row r="1782">
          <cell r="Z1782">
            <v>841170</v>
          </cell>
          <cell r="AA1782" t="str">
            <v>Compra tierra para uso agropecuario</v>
          </cell>
          <cell r="AB1782">
            <v>37</v>
          </cell>
          <cell r="AC1782"/>
        </row>
        <row r="1783">
          <cell r="Z1783">
            <v>841050</v>
          </cell>
          <cell r="AA1783" t="str">
            <v>Construcción vivienda campesina</v>
          </cell>
          <cell r="AB1783">
            <v>37</v>
          </cell>
          <cell r="AC1783"/>
        </row>
        <row r="1784">
          <cell r="Z1784">
            <v>841100</v>
          </cell>
          <cell r="AA1784" t="str">
            <v xml:space="preserve">Reparación de vivienda campesina </v>
          </cell>
          <cell r="AB1784">
            <v>37</v>
          </cell>
          <cell r="AC1784"/>
        </row>
        <row r="1785">
          <cell r="Z1785">
            <v>347100</v>
          </cell>
          <cell r="AA1785" t="str">
            <v>Construcción Campamentos</v>
          </cell>
          <cell r="AB1785">
            <v>37</v>
          </cell>
          <cell r="AC1785"/>
        </row>
        <row r="1786">
          <cell r="Z1786">
            <v>191000</v>
          </cell>
          <cell r="AA1786" t="str">
            <v>Prima seguro agropecuario</v>
          </cell>
          <cell r="AB1786">
            <v>37</v>
          </cell>
          <cell r="AC1786"/>
        </row>
        <row r="1787">
          <cell r="Z1787">
            <v>190000</v>
          </cell>
          <cell r="AA1787" t="str">
            <v>Gastos para la formalización de tierras</v>
          </cell>
          <cell r="AB1787">
            <v>37</v>
          </cell>
          <cell r="AC1787"/>
        </row>
        <row r="1788">
          <cell r="Z1788">
            <v>611150</v>
          </cell>
          <cell r="AA1788" t="str">
            <v xml:space="preserve">Capitalización y creación de empresas </v>
          </cell>
          <cell r="AB1788">
            <v>37</v>
          </cell>
          <cell r="AC1788"/>
        </row>
        <row r="1789">
          <cell r="Z1789">
            <v>841250</v>
          </cell>
          <cell r="AA1789" t="str">
            <v xml:space="preserve">Asistencia técnica </v>
          </cell>
          <cell r="AB1789">
            <v>37</v>
          </cell>
          <cell r="AC1789"/>
        </row>
        <row r="1790">
          <cell r="Z1790">
            <v>841300</v>
          </cell>
          <cell r="AA1790" t="str">
            <v>Certificaciones de buenas practicas, de origen, ISO, normas nacionales o internacionales</v>
          </cell>
          <cell r="AB1790">
            <v>37</v>
          </cell>
          <cell r="AC1790"/>
        </row>
        <row r="1791">
          <cell r="Z1791">
            <v>841200</v>
          </cell>
          <cell r="AA1791" t="str">
            <v xml:space="preserve">Investigación tecnológica </v>
          </cell>
          <cell r="AB1791">
            <v>37</v>
          </cell>
          <cell r="AC1791"/>
        </row>
        <row r="1792">
          <cell r="Z1792">
            <v>547440</v>
          </cell>
          <cell r="AA1792" t="str">
            <v xml:space="preserve">Corrección química de suelos </v>
          </cell>
          <cell r="AB1792">
            <v>37</v>
          </cell>
          <cell r="AC1792"/>
        </row>
        <row r="1793">
          <cell r="Z1793">
            <v>320000</v>
          </cell>
          <cell r="AA1793" t="str">
            <v>Adquisición de Insumos</v>
          </cell>
          <cell r="AB1793">
            <v>38</v>
          </cell>
          <cell r="AC1793"/>
        </row>
        <row r="1794">
          <cell r="Z1794">
            <v>910001</v>
          </cell>
          <cell r="AA1794" t="str">
            <v>Infraestructura, maquinaria y equipos para la producción de artesanías</v>
          </cell>
          <cell r="AB1794">
            <v>38</v>
          </cell>
          <cell r="AC1794"/>
        </row>
        <row r="1795">
          <cell r="Z1795">
            <v>910009</v>
          </cell>
          <cell r="AA1795" t="str">
            <v>Infraestructura, maquinaria y equipos para turismo rural</v>
          </cell>
          <cell r="AB1795">
            <v>38</v>
          </cell>
          <cell r="AC1795"/>
        </row>
        <row r="1796">
          <cell r="Z1796">
            <v>910004</v>
          </cell>
          <cell r="AA1796" t="str">
            <v>Equipos para comercialización artesanías</v>
          </cell>
          <cell r="AB1796">
            <v>38</v>
          </cell>
          <cell r="AC1796"/>
        </row>
        <row r="1797">
          <cell r="Z1797">
            <v>910012</v>
          </cell>
          <cell r="AA1797" t="str">
            <v>Infraestructura, maquinaria y equipos para minería</v>
          </cell>
          <cell r="AB1797">
            <v>38</v>
          </cell>
          <cell r="AC1797"/>
        </row>
        <row r="1798">
          <cell r="Z1798">
            <v>121180</v>
          </cell>
          <cell r="AA1798" t="str">
            <v>Cebolla de hoja</v>
          </cell>
          <cell r="AB1798">
            <v>38</v>
          </cell>
          <cell r="AC1798"/>
        </row>
        <row r="1799">
          <cell r="Z1799">
            <v>102002</v>
          </cell>
          <cell r="AA1799" t="str">
            <v>Agroforestería</v>
          </cell>
          <cell r="AB1799">
            <v>38</v>
          </cell>
          <cell r="AC1799"/>
        </row>
        <row r="1800">
          <cell r="Z1800">
            <v>102001</v>
          </cell>
          <cell r="AA1800" t="str">
            <v xml:space="preserve">Agricultura orgánica, ecológica y/o biológica </v>
          </cell>
          <cell r="AB1800">
            <v>38</v>
          </cell>
          <cell r="AC1800"/>
        </row>
        <row r="1801">
          <cell r="Z1801">
            <v>104003</v>
          </cell>
          <cell r="AA1801" t="str">
            <v>Apicultura</v>
          </cell>
          <cell r="AB1801">
            <v>38</v>
          </cell>
          <cell r="AC1801"/>
        </row>
        <row r="1802">
          <cell r="Z1802">
            <v>920004</v>
          </cell>
          <cell r="AA1802" t="str">
            <v xml:space="preserve">Reproducción y sostenimiento Tilapia - </v>
          </cell>
          <cell r="AB1802">
            <v>38</v>
          </cell>
          <cell r="AC1802"/>
        </row>
        <row r="1803">
          <cell r="Z1803">
            <v>920005</v>
          </cell>
          <cell r="AA1803" t="str">
            <v xml:space="preserve">Reproducción y sostenimiento Trucha </v>
          </cell>
          <cell r="AB1803">
            <v>38</v>
          </cell>
          <cell r="AC1803"/>
        </row>
        <row r="1804">
          <cell r="Z1804">
            <v>920006</v>
          </cell>
          <cell r="AA1804" t="str">
            <v xml:space="preserve">Reproducción y sostenimiento Cachama  </v>
          </cell>
          <cell r="AB1804">
            <v>38</v>
          </cell>
          <cell r="AC1804"/>
        </row>
        <row r="1805">
          <cell r="Z1805">
            <v>920007</v>
          </cell>
          <cell r="AA1805" t="str">
            <v xml:space="preserve">Reproducción y sostenimiento Camarón  </v>
          </cell>
          <cell r="AB1805">
            <v>38</v>
          </cell>
          <cell r="AC1805"/>
        </row>
        <row r="1806">
          <cell r="Z1806">
            <v>920008</v>
          </cell>
          <cell r="AA1806" t="str">
            <v xml:space="preserve">Reproducción y sostenimiento Especies Nativas  </v>
          </cell>
          <cell r="AB1806">
            <v>38</v>
          </cell>
          <cell r="AC1806"/>
        </row>
        <row r="1807">
          <cell r="Z1807">
            <v>920009</v>
          </cell>
          <cell r="AA1807" t="str">
            <v xml:space="preserve">Reproducción y sostenimiento Pirarucú </v>
          </cell>
          <cell r="AB1807">
            <v>38</v>
          </cell>
          <cell r="AC1807"/>
        </row>
        <row r="1808">
          <cell r="Z1808">
            <v>206016</v>
          </cell>
          <cell r="AA1808" t="str">
            <v>Capital de trabajo para la transformación realizada directamente por el productor*.</v>
          </cell>
          <cell r="AB1808">
            <v>38</v>
          </cell>
          <cell r="AC1808"/>
        </row>
        <row r="1809">
          <cell r="Z1809">
            <v>206017</v>
          </cell>
          <cell r="AA1809" t="str">
            <v>Infraestructura, maquinaria y equipo para la transformación realizada directamente por el productor*.</v>
          </cell>
          <cell r="AB1809">
            <v>38</v>
          </cell>
          <cell r="AC1809"/>
        </row>
        <row r="1810">
          <cell r="Z1810">
            <v>307037</v>
          </cell>
          <cell r="AA1810" t="str">
            <v>Capital de trabajo para la comercialización realizada directamente por el productor*.</v>
          </cell>
          <cell r="AB1810">
            <v>38</v>
          </cell>
          <cell r="AC1810"/>
        </row>
        <row r="1811">
          <cell r="Z1811">
            <v>307038</v>
          </cell>
          <cell r="AA1811" t="str">
            <v>Infraestructura, maquinaria, equipo y vehículos para la comercialización realizada directamente por el productor*.</v>
          </cell>
          <cell r="AB1811">
            <v>38</v>
          </cell>
          <cell r="AC1811"/>
        </row>
        <row r="1812">
          <cell r="Z1812"/>
          <cell r="AA1812"/>
          <cell r="AB1812"/>
          <cell r="AC1812"/>
        </row>
        <row r="1813">
          <cell r="Z1813"/>
          <cell r="AA1813"/>
          <cell r="AB1813"/>
          <cell r="AC1813"/>
        </row>
        <row r="1814">
          <cell r="Z1814"/>
          <cell r="AA1814"/>
          <cell r="AB1814"/>
          <cell r="AC1814"/>
        </row>
        <row r="1815">
          <cell r="Z1815"/>
          <cell r="AA1815"/>
          <cell r="AB1815"/>
          <cell r="AC1815"/>
        </row>
        <row r="1816">
          <cell r="Z1816"/>
          <cell r="AA1816"/>
          <cell r="AB1816"/>
          <cell r="AC1816"/>
        </row>
        <row r="1817">
          <cell r="Z1817"/>
          <cell r="AA1817"/>
          <cell r="AB1817"/>
          <cell r="AC1817"/>
        </row>
        <row r="1818">
          <cell r="Z1818"/>
          <cell r="AA1818"/>
          <cell r="AB1818"/>
          <cell r="AC1818"/>
        </row>
        <row r="1819">
          <cell r="Z1819"/>
          <cell r="AA1819"/>
          <cell r="AB1819"/>
          <cell r="AC1819"/>
        </row>
        <row r="1826">
          <cell r="Z1826">
            <v>131250</v>
          </cell>
          <cell r="AA1826" t="str">
            <v>Achira</v>
          </cell>
        </row>
        <row r="1827">
          <cell r="Z1827">
            <v>151310</v>
          </cell>
          <cell r="AA1827" t="str">
            <v>Aguacate</v>
          </cell>
        </row>
        <row r="1828">
          <cell r="Z1828">
            <v>121030</v>
          </cell>
          <cell r="AA1828" t="str">
            <v>Ají</v>
          </cell>
        </row>
        <row r="1829">
          <cell r="Z1829">
            <v>121060</v>
          </cell>
          <cell r="AA1829" t="str">
            <v>Ajo</v>
          </cell>
        </row>
        <row r="1830">
          <cell r="Z1830">
            <v>111050</v>
          </cell>
          <cell r="AA1830" t="str">
            <v>Ajonjolí</v>
          </cell>
        </row>
        <row r="1831">
          <cell r="Z1831">
            <v>121070</v>
          </cell>
          <cell r="AA1831" t="str">
            <v>Alcachofa</v>
          </cell>
        </row>
        <row r="1832">
          <cell r="Z1832">
            <v>111100</v>
          </cell>
          <cell r="AA1832" t="str">
            <v>Algodón</v>
          </cell>
        </row>
        <row r="1833">
          <cell r="Z1833">
            <v>131050</v>
          </cell>
          <cell r="AA1833" t="str">
            <v>Arracacha</v>
          </cell>
        </row>
        <row r="1834">
          <cell r="Z1834">
            <v>111150</v>
          </cell>
          <cell r="AA1834" t="str">
            <v>Arroz con riego</v>
          </cell>
        </row>
        <row r="1835">
          <cell r="Z1835">
            <v>111200</v>
          </cell>
          <cell r="AA1835" t="str">
            <v>Arroz secano</v>
          </cell>
        </row>
        <row r="1836">
          <cell r="Z1836">
            <v>121090</v>
          </cell>
          <cell r="AA1836" t="str">
            <v>Arveja</v>
          </cell>
        </row>
        <row r="1837">
          <cell r="Z1837">
            <v>111250</v>
          </cell>
          <cell r="AA1837" t="str">
            <v>Avena</v>
          </cell>
        </row>
        <row r="1838">
          <cell r="Z1838">
            <v>151320</v>
          </cell>
          <cell r="AA1838" t="str">
            <v>Badea</v>
          </cell>
        </row>
        <row r="1839">
          <cell r="Z1839">
            <v>141420</v>
          </cell>
          <cell r="AA1839" t="str">
            <v>Banano</v>
          </cell>
        </row>
        <row r="1840">
          <cell r="Z1840">
            <v>141440</v>
          </cell>
          <cell r="AA1840" t="str">
            <v>Bananito</v>
          </cell>
        </row>
        <row r="1841">
          <cell r="Z1841">
            <v>151150</v>
          </cell>
          <cell r="AA1841" t="str">
            <v>Bosques</v>
          </cell>
        </row>
        <row r="1842">
          <cell r="Z1842">
            <v>151050</v>
          </cell>
          <cell r="AA1842" t="str">
            <v>Cacao</v>
          </cell>
        </row>
        <row r="1843">
          <cell r="Z1843">
            <v>141100</v>
          </cell>
          <cell r="AA1843" t="str">
            <v>Café</v>
          </cell>
        </row>
        <row r="1844">
          <cell r="Z1844">
            <v>141090</v>
          </cell>
          <cell r="AA1844" t="str">
            <v>Caña de Azúcar</v>
          </cell>
        </row>
        <row r="1845">
          <cell r="Z1845">
            <v>800003</v>
          </cell>
          <cell r="AA1845" t="str">
            <v>Cannabis medicinal e industrial</v>
          </cell>
        </row>
        <row r="1846">
          <cell r="Z1846">
            <v>800001</v>
          </cell>
          <cell r="AA1846" t="str">
            <v>Otros cultivos perennes para la producción de alimentos</v>
          </cell>
        </row>
        <row r="1847">
          <cell r="Z1847">
            <v>800002</v>
          </cell>
          <cell r="AA1847" t="str">
            <v>Otras especies menores para la producción de alimentos</v>
          </cell>
        </row>
        <row r="1848">
          <cell r="Z1848">
            <v>141060</v>
          </cell>
          <cell r="AA1848" t="str">
            <v>Caña Panelera</v>
          </cell>
        </row>
        <row r="1849">
          <cell r="Z1849">
            <v>142000</v>
          </cell>
          <cell r="AA1849" t="str">
            <v>Cardamomo</v>
          </cell>
        </row>
        <row r="1850">
          <cell r="Z1850">
            <v>151300</v>
          </cell>
          <cell r="AA1850" t="str">
            <v>Caucho</v>
          </cell>
        </row>
        <row r="1851">
          <cell r="Z1851">
            <v>111650</v>
          </cell>
          <cell r="AA1851" t="str">
            <v>Cebada</v>
          </cell>
        </row>
        <row r="1852">
          <cell r="Z1852">
            <v>121150</v>
          </cell>
          <cell r="AA1852" t="str">
            <v>Cebolla cabezona</v>
          </cell>
        </row>
        <row r="1853">
          <cell r="Z1853">
            <v>121180</v>
          </cell>
          <cell r="AA1853" t="str">
            <v>Cebolla de hoja</v>
          </cell>
        </row>
        <row r="1854">
          <cell r="Z1854">
            <v>121610</v>
          </cell>
          <cell r="AA1854" t="str">
            <v>Champiñones</v>
          </cell>
        </row>
        <row r="1855">
          <cell r="Z1855">
            <v>151100</v>
          </cell>
          <cell r="AA1855" t="str">
            <v>Ciruelo</v>
          </cell>
        </row>
        <row r="1856">
          <cell r="Z1856">
            <v>151340</v>
          </cell>
          <cell r="AA1856" t="str">
            <v>Cítricos</v>
          </cell>
        </row>
        <row r="1857">
          <cell r="Z1857">
            <v>151200</v>
          </cell>
          <cell r="AA1857" t="str">
            <v>Cocotero</v>
          </cell>
        </row>
        <row r="1858">
          <cell r="Z1858">
            <v>151350</v>
          </cell>
          <cell r="AA1858" t="str">
            <v>Curuba</v>
          </cell>
        </row>
        <row r="1859">
          <cell r="Z1859">
            <v>151120</v>
          </cell>
          <cell r="AA1859" t="str">
            <v>Durazno</v>
          </cell>
        </row>
        <row r="1860">
          <cell r="Z1860">
            <v>151400</v>
          </cell>
          <cell r="AA1860" t="str">
            <v>Espárragos</v>
          </cell>
        </row>
        <row r="1861">
          <cell r="Z1861">
            <v>121620</v>
          </cell>
          <cell r="AA1861" t="str">
            <v>Estropajo</v>
          </cell>
        </row>
        <row r="1862">
          <cell r="Z1862">
            <v>151550</v>
          </cell>
          <cell r="AA1862" t="str">
            <v>Feijoa</v>
          </cell>
        </row>
        <row r="1863">
          <cell r="Z1863">
            <v>141451</v>
          </cell>
          <cell r="AA1863" t="str">
            <v>Fique</v>
          </cell>
        </row>
        <row r="1864">
          <cell r="Z1864">
            <v>121700</v>
          </cell>
          <cell r="AA1864" t="str">
            <v>Flores tropicales – Ciclo Corto</v>
          </cell>
        </row>
        <row r="1865">
          <cell r="Z1865">
            <v>141600</v>
          </cell>
          <cell r="AA1865" t="str">
            <v>Flores tropicales – Perennes</v>
          </cell>
        </row>
        <row r="1866">
          <cell r="Z1866">
            <v>121510</v>
          </cell>
          <cell r="AA1866" t="str">
            <v>Fresas</v>
          </cell>
        </row>
        <row r="1867">
          <cell r="Z1867">
            <v>111350</v>
          </cell>
          <cell r="AA1867" t="str">
            <v>Fríjol</v>
          </cell>
        </row>
        <row r="1868">
          <cell r="Z1868">
            <v>151640</v>
          </cell>
          <cell r="AA1868" t="str">
            <v>Granadilla</v>
          </cell>
        </row>
        <row r="1869">
          <cell r="Z1869">
            <v>151650</v>
          </cell>
          <cell r="AA1869" t="str">
            <v>Guanábana</v>
          </cell>
        </row>
        <row r="1870">
          <cell r="Z1870">
            <v>157000</v>
          </cell>
          <cell r="AA1870" t="str">
            <v>Gulupa</v>
          </cell>
        </row>
        <row r="1871">
          <cell r="Z1871">
            <v>121270</v>
          </cell>
          <cell r="AA1871" t="str">
            <v>Haba</v>
          </cell>
        </row>
        <row r="1872">
          <cell r="Z1872">
            <v>121300</v>
          </cell>
          <cell r="AA1872" t="str">
            <v>Habichuela</v>
          </cell>
        </row>
        <row r="1873">
          <cell r="Z1873">
            <v>121330</v>
          </cell>
          <cell r="AA1873" t="str">
            <v>Lechuga</v>
          </cell>
        </row>
        <row r="1874">
          <cell r="Z1874">
            <v>151610</v>
          </cell>
          <cell r="AA1874" t="str">
            <v>Lima Tahití</v>
          </cell>
        </row>
        <row r="1875">
          <cell r="Z1875">
            <v>151360</v>
          </cell>
          <cell r="AA1875" t="str">
            <v>Lulo</v>
          </cell>
        </row>
        <row r="1876">
          <cell r="Z1876">
            <v>151600</v>
          </cell>
          <cell r="AA1876" t="str">
            <v>Macadamia</v>
          </cell>
        </row>
        <row r="1877">
          <cell r="Z1877">
            <v>111400</v>
          </cell>
          <cell r="AA1877" t="str">
            <v>Maíz</v>
          </cell>
        </row>
        <row r="1878">
          <cell r="Z1878">
            <v>131150</v>
          </cell>
          <cell r="AA1878" t="str">
            <v>Malanga o Yautía</v>
          </cell>
        </row>
        <row r="1879">
          <cell r="Z1879">
            <v>151700</v>
          </cell>
          <cell r="AA1879" t="str">
            <v>Mango</v>
          </cell>
        </row>
        <row r="1880">
          <cell r="Z1880">
            <v>111450</v>
          </cell>
          <cell r="AA1880" t="str">
            <v>Maní</v>
          </cell>
        </row>
        <row r="1881">
          <cell r="Z1881">
            <v>151750</v>
          </cell>
          <cell r="AA1881" t="str">
            <v>Manzano</v>
          </cell>
        </row>
        <row r="1882">
          <cell r="Z1882">
            <v>151370</v>
          </cell>
          <cell r="AA1882" t="str">
            <v>Maracuyá</v>
          </cell>
        </row>
        <row r="1883">
          <cell r="Z1883">
            <v>151020</v>
          </cell>
          <cell r="AA1883" t="str">
            <v>Marañón</v>
          </cell>
        </row>
        <row r="1884">
          <cell r="Z1884">
            <v>111800</v>
          </cell>
          <cell r="AA1884" t="str">
            <v>Material vegetal</v>
          </cell>
        </row>
        <row r="1885">
          <cell r="Z1885">
            <v>121570</v>
          </cell>
          <cell r="AA1885" t="str">
            <v>Melón</v>
          </cell>
        </row>
        <row r="1886">
          <cell r="Z1886">
            <v>151380</v>
          </cell>
          <cell r="AA1886" t="str">
            <v>Mora</v>
          </cell>
        </row>
        <row r="1887">
          <cell r="Z1887">
            <v>151760</v>
          </cell>
          <cell r="AA1887" t="str">
            <v>Morera</v>
          </cell>
        </row>
        <row r="1888">
          <cell r="Z1888">
            <v>131100</v>
          </cell>
          <cell r="AA1888" t="str">
            <v>Ñame</v>
          </cell>
        </row>
        <row r="1889">
          <cell r="Z1889">
            <v>111900</v>
          </cell>
          <cell r="AA1889" t="str">
            <v>Otros Cereales</v>
          </cell>
        </row>
        <row r="1890">
          <cell r="Z1890">
            <v>144050</v>
          </cell>
          <cell r="AA1890" t="str">
            <v>Otros Cultivos</v>
          </cell>
        </row>
        <row r="1891">
          <cell r="Z1891">
            <v>151330</v>
          </cell>
          <cell r="AA1891" t="str">
            <v>Otros Frutales</v>
          </cell>
        </row>
        <row r="1892">
          <cell r="Z1892">
            <v>112000</v>
          </cell>
          <cell r="AA1892" t="str">
            <v>Otras Hortalizas</v>
          </cell>
        </row>
        <row r="1893">
          <cell r="Z1893">
            <v>111950</v>
          </cell>
          <cell r="AA1893" t="str">
            <v>Otras Oleaginosas</v>
          </cell>
        </row>
        <row r="1894">
          <cell r="Z1894">
            <v>151250</v>
          </cell>
          <cell r="AA1894" t="str">
            <v>Palma aceitera</v>
          </cell>
        </row>
        <row r="1895">
          <cell r="Z1895">
            <v>151270</v>
          </cell>
          <cell r="AA1895" t="str">
            <v>Palma de iraca</v>
          </cell>
        </row>
        <row r="1896">
          <cell r="Z1896">
            <v>111500</v>
          </cell>
          <cell r="AA1896" t="str">
            <v>Papa</v>
          </cell>
        </row>
        <row r="1897">
          <cell r="Z1897">
            <v>151390</v>
          </cell>
          <cell r="AA1897" t="str">
            <v>Papaya</v>
          </cell>
        </row>
        <row r="1898">
          <cell r="Z1898">
            <v>121600</v>
          </cell>
          <cell r="AA1898" t="str">
            <v>Pepino</v>
          </cell>
        </row>
        <row r="1899">
          <cell r="Z1899">
            <v>151130</v>
          </cell>
          <cell r="AA1899" t="str">
            <v>Pero</v>
          </cell>
        </row>
        <row r="1900">
          <cell r="Z1900">
            <v>141280</v>
          </cell>
          <cell r="AA1900" t="str">
            <v>Piña</v>
          </cell>
        </row>
        <row r="1901">
          <cell r="Z1901">
            <v>241290</v>
          </cell>
          <cell r="AA1901" t="str">
            <v>Pitahaya</v>
          </cell>
        </row>
        <row r="1902">
          <cell r="Z1902">
            <v>121880</v>
          </cell>
          <cell r="AA1902" t="str">
            <v>Plantas Medicinales</v>
          </cell>
        </row>
        <row r="1903">
          <cell r="Z1903">
            <v>131110</v>
          </cell>
          <cell r="AA1903" t="str">
            <v>Plantas Ornamentales</v>
          </cell>
        </row>
        <row r="1904">
          <cell r="Z1904">
            <v>141430</v>
          </cell>
          <cell r="AA1904" t="str">
            <v>Plátano</v>
          </cell>
        </row>
        <row r="1905">
          <cell r="Z1905">
            <v>110000</v>
          </cell>
          <cell r="AA1905" t="str">
            <v>Producción Semillas</v>
          </cell>
        </row>
        <row r="1906">
          <cell r="Z1906">
            <v>121420</v>
          </cell>
          <cell r="AA1906" t="str">
            <v>Remolacha</v>
          </cell>
        </row>
        <row r="1907">
          <cell r="Z1907">
            <v>121390</v>
          </cell>
          <cell r="AA1907" t="str">
            <v>Repollo</v>
          </cell>
        </row>
        <row r="1908">
          <cell r="Z1908">
            <v>121580</v>
          </cell>
          <cell r="AA1908" t="str">
            <v>Sandía</v>
          </cell>
        </row>
        <row r="1909">
          <cell r="Z1909">
            <v>111550</v>
          </cell>
          <cell r="AA1909" t="str">
            <v>Sorgo</v>
          </cell>
        </row>
        <row r="1910">
          <cell r="Z1910">
            <v>111600</v>
          </cell>
          <cell r="AA1910" t="str">
            <v>Soya</v>
          </cell>
        </row>
        <row r="1911">
          <cell r="Z1911">
            <v>121680</v>
          </cell>
          <cell r="AA1911" t="str">
            <v>Tabaco negro</v>
          </cell>
        </row>
        <row r="1912">
          <cell r="Z1912">
            <v>121690</v>
          </cell>
          <cell r="AA1912" t="str">
            <v>Tabaco Rubio</v>
          </cell>
        </row>
        <row r="1913">
          <cell r="Z1913">
            <v>121450</v>
          </cell>
          <cell r="AA1913" t="str">
            <v>Tomate</v>
          </cell>
        </row>
        <row r="1914">
          <cell r="Z1914">
            <v>141550</v>
          </cell>
          <cell r="AA1914" t="str">
            <v>Tomate de árbol</v>
          </cell>
        </row>
        <row r="1915">
          <cell r="Z1915">
            <v>141300</v>
          </cell>
          <cell r="AA1915" t="str">
            <v>Vid</v>
          </cell>
        </row>
        <row r="1916">
          <cell r="Z1916">
            <v>151620</v>
          </cell>
          <cell r="AA1916" t="str">
            <v>Uchuva</v>
          </cell>
        </row>
        <row r="1917">
          <cell r="Z1917">
            <v>131200</v>
          </cell>
          <cell r="AA1917" t="str">
            <v>Yuca</v>
          </cell>
        </row>
        <row r="1918">
          <cell r="Z1918">
            <v>121480</v>
          </cell>
          <cell r="AA1918" t="str">
            <v>Zanahoria</v>
          </cell>
        </row>
        <row r="1919">
          <cell r="Z1919">
            <v>245280</v>
          </cell>
          <cell r="AA1919" t="str">
            <v>Acuicultura especies diferente a camarón</v>
          </cell>
        </row>
        <row r="1920">
          <cell r="Z1920">
            <v>245290</v>
          </cell>
          <cell r="AA1920" t="str">
            <v>Acuicultura de Camarón</v>
          </cell>
        </row>
        <row r="1921">
          <cell r="Z1921">
            <v>245050</v>
          </cell>
          <cell r="AA1921" t="str">
            <v>Apicultura</v>
          </cell>
        </row>
        <row r="1922">
          <cell r="Z1922">
            <v>234050</v>
          </cell>
          <cell r="AA1922" t="str">
            <v>Avicultura engorde</v>
          </cell>
        </row>
        <row r="1923">
          <cell r="Z1923">
            <v>234100</v>
          </cell>
          <cell r="AA1923" t="str">
            <v>Avicultura Huevos Comercial</v>
          </cell>
        </row>
        <row r="1924">
          <cell r="Z1924">
            <v>244100</v>
          </cell>
          <cell r="AA1924" t="str">
            <v>Avicultura Huevos Reproductoras</v>
          </cell>
        </row>
        <row r="1925">
          <cell r="Z1925">
            <v>234220</v>
          </cell>
          <cell r="AA1925" t="str">
            <v>Avicultura codornices</v>
          </cell>
        </row>
        <row r="1926">
          <cell r="Z1926">
            <v>244200</v>
          </cell>
          <cell r="AA1926" t="str">
            <v>Avicultura patos</v>
          </cell>
        </row>
        <row r="1927">
          <cell r="Z1927">
            <v>244150</v>
          </cell>
          <cell r="AA1927" t="str">
            <v>Avicultura pavos</v>
          </cell>
        </row>
        <row r="1928">
          <cell r="Z1928">
            <v>235100</v>
          </cell>
          <cell r="AA1928" t="str">
            <v>Conejos y Curíes</v>
          </cell>
        </row>
        <row r="1929">
          <cell r="Z1929">
            <v>237280</v>
          </cell>
          <cell r="AA1929" t="str">
            <v>Ganadería de ceba</v>
          </cell>
        </row>
        <row r="1930">
          <cell r="Z1930">
            <v>253400</v>
          </cell>
          <cell r="AA1930" t="str">
            <v>Ganadería Cría y Doble Propósito</v>
          </cell>
        </row>
        <row r="1931">
          <cell r="Z1931">
            <v>253100</v>
          </cell>
          <cell r="AA1931" t="str">
            <v>Ganadería Leche</v>
          </cell>
        </row>
        <row r="1932">
          <cell r="Z1932">
            <v>245150</v>
          </cell>
          <cell r="AA1932" t="str">
            <v>Ovinos y Caprinos</v>
          </cell>
        </row>
        <row r="1933">
          <cell r="Z1933">
            <v>237400</v>
          </cell>
          <cell r="AA1933" t="str">
            <v>Pesca</v>
          </cell>
        </row>
        <row r="1934">
          <cell r="Z1934">
            <v>245100</v>
          </cell>
          <cell r="AA1934" t="str">
            <v>Porcinos</v>
          </cell>
        </row>
        <row r="1935">
          <cell r="Z1935">
            <v>234230</v>
          </cell>
          <cell r="AA1935" t="str">
            <v>Otras Especies Menores</v>
          </cell>
        </row>
        <row r="1936">
          <cell r="Z1936">
            <v>245250</v>
          </cell>
          <cell r="AA1936" t="str">
            <v>Zoocría</v>
          </cell>
        </row>
        <row r="1937">
          <cell r="Z1937">
            <v>237290</v>
          </cell>
          <cell r="AA1937" t="str">
            <v>Equinos</v>
          </cell>
        </row>
        <row r="1938">
          <cell r="Z1938">
            <v>740003</v>
          </cell>
          <cell r="AA1938" t="str">
            <v>Alquiler de maquinaria</v>
          </cell>
        </row>
        <row r="1939">
          <cell r="Z1939">
            <v>740004</v>
          </cell>
          <cell r="AA1939" t="str">
            <v>Biotecnología acuícola</v>
          </cell>
        </row>
        <row r="1940">
          <cell r="Z1940">
            <v>740005</v>
          </cell>
          <cell r="AA1940" t="str">
            <v>Biotecnología agrícola</v>
          </cell>
        </row>
        <row r="1941">
          <cell r="Z1941">
            <v>740006</v>
          </cell>
          <cell r="AA1941" t="str">
            <v>Biotecnología pecuaria</v>
          </cell>
        </row>
        <row r="1942">
          <cell r="Z1942">
            <v>740007</v>
          </cell>
          <cell r="AA1942" t="str">
            <v>Centros de Acopio o Comercialización</v>
          </cell>
        </row>
        <row r="1943">
          <cell r="Z1943">
            <v>740008</v>
          </cell>
          <cell r="AA1943" t="str">
            <v>Centros de asistencia técnica</v>
          </cell>
        </row>
        <row r="1944">
          <cell r="Z1944">
            <v>740009</v>
          </cell>
          <cell r="AA1944" t="str">
            <v>Comercialización insumos</v>
          </cell>
        </row>
        <row r="1945">
          <cell r="Z1945">
            <v>740010</v>
          </cell>
          <cell r="AA1945" t="str">
            <v>Comercialización maquinaria y equipos</v>
          </cell>
        </row>
        <row r="1946">
          <cell r="Z1946">
            <v>740011</v>
          </cell>
          <cell r="AA1946" t="str">
            <v>Empresas prestadoras de servicios al sector</v>
          </cell>
        </row>
        <row r="1947">
          <cell r="Z1947">
            <v>740012</v>
          </cell>
          <cell r="AA1947" t="str">
            <v>Organización de Productores</v>
          </cell>
        </row>
        <row r="1948">
          <cell r="Z1948">
            <v>740013</v>
          </cell>
          <cell r="AA1948" t="str">
            <v>Producción insumos</v>
          </cell>
        </row>
        <row r="1949">
          <cell r="Z1949">
            <v>740014</v>
          </cell>
          <cell r="AA1949" t="str">
            <v>Producción maquinaria y equipos</v>
          </cell>
        </row>
        <row r="1950">
          <cell r="Z1950">
            <v>900001</v>
          </cell>
          <cell r="AA1950" t="str">
            <v>Artesanias</v>
          </cell>
        </row>
        <row r="1951">
          <cell r="Z1951">
            <v>900006</v>
          </cell>
          <cell r="AA1951" t="str">
            <v>Minería</v>
          </cell>
        </row>
        <row r="1952">
          <cell r="Z1952">
            <v>160000</v>
          </cell>
          <cell r="AA1952" t="str">
            <v>Producción Economía Campesina</v>
          </cell>
        </row>
        <row r="1953">
          <cell r="Z1953">
            <v>900003</v>
          </cell>
          <cell r="AA1953" t="str">
            <v>Transformación de metales y piedras preciosas</v>
          </cell>
        </row>
        <row r="1954">
          <cell r="Z1954">
            <v>160001</v>
          </cell>
          <cell r="AA1954" t="str">
            <v>Microcrédito unidad económica familiar</v>
          </cell>
        </row>
        <row r="1955">
          <cell r="Z1955">
            <v>900005</v>
          </cell>
          <cell r="AA1955" t="str">
            <v>Turismo rural</v>
          </cell>
        </row>
        <row r="1956">
          <cell r="Z1956">
            <v>900004</v>
          </cell>
          <cell r="AA1956" t="str">
            <v>Metales y piedras preciosas</v>
          </cell>
        </row>
        <row r="1957">
          <cell r="Z1957">
            <v>129979</v>
          </cell>
          <cell r="AA1957" t="str">
            <v>Actividad Mixta Agropecuaria y Rural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6">
          <cell r="CQ26" t="str">
            <v>NIT</v>
          </cell>
        </row>
        <row r="27">
          <cell r="CQ27" t="str">
            <v>CC</v>
          </cell>
        </row>
      </sheetData>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Intro_data"/>
      <sheetName val="Intro_data CI"/>
      <sheetName val="FORMATO -PÁGINA 1"/>
      <sheetName val="CHECK LIST DOC ICR - LEC"/>
      <sheetName val="FUENTES"/>
      <sheetName val="FORMATO -GUIAS pag 1"/>
      <sheetName val="FORMATO -GUIAS pag 2"/>
      <sheetName val="FORMATO -pag 3"/>
      <sheetName val="FORMATO -pag. 4"/>
      <sheetName val="AMORTIZACION"/>
      <sheetName val="CUPO (632250 - 732250)"/>
      <sheetName val="CUPO COSTO DE VENTAS"/>
      <sheetName val="CUPO POR COMPRAS "/>
      <sheetName val="ANEXO 4"/>
      <sheetName val="LÍNEA"/>
      <sheetName val="Viabilidad Ambiental"/>
      <sheetName val="Carta Autorización CI"/>
      <sheetName val="CARTA ASISTENTE TÉCNICO"/>
      <sheetName val="Control de Inversiones"/>
      <sheetName val="FOR ÚNICO CONTROL CRÉDITO"/>
      <sheetName val="Actividades Financiadas"/>
      <sheetName val="Soportes"/>
      <sheetName val="RELACIÓN SOPORTES"/>
      <sheetName val="MONTECARLO SUSTITUTA"/>
      <sheetName val="MONTECARLO REDESCUENTO"/>
      <sheetName val="Informe DATA"/>
      <sheetName val="Informe DATA CI"/>
    </sheetNames>
    <sheetDataSet>
      <sheetData sheetId="0"/>
      <sheetData sheetId="1">
        <row r="2">
          <cell r="T2" t="str">
            <v>DOCUMENTAL</v>
          </cell>
          <cell r="U2" t="str">
            <v>LLAMADA 30 DIAS</v>
          </cell>
          <cell r="V2" t="str">
            <v>KW</v>
          </cell>
          <cell r="W2" t="str">
            <v>CASO FORTUITO</v>
          </cell>
          <cell r="X2" t="str">
            <v>NB17</v>
          </cell>
        </row>
        <row r="3">
          <cell r="T3" t="str">
            <v>VISITA</v>
          </cell>
          <cell r="U3" t="str">
            <v>LLAMADA 90 DIAS</v>
          </cell>
          <cell r="V3" t="str">
            <v>INV</v>
          </cell>
          <cell r="W3" t="str">
            <v>FUERZA MAYOR</v>
          </cell>
          <cell r="X3" t="str">
            <v>LB16</v>
          </cell>
        </row>
        <row r="4">
          <cell r="U4" t="str">
            <v>LLAMADA 150 DIAS</v>
          </cell>
          <cell r="V4" t="str">
            <v>LEASING</v>
          </cell>
          <cell r="W4" t="str">
            <v>CAMBIO INVERSION</v>
          </cell>
          <cell r="X4" t="str">
            <v>DP05</v>
          </cell>
        </row>
        <row r="5">
          <cell r="U5" t="str">
            <v>COORDINACIÓN VISITA</v>
          </cell>
          <cell r="V5" t="str">
            <v>ICR</v>
          </cell>
          <cell r="X5" t="str">
            <v>PD15</v>
          </cell>
        </row>
        <row r="6">
          <cell r="U6" t="str">
            <v>SEGUIMIENTO SOLICITUD SOPORTE DC</v>
          </cell>
          <cell r="V6" t="str">
            <v>LEC</v>
          </cell>
        </row>
        <row r="7">
          <cell r="U7" t="str">
            <v>SEGUIMIENTO SOLICITUD SOPORTE DV</v>
          </cell>
          <cell r="V7" t="str">
            <v>OTRO</v>
          </cell>
        </row>
        <row r="8">
          <cell r="U8" t="str">
            <v>MAIL INFORMATIVO</v>
          </cell>
        </row>
        <row r="9">
          <cell r="U9" t="str">
            <v>MAIL GESTION Y SEGUIMIENTO</v>
          </cell>
        </row>
        <row r="10">
          <cell r="U10" t="str">
            <v>VISITA</v>
          </cell>
        </row>
        <row r="11">
          <cell r="U11" t="str">
            <v>ELABORACION INFORME CONTROL</v>
          </cell>
        </row>
        <row r="12">
          <cell r="U12" t="str">
            <v>CARGUE FUICC</v>
          </cell>
        </row>
        <row r="13">
          <cell r="U13" t="str">
            <v>ENVIO CONTROL DIGITAL</v>
          </cell>
        </row>
        <row r="14">
          <cell r="U14" t="str">
            <v>ENVIO CONTROL FISICO</v>
          </cell>
        </row>
        <row r="15">
          <cell r="U15" t="str">
            <v>REQUERIMIENTO</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Intro_data"/>
      <sheetName val="calculadora"/>
      <sheetName val="parámetros"/>
      <sheetName val="Intro_data CI"/>
      <sheetName val="FORMATO -PÁGINA 1 (1)"/>
      <sheetName val="CERTIF."/>
      <sheetName val="FORMATO -GUIAS pag 1"/>
      <sheetName val="FORMATO -GUIAS pag 2"/>
      <sheetName val="FORMATO -pag 3"/>
      <sheetName val="FORMATO -pag. 4"/>
      <sheetName val="AMORTIZACION"/>
      <sheetName val="ANEXO 4"/>
      <sheetName val="LÍNEA"/>
      <sheetName val="Viabilidad Ambiental"/>
      <sheetName val="Carta Autorización CI"/>
      <sheetName val="Control de Inversiones"/>
      <sheetName val="FOR ÚNICO CONTROL CRÉDITO"/>
      <sheetName val="Actividades Financiadas"/>
      <sheetName val="Soportes"/>
      <sheetName val="RELACIÓN SOPORTES"/>
      <sheetName val="MONTECARLO SUSTITUTA"/>
      <sheetName val="MONTECARLO REDESCUENTO"/>
      <sheetName val="Solicitud Redescuento"/>
      <sheetName val="Instructivo Sol. Red"/>
      <sheetName val="Informe DATA"/>
      <sheetName val="VALIDADOR"/>
      <sheetName val="Informe DATA CI"/>
      <sheetName val="ICR"/>
    </sheetNames>
    <sheetDataSet>
      <sheetData sheetId="0">
        <row r="70">
          <cell r="B70" t="str">
            <v>UNICA</v>
          </cell>
        </row>
        <row r="71">
          <cell r="B71" t="str">
            <v>ANUAL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Intro_data"/>
      <sheetName val="FORMATO -PÁGINA 1"/>
      <sheetName val="FORMATO -GUIAS pag 1"/>
      <sheetName val="FORMATO -GUIAS pag 2"/>
      <sheetName val="FORMATO -pag 3"/>
      <sheetName val="FORMATO -pag. 4"/>
      <sheetName val="AMORTIZACION"/>
      <sheetName val="FUENTE"/>
      <sheetName val="CUPO (632250 - 732250)"/>
      <sheetName val="CUPO (632260)"/>
      <sheetName val="CUPO (732260)"/>
      <sheetName val="ANEXO 4"/>
      <sheetName val="LÍNEA"/>
      <sheetName val="Viabilidad Ambiental"/>
      <sheetName val="Carta Autorización CI"/>
      <sheetName val="FOR ÚNICO CONTROL CRÉDITO"/>
      <sheetName val="MONTECARLO SUSTITUTA"/>
      <sheetName val="MONTECARLO REDESCUENTO"/>
      <sheetName val="Informe DATA"/>
    </sheetNames>
    <sheetDataSet>
      <sheetData sheetId="0" refreshError="1">
        <row r="7">
          <cell r="F7">
            <v>0.03</v>
          </cell>
        </row>
        <row r="9">
          <cell r="F9">
            <v>0.03</v>
          </cell>
        </row>
        <row r="11">
          <cell r="F11">
            <v>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hyperlink" Target="https://incp.org.co/uvt-para-2023-sera-42-412/" TargetMode="External" Id="rId1" /></Relationships>
</file>

<file path=xl/worksheets/_rels/sheet10.xml.rels><Relationships xmlns="http://schemas.openxmlformats.org/package/2006/relationships"><Relationship Type="http://schemas.openxmlformats.org/officeDocument/2006/relationships/drawing" Target="/xl/drawings/drawing4.xml" Id="rId1" /></Relationships>
</file>

<file path=xl/worksheets/_rels/sheet11.xml.rels><Relationships xmlns="http://schemas.openxmlformats.org/package/2006/relationships"><Relationship Type="http://schemas.openxmlformats.org/officeDocument/2006/relationships/drawing" Target="/xl/drawings/drawing5.xml" Id="rId1" /></Relationships>
</file>

<file path=xl/worksheets/_rels/sheet13.xml.rels><Relationships xmlns="http://schemas.openxmlformats.org/package/2006/relationships"><Relationship Type="http://schemas.openxmlformats.org/officeDocument/2006/relationships/drawing" Target="/xl/drawings/drawing6.xml" Id="rId1" /></Relationships>
</file>

<file path=xl/worksheets/_rels/sheet14.xml.rels><Relationships xmlns="http://schemas.openxmlformats.org/package/2006/relationships"><Relationship Type="http://schemas.openxmlformats.org/officeDocument/2006/relationships/drawing" Target="/xl/drawings/drawing7.xml" Id="rId1" /></Relationships>
</file>

<file path=xl/worksheets/_rels/sheet15.xml.rels><Relationships xmlns="http://schemas.openxmlformats.org/package/2006/relationships"><Relationship Type="http://schemas.openxmlformats.org/officeDocument/2006/relationships/drawing" Target="/xl/drawings/drawing8.xml" Id="rId1" /></Relationships>
</file>

<file path=xl/worksheets/_rels/sheet16.xml.rels><Relationships xmlns="http://schemas.openxmlformats.org/package/2006/relationships"><Relationship Type="http://schemas.openxmlformats.org/officeDocument/2006/relationships/drawing" Target="/xl/drawings/drawing9.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2.xml.rels><Relationships xmlns="http://schemas.openxmlformats.org/package/2006/relationships"><Relationship Type="http://schemas.openxmlformats.org/officeDocument/2006/relationships/hyperlink" Target="https://linea.ccb.org.co/descripcionciiu/"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1.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5.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drawing" Target="/xl/drawings/drawing1.xml" Id="rId1" /></Relationships>
</file>

<file path=xl/worksheets/_rels/sheet7.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8.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9.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31"/>
  <sheetViews>
    <sheetView zoomScale="85" zoomScaleNormal="85" workbookViewId="0">
      <selection activeCell="C11" sqref="C11"/>
    </sheetView>
  </sheetViews>
  <sheetFormatPr baseColWidth="10" defaultRowHeight="12.75"/>
  <cols>
    <col width="34.28515625" customWidth="1" min="1" max="1"/>
    <col width="20.5703125" customWidth="1" min="2" max="2"/>
    <col width="21.28515625" customWidth="1" min="3" max="3"/>
    <col width="19.85546875" bestFit="1" customWidth="1" min="4" max="4"/>
    <col width="24.7109375" customWidth="1" min="5" max="5"/>
    <col width="36.28515625" customWidth="1" min="7" max="7"/>
    <col width="25.140625" customWidth="1" min="8" max="8"/>
    <col width="24.85546875" customWidth="1" min="9" max="9"/>
    <col width="28" customWidth="1" min="10" max="10"/>
    <col width="22" bestFit="1" customWidth="1" min="11" max="11"/>
  </cols>
  <sheetData>
    <row r="1" ht="15.75" customHeight="1" thickBot="1">
      <c r="A1" s="789" t="inlineStr">
        <is>
          <t>TIPO DE PRODUCTOR</t>
        </is>
      </c>
      <c r="B1" s="1085" t="inlineStr">
        <is>
          <t>INGRESOS</t>
        </is>
      </c>
      <c r="C1" s="1086" t="n"/>
      <c r="D1" s="1078" t="inlineStr">
        <is>
          <t>ACTIVOS</t>
        </is>
      </c>
      <c r="E1" s="1079" t="n"/>
      <c r="G1" s="797" t="inlineStr">
        <is>
          <t>Modificar solo los campos en Azul</t>
        </is>
      </c>
      <c r="H1" s="797" t="n"/>
    </row>
    <row r="2" ht="15" customHeight="1">
      <c r="A2" s="1077" t="inlineStr">
        <is>
          <t>PEQUEÑO PRODUCTOR DE INGRESOS BAJOS</t>
        </is>
      </c>
      <c r="B2" s="820" t="inlineStr">
        <is>
          <t>DESDE</t>
        </is>
      </c>
      <c r="C2" s="820" t="inlineStr">
        <is>
          <t>HASTA 1.250 UVT</t>
        </is>
      </c>
      <c r="D2" s="823" t="inlineStr">
        <is>
          <t>DESDE</t>
        </is>
      </c>
      <c r="E2" s="823" t="inlineStr">
        <is>
          <t>HASTA 11.250 UVT</t>
        </is>
      </c>
    </row>
    <row r="3" ht="15" customHeight="1">
      <c r="A3" s="1072" t="n"/>
      <c r="B3" s="1575" t="n">
        <v>0</v>
      </c>
      <c r="C3" s="1575">
        <f>+B31*I5</f>
        <v/>
      </c>
      <c r="D3" s="1576" t="n">
        <v>0</v>
      </c>
      <c r="E3" s="1575">
        <f>+B31*K5</f>
        <v/>
      </c>
      <c r="G3" s="1080" t="inlineStr">
        <is>
          <t>Tipo Productor</t>
        </is>
      </c>
      <c r="H3" s="1074" t="inlineStr">
        <is>
          <t>Ingresos</t>
        </is>
      </c>
      <c r="I3" s="1075" t="n"/>
      <c r="J3" s="1074" t="inlineStr">
        <is>
          <t>Activos</t>
        </is>
      </c>
      <c r="K3" s="1075" t="n"/>
    </row>
    <row r="4" ht="15.75" customHeight="1" thickBot="1">
      <c r="A4" s="1073" t="n"/>
      <c r="B4" s="800" t="n"/>
      <c r="C4" s="801" t="n"/>
      <c r="D4" s="801" t="n"/>
      <c r="E4" s="801" t="n"/>
      <c r="G4" s="1081" t="n"/>
      <c r="H4" s="790" t="inlineStr">
        <is>
          <t>Desde</t>
        </is>
      </c>
      <c r="I4" s="790" t="inlineStr">
        <is>
          <t>Hasta</t>
        </is>
      </c>
      <c r="J4" s="790" t="inlineStr">
        <is>
          <t>Desde</t>
        </is>
      </c>
      <c r="K4" s="790" t="inlineStr">
        <is>
          <t>Hasta</t>
        </is>
      </c>
    </row>
    <row r="5" ht="15" customHeight="1">
      <c r="A5" s="1084" t="inlineStr">
        <is>
          <t xml:space="preserve">PEQUEÑO </t>
        </is>
      </c>
      <c r="B5" s="821" t="inlineStr">
        <is>
          <t>MAYOR A 1.250 UVT</t>
        </is>
      </c>
      <c r="C5" s="1577" t="inlineStr">
        <is>
          <t>HASTA 3.500 UVT</t>
        </is>
      </c>
      <c r="D5" s="1578" t="inlineStr">
        <is>
          <t>DESDE</t>
        </is>
      </c>
      <c r="E5" s="802" t="inlineStr">
        <is>
          <t>HASTA 11.250 UVT</t>
        </is>
      </c>
      <c r="G5" s="661" t="inlineStr">
        <is>
          <t>Pequeño Prod. Ingresos Bajos</t>
        </is>
      </c>
      <c r="H5" s="791" t="n">
        <v>0</v>
      </c>
      <c r="I5" s="791" t="n">
        <v>1250</v>
      </c>
      <c r="J5" s="791" t="n">
        <v>0</v>
      </c>
      <c r="K5" s="791" t="n">
        <v>11250</v>
      </c>
    </row>
    <row r="6">
      <c r="A6" s="1072" t="n"/>
      <c r="B6" s="1579">
        <f>+B31*H6</f>
        <v/>
      </c>
      <c r="C6" s="1579">
        <f>+B31*I6</f>
        <v/>
      </c>
      <c r="D6" s="1580" t="n">
        <v>0</v>
      </c>
      <c r="E6" s="1579">
        <f>+B31*K6</f>
        <v/>
      </c>
      <c r="G6" s="661" t="inlineStr">
        <is>
          <t>Pequeño Productor</t>
        </is>
      </c>
      <c r="H6" s="791" t="n">
        <v>1251</v>
      </c>
      <c r="I6" s="791" t="n">
        <v>3500</v>
      </c>
      <c r="J6" s="791" t="n">
        <v>0</v>
      </c>
      <c r="K6" s="791" t="n">
        <v>11250</v>
      </c>
    </row>
    <row r="7" ht="15" customHeight="1">
      <c r="A7" s="1072" t="n"/>
      <c r="B7" s="1581" t="n"/>
      <c r="C7" s="1581" t="n"/>
      <c r="D7" s="1581" t="n"/>
      <c r="E7" s="804" t="n"/>
      <c r="G7" s="661" t="inlineStr">
        <is>
          <t>Mediano Productor 1</t>
        </is>
      </c>
      <c r="H7" s="791" t="n">
        <v>3501</v>
      </c>
      <c r="I7" s="791" t="n">
        <v>68000</v>
      </c>
      <c r="J7" s="791" t="n">
        <v>0</v>
      </c>
      <c r="K7" s="791" t="n">
        <v>125000</v>
      </c>
    </row>
    <row r="8" ht="15.75" customHeight="1" thickBot="1">
      <c r="A8" s="1072" t="n"/>
      <c r="B8" s="1581" t="n"/>
      <c r="C8" s="1582" t="n"/>
      <c r="D8" s="1582" t="n"/>
      <c r="E8" s="804" t="n"/>
      <c r="G8" s="661" t="inlineStr">
        <is>
          <t>Mediano Productor 2</t>
        </is>
      </c>
      <c r="H8" s="791" t="n">
        <v>0</v>
      </c>
      <c r="I8" s="791" t="n">
        <v>3500</v>
      </c>
      <c r="J8" s="791" t="n">
        <v>11251</v>
      </c>
      <c r="K8" s="791" t="n">
        <v>125000</v>
      </c>
    </row>
    <row r="9" ht="15" customHeight="1">
      <c r="A9" s="1076" t="inlineStr">
        <is>
          <t xml:space="preserve">MEDIANO </t>
        </is>
      </c>
      <c r="B9" s="826" t="inlineStr">
        <is>
          <t>MAYORES A 3.501 UVT</t>
        </is>
      </c>
      <c r="C9" s="1583" t="inlineStr">
        <is>
          <t>HASTA 68.000 UVT</t>
        </is>
      </c>
      <c r="D9" s="825" t="inlineStr">
        <is>
          <t>DESDE</t>
        </is>
      </c>
      <c r="E9" s="826" t="inlineStr">
        <is>
          <t>HASTA 125.000 UVT</t>
        </is>
      </c>
      <c r="G9" s="661" t="inlineStr">
        <is>
          <t>Grande Productor 1</t>
        </is>
      </c>
      <c r="H9" s="791" t="n">
        <v>68001</v>
      </c>
      <c r="I9" s="791" t="n">
        <v>999999999</v>
      </c>
      <c r="J9" s="791" t="n">
        <v>125001</v>
      </c>
      <c r="K9" s="791" t="n">
        <v>999999999</v>
      </c>
    </row>
    <row r="10" ht="13.5" customHeight="1" thickBot="1">
      <c r="A10" s="1072" t="n"/>
      <c r="B10" s="1584">
        <f>+B26*H7</f>
        <v/>
      </c>
      <c r="C10" s="1585">
        <f>+B26*I7</f>
        <v/>
      </c>
      <c r="D10" s="1586" t="n">
        <v>0</v>
      </c>
      <c r="E10" s="1584">
        <f>+B26*K7</f>
        <v/>
      </c>
      <c r="G10" s="661" t="inlineStr">
        <is>
          <t>Grande Productor 2</t>
        </is>
      </c>
      <c r="H10" s="791" t="n">
        <v>0</v>
      </c>
      <c r="I10" s="791" t="n">
        <v>68000</v>
      </c>
      <c r="J10" s="791" t="n">
        <v>125001</v>
      </c>
      <c r="K10" s="791" t="n">
        <v>999999999</v>
      </c>
    </row>
    <row r="11" ht="15" customHeight="1">
      <c r="A11" s="1072" t="n"/>
      <c r="B11" s="1587" t="inlineStr">
        <is>
          <t>DESDE</t>
        </is>
      </c>
      <c r="C11" s="1588" t="inlineStr">
        <is>
          <t>HASTA 3.500 UVT</t>
        </is>
      </c>
      <c r="D11" s="826" t="inlineStr">
        <is>
          <t>MAYOR A 11.250 UVT</t>
        </is>
      </c>
      <c r="E11" s="827" t="inlineStr">
        <is>
          <t>HASTA 125.000 UVT</t>
        </is>
      </c>
    </row>
    <row r="12" ht="15.75" customHeight="1" thickBot="1">
      <c r="A12" s="1073" t="n"/>
      <c r="B12" s="1589" t="n">
        <v>0</v>
      </c>
      <c r="C12" s="1590">
        <f>+B26*I8</f>
        <v/>
      </c>
      <c r="D12" s="1589">
        <f>+B26*J8</f>
        <v/>
      </c>
      <c r="E12" s="1589">
        <f>+B26*K8</f>
        <v/>
      </c>
      <c r="G12" s="792" t="n"/>
    </row>
    <row r="13" ht="15" customHeight="1">
      <c r="A13" s="1071" t="inlineStr">
        <is>
          <t xml:space="preserve">GRANDE </t>
        </is>
      </c>
      <c r="B13" s="809" t="inlineStr">
        <is>
          <t>DESDE</t>
        </is>
      </c>
      <c r="C13" s="807" t="inlineStr">
        <is>
          <t>HASTA</t>
        </is>
      </c>
      <c r="D13" s="1591" t="inlineStr">
        <is>
          <t>DESDE</t>
        </is>
      </c>
      <c r="E13" s="1583" t="inlineStr">
        <is>
          <t>HASTA</t>
        </is>
      </c>
      <c r="G13" s="793" t="inlineStr">
        <is>
          <t>Cliente</t>
        </is>
      </c>
      <c r="H13" s="793" t="inlineStr">
        <is>
          <t>Ingresos en UVT</t>
        </is>
      </c>
      <c r="I13" s="793" t="inlineStr">
        <is>
          <t>Activos en UVT</t>
        </is>
      </c>
      <c r="J13" s="793" t="inlineStr">
        <is>
          <t>Tipo Pproductor</t>
        </is>
      </c>
      <c r="K13" s="839" t="n"/>
    </row>
    <row r="14" ht="13.5" customHeight="1" thickBot="1">
      <c r="A14" s="1072" t="n"/>
      <c r="B14" s="1592">
        <f>+B26*H9</f>
        <v/>
      </c>
      <c r="C14" s="1593">
        <f>+B26*I9</f>
        <v/>
      </c>
      <c r="D14" s="1594">
        <f>+B26*J9</f>
        <v/>
      </c>
      <c r="E14" s="1595">
        <f>+B26*K9</f>
        <v/>
      </c>
      <c r="G14" s="794">
        <f>+Intro_data!C13</f>
        <v/>
      </c>
      <c r="H14" s="798">
        <f>+Intro_data!A20</f>
        <v/>
      </c>
      <c r="I14" s="798">
        <f>+Intro_data!A19</f>
        <v/>
      </c>
      <c r="J14" s="795">
        <f>IF(AND(H14&gt;=0,H14&lt;=53015000),"PEQUEÑO PRODUCTOR DE INGRESOS BAJOS",IF(AND(I14&gt;=0,I14&lt;=477135000),"PEQUEÑO PRODUCTOR DE INGRESOS BAJOS",IF(AND(H14&gt;=53057412,H14&lt;=148442000),"PEQUEÑO",IF(AND(I14&gt;=0,I14&lt;=477135000),"PEQUEÑO",IF(AND(H14&gt;=148484412,H14&lt;=2884016000),"MEDIANO",IF(AND(I14&gt;=0,I14&lt;=5301500000),"MEDIANO",IF(AND(H14&gt;=0,H14&lt;=148442000),"MEDIANO",IF(AND(I14&gt;=477177412,I14&lt;=5301500000),"MEDIANO",IF(AND(H14&gt;=2884058412,H14&lt;=42411999957.588),"GRANDE",IF(AND(I14&gt;=5301542412,I14&lt;=42411999957.588),"GRANDE",IF(AND(H14&gt;=0,H14&lt;=2884016000),"GRANDE")))))))))))</f>
        <v/>
      </c>
      <c r="K14" s="840" t="n"/>
    </row>
    <row r="15" ht="15" customHeight="1">
      <c r="A15" s="1072" t="n"/>
      <c r="B15" s="809" t="inlineStr">
        <is>
          <t>DESDE</t>
        </is>
      </c>
      <c r="C15" s="807" t="inlineStr">
        <is>
          <t>HASTA 68.000 UVT</t>
        </is>
      </c>
      <c r="D15" s="1072" t="n"/>
      <c r="E15" s="1083" t="n"/>
    </row>
    <row r="16" ht="13.5" customHeight="1" thickBot="1">
      <c r="A16" s="1073" t="n"/>
      <c r="B16" s="1596" t="n">
        <v>0</v>
      </c>
      <c r="C16" s="1596">
        <f>+B26*I10</f>
        <v/>
      </c>
      <c r="D16" s="1073" t="n"/>
      <c r="E16" s="1079" t="n"/>
      <c r="J16" s="811" t="inlineStr">
        <is>
          <t>≤</t>
        </is>
      </c>
    </row>
    <row r="17">
      <c r="H17" s="810" t="n"/>
      <c r="J17" s="15" t="inlineStr">
        <is>
          <t>≥</t>
        </is>
      </c>
    </row>
    <row r="20">
      <c r="H20" s="15" t="inlineStr">
        <is>
          <t>El símbolo de menor que es &lt;. Otros dos símbolos de comparación son ≥ (mayor que o igual a) y ≤ (menor que o igual a).</t>
        </is>
      </c>
    </row>
    <row r="22">
      <c r="H22">
        <f>IF(AND(H14&gt;=0,H14&lt;=53015000),"PEQUEÑO PRODUCTOR DE INGRESOS BAJOS",IF(AND(I14&gt;=0,I14&lt;=477135000),"PEQUEÑO PRODUCTOR DE INGRESOS BAJOS",IF(AND(H14&gt;=53057412,H14&lt;=148442000),"PEQUEÑO PRODUCTOR",IF(AND(I14&gt;=0,I14&lt;=477135000),"PEQUEÑO PRODUCTOR",IF(AND(H14&gt;=148484412,H14&lt;=2884016000),"MEDIANO PRODUCTOR",IF(AND(I14&gt;=0,I14&lt;=5301500000),"MEDIANO PRODUCTOR",IF(AND(H14&gt;=0,H14&lt;=148442000),"MEDIANO PRODUCTOR",IF(AND(I14&gt;=477177412,I14&lt;=5301500000),"MEDIANO PRODUCTOR",IF(AND(H14&gt;=2884058412,H14&lt;=42411999957.588),"GRANDE PRODUCTOR",IF(AND(I14&gt;=5301542412,I14&lt;=42411999957.588),"GRANDE PRODUCTOR",IF(AND(H14&gt;=0,H14&lt;=2884016000),"GRANDE PRODUCTOR")))))))))))</f>
        <v/>
      </c>
    </row>
    <row r="26">
      <c r="A26" s="814" t="inlineStr">
        <is>
          <t>VALOR DE LA UVT 2023</t>
        </is>
      </c>
      <c r="B26" s="1597">
        <f>+B31</f>
        <v/>
      </c>
      <c r="C26" s="1598" t="n"/>
      <c r="D26" s="1598" t="n"/>
    </row>
    <row r="27">
      <c r="B27" s="812" t="n"/>
    </row>
    <row r="28">
      <c r="A28" s="816" t="inlineStr">
        <is>
          <t>Historico de la uvt</t>
        </is>
      </c>
      <c r="B28" s="815" t="n"/>
    </row>
    <row r="29">
      <c r="A29" s="15" t="inlineStr">
        <is>
          <t xml:space="preserve">año </t>
        </is>
      </c>
    </row>
    <row r="30">
      <c r="A30" t="n">
        <v>2022</v>
      </c>
      <c r="B30" s="1599" t="n">
        <v>38004</v>
      </c>
      <c r="C30" s="1599" t="n"/>
      <c r="D30" s="1599" t="n"/>
    </row>
    <row r="31">
      <c r="A31" t="n">
        <v>2023</v>
      </c>
      <c r="B31" s="1599" t="n">
        <v>42412</v>
      </c>
      <c r="C31" s="1599" t="n"/>
      <c r="D31" s="1599" t="n"/>
      <c r="E31" s="636" t="inlineStr">
        <is>
          <t>https://incp.org.co/uvt-para-2023-sera-42-412/</t>
        </is>
      </c>
    </row>
  </sheetData>
  <mergeCells count="11">
    <mergeCell ref="A13:A16"/>
    <mergeCell ref="J3:K3"/>
    <mergeCell ref="A9:A12"/>
    <mergeCell ref="A2:A4"/>
    <mergeCell ref="D1:E1"/>
    <mergeCell ref="G3:G4"/>
    <mergeCell ref="E14:E16"/>
    <mergeCell ref="A5:A8"/>
    <mergeCell ref="B1:C1"/>
    <mergeCell ref="D14:D16"/>
    <mergeCell ref="H3:I3"/>
  </mergeCells>
  <hyperlinks>
    <hyperlink ref="E31" r:id="rId1"/>
  </hyperlinks>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fitToPage="1"/>
  </sheetPr>
  <dimension ref="A1:Y72"/>
  <sheetViews>
    <sheetView topLeftCell="B49" zoomScaleNormal="100" workbookViewId="0">
      <selection activeCell="Q74" sqref="Q74"/>
    </sheetView>
  </sheetViews>
  <sheetFormatPr baseColWidth="10" defaultColWidth="0" defaultRowHeight="14.25"/>
  <cols>
    <col width="3.140625" customWidth="1" style="460" min="1" max="1"/>
    <col width="3.28515625" customWidth="1" style="460" min="2" max="2"/>
    <col width="2.42578125" customWidth="1" style="460" min="3" max="3"/>
    <col width="1.7109375" customWidth="1" style="460" min="4" max="4"/>
    <col width="3.42578125" customWidth="1" style="460" min="5" max="5"/>
    <col width="2.28515625" customWidth="1" style="460" min="6" max="6"/>
    <col width="0.42578125" customWidth="1" style="460" min="7" max="7"/>
    <col width="13.42578125" customWidth="1" style="460" min="8" max="8"/>
    <col width="7.7109375" customWidth="1" style="460" min="9" max="9"/>
    <col width="5.85546875" customWidth="1" style="460" min="10" max="10"/>
    <col width="6.85546875" customWidth="1" style="460" min="11" max="11"/>
    <col width="8.42578125" customWidth="1" style="460" min="12" max="12"/>
    <col width="3.140625" customWidth="1" style="460" min="13" max="13"/>
    <col width="17.42578125" customWidth="1" style="486" min="14" max="18"/>
    <col width="15.42578125" customWidth="1" style="486" min="19" max="21"/>
    <col hidden="1" width="15.42578125" customWidth="1" style="486" min="22" max="23"/>
    <col width="1" customWidth="1" style="460" min="24" max="24"/>
    <col width="2.42578125" customWidth="1" style="458" min="25" max="25"/>
    <col hidden="1" style="458" min="26" max="16384"/>
  </cols>
  <sheetData>
    <row r="1" ht="15" customFormat="1" customHeight="1" s="457" thickBot="1">
      <c r="A1" s="456" t="n"/>
      <c r="B1" s="456" t="n"/>
      <c r="C1" s="456" t="n"/>
      <c r="D1" s="456" t="n"/>
      <c r="E1" s="456" t="n"/>
      <c r="F1" s="456" t="n"/>
      <c r="G1" s="456" t="n"/>
      <c r="H1" s="456" t="n"/>
      <c r="I1" s="456" t="n"/>
      <c r="J1" s="456" t="n"/>
      <c r="K1" s="456" t="n"/>
      <c r="L1" s="456" t="n"/>
      <c r="M1" s="456" t="n"/>
      <c r="N1" s="423" t="n"/>
      <c r="O1" s="423" t="n"/>
      <c r="P1" s="423" t="n"/>
      <c r="Q1" s="423" t="n"/>
      <c r="R1" s="423" t="n"/>
      <c r="S1" s="423" t="n"/>
      <c r="T1" s="423" t="n"/>
      <c r="U1" s="423" t="n"/>
      <c r="V1" s="423" t="n"/>
      <c r="W1" s="423" t="n"/>
      <c r="X1" s="456" t="n"/>
    </row>
    <row r="2" ht="19.5" customHeight="1">
      <c r="A2" s="456" t="n"/>
      <c r="B2" s="1320" t="n"/>
      <c r="C2" s="1089" t="n"/>
      <c r="D2" s="1089" t="n"/>
      <c r="E2" s="1089" t="n"/>
      <c r="F2" s="1089" t="n"/>
      <c r="G2" s="1089" t="n"/>
      <c r="H2" s="1090" t="n"/>
      <c r="I2" s="1316" t="inlineStr">
        <is>
          <t>GUIA SOPORTE  PROYECTOS PRODUCTIVOS AGROPECUARIOS Y RURALES</t>
        </is>
      </c>
      <c r="J2" s="1089" t="n"/>
      <c r="K2" s="1089" t="n"/>
      <c r="L2" s="1089" t="n"/>
      <c r="M2" s="1089" t="n"/>
      <c r="N2" s="1089" t="n"/>
      <c r="O2" s="1089" t="n"/>
      <c r="P2" s="1089" t="n"/>
      <c r="Q2" s="1089" t="n"/>
      <c r="R2" s="1089" t="n"/>
      <c r="S2" s="1089" t="n"/>
      <c r="T2" s="526" t="n"/>
      <c r="U2" s="528" t="n"/>
      <c r="V2" s="528" t="n"/>
      <c r="W2" s="528" t="n"/>
      <c r="X2" s="527" t="n"/>
      <c r="Y2" s="457" t="n"/>
    </row>
    <row r="3" ht="19.5" customHeight="1">
      <c r="A3" s="456" t="n"/>
      <c r="B3" s="1109" t="n"/>
      <c r="C3" s="1094" t="n"/>
      <c r="D3" s="1094" t="n"/>
      <c r="E3" s="1094" t="n"/>
      <c r="F3" s="1094" t="n"/>
      <c r="G3" s="1094" t="n"/>
      <c r="H3" s="1096" t="n"/>
      <c r="I3" s="1109" t="n"/>
      <c r="J3" s="1094" t="n"/>
      <c r="K3" s="1094" t="n"/>
      <c r="L3" s="1094" t="n"/>
      <c r="M3" s="1094" t="n"/>
      <c r="N3" s="1094" t="n"/>
      <c r="O3" s="1094" t="n"/>
      <c r="P3" s="1094" t="n"/>
      <c r="Q3" s="1094" t="n"/>
      <c r="R3" s="1094" t="n"/>
      <c r="S3" s="1094" t="n"/>
      <c r="T3" s="529" t="n"/>
      <c r="U3" s="531" t="n"/>
      <c r="V3" s="531" t="n"/>
      <c r="W3" s="531" t="n"/>
      <c r="X3" s="530" t="n"/>
      <c r="Y3" s="457" t="n"/>
    </row>
    <row r="4" ht="19.5" customHeight="1">
      <c r="A4" s="456" t="n"/>
      <c r="B4" s="1109" t="n"/>
      <c r="C4" s="1094" t="n"/>
      <c r="D4" s="1094" t="n"/>
      <c r="E4" s="1094" t="n"/>
      <c r="F4" s="1094" t="n"/>
      <c r="G4" s="1094" t="n"/>
      <c r="H4" s="1096" t="n"/>
      <c r="I4" s="1109" t="n"/>
      <c r="J4" s="1094" t="n"/>
      <c r="K4" s="1094" t="n"/>
      <c r="L4" s="1094" t="n"/>
      <c r="M4" s="1094" t="n"/>
      <c r="N4" s="1094" t="n"/>
      <c r="O4" s="1094" t="n"/>
      <c r="P4" s="1094" t="n"/>
      <c r="Q4" s="1094" t="n"/>
      <c r="R4" s="1094" t="n"/>
      <c r="S4" s="1094" t="n"/>
      <c r="T4" s="529" t="n"/>
      <c r="U4" s="531" t="n"/>
      <c r="V4" s="531" t="n"/>
      <c r="W4" s="531" t="n"/>
      <c r="X4" s="530" t="n"/>
      <c r="Y4" s="457" t="n"/>
    </row>
    <row r="5" ht="19.5" customHeight="1" thickBot="1">
      <c r="A5" s="456" t="n"/>
      <c r="B5" s="1110" t="n"/>
      <c r="C5" s="1111" t="n"/>
      <c r="D5" s="1111" t="n"/>
      <c r="E5" s="1111" t="n"/>
      <c r="F5" s="1111" t="n"/>
      <c r="G5" s="1111" t="n"/>
      <c r="H5" s="1104" t="n"/>
      <c r="I5" s="1110" t="n"/>
      <c r="J5" s="1111" t="n"/>
      <c r="K5" s="1111" t="n"/>
      <c r="L5" s="1111" t="n"/>
      <c r="M5" s="1111" t="n"/>
      <c r="N5" s="1111" t="n"/>
      <c r="O5" s="1111" t="n"/>
      <c r="P5" s="1111" t="n"/>
      <c r="Q5" s="1111" t="n"/>
      <c r="R5" s="1111" t="n"/>
      <c r="S5" s="1111" t="n"/>
      <c r="T5" s="532" t="n"/>
      <c r="U5" s="534" t="n"/>
      <c r="V5" s="534" t="n"/>
      <c r="W5" s="534" t="n"/>
      <c r="X5" s="533" t="n"/>
      <c r="Y5" s="457" t="n"/>
    </row>
    <row r="6" ht="12.75" customFormat="1" customHeight="1" s="457" thickBot="1">
      <c r="B6" s="1326" t="n"/>
      <c r="C6" s="1094" t="n"/>
      <c r="D6" s="1094" t="n"/>
      <c r="E6" s="1094" t="n"/>
      <c r="F6" s="1094" t="n"/>
      <c r="G6" s="1094" t="n"/>
      <c r="H6" s="1094" t="n"/>
      <c r="I6" s="1094" t="n"/>
      <c r="J6" s="1094" t="n"/>
      <c r="K6" s="1094" t="n"/>
      <c r="L6" s="1094" t="n"/>
      <c r="M6" s="1094" t="n"/>
      <c r="N6" s="1094" t="n"/>
      <c r="O6" s="424" t="n"/>
      <c r="P6" s="424" t="n"/>
      <c r="Q6" s="424" t="n"/>
      <c r="R6" s="424" t="n"/>
      <c r="S6" s="424" t="n"/>
      <c r="T6" s="424" t="n"/>
      <c r="U6" s="424" t="n"/>
      <c r="V6" s="424" t="n"/>
      <c r="W6" s="424" t="n"/>
      <c r="X6" s="459" t="n"/>
      <c r="Y6" s="459" t="n"/>
    </row>
    <row r="7" ht="18.75" customFormat="1" customHeight="1" s="460" thickBot="1">
      <c r="A7" s="456" t="n"/>
      <c r="B7" s="1319" t="inlineStr">
        <is>
          <t>Página 4</t>
        </is>
      </c>
      <c r="C7" s="1238" t="n"/>
      <c r="D7" s="1238" t="n"/>
      <c r="E7" s="1238" t="n"/>
      <c r="F7" s="1238" t="n"/>
      <c r="G7" s="1238" t="n"/>
      <c r="H7" s="1238" t="n"/>
      <c r="I7" s="1238" t="n"/>
      <c r="J7" s="1238" t="n"/>
      <c r="K7" s="1238" t="n"/>
      <c r="L7" s="1238" t="n"/>
      <c r="M7" s="1238" t="n"/>
      <c r="N7" s="1238" t="n"/>
      <c r="O7" s="1238" t="n"/>
      <c r="P7" s="1238" t="n"/>
      <c r="Q7" s="1238" t="n"/>
      <c r="R7" s="1238" t="n"/>
      <c r="S7" s="1238" t="n"/>
      <c r="T7" s="1238" t="n"/>
      <c r="U7" s="1238" t="n"/>
      <c r="V7" s="1323" t="n"/>
      <c r="W7" s="1238" t="n"/>
      <c r="X7" s="1106" t="n"/>
      <c r="Y7" s="456" t="n"/>
    </row>
    <row r="8" ht="12.75" customFormat="1" customHeight="1" s="456" thickBot="1">
      <c r="B8" s="1330" t="n"/>
      <c r="C8" s="1094" t="n"/>
      <c r="D8" s="1094" t="n"/>
      <c r="E8" s="1094" t="n"/>
      <c r="F8" s="1094" t="n"/>
      <c r="G8" s="1094" t="n"/>
      <c r="H8" s="1094" t="n"/>
      <c r="I8" s="1094" t="n"/>
      <c r="J8" s="1094" t="n"/>
      <c r="K8" s="1094" t="n"/>
      <c r="L8" s="1094" t="n"/>
      <c r="M8" s="1094" t="n"/>
      <c r="N8" s="1094" t="n"/>
      <c r="O8" s="423" t="n"/>
      <c r="P8" s="423" t="n"/>
      <c r="Q8" s="423" t="n"/>
      <c r="R8" s="423" t="n"/>
      <c r="S8" s="423" t="n"/>
      <c r="T8" s="423" t="n"/>
      <c r="U8" s="423" t="n"/>
      <c r="V8" s="423" t="n"/>
      <c r="W8" s="423" t="n"/>
    </row>
    <row r="9" ht="15.75" customFormat="1" customHeight="1" s="463" thickBot="1">
      <c r="A9" s="461" t="n"/>
      <c r="B9" s="898" t="inlineStr">
        <is>
          <t>III.  ESTIMACION DE INGRESOS, Y ESTADO DE INGRESOS Y EGRESOS</t>
        </is>
      </c>
      <c r="C9" s="899" t="n"/>
      <c r="D9" s="899" t="n"/>
      <c r="E9" s="899" t="n"/>
      <c r="F9" s="899" t="n"/>
      <c r="G9" s="899" t="n"/>
      <c r="H9" s="899" t="n"/>
      <c r="I9" s="899" t="n"/>
      <c r="J9" s="899" t="n"/>
      <c r="K9" s="899" t="n"/>
      <c r="L9" s="899" t="n"/>
      <c r="M9" s="899" t="n"/>
      <c r="N9" s="900" t="n"/>
      <c r="O9" s="900" t="n"/>
      <c r="P9" s="900" t="n"/>
      <c r="Q9" s="900" t="n"/>
      <c r="R9" s="900" t="n"/>
      <c r="S9" s="900" t="n"/>
      <c r="T9" s="1311" t="inlineStr">
        <is>
          <t>miles de pesos</t>
        </is>
      </c>
      <c r="U9" s="1238" t="n"/>
      <c r="V9" s="900" t="n"/>
      <c r="W9" s="1311" t="inlineStr">
        <is>
          <t>miles de pesos</t>
        </is>
      </c>
      <c r="X9" s="902" t="n"/>
      <c r="Y9" s="462" t="n"/>
    </row>
    <row r="10" customFormat="1" s="463">
      <c r="A10" s="461" t="n"/>
      <c r="B10" s="464" t="inlineStr">
        <is>
          <t>A</t>
        </is>
      </c>
      <c r="C10" s="910" t="inlineStr">
        <is>
          <t>ESTIMACIÓN DE INGRESOS Y/O VENTAS DE LA ACTIVIDAD</t>
        </is>
      </c>
      <c r="D10" s="910" t="n"/>
      <c r="E10" s="910" t="n"/>
      <c r="F10" s="910" t="n"/>
      <c r="G10" s="910" t="n"/>
      <c r="H10" s="910" t="n"/>
      <c r="I10" s="910" t="n"/>
      <c r="J10" s="910" t="n"/>
      <c r="K10" s="910" t="n"/>
      <c r="L10" s="910" t="n"/>
      <c r="M10" s="910" t="n"/>
      <c r="N10" s="910" t="n"/>
      <c r="O10" s="910" t="n"/>
      <c r="P10" s="910" t="n"/>
      <c r="Q10" s="910" t="n"/>
      <c r="R10" s="910" t="n"/>
      <c r="S10" s="910" t="n"/>
      <c r="T10" s="910" t="n"/>
      <c r="U10" s="910" t="n"/>
      <c r="V10" s="466" t="n"/>
      <c r="W10" s="466" t="n"/>
      <c r="X10" s="903" t="n"/>
      <c r="Y10" s="462" t="n"/>
    </row>
    <row r="11" ht="13.5" customFormat="1" customHeight="1" s="463" thickBot="1">
      <c r="A11" s="461" t="n"/>
      <c r="B11" s="917" t="n"/>
      <c r="C11" s="911" t="n"/>
      <c r="D11" s="911" t="n"/>
      <c r="E11" s="911" t="n"/>
      <c r="F11" s="911" t="n"/>
      <c r="G11" s="911" t="n"/>
      <c r="H11" s="911" t="n"/>
      <c r="I11" s="911" t="n"/>
      <c r="J11" s="911" t="n"/>
      <c r="K11" s="911" t="n"/>
      <c r="L11" s="911" t="n"/>
      <c r="M11" s="911" t="n"/>
      <c r="N11" s="912" t="n"/>
      <c r="O11" s="912" t="n"/>
      <c r="P11" s="912" t="n"/>
      <c r="Q11" s="912" t="n"/>
      <c r="R11" s="912" t="n"/>
      <c r="S11" s="912" t="n"/>
      <c r="T11" s="912" t="n"/>
      <c r="U11" s="913" t="inlineStr">
        <is>
          <t>PERIODOS</t>
        </is>
      </c>
      <c r="V11" s="469" t="n"/>
      <c r="W11" s="468" t="inlineStr">
        <is>
          <t>PERIODOS</t>
        </is>
      </c>
      <c r="X11" s="904" t="n"/>
      <c r="Y11" s="462" t="n"/>
    </row>
    <row r="12" ht="22.5" customFormat="1" customHeight="1" s="473">
      <c r="A12" s="470" t="n"/>
      <c r="B12" s="918" t="n"/>
      <c r="C12" s="1314" t="inlineStr">
        <is>
          <t>ITEM</t>
        </is>
      </c>
      <c r="D12" s="1127" t="n"/>
      <c r="E12" s="1127" t="n"/>
      <c r="F12" s="1127" t="n"/>
      <c r="G12" s="1128" t="n"/>
      <c r="H12" s="1318" t="inlineStr">
        <is>
          <t>PRODUCTO</t>
        </is>
      </c>
      <c r="I12" s="1127" t="n"/>
      <c r="J12" s="1127" t="n"/>
      <c r="K12" s="1128" t="n"/>
      <c r="L12" s="914" t="n"/>
      <c r="M12" s="915" t="n"/>
      <c r="N12" s="916">
        <f>+'FORMATO -pag 3'!N10</f>
        <v/>
      </c>
      <c r="O12" s="916">
        <f>+'FORMATO -pag 3'!O10</f>
        <v/>
      </c>
      <c r="P12" s="916">
        <f>+'FORMATO -pag 3'!P10</f>
        <v/>
      </c>
      <c r="Q12" s="916">
        <f>+'FORMATO -pag 3'!Q10</f>
        <v/>
      </c>
      <c r="R12" s="916">
        <f>+'FORMATO -pag 3'!R10</f>
        <v/>
      </c>
      <c r="S12" s="916">
        <f>+'FORMATO -pag 3'!S10</f>
        <v/>
      </c>
      <c r="T12" s="916">
        <f>+'FORMATO -pag 3'!T10</f>
        <v/>
      </c>
      <c r="U12" s="916">
        <f>+'FORMATO -pag 3'!U10</f>
        <v/>
      </c>
      <c r="V12" s="916">
        <f>+'FORMATO -pag 3'!V10</f>
        <v/>
      </c>
      <c r="W12" s="916">
        <f>+'FORMATO -pag 3'!W10</f>
        <v/>
      </c>
      <c r="X12" s="905" t="n"/>
      <c r="Y12" s="472" t="n"/>
    </row>
    <row r="13" ht="21.75" customFormat="1" customHeight="1" s="463">
      <c r="A13" s="461" t="n"/>
      <c r="B13" s="917" t="n"/>
      <c r="C13" s="1313" t="n">
        <v>1</v>
      </c>
      <c r="D13" s="1130" t="n"/>
      <c r="E13" s="1130" t="n"/>
      <c r="F13" s="1130" t="n"/>
      <c r="G13" s="1144" t="n"/>
      <c r="H13" s="1329" t="inlineStr">
        <is>
          <t>VENTAS NETAS DE ACUERDO A LA ACTIVIDAD DEL CLIENTE</t>
        </is>
      </c>
      <c r="I13" s="1130" t="n"/>
      <c r="J13" s="1130" t="n"/>
      <c r="K13" s="1144" t="n"/>
      <c r="L13" s="1315" t="inlineStr">
        <is>
          <t>Subtotal</t>
        </is>
      </c>
      <c r="M13" s="1144" t="n"/>
      <c r="N13" s="1717">
        <f>+Intro_data!F12*(1+Intro_data!F13)</f>
        <v/>
      </c>
      <c r="O13" s="1717">
        <f>+IF(O12="",,N13*(1+Intro_data!$F$13))</f>
        <v/>
      </c>
      <c r="P13" s="1717">
        <f>+IF(P12="",,O13*(1+Intro_data!$F$13))</f>
        <v/>
      </c>
      <c r="Q13" s="1717">
        <f>+IF(Q12="",,P13*(1+Intro_data!$F$13))</f>
        <v/>
      </c>
      <c r="R13" s="1717">
        <f>+IF(R12="",,Q13*(1+Intro_data!$F$13))</f>
        <v/>
      </c>
      <c r="S13" s="1717">
        <f>+IF(S12="",,R13*(1+Intro_data!$F$13))</f>
        <v/>
      </c>
      <c r="T13" s="1717">
        <f>+IF(T12="",,S13*(1+Intro_data!$F$13))</f>
        <v/>
      </c>
      <c r="U13" s="1718">
        <f>+IF(U12="",,T13*(1+Intro_data!$F$13))</f>
        <v/>
      </c>
      <c r="V13" s="1719" t="n"/>
      <c r="W13" s="1679" t="n"/>
      <c r="X13" s="906" t="n"/>
      <c r="Y13" s="462" t="n"/>
    </row>
    <row r="14" ht="21.75" customFormat="1" customHeight="1" s="463">
      <c r="A14" s="461" t="n"/>
      <c r="B14" s="917" t="n"/>
      <c r="C14" s="1145" t="n"/>
      <c r="D14" s="1141" t="n"/>
      <c r="E14" s="1141" t="n"/>
      <c r="F14" s="1141" t="n"/>
      <c r="G14" s="1146" t="n"/>
      <c r="H14" s="1236" t="n"/>
      <c r="I14" s="1141" t="n"/>
      <c r="J14" s="1141" t="n"/>
      <c r="K14" s="1146" t="n"/>
      <c r="L14" s="1236" t="n"/>
      <c r="M14" s="1146" t="n"/>
      <c r="N14" s="1234" t="n"/>
      <c r="O14" s="1234" t="n"/>
      <c r="P14" s="1234" t="n"/>
      <c r="Q14" s="1234" t="n"/>
      <c r="R14" s="1234" t="n"/>
      <c r="S14" s="1234" t="n"/>
      <c r="T14" s="1234" t="n"/>
      <c r="U14" s="1310" t="n"/>
      <c r="V14" s="1325" t="n"/>
      <c r="W14" s="1310" t="n"/>
      <c r="X14" s="907" t="n"/>
      <c r="Y14" s="462" t="n"/>
    </row>
    <row r="15" ht="24.75" customFormat="1" customHeight="1" s="463">
      <c r="A15" s="461" t="n"/>
      <c r="B15" s="917" t="n"/>
      <c r="C15" s="1313" t="n">
        <v>2</v>
      </c>
      <c r="D15" s="1130" t="n"/>
      <c r="E15" s="1130" t="n"/>
      <c r="F15" s="1130" t="n"/>
      <c r="G15" s="1144" t="n"/>
      <c r="H15" s="1307" t="n"/>
      <c r="I15" s="1307" t="n"/>
      <c r="J15" s="1305" t="n"/>
      <c r="K15" s="1144" t="n"/>
      <c r="L15" s="1301" t="inlineStr">
        <is>
          <t>Subtotal</t>
        </is>
      </c>
      <c r="M15" s="1116" t="n"/>
      <c r="N15" s="1678" t="n"/>
      <c r="O15" s="1678" t="n"/>
      <c r="P15" s="1678" t="n"/>
      <c r="Q15" s="1678" t="n"/>
      <c r="R15" s="1678" t="n"/>
      <c r="S15" s="1678" t="n"/>
      <c r="T15" s="1678" t="n"/>
      <c r="U15" s="1679" t="n"/>
      <c r="V15" s="474" t="n"/>
      <c r="W15" s="430" t="n"/>
      <c r="X15" s="906" t="n"/>
      <c r="Y15" s="462" t="n"/>
    </row>
    <row r="16" ht="24.75" customFormat="1" customHeight="1" s="463">
      <c r="A16" s="461" t="n"/>
      <c r="B16" s="917" t="n"/>
      <c r="C16" s="1145" t="n"/>
      <c r="D16" s="1141" t="n"/>
      <c r="E16" s="1141" t="n"/>
      <c r="F16" s="1141" t="n"/>
      <c r="G16" s="1146" t="n"/>
      <c r="H16" s="1234" t="n"/>
      <c r="I16" s="1234" t="n"/>
      <c r="J16" s="1236" t="n"/>
      <c r="K16" s="1146" t="n"/>
      <c r="L16" s="1301" t="inlineStr">
        <is>
          <t>Valor</t>
        </is>
      </c>
      <c r="M16" s="1116" t="n"/>
      <c r="N16" s="1678" t="n"/>
      <c r="O16" s="1678" t="n"/>
      <c r="P16" s="1678" t="n"/>
      <c r="Q16" s="1678" t="n"/>
      <c r="R16" s="1678" t="n"/>
      <c r="S16" s="1678" t="n"/>
      <c r="T16" s="1678" t="n"/>
      <c r="U16" s="1679" t="n"/>
      <c r="V16" s="474" t="n"/>
      <c r="W16" s="430" t="n"/>
      <c r="X16" s="906" t="n"/>
      <c r="Y16" s="462" t="n"/>
    </row>
    <row r="17" ht="24.75" customFormat="1" customHeight="1" s="463">
      <c r="A17" s="461" t="n"/>
      <c r="B17" s="917" t="n"/>
      <c r="C17" s="1313" t="n">
        <v>3</v>
      </c>
      <c r="D17" s="1130" t="n"/>
      <c r="E17" s="1130" t="n"/>
      <c r="F17" s="1130" t="n"/>
      <c r="G17" s="1144" t="n"/>
      <c r="H17" s="1307" t="n"/>
      <c r="I17" s="1307" t="n"/>
      <c r="J17" s="1305" t="n"/>
      <c r="K17" s="1144" t="n"/>
      <c r="L17" s="1301" t="inlineStr">
        <is>
          <t>Subtotal</t>
        </is>
      </c>
      <c r="M17" s="1116" t="n"/>
      <c r="N17" s="1678" t="n"/>
      <c r="O17" s="1678" t="n"/>
      <c r="P17" s="1678" t="n"/>
      <c r="Q17" s="1678" t="n"/>
      <c r="R17" s="1678" t="n"/>
      <c r="S17" s="1678" t="n"/>
      <c r="T17" s="1678" t="n"/>
      <c r="U17" s="1679" t="n"/>
      <c r="V17" s="474" t="n"/>
      <c r="W17" s="430" t="n"/>
      <c r="X17" s="906" t="n"/>
      <c r="Y17" s="462" t="n"/>
    </row>
    <row r="18" ht="24.75" customFormat="1" customHeight="1" s="463">
      <c r="A18" s="461" t="n"/>
      <c r="B18" s="917" t="n"/>
      <c r="C18" s="1145" t="n"/>
      <c r="D18" s="1141" t="n"/>
      <c r="E18" s="1141" t="n"/>
      <c r="F18" s="1141" t="n"/>
      <c r="G18" s="1146" t="n"/>
      <c r="H18" s="1234" t="n"/>
      <c r="I18" s="1234" t="n"/>
      <c r="J18" s="1236" t="n"/>
      <c r="K18" s="1146" t="n"/>
      <c r="L18" s="1301" t="inlineStr">
        <is>
          <t>Valor</t>
        </is>
      </c>
      <c r="M18" s="1116" t="n"/>
      <c r="N18" s="1678" t="n"/>
      <c r="O18" s="1678" t="n"/>
      <c r="P18" s="1678" t="n"/>
      <c r="Q18" s="1678" t="n"/>
      <c r="R18" s="1678" t="n"/>
      <c r="S18" s="1678" t="n"/>
      <c r="T18" s="1678" t="n"/>
      <c r="U18" s="1679" t="n"/>
      <c r="V18" s="474" t="n"/>
      <c r="W18" s="430" t="n"/>
      <c r="X18" s="906" t="n"/>
      <c r="Y18" s="462" t="n"/>
    </row>
    <row r="19" ht="24.75" customFormat="1" customHeight="1" s="463">
      <c r="A19" s="461" t="n"/>
      <c r="B19" s="917" t="n"/>
      <c r="C19" s="1313" t="n">
        <v>4</v>
      </c>
      <c r="D19" s="1130" t="n"/>
      <c r="E19" s="1130" t="n"/>
      <c r="F19" s="1130" t="n"/>
      <c r="G19" s="1144" t="n"/>
      <c r="H19" s="1307" t="n"/>
      <c r="I19" s="1307" t="n"/>
      <c r="J19" s="1305" t="n"/>
      <c r="K19" s="1144" t="n"/>
      <c r="L19" s="1301" t="inlineStr">
        <is>
          <t>Subtotal</t>
        </is>
      </c>
      <c r="M19" s="1116" t="n"/>
      <c r="N19" s="1678" t="n"/>
      <c r="O19" s="1678" t="n"/>
      <c r="P19" s="1678" t="n"/>
      <c r="Q19" s="1678" t="n"/>
      <c r="R19" s="1678" t="n"/>
      <c r="S19" s="1678" t="n"/>
      <c r="T19" s="1678" t="n"/>
      <c r="U19" s="1679" t="n"/>
      <c r="V19" s="474" t="n"/>
      <c r="W19" s="430" t="n"/>
      <c r="X19" s="906" t="n"/>
      <c r="Y19" s="462" t="n"/>
    </row>
    <row r="20" ht="24.75" customFormat="1" customHeight="1" s="463">
      <c r="A20" s="461" t="n"/>
      <c r="B20" s="917" t="n"/>
      <c r="C20" s="1145" t="n"/>
      <c r="D20" s="1141" t="n"/>
      <c r="E20" s="1141" t="n"/>
      <c r="F20" s="1141" t="n"/>
      <c r="G20" s="1146" t="n"/>
      <c r="H20" s="1234" t="n"/>
      <c r="I20" s="1234" t="n"/>
      <c r="J20" s="1236" t="n"/>
      <c r="K20" s="1146" t="n"/>
      <c r="L20" s="1301" t="inlineStr">
        <is>
          <t>Valor</t>
        </is>
      </c>
      <c r="M20" s="1116" t="n"/>
      <c r="N20" s="1678" t="n"/>
      <c r="O20" s="1678" t="n"/>
      <c r="P20" s="1678" t="n"/>
      <c r="Q20" s="1678" t="n"/>
      <c r="R20" s="1678" t="n"/>
      <c r="S20" s="1678" t="n"/>
      <c r="T20" s="1678" t="n"/>
      <c r="U20" s="1679" t="n"/>
      <c r="V20" s="474" t="n"/>
      <c r="W20" s="430" t="n"/>
      <c r="X20" s="906" t="n"/>
      <c r="Y20" s="462" t="n"/>
    </row>
    <row r="21" ht="24.75" customFormat="1" customHeight="1" s="463">
      <c r="A21" s="461" t="n"/>
      <c r="B21" s="917" t="n"/>
      <c r="C21" s="1313" t="n">
        <v>5</v>
      </c>
      <c r="D21" s="1130" t="n"/>
      <c r="E21" s="1130" t="n"/>
      <c r="F21" s="1130" t="n"/>
      <c r="G21" s="1144" t="n"/>
      <c r="H21" s="1307" t="n"/>
      <c r="I21" s="1307" t="n"/>
      <c r="J21" s="1305" t="n"/>
      <c r="K21" s="1144" t="n"/>
      <c r="L21" s="1301" t="inlineStr">
        <is>
          <t>Subtotal</t>
        </is>
      </c>
      <c r="M21" s="1116" t="n"/>
      <c r="N21" s="1678" t="n"/>
      <c r="O21" s="1678" t="n"/>
      <c r="P21" s="1678" t="n"/>
      <c r="Q21" s="1678" t="n"/>
      <c r="R21" s="1678" t="n"/>
      <c r="S21" s="1678" t="n"/>
      <c r="T21" s="1678" t="n"/>
      <c r="U21" s="1679" t="n"/>
      <c r="V21" s="474" t="n"/>
      <c r="W21" s="430" t="n"/>
      <c r="X21" s="906" t="n"/>
      <c r="Y21" s="462" t="n"/>
    </row>
    <row r="22" ht="24.75" customFormat="1" customHeight="1" s="463">
      <c r="A22" s="461" t="n"/>
      <c r="B22" s="917" t="n"/>
      <c r="C22" s="1145" t="n"/>
      <c r="D22" s="1141" t="n"/>
      <c r="E22" s="1141" t="n"/>
      <c r="F22" s="1141" t="n"/>
      <c r="G22" s="1146" t="n"/>
      <c r="H22" s="1234" t="n"/>
      <c r="I22" s="1234" t="n"/>
      <c r="J22" s="1236" t="n"/>
      <c r="K22" s="1146" t="n"/>
      <c r="L22" s="1301" t="inlineStr">
        <is>
          <t>Valor</t>
        </is>
      </c>
      <c r="M22" s="1116" t="n"/>
      <c r="N22" s="1678" t="n"/>
      <c r="O22" s="1678" t="n"/>
      <c r="P22" s="1678" t="n"/>
      <c r="Q22" s="1678" t="n"/>
      <c r="R22" s="1678" t="n"/>
      <c r="S22" s="1678" t="n"/>
      <c r="T22" s="1678" t="n"/>
      <c r="U22" s="1679" t="n"/>
      <c r="V22" s="474" t="n"/>
      <c r="W22" s="430" t="n"/>
      <c r="X22" s="906" t="n"/>
      <c r="Y22" s="462" t="n"/>
    </row>
    <row r="23" hidden="1" ht="21.75" customFormat="1" customHeight="1" s="463">
      <c r="A23" s="461" t="n"/>
      <c r="B23" s="467" t="n"/>
      <c r="C23" s="1302" t="n">
        <v>5</v>
      </c>
      <c r="D23" s="1130" t="n"/>
      <c r="E23" s="1130" t="n"/>
      <c r="F23" s="1130" t="n"/>
      <c r="G23" s="1144" t="n"/>
      <c r="H23" s="1307" t="n"/>
      <c r="I23" s="1307" t="n"/>
      <c r="J23" s="1305" t="n"/>
      <c r="K23" s="1144" t="n"/>
      <c r="L23" s="1304" t="inlineStr">
        <is>
          <t>Unidades</t>
        </is>
      </c>
      <c r="M23" s="1116" t="n"/>
      <c r="N23" s="1678" t="n"/>
      <c r="O23" s="1678" t="n"/>
      <c r="P23" s="1678" t="n"/>
      <c r="Q23" s="1678" t="n"/>
      <c r="R23" s="1678" t="n"/>
      <c r="S23" s="1678" t="n"/>
      <c r="T23" s="1678" t="n"/>
      <c r="U23" s="1679" t="n"/>
      <c r="V23" s="474" t="n"/>
      <c r="W23" s="430" t="n"/>
      <c r="X23" s="906" t="n"/>
      <c r="Y23" s="462" t="n"/>
    </row>
    <row r="24" hidden="1" ht="21.75" customFormat="1" customHeight="1" s="463">
      <c r="A24" s="461" t="n"/>
      <c r="B24" s="467" t="n"/>
      <c r="C24" s="1145" t="n"/>
      <c r="D24" s="1141" t="n"/>
      <c r="E24" s="1141" t="n"/>
      <c r="F24" s="1141" t="n"/>
      <c r="G24" s="1146" t="n"/>
      <c r="H24" s="1234" t="n"/>
      <c r="I24" s="1234" t="n"/>
      <c r="J24" s="1236" t="n"/>
      <c r="K24" s="1146" t="n"/>
      <c r="L24" s="1304" t="inlineStr">
        <is>
          <t>Valor</t>
        </is>
      </c>
      <c r="M24" s="1116" t="n"/>
      <c r="N24" s="1678" t="n"/>
      <c r="O24" s="1678" t="n"/>
      <c r="P24" s="1678" t="n"/>
      <c r="Q24" s="1678" t="n"/>
      <c r="R24" s="1678" t="n"/>
      <c r="S24" s="1678" t="n"/>
      <c r="T24" s="1678" t="n"/>
      <c r="U24" s="1679" t="n"/>
      <c r="V24" s="474" t="n"/>
      <c r="W24" s="430" t="n"/>
      <c r="X24" s="906" t="n"/>
      <c r="Y24" s="462" t="n"/>
    </row>
    <row r="25" hidden="1" ht="21.75" customFormat="1" customHeight="1" s="463">
      <c r="A25" s="461" t="n"/>
      <c r="B25" s="467" t="n"/>
      <c r="C25" s="1302" t="n">
        <v>6</v>
      </c>
      <c r="D25" s="1130" t="n"/>
      <c r="E25" s="1130" t="n"/>
      <c r="F25" s="1130" t="n"/>
      <c r="G25" s="1144" t="n"/>
      <c r="H25" s="1307" t="n"/>
      <c r="I25" s="1307" t="n"/>
      <c r="J25" s="1305" t="n"/>
      <c r="K25" s="1144" t="n"/>
      <c r="L25" s="1304" t="inlineStr">
        <is>
          <t>Unidades</t>
        </is>
      </c>
      <c r="M25" s="1116" t="n"/>
      <c r="N25" s="1678" t="n"/>
      <c r="O25" s="1678" t="n"/>
      <c r="P25" s="1678" t="n"/>
      <c r="Q25" s="1678" t="n"/>
      <c r="R25" s="1678" t="n"/>
      <c r="S25" s="1678" t="inlineStr"/>
      <c r="T25" s="1678" t="inlineStr"/>
      <c r="U25" s="1679" t="inlineStr"/>
      <c r="V25" s="474" t="n"/>
      <c r="W25" s="430" t="n"/>
      <c r="X25" s="906" t="n"/>
      <c r="Y25" s="462" t="n"/>
    </row>
    <row r="26" hidden="1" ht="21.75" customFormat="1" customHeight="1" s="463">
      <c r="A26" s="461" t="n"/>
      <c r="B26" s="467" t="n"/>
      <c r="C26" s="1145" t="n"/>
      <c r="D26" s="1141" t="n"/>
      <c r="E26" s="1141" t="n"/>
      <c r="F26" s="1141" t="n"/>
      <c r="G26" s="1146" t="n"/>
      <c r="H26" s="1234" t="n"/>
      <c r="I26" s="1234" t="n"/>
      <c r="J26" s="1236" t="n"/>
      <c r="K26" s="1146" t="n"/>
      <c r="L26" s="1304" t="inlineStr">
        <is>
          <t>Valor</t>
        </is>
      </c>
      <c r="M26" s="1116" t="n"/>
      <c r="N26" s="1678" t="n"/>
      <c r="O26" s="1678" t="n"/>
      <c r="P26" s="1678" t="n"/>
      <c r="Q26" s="1678" t="n"/>
      <c r="R26" s="1678" t="n"/>
      <c r="S26" s="1678" t="n"/>
      <c r="T26" s="1678" t="n"/>
      <c r="U26" s="1679" t="n"/>
      <c r="V26" s="474" t="n"/>
      <c r="W26" s="430" t="n"/>
      <c r="X26" s="906" t="n"/>
      <c r="Y26" s="462" t="n"/>
    </row>
    <row r="27" hidden="1" ht="21.75" customFormat="1" customHeight="1" s="463">
      <c r="A27" s="461" t="n"/>
      <c r="B27" s="467" t="n"/>
      <c r="C27" s="1302" t="n">
        <v>7</v>
      </c>
      <c r="D27" s="1130" t="n"/>
      <c r="E27" s="1130" t="n"/>
      <c r="F27" s="1130" t="n"/>
      <c r="G27" s="1144" t="n"/>
      <c r="H27" s="1307" t="n"/>
      <c r="I27" s="1307" t="n"/>
      <c r="J27" s="1305" t="n"/>
      <c r="K27" s="1144" t="n"/>
      <c r="L27" s="1304" t="inlineStr">
        <is>
          <t>Unidades</t>
        </is>
      </c>
      <c r="M27" s="1116" t="n"/>
      <c r="N27" s="1678" t="n"/>
      <c r="O27" s="1678" t="n"/>
      <c r="P27" s="1678" t="n"/>
      <c r="Q27" s="1678" t="n"/>
      <c r="R27" s="1678" t="n"/>
      <c r="S27" s="1678" t="n"/>
      <c r="T27" s="1678" t="n"/>
      <c r="U27" s="1679" t="n"/>
      <c r="V27" s="474" t="n"/>
      <c r="W27" s="430" t="n"/>
      <c r="X27" s="906" t="n"/>
      <c r="Y27" s="462" t="n"/>
    </row>
    <row r="28" hidden="1" ht="21.75" customFormat="1" customHeight="1" s="463">
      <c r="A28" s="461" t="n"/>
      <c r="B28" s="467" t="n"/>
      <c r="C28" s="1145" t="n"/>
      <c r="D28" s="1141" t="n"/>
      <c r="E28" s="1141" t="n"/>
      <c r="F28" s="1141" t="n"/>
      <c r="G28" s="1146" t="n"/>
      <c r="H28" s="1234" t="n"/>
      <c r="I28" s="1234" t="n"/>
      <c r="J28" s="1236" t="n"/>
      <c r="K28" s="1146" t="n"/>
      <c r="L28" s="1304" t="inlineStr">
        <is>
          <t>Valor</t>
        </is>
      </c>
      <c r="M28" s="1116" t="n"/>
      <c r="N28" s="1678" t="n"/>
      <c r="O28" s="1678" t="n"/>
      <c r="P28" s="1678" t="n"/>
      <c r="Q28" s="1678" t="n"/>
      <c r="R28" s="1678" t="n"/>
      <c r="S28" s="1678" t="n"/>
      <c r="T28" s="1678" t="n"/>
      <c r="U28" s="1679" t="n"/>
      <c r="V28" s="474" t="n"/>
      <c r="W28" s="430" t="n"/>
      <c r="X28" s="906" t="n"/>
      <c r="Y28" s="462" t="n"/>
    </row>
    <row r="29" hidden="1" ht="21.75" customFormat="1" customHeight="1" s="463">
      <c r="A29" s="461" t="n"/>
      <c r="B29" s="467" t="n"/>
      <c r="C29" s="1302" t="n">
        <v>8</v>
      </c>
      <c r="D29" s="1130" t="n"/>
      <c r="E29" s="1130" t="n"/>
      <c r="F29" s="1130" t="n"/>
      <c r="G29" s="1144" t="n"/>
      <c r="H29" s="1307" t="n"/>
      <c r="I29" s="1307" t="n"/>
      <c r="J29" s="1305" t="n"/>
      <c r="K29" s="1144" t="n"/>
      <c r="L29" s="1304" t="inlineStr">
        <is>
          <t>Unidades</t>
        </is>
      </c>
      <c r="M29" s="1116" t="n"/>
      <c r="N29" s="1678" t="n"/>
      <c r="O29" s="1678" t="n"/>
      <c r="P29" s="1678" t="n"/>
      <c r="Q29" s="1678" t="n"/>
      <c r="R29" s="1678" t="n"/>
      <c r="S29" s="1678" t="n"/>
      <c r="T29" s="1678" t="n"/>
      <c r="U29" s="1679" t="n"/>
      <c r="V29" s="474" t="n"/>
      <c r="W29" s="430" t="n"/>
      <c r="X29" s="906" t="n"/>
      <c r="Y29" s="462" t="n"/>
    </row>
    <row r="30" hidden="1" ht="21.75" customFormat="1" customHeight="1" s="463">
      <c r="A30" s="461" t="n"/>
      <c r="B30" s="467" t="n"/>
      <c r="C30" s="1145" t="n"/>
      <c r="D30" s="1141" t="n"/>
      <c r="E30" s="1141" t="n"/>
      <c r="F30" s="1141" t="n"/>
      <c r="G30" s="1146" t="n"/>
      <c r="H30" s="1234" t="n"/>
      <c r="I30" s="1234" t="n"/>
      <c r="J30" s="1236" t="n"/>
      <c r="K30" s="1146" t="n"/>
      <c r="L30" s="1304" t="inlineStr">
        <is>
          <t>Valor</t>
        </is>
      </c>
      <c r="M30" s="1116" t="n"/>
      <c r="N30" s="1678" t="n"/>
      <c r="O30" s="1678" t="n"/>
      <c r="P30" s="1678" t="n"/>
      <c r="Q30" s="1678" t="n"/>
      <c r="R30" s="1678" t="n"/>
      <c r="S30" s="1678" t="n"/>
      <c r="T30" s="1678" t="n"/>
      <c r="U30" s="1679" t="n"/>
      <c r="V30" s="474" t="n"/>
      <c r="W30" s="430" t="n"/>
      <c r="X30" s="906" t="n"/>
      <c r="Y30" s="462" t="n"/>
    </row>
    <row r="31" ht="21.75" customFormat="1" customHeight="1" s="463" thickBot="1">
      <c r="A31" s="462" t="n"/>
      <c r="B31" s="917" t="n"/>
      <c r="C31" s="1312" t="inlineStr">
        <is>
          <t>TOTAL INGRESOS (SUMA 1+2+3+4)</t>
        </is>
      </c>
      <c r="D31" s="1111" t="n"/>
      <c r="E31" s="1111" t="n"/>
      <c r="F31" s="1111" t="n"/>
      <c r="G31" s="1111" t="n"/>
      <c r="H31" s="1111" t="n"/>
      <c r="I31" s="1111" t="n"/>
      <c r="J31" s="1111" t="n"/>
      <c r="K31" s="1111" t="n"/>
      <c r="L31" s="1111" t="n"/>
      <c r="M31" s="1269" t="n"/>
      <c r="N31" s="1720">
        <f>+N13</f>
        <v/>
      </c>
      <c r="O31" s="1720">
        <f>+O13</f>
        <v/>
      </c>
      <c r="P31" s="1720">
        <f>+P13</f>
        <v/>
      </c>
      <c r="Q31" s="1720">
        <f>+Q13</f>
        <v/>
      </c>
      <c r="R31" s="1720">
        <f>+R13</f>
        <v/>
      </c>
      <c r="S31" s="1720">
        <f>+S13</f>
        <v/>
      </c>
      <c r="T31" s="1720">
        <f>+T13</f>
        <v/>
      </c>
      <c r="U31" s="1721">
        <f>+U13</f>
        <v/>
      </c>
      <c r="V31" s="1722" t="n"/>
      <c r="W31" s="1723" t="n"/>
      <c r="X31" s="906" t="n"/>
      <c r="Y31" s="462" t="n"/>
    </row>
    <row r="32" ht="12.75" customFormat="1" customHeight="1" s="463">
      <c r="A32" s="461" t="n"/>
      <c r="B32" s="917" t="n"/>
      <c r="C32" s="911" t="n"/>
      <c r="D32" s="911" t="n"/>
      <c r="E32" s="911" t="n"/>
      <c r="F32" s="911" t="n"/>
      <c r="G32" s="911" t="n"/>
      <c r="H32" s="911" t="n"/>
      <c r="I32" s="911" t="n"/>
      <c r="J32" s="911" t="n"/>
      <c r="K32" s="911" t="n"/>
      <c r="L32" s="911" t="n"/>
      <c r="M32" s="911" t="n"/>
      <c r="N32" s="912" t="n"/>
      <c r="O32" s="912" t="n"/>
      <c r="P32" s="912" t="n"/>
      <c r="Q32" s="912" t="n"/>
      <c r="R32" s="912" t="n"/>
      <c r="S32" s="912" t="n"/>
      <c r="T32" s="912" t="n"/>
      <c r="U32" s="912" t="n"/>
      <c r="V32" s="465" t="n"/>
      <c r="W32" s="465" t="n"/>
      <c r="X32" s="904" t="n"/>
      <c r="Y32" s="462" t="n"/>
    </row>
    <row r="33" ht="4.5" customFormat="1" customHeight="1" s="463" thickBot="1">
      <c r="A33" s="461" t="n"/>
      <c r="B33" s="917" t="n"/>
      <c r="C33" s="911" t="n"/>
      <c r="D33" s="911" t="n"/>
      <c r="E33" s="911" t="n"/>
      <c r="F33" s="911" t="n"/>
      <c r="G33" s="911" t="n"/>
      <c r="H33" s="911" t="n"/>
      <c r="I33" s="911" t="n"/>
      <c r="J33" s="911" t="n"/>
      <c r="K33" s="911" t="n"/>
      <c r="L33" s="911" t="n"/>
      <c r="M33" s="911" t="n"/>
      <c r="N33" s="921" t="n"/>
      <c r="O33" s="921" t="n"/>
      <c r="P33" s="921" t="n"/>
      <c r="Q33" s="921" t="n"/>
      <c r="R33" s="921" t="n"/>
      <c r="S33" s="921" t="n"/>
      <c r="T33" s="921" t="n"/>
      <c r="U33" s="921" t="n"/>
      <c r="V33" s="476" t="n"/>
      <c r="W33" s="476" t="n"/>
      <c r="X33" s="904" t="n"/>
      <c r="Y33" s="462" t="n"/>
    </row>
    <row r="34" ht="20.25" customFormat="1" customHeight="1" s="463">
      <c r="A34" s="461" t="n"/>
      <c r="B34" s="477" t="inlineStr">
        <is>
          <t>B</t>
        </is>
      </c>
      <c r="C34" s="1317" t="inlineStr">
        <is>
          <t>ESTADO DE INGRESOS Y EGRESOS</t>
        </is>
      </c>
      <c r="D34" s="1127" t="n"/>
      <c r="E34" s="1127" t="n"/>
      <c r="F34" s="1127" t="n"/>
      <c r="G34" s="1127" t="n"/>
      <c r="H34" s="1127" t="n"/>
      <c r="I34" s="1127" t="n"/>
      <c r="J34" s="1127" t="n"/>
      <c r="K34" s="1127" t="n"/>
      <c r="L34" s="1127" t="n"/>
      <c r="M34" s="1128" t="n"/>
      <c r="N34" s="922" t="n"/>
      <c r="O34" s="923" t="n"/>
      <c r="P34" s="923" t="n"/>
      <c r="Q34" s="923" t="n"/>
      <c r="R34" s="923" t="n"/>
      <c r="S34" s="923" t="n"/>
      <c r="T34" s="923" t="n"/>
      <c r="U34" s="924" t="inlineStr">
        <is>
          <t>PERIODOS</t>
        </is>
      </c>
      <c r="V34" s="471" t="n"/>
      <c r="W34" s="478" t="inlineStr">
        <is>
          <t>PERIODOS</t>
        </is>
      </c>
      <c r="X34" s="908" t="n"/>
      <c r="Y34" s="462" t="n"/>
    </row>
    <row r="35" ht="20.25" customFormat="1" customHeight="1" s="463">
      <c r="A35" s="461" t="n"/>
      <c r="B35" s="917" t="n"/>
      <c r="C35" s="1327" t="inlineStr">
        <is>
          <t>INGRESOS</t>
        </is>
      </c>
      <c r="D35" s="1115" t="n"/>
      <c r="E35" s="1115" t="n"/>
      <c r="F35" s="1115" t="n"/>
      <c r="G35" s="1115" t="n"/>
      <c r="H35" s="1115" t="n"/>
      <c r="I35" s="1115" t="n"/>
      <c r="J35" s="1115" t="n"/>
      <c r="K35" s="1115" t="n"/>
      <c r="L35" s="1115" t="n"/>
      <c r="M35" s="1116" t="n"/>
      <c r="N35" s="925">
        <f>+N12</f>
        <v/>
      </c>
      <c r="O35" s="925">
        <f>+O12</f>
        <v/>
      </c>
      <c r="P35" s="925">
        <f>+P12</f>
        <v/>
      </c>
      <c r="Q35" s="925">
        <f>+Q12</f>
        <v/>
      </c>
      <c r="R35" s="925">
        <f>+R12</f>
        <v/>
      </c>
      <c r="S35" s="925">
        <f>+S12</f>
        <v/>
      </c>
      <c r="T35" s="925">
        <f>+T12</f>
        <v/>
      </c>
      <c r="U35" s="926">
        <f>+U12</f>
        <v/>
      </c>
      <c r="V35" s="495">
        <f>+V12</f>
        <v/>
      </c>
      <c r="W35" s="479">
        <f>+W12</f>
        <v/>
      </c>
      <c r="X35" s="908" t="n"/>
      <c r="Y35" s="462" t="n"/>
    </row>
    <row r="36" ht="34.5" customFormat="1" customHeight="1" s="463">
      <c r="A36" s="461" t="n"/>
      <c r="B36" s="917" t="n"/>
      <c r="C36" s="1308" t="inlineStr">
        <is>
          <t>Ingresos generados por actividades agropecuarias/agroindustriales</t>
        </is>
      </c>
      <c r="D36" s="1115" t="n"/>
      <c r="E36" s="1115" t="n"/>
      <c r="F36" s="1115" t="n"/>
      <c r="G36" s="1115" t="n"/>
      <c r="H36" s="1115" t="n"/>
      <c r="I36" s="1115" t="n"/>
      <c r="J36" s="1115" t="n"/>
      <c r="K36" s="1115" t="n"/>
      <c r="L36" s="1115" t="n"/>
      <c r="M36" s="1116" t="n"/>
      <c r="N36" s="1678">
        <f>+N31</f>
        <v/>
      </c>
      <c r="O36" s="1678">
        <f>+O31</f>
        <v/>
      </c>
      <c r="P36" s="1678">
        <f>+P31</f>
        <v/>
      </c>
      <c r="Q36" s="1678">
        <f>+Q31</f>
        <v/>
      </c>
      <c r="R36" s="1678">
        <f>+R31</f>
        <v/>
      </c>
      <c r="S36" s="1678">
        <f>+S31</f>
        <v/>
      </c>
      <c r="T36" s="1678">
        <f>+T31</f>
        <v/>
      </c>
      <c r="U36" s="1679">
        <f>+U31</f>
        <v/>
      </c>
      <c r="V36" s="1724" t="n"/>
      <c r="W36" s="1679" t="n"/>
      <c r="X36" s="908" t="n"/>
      <c r="Y36" s="462" t="n"/>
    </row>
    <row r="37" ht="34.5" customFormat="1" customHeight="1" s="463">
      <c r="A37" s="461" t="n"/>
      <c r="B37" s="917" t="n"/>
      <c r="C37" s="1308" t="inlineStr">
        <is>
          <t>Valor del presente crédito</t>
        </is>
      </c>
      <c r="D37" s="1115" t="n"/>
      <c r="E37" s="1115" t="n"/>
      <c r="F37" s="1115" t="n"/>
      <c r="G37" s="1115" t="n"/>
      <c r="H37" s="1115" t="n"/>
      <c r="I37" s="1115" t="n"/>
      <c r="J37" s="1115" t="n"/>
      <c r="K37" s="1115" t="n"/>
      <c r="L37" s="1115" t="n"/>
      <c r="M37" s="1116" t="n"/>
      <c r="N37" s="1680">
        <f>+Intro_data!C53</f>
        <v/>
      </c>
      <c r="O37" s="1680" t="n"/>
      <c r="P37" s="1680" t="n"/>
      <c r="Q37" s="1680" t="n"/>
      <c r="R37" s="1680" t="n"/>
      <c r="S37" s="1680" t="n"/>
      <c r="T37" s="1680" t="n"/>
      <c r="U37" s="1681" t="n"/>
      <c r="V37" s="497" t="n"/>
      <c r="W37" s="432" t="n"/>
      <c r="X37" s="908" t="n"/>
      <c r="Y37" s="462" t="n"/>
    </row>
    <row r="38" ht="34.5" customFormat="1" customHeight="1" s="463">
      <c r="A38" s="461" t="n"/>
      <c r="B38" s="917" t="n"/>
      <c r="C38" s="1308" t="inlineStr">
        <is>
          <t>Aportes con recursos propios al proyecto</t>
        </is>
      </c>
      <c r="D38" s="1115" t="n"/>
      <c r="E38" s="1115" t="n"/>
      <c r="F38" s="1115" t="n"/>
      <c r="G38" s="1115" t="n"/>
      <c r="H38" s="1115" t="n"/>
      <c r="I38" s="1115" t="n"/>
      <c r="J38" s="1115" t="n"/>
      <c r="K38" s="1115" t="n"/>
      <c r="L38" s="1115" t="n"/>
      <c r="M38" s="1116" t="n"/>
      <c r="N38" s="1680">
        <f>+'FORMATO -PÁGINA 1'!K62-'FORMATO -PÁGINA 1'!L62</f>
        <v/>
      </c>
      <c r="O38" s="1680" t="n"/>
      <c r="P38" s="1680" t="n"/>
      <c r="Q38" s="1680" t="n"/>
      <c r="R38" s="1680" t="n"/>
      <c r="S38" s="1680" t="n"/>
      <c r="T38" s="1680" t="n"/>
      <c r="U38" s="1681" t="n"/>
      <c r="V38" s="497" t="n"/>
      <c r="W38" s="432" t="n"/>
      <c r="X38" s="908" t="n"/>
      <c r="Y38" s="462" t="n"/>
    </row>
    <row r="39" ht="34.5" customFormat="1" customHeight="1" s="463">
      <c r="A39" s="461" t="n"/>
      <c r="B39" s="917" t="n"/>
      <c r="C39" s="1308" t="inlineStr">
        <is>
          <t xml:space="preserve">Otros ingresos </t>
        </is>
      </c>
      <c r="D39" s="1115" t="n"/>
      <c r="E39" s="1115" t="n"/>
      <c r="F39" s="1115" t="n"/>
      <c r="G39" s="1115" t="n"/>
      <c r="H39" s="1115" t="n"/>
      <c r="I39" s="1115" t="n"/>
      <c r="J39" s="1115" t="n"/>
      <c r="K39" s="1115" t="n"/>
      <c r="L39" s="1115" t="n"/>
      <c r="M39" s="1116" t="n"/>
      <c r="N39" s="1678" t="n"/>
      <c r="O39" s="1678" t="n"/>
      <c r="P39" s="1678" t="n"/>
      <c r="Q39" s="1678" t="n"/>
      <c r="R39" s="1678" t="n"/>
      <c r="S39" s="1678" t="n"/>
      <c r="T39" s="1678" t="n"/>
      <c r="U39" s="1679" t="n"/>
      <c r="V39" s="498" t="n"/>
      <c r="W39" s="430" t="n"/>
      <c r="X39" s="908" t="n"/>
      <c r="Y39" s="462" t="n"/>
    </row>
    <row r="40" ht="34.5" customFormat="1" customHeight="1" s="463" thickBot="1">
      <c r="A40" s="461" t="n"/>
      <c r="B40" s="917" t="n"/>
      <c r="C40" s="1312" t="inlineStr">
        <is>
          <t xml:space="preserve">TOTAL INGRESOS </t>
        </is>
      </c>
      <c r="D40" s="1111" t="n"/>
      <c r="E40" s="1111" t="n"/>
      <c r="F40" s="1111" t="n"/>
      <c r="G40" s="1111" t="n"/>
      <c r="H40" s="1111" t="n"/>
      <c r="I40" s="1111" t="n"/>
      <c r="J40" s="1111" t="n"/>
      <c r="K40" s="1111" t="n"/>
      <c r="L40" s="1111" t="n"/>
      <c r="M40" s="1269" t="n"/>
      <c r="N40" s="1725">
        <f>+SUM(N36:N39)</f>
        <v/>
      </c>
      <c r="O40" s="1725">
        <f>+SUM(O36:O39)</f>
        <v/>
      </c>
      <c r="P40" s="1725">
        <f>+SUM(P36:P39)</f>
        <v/>
      </c>
      <c r="Q40" s="1725">
        <f>+SUM(Q36:Q39)</f>
        <v/>
      </c>
      <c r="R40" s="1725">
        <f>+SUM(R36:R39)</f>
        <v/>
      </c>
      <c r="S40" s="1725">
        <f>+SUM(S36:S39)</f>
        <v/>
      </c>
      <c r="T40" s="1725">
        <f>+SUM(T36:T39)</f>
        <v/>
      </c>
      <c r="U40" s="1726">
        <f>+SUM(U36:U39)</f>
        <v/>
      </c>
      <c r="V40" s="1727" t="n"/>
      <c r="W40" s="1726" t="n"/>
      <c r="X40" s="908" t="n"/>
      <c r="Y40" s="462" t="n"/>
    </row>
    <row r="41" ht="34.5" customFormat="1" customHeight="1" s="463">
      <c r="A41" s="461" t="n"/>
      <c r="B41" s="917" t="n"/>
      <c r="C41" s="1306" t="inlineStr">
        <is>
          <t>EGRESOS</t>
        </is>
      </c>
      <c r="D41" s="1127" t="n"/>
      <c r="E41" s="1127" t="n"/>
      <c r="F41" s="1127" t="n"/>
      <c r="G41" s="1127" t="n"/>
      <c r="H41" s="1127" t="n"/>
      <c r="I41" s="1127" t="n"/>
      <c r="J41" s="1127" t="n"/>
      <c r="K41" s="1127" t="n"/>
      <c r="L41" s="1127" t="n"/>
      <c r="M41" s="1128" t="n"/>
      <c r="N41" s="928" t="n"/>
      <c r="O41" s="928" t="n"/>
      <c r="P41" s="928" t="n"/>
      <c r="Q41" s="928" t="n"/>
      <c r="R41" s="928" t="n"/>
      <c r="S41" s="928" t="n"/>
      <c r="T41" s="928" t="n"/>
      <c r="U41" s="929" t="n"/>
      <c r="V41" s="480" t="n"/>
      <c r="W41" s="481" t="n"/>
      <c r="X41" s="908" t="n"/>
      <c r="Y41" s="462" t="n"/>
    </row>
    <row r="42" ht="34.5" customFormat="1" customHeight="1" s="463">
      <c r="A42" s="461" t="n"/>
      <c r="B42" s="917" t="n"/>
      <c r="C42" s="1308" t="inlineStr">
        <is>
          <t>Valor de la inversión + costos de producción</t>
        </is>
      </c>
      <c r="D42" s="1115" t="n"/>
      <c r="E42" s="1115" t="n"/>
      <c r="F42" s="1115" t="n"/>
      <c r="G42" s="1115" t="n"/>
      <c r="H42" s="1115" t="n"/>
      <c r="I42" s="1115" t="n"/>
      <c r="J42" s="1115" t="n"/>
      <c r="K42" s="1115" t="n"/>
      <c r="L42" s="1115" t="n"/>
      <c r="M42" s="1116" t="n"/>
      <c r="N42" s="1678">
        <f>+'FORMATO -pag 3'!N38</f>
        <v/>
      </c>
      <c r="O42" s="1678">
        <f>+'FORMATO -pag 3'!O38</f>
        <v/>
      </c>
      <c r="P42" s="1678">
        <f>+'FORMATO -pag 3'!P38</f>
        <v/>
      </c>
      <c r="Q42" s="1678">
        <f>+'FORMATO -pag 3'!Q38</f>
        <v/>
      </c>
      <c r="R42" s="1678">
        <f>+'FORMATO -pag 3'!R38</f>
        <v/>
      </c>
      <c r="S42" s="1678">
        <f>+'FORMATO -pag 3'!S38</f>
        <v/>
      </c>
      <c r="T42" s="1678">
        <f>+'FORMATO -pag 3'!T38</f>
        <v/>
      </c>
      <c r="U42" s="1679">
        <f>+'FORMATO -pag 3'!U38</f>
        <v/>
      </c>
      <c r="V42" s="1724" t="n"/>
      <c r="W42" s="1679" t="n"/>
      <c r="X42" s="908" t="n"/>
      <c r="Y42" s="462" t="n"/>
    </row>
    <row r="43" ht="34.5" customFormat="1" customHeight="1" s="463">
      <c r="A43" s="461" t="n"/>
      <c r="B43" s="917" t="n"/>
      <c r="C43" s="1308" t="inlineStr">
        <is>
          <t>Amortización a capital del presente crédito</t>
        </is>
      </c>
      <c r="D43" s="1115" t="n"/>
      <c r="E43" s="1115" t="n"/>
      <c r="F43" s="1115" t="n"/>
      <c r="G43" s="1115" t="n"/>
      <c r="H43" s="1115" t="n"/>
      <c r="I43" s="1115" t="n"/>
      <c r="J43" s="1115" t="n"/>
      <c r="K43" s="1115" t="n"/>
      <c r="L43" s="1115" t="n"/>
      <c r="M43" s="1116" t="n"/>
      <c r="N43" s="1678">
        <f>+'FORMATO -pag 3'!N44</f>
        <v/>
      </c>
      <c r="O43" s="1678">
        <f>+'FORMATO -pag 3'!O44</f>
        <v/>
      </c>
      <c r="P43" s="1678">
        <f>+'FORMATO -pag 3'!P44</f>
        <v/>
      </c>
      <c r="Q43" s="1678">
        <f>+'FORMATO -pag 3'!Q44</f>
        <v/>
      </c>
      <c r="R43" s="1678">
        <f>+'FORMATO -pag 3'!R44</f>
        <v/>
      </c>
      <c r="S43" s="1678">
        <f>+'FORMATO -pag 3'!S44</f>
        <v/>
      </c>
      <c r="T43" s="1678">
        <f>+'FORMATO -pag 3'!T44</f>
        <v/>
      </c>
      <c r="U43" s="1679">
        <f>+'FORMATO -pag 3'!U44</f>
        <v/>
      </c>
      <c r="V43" s="1724" t="n"/>
      <c r="W43" s="1679" t="n"/>
      <c r="X43" s="908" t="n"/>
      <c r="Y43" s="462" t="n"/>
    </row>
    <row r="44" ht="34.5" customFormat="1" customHeight="1" s="463">
      <c r="A44" s="461" t="n"/>
      <c r="B44" s="917" t="n"/>
      <c r="C44" s="1308" t="inlineStr">
        <is>
          <t>Pago de Intereses del presente crédito</t>
        </is>
      </c>
      <c r="D44" s="1115" t="n"/>
      <c r="E44" s="1115" t="n"/>
      <c r="F44" s="1115" t="n"/>
      <c r="G44" s="1115" t="n"/>
      <c r="H44" s="1115" t="n"/>
      <c r="I44" s="1115" t="n"/>
      <c r="J44" s="1115" t="n"/>
      <c r="K44" s="1115" t="n"/>
      <c r="L44" s="1115" t="n"/>
      <c r="M44" s="1116" t="n"/>
      <c r="N44" s="1678">
        <f>+'FORMATO -pag 3'!N45</f>
        <v/>
      </c>
      <c r="O44" s="1678">
        <f>+'FORMATO -pag 3'!O45</f>
        <v/>
      </c>
      <c r="P44" s="1678">
        <f>+'FORMATO -pag 3'!P45</f>
        <v/>
      </c>
      <c r="Q44" s="1678">
        <f>+'FORMATO -pag 3'!Q45</f>
        <v/>
      </c>
      <c r="R44" s="1678">
        <f>+'FORMATO -pag 3'!R45</f>
        <v/>
      </c>
      <c r="S44" s="1678">
        <f>+'FORMATO -pag 3'!S45</f>
        <v/>
      </c>
      <c r="T44" s="1678">
        <f>+'FORMATO -pag 3'!T45</f>
        <v/>
      </c>
      <c r="U44" s="1679">
        <f>+'FORMATO -pag 3'!U45</f>
        <v/>
      </c>
      <c r="V44" s="1724" t="n"/>
      <c r="W44" s="1679" t="n"/>
      <c r="X44" s="908" t="n"/>
      <c r="Y44" s="462" t="n"/>
    </row>
    <row r="45" ht="34.5" customFormat="1" customHeight="1" s="463">
      <c r="A45" s="461" t="n"/>
      <c r="B45" s="917" t="n"/>
      <c r="C45" s="927" t="inlineStr">
        <is>
          <t>Otros costos operacionales</t>
        </is>
      </c>
      <c r="D45" s="857" t="n"/>
      <c r="E45" s="857" t="n"/>
      <c r="F45" s="857" t="n"/>
      <c r="G45" s="857" t="n"/>
      <c r="H45" s="857" t="n"/>
      <c r="I45" s="857" t="n"/>
      <c r="J45" s="857" t="n"/>
      <c r="K45" s="857" t="n"/>
      <c r="L45" s="857" t="n"/>
      <c r="M45" s="858" t="n"/>
      <c r="N45" s="1678" t="n"/>
      <c r="O45" s="1678" t="n"/>
      <c r="P45" s="1678" t="n"/>
      <c r="Q45" s="1678" t="n"/>
      <c r="R45" s="1678" t="n"/>
      <c r="S45" s="1678" t="n"/>
      <c r="T45" s="1678" t="n"/>
      <c r="U45" s="1679" t="n"/>
      <c r="V45" s="1724" t="n"/>
      <c r="W45" s="1679" t="n"/>
      <c r="X45" s="908" t="n"/>
      <c r="Y45" s="462" t="n"/>
    </row>
    <row r="46" ht="34.5" customFormat="1" customHeight="1" s="463" thickBot="1">
      <c r="A46" s="461" t="n"/>
      <c r="B46" s="917" t="n"/>
      <c r="C46" s="1308" t="inlineStr">
        <is>
          <t>Otros egresos incluidos otros créditos (intereses y capital)</t>
        </is>
      </c>
      <c r="D46" s="1115" t="n"/>
      <c r="E46" s="1115" t="n"/>
      <c r="F46" s="1115" t="n"/>
      <c r="G46" s="1115" t="n"/>
      <c r="H46" s="1115" t="n"/>
      <c r="I46" s="1115" t="n"/>
      <c r="J46" s="1115" t="n"/>
      <c r="K46" s="1115" t="n"/>
      <c r="L46" s="1115" t="n"/>
      <c r="M46" s="1116" t="n"/>
      <c r="N46" s="1678" t="n"/>
      <c r="O46" s="1678" t="n"/>
      <c r="P46" s="1678" t="n"/>
      <c r="Q46" s="1678" t="n"/>
      <c r="R46" s="1678" t="n"/>
      <c r="S46" s="1678" t="n"/>
      <c r="T46" s="1678" t="n"/>
      <c r="U46" s="1679" t="n"/>
      <c r="V46" s="498" t="n"/>
      <c r="W46" s="430" t="n"/>
      <c r="X46" s="908" t="n"/>
      <c r="Y46" s="462" t="n"/>
    </row>
    <row r="47" ht="23.25" customFormat="1" customHeight="1" s="463" thickBot="1">
      <c r="A47" s="461" t="n"/>
      <c r="B47" s="917" t="n"/>
      <c r="C47" s="1322" t="inlineStr">
        <is>
          <t xml:space="preserve">TOTAL EGRESOS </t>
        </is>
      </c>
      <c r="D47" s="1238" t="n"/>
      <c r="E47" s="1238" t="n"/>
      <c r="F47" s="1238" t="n"/>
      <c r="G47" s="1238" t="n"/>
      <c r="H47" s="1238" t="n"/>
      <c r="I47" s="1238" t="n"/>
      <c r="J47" s="1238" t="n"/>
      <c r="K47" s="1238" t="n"/>
      <c r="L47" s="1238" t="n"/>
      <c r="M47" s="1238" t="n"/>
      <c r="N47" s="1725">
        <f>+SUM(N42:N46)</f>
        <v/>
      </c>
      <c r="O47" s="1725">
        <f>+SUM(O42:O46)</f>
        <v/>
      </c>
      <c r="P47" s="1725">
        <f>+SUM(P42:P46)</f>
        <v/>
      </c>
      <c r="Q47" s="1725">
        <f>+SUM(Q42:Q46)</f>
        <v/>
      </c>
      <c r="R47" s="1725">
        <f>+SUM(R42:R46)</f>
        <v/>
      </c>
      <c r="S47" s="1725">
        <f>+SUM(S42:S46)</f>
        <v/>
      </c>
      <c r="T47" s="1725">
        <f>+SUM(T42:T46)</f>
        <v/>
      </c>
      <c r="U47" s="1726">
        <f>+SUM(U42:U46)</f>
        <v/>
      </c>
      <c r="V47" s="1727" t="n"/>
      <c r="W47" s="1726" t="n"/>
      <c r="X47" s="908" t="n"/>
      <c r="Y47" s="462" t="n"/>
    </row>
    <row r="48" ht="23.25" customFormat="1" customHeight="1" s="463" thickBot="1">
      <c r="A48" s="461" t="n"/>
      <c r="B48" s="917" t="n"/>
      <c r="C48" s="1322" t="inlineStr">
        <is>
          <t xml:space="preserve">EXCEDENTE (DEFICIT) </t>
        </is>
      </c>
      <c r="D48" s="1238" t="n"/>
      <c r="E48" s="1238" t="n"/>
      <c r="F48" s="1238" t="n"/>
      <c r="G48" s="1238" t="n"/>
      <c r="H48" s="1238" t="n"/>
      <c r="I48" s="1238" t="n"/>
      <c r="J48" s="1238" t="n"/>
      <c r="K48" s="1238" t="n"/>
      <c r="L48" s="1238" t="n"/>
      <c r="M48" s="1238" t="n"/>
      <c r="N48" s="1725">
        <f>+N40-N47</f>
        <v/>
      </c>
      <c r="O48" s="1725">
        <f>+O40-O47</f>
        <v/>
      </c>
      <c r="P48" s="1725">
        <f>+P40-P47</f>
        <v/>
      </c>
      <c r="Q48" s="1725">
        <f>+Q40-Q47</f>
        <v/>
      </c>
      <c r="R48" s="1725">
        <f>+R40-R47</f>
        <v/>
      </c>
      <c r="S48" s="1725">
        <f>+S40-S47</f>
        <v/>
      </c>
      <c r="T48" s="1725">
        <f>+T40-T47</f>
        <v/>
      </c>
      <c r="U48" s="1726">
        <f>+U40-U47</f>
        <v/>
      </c>
      <c r="V48" s="1727" t="n"/>
      <c r="W48" s="1726" t="n"/>
      <c r="X48" s="908" t="n"/>
      <c r="Y48" s="462" t="n"/>
    </row>
    <row r="49" ht="8.25" customFormat="1" customHeight="1" s="463">
      <c r="A49" s="461" t="n"/>
      <c r="B49" s="917" t="n"/>
      <c r="C49" s="930" t="n"/>
      <c r="D49" s="930" t="n"/>
      <c r="E49" s="930" t="n"/>
      <c r="F49" s="930" t="n"/>
      <c r="G49" s="930" t="n"/>
      <c r="H49" s="930" t="n"/>
      <c r="I49" s="930" t="n"/>
      <c r="J49" s="930" t="n"/>
      <c r="K49" s="930" t="n"/>
      <c r="L49" s="930" t="n"/>
      <c r="M49" s="930" t="n"/>
      <c r="N49" s="933" t="n"/>
      <c r="O49" s="933" t="n"/>
      <c r="P49" s="933" t="n"/>
      <c r="Q49" s="933" t="n"/>
      <c r="R49" s="933" t="n"/>
      <c r="S49" s="933" t="n"/>
      <c r="T49" s="933" t="n"/>
      <c r="U49" s="934" t="n"/>
      <c r="V49" s="482" t="n"/>
      <c r="W49" s="482" t="n"/>
      <c r="X49" s="908" t="n"/>
      <c r="Y49" s="462" t="n"/>
    </row>
    <row r="50" ht="8.25" customFormat="1" customHeight="1" s="463" thickBot="1">
      <c r="A50" s="461" t="n"/>
      <c r="B50" s="931" t="n"/>
      <c r="C50" s="932" t="n"/>
      <c r="D50" s="932" t="n"/>
      <c r="E50" s="932" t="n"/>
      <c r="F50" s="932" t="n"/>
      <c r="G50" s="932" t="n"/>
      <c r="H50" s="932" t="n"/>
      <c r="I50" s="932" t="n"/>
      <c r="J50" s="932" t="n"/>
      <c r="K50" s="932" t="n"/>
      <c r="L50" s="932" t="n"/>
      <c r="M50" s="932" t="n"/>
      <c r="N50" s="935" t="n"/>
      <c r="O50" s="935" t="n"/>
      <c r="P50" s="935" t="n"/>
      <c r="Q50" s="935" t="n"/>
      <c r="R50" s="935" t="n"/>
      <c r="S50" s="935" t="n"/>
      <c r="T50" s="935" t="n"/>
      <c r="U50" s="935" t="n"/>
      <c r="V50" s="483" t="n"/>
      <c r="W50" s="483" t="n"/>
      <c r="X50" s="909" t="n"/>
      <c r="Y50" s="462" t="n"/>
    </row>
    <row r="51" ht="14.25" customFormat="1" customHeight="1" s="462">
      <c r="A51" s="461" t="n"/>
      <c r="N51" s="484" t="n"/>
      <c r="O51" s="484" t="n"/>
      <c r="P51" s="484" t="n"/>
      <c r="Q51" s="484" t="n"/>
      <c r="R51" s="484" t="n"/>
      <c r="S51" s="484" t="n"/>
      <c r="T51" s="484" t="n"/>
      <c r="U51" s="484" t="n"/>
      <c r="V51" s="484" t="n"/>
      <c r="W51" s="484" t="n"/>
    </row>
    <row r="52" ht="14.25" customFormat="1" customHeight="1" s="1728">
      <c r="N52" s="15" t="n"/>
    </row>
    <row r="53" ht="12.75" customFormat="1" customHeight="1" s="1728">
      <c r="N53" s="1062" t="inlineStr">
        <is>
          <t>saldo de cifin</t>
        </is>
      </c>
      <c r="O53" s="1729" t="n"/>
    </row>
    <row r="54" ht="12.75" customFormat="1" customHeight="1" s="1728">
      <c r="N54" s="1062" t="inlineStr">
        <is>
          <t>fecha de recibido</t>
        </is>
      </c>
      <c r="O54" s="1064" t="n"/>
    </row>
    <row r="55" ht="12.75" customFormat="1" customHeight="1" s="1728"/>
    <row r="56" ht="13.5" customFormat="1" customHeight="1" s="1730">
      <c r="N56" s="1731" t="inlineStr">
        <is>
          <t>SECTOR FINANCIERO</t>
        </is>
      </c>
    </row>
    <row r="57" ht="20.25" customFormat="1" customHeight="1" s="1728">
      <c r="L57" s="1066" t="inlineStr">
        <is>
          <t>VENCE</t>
        </is>
      </c>
      <c r="M57" s="1066" t="inlineStr">
        <is>
          <t>Causar</t>
        </is>
      </c>
      <c r="N57" s="1067" t="inlineStr">
        <is>
          <t>Obligaciones principales</t>
        </is>
      </c>
      <c r="O57" s="1066" t="inlineStr">
        <is>
          <t>AÑO 1</t>
        </is>
      </c>
      <c r="P57" s="1066" t="inlineStr">
        <is>
          <t>AÑO 2</t>
        </is>
      </c>
      <c r="Q57" s="1732" t="inlineStr">
        <is>
          <t>AÑO 3</t>
        </is>
      </c>
      <c r="R57" s="1732" t="inlineStr">
        <is>
          <t>AÑO 4</t>
        </is>
      </c>
      <c r="S57" s="1732" t="inlineStr">
        <is>
          <t>AÑO 5</t>
        </is>
      </c>
    </row>
    <row r="58" ht="20.25" customFormat="1" customHeight="1" s="1728"/>
    <row r="59" ht="20.25" customFormat="1" customHeight="1" s="1728"/>
    <row r="60" ht="20.25" customFormat="1" customHeight="1" s="1728"/>
    <row r="61" ht="14.25" customFormat="1" customHeight="1" s="1728"/>
    <row r="62" ht="20.25" customFormat="1" customHeight="1" s="1728">
      <c r="L62" s="1728" t="inlineStr">
        <is>
          <t xml:space="preserve">Interes </t>
        </is>
      </c>
      <c r="M62" s="1069" t="n">
        <v>0.1</v>
      </c>
      <c r="N62" s="1730">
        <f>+N61*M62</f>
        <v/>
      </c>
      <c r="O62" s="1730">
        <f>+O61+N62</f>
        <v/>
      </c>
      <c r="P62" s="1730">
        <f>+P61+N62</f>
        <v/>
      </c>
      <c r="Q62" s="1730">
        <f>+Q61+N62</f>
        <v/>
      </c>
    </row>
    <row r="63" ht="20.25" customFormat="1" customHeight="1" s="1728"/>
    <row r="64" ht="27.75" customFormat="1" customHeight="1" s="1728">
      <c r="N64" s="1731" t="inlineStr">
        <is>
          <t>SECTOR REAL</t>
        </is>
      </c>
    </row>
    <row r="65" ht="27.75" customFormat="1" customHeight="1" s="1728">
      <c r="L65" s="1066" t="inlineStr">
        <is>
          <t>VENCE</t>
        </is>
      </c>
      <c r="M65" s="1066" t="inlineStr">
        <is>
          <t>CANTIDAD</t>
        </is>
      </c>
      <c r="N65" s="1067" t="inlineStr">
        <is>
          <t>Obligaciones principales</t>
        </is>
      </c>
      <c r="O65" s="1066" t="inlineStr">
        <is>
          <t>AÑO 1</t>
        </is>
      </c>
      <c r="P65" s="1066" t="inlineStr">
        <is>
          <t>AÑO 2</t>
        </is>
      </c>
      <c r="Q65" s="1732" t="inlineStr">
        <is>
          <t>AÑO 3</t>
        </is>
      </c>
    </row>
    <row r="66" ht="20.25" customFormat="1" customHeight="1" s="1728"/>
    <row r="67" ht="20.25" customFormat="1" customHeight="1" s="1728"/>
    <row r="68" ht="20.25" customFormat="1" customHeight="1" s="1728">
      <c r="N68" s="1731" t="inlineStr">
        <is>
          <t>TARJETAS DE CREDITO</t>
        </is>
      </c>
    </row>
    <row r="69" ht="20.25" customFormat="1" customHeight="1" s="1728">
      <c r="L69" s="1066" t="inlineStr">
        <is>
          <t>VENCE</t>
        </is>
      </c>
      <c r="M69" s="1066" t="inlineStr">
        <is>
          <t>CANTIDAD</t>
        </is>
      </c>
      <c r="N69" s="1067" t="inlineStr">
        <is>
          <t>Obligaciones principales</t>
        </is>
      </c>
      <c r="O69" s="1066" t="inlineStr">
        <is>
          <t>AÑO 1</t>
        </is>
      </c>
    </row>
    <row r="70" ht="20.25" customFormat="1" customHeight="1" s="1728"/>
    <row r="71" ht="20.25" customFormat="1" customHeight="1" s="1728" thickBot="1"/>
    <row r="72" ht="20.25" customFormat="1" customHeight="1" s="1728" thickBot="1">
      <c r="L72" s="1733" t="inlineStr">
        <is>
          <t>TOTAL</t>
        </is>
      </c>
      <c r="M72" s="1238" t="n"/>
      <c r="N72" s="1106" t="n"/>
      <c r="O72" s="1734">
        <f>+O62+O66+O70</f>
        <v/>
      </c>
      <c r="P72" s="1734">
        <f>+P62+P66+P70</f>
        <v/>
      </c>
      <c r="Q72" s="1734">
        <f>+Q62+Q66+Q70</f>
        <v/>
      </c>
      <c r="R72" s="1734">
        <f>+R62+R66+R70</f>
        <v/>
      </c>
      <c r="S72" s="1734">
        <f>+S62+S66+S70</f>
        <v/>
      </c>
    </row>
    <row r="73" ht="14.25" customFormat="1" customHeight="1" s="1728"/>
    <row r="74" ht="14.25" customFormat="1" customHeight="1" s="1728"/>
    <row r="75" ht="20.25" customFormat="1" customHeight="1" s="1728"/>
    <row r="76" ht="20.25" customFormat="1" customHeight="1" s="1728"/>
    <row r="77" ht="20.25" customFormat="1" customHeight="1" s="1728"/>
    <row r="78" ht="20.25" customFormat="1" customHeight="1" s="1728"/>
    <row r="79" ht="20.25" customFormat="1" customHeight="1" s="1728"/>
    <row r="80" ht="20.25" customFormat="1" customHeight="1" s="1728"/>
    <row r="81" ht="20.25" customFormat="1" customHeight="1" s="1728"/>
    <row r="82" ht="20.25" customFormat="1" customHeight="1" s="1728"/>
    <row r="83" ht="20.25" customFormat="1" customHeight="1" s="1728"/>
    <row r="84" ht="20.25" customFormat="1" customHeight="1" s="1728"/>
    <row r="85" ht="20.25" customFormat="1" customHeight="1" s="1728"/>
    <row r="86" ht="20.25" customFormat="1" customHeight="1" s="1728"/>
    <row r="87" ht="20.25" customFormat="1" customHeight="1" s="1728"/>
    <row r="88" ht="20.25" customFormat="1" customHeight="1" s="1728"/>
    <row r="89" ht="14.25" customFormat="1" customHeight="1" s="1728"/>
    <row r="90" ht="14.25" customFormat="1" customHeight="1" s="1728"/>
    <row r="91" ht="14.25" customFormat="1" customHeight="1" s="1728"/>
    <row r="92" ht="14.25" customFormat="1" customHeight="1" s="1728"/>
    <row r="93" ht="14.25" customFormat="1" customHeight="1" s="1728"/>
    <row r="94" ht="14.25" customFormat="1" customHeight="1" s="1728"/>
    <row r="95" ht="14.25" customFormat="1" customHeight="1" s="1728"/>
    <row r="96" ht="14.25" customFormat="1" customHeight="1" s="1728"/>
    <row r="97" ht="14.25" customFormat="1" customHeight="1" s="1728"/>
    <row r="98" ht="14.25" customFormat="1" customHeight="1" s="1728"/>
    <row r="99" ht="14.25" customFormat="1" customHeight="1" s="1728"/>
    <row r="100" ht="14.25" customFormat="1" customHeight="1" s="1728"/>
    <row r="101" ht="14.25" customFormat="1" customHeight="1" s="1728"/>
    <row r="102" ht="14.25" customFormat="1" customHeight="1" s="1728"/>
    <row r="103" ht="14.25" customFormat="1" customHeight="1" s="1728"/>
    <row r="104" ht="14.25" customFormat="1" customHeight="1" s="1728"/>
    <row r="105" ht="14.25" customFormat="1" customHeight="1" s="1728"/>
    <row r="106" ht="14.25" customFormat="1" customHeight="1" s="1728"/>
    <row r="107" ht="14.25" customFormat="1" customHeight="1" s="1728"/>
    <row r="108" ht="14.25" customFormat="1" customHeight="1" s="1728"/>
    <row r="109" ht="14.25" customFormat="1" customHeight="1" s="1728"/>
    <row r="110" ht="14.25" customFormat="1" customHeight="1" s="1728"/>
    <row r="111" ht="14.25" customFormat="1" customHeight="1" s="1728"/>
    <row r="112" ht="14.25" customFormat="1" customHeight="1" s="1728"/>
    <row r="113" ht="14.25" customFormat="1" customHeight="1" s="1728"/>
    <row r="114" ht="14.25" customFormat="1" customHeight="1" s="1728"/>
    <row r="115" ht="14.25" customFormat="1" customHeight="1" s="1728"/>
    <row r="116" ht="14.25" customFormat="1" customHeight="1" s="1728"/>
    <row r="117" ht="14.25" customFormat="1" customHeight="1" s="1728"/>
    <row r="118" ht="14.25" customFormat="1" customHeight="1" s="1728"/>
    <row r="119" ht="14.25" customFormat="1" customHeight="1" s="1728"/>
    <row r="120" ht="14.25" customFormat="1" customHeight="1" s="1728"/>
    <row r="121" ht="14.25" customFormat="1" customHeight="1" s="1728"/>
    <row r="122" ht="14.25" customFormat="1" customHeight="1" s="1728"/>
    <row r="123" ht="14.25" customFormat="1" customHeight="1" s="1728"/>
    <row r="124" ht="14.25" customFormat="1" customHeight="1" s="1728"/>
    <row r="125" ht="14.25" customFormat="1" customHeight="1" s="1728"/>
    <row r="126" ht="14.25" customFormat="1" customHeight="1" s="1728"/>
    <row r="127" ht="14.25" customFormat="1" customHeight="1" s="1728"/>
    <row r="128" ht="14.25" customFormat="1" customHeight="1" s="1728"/>
    <row r="129" ht="14.25" customFormat="1" customHeight="1" s="1728"/>
    <row r="130" ht="14.25" customFormat="1" customHeight="1" s="1728"/>
    <row r="131" ht="14.25" customFormat="1" customHeight="1" s="1728"/>
    <row r="132" ht="14.25" customFormat="1" customHeight="1" s="1728"/>
    <row r="133" ht="14.25" customFormat="1" customHeight="1" s="1728"/>
    <row r="134" ht="14.25" customFormat="1" customHeight="1" s="1728"/>
    <row r="135" ht="14.25" customFormat="1" customHeight="1" s="1728"/>
    <row r="136" ht="14.25" customFormat="1" customHeight="1" s="1728"/>
    <row r="137" ht="14.25" customFormat="1" customHeight="1" s="1728"/>
    <row r="138" ht="14.25" customFormat="1" customHeight="1" s="1728"/>
    <row r="139" ht="14.25" customFormat="1" customHeight="1" s="1728"/>
    <row r="140" ht="14.25" customFormat="1" customHeight="1" s="1728"/>
    <row r="141" ht="14.25" customFormat="1" customHeight="1" s="1728"/>
    <row r="142" ht="14.25" customFormat="1" customHeight="1" s="1728"/>
    <row r="143" ht="14.25" customFormat="1" customHeight="1" s="1728"/>
    <row r="144" ht="14.25" customFormat="1" customHeight="1" s="1728"/>
    <row r="145" ht="14.25" customFormat="1" customHeight="1" s="1728"/>
    <row r="146" ht="14.25" customFormat="1" customHeight="1" s="1728"/>
    <row r="147" ht="14.25" customFormat="1" customHeight="1" s="1728"/>
    <row r="148" ht="14.25" customFormat="1" customHeight="1" s="1728"/>
    <row r="149" ht="14.25" customFormat="1" customHeight="1" s="1728"/>
    <row r="150" ht="14.25" customFormat="1" customHeight="1" s="1728"/>
    <row r="151" ht="14.25" customFormat="1" customHeight="1" s="1728"/>
    <row r="152" ht="14.25" customFormat="1" customHeight="1" s="1728"/>
    <row r="153" ht="14.25" customFormat="1" customHeight="1" s="1728"/>
    <row r="154" ht="14.25" customFormat="1" customHeight="1" s="1728"/>
    <row r="155" ht="14.25" customFormat="1" customHeight="1" s="1728"/>
    <row r="156" ht="14.25" customFormat="1" customHeight="1" s="1728"/>
    <row r="157" ht="14.25" customFormat="1" customHeight="1" s="1728"/>
    <row r="158" ht="14.25" customFormat="1" customHeight="1" s="1728"/>
    <row r="159" ht="14.25" customFormat="1" customHeight="1" s="1728"/>
    <row r="160" ht="14.25" customFormat="1" customHeight="1" s="1728"/>
    <row r="161" ht="14.25" customFormat="1" customHeight="1" s="1728"/>
    <row r="162" ht="14.25" customFormat="1" customHeight="1" s="1728"/>
    <row r="163" ht="14.25" customFormat="1" customHeight="1" s="1728"/>
    <row r="164" ht="14.25" customFormat="1" customHeight="1" s="1728"/>
    <row r="165" ht="14.25" customFormat="1" customHeight="1" s="1728"/>
    <row r="166" ht="14.25" customFormat="1" customHeight="1" s="1728"/>
    <row r="167" ht="14.25" customFormat="1" customHeight="1" s="1728"/>
    <row r="168" ht="14.25" customFormat="1" customHeight="1" s="1728"/>
    <row r="169" ht="14.25" customFormat="1" customHeight="1" s="1728"/>
    <row r="170" ht="14.25" customFormat="1" customHeight="1" s="1728"/>
    <row r="171" ht="14.25" customFormat="1" customHeight="1" s="1728"/>
    <row r="172" ht="14.25" customFormat="1" customHeight="1" s="1728"/>
    <row r="173" ht="14.25" customFormat="1" customHeight="1" s="1728"/>
    <row r="174" ht="14.25" customFormat="1" customHeight="1" s="1728"/>
    <row r="175" ht="14.25" customFormat="1" customHeight="1" s="1728"/>
    <row r="176" ht="14.25" customFormat="1" customHeight="1" s="1728"/>
    <row r="177" ht="14.25" customFormat="1" customHeight="1" s="1728"/>
    <row r="178" ht="14.25" customFormat="1" customHeight="1" s="1728"/>
    <row r="179" ht="14.25" customFormat="1" customHeight="1" s="1728"/>
    <row r="180" ht="14.25" customFormat="1" customHeight="1" s="1728"/>
    <row r="181" ht="14.25" customFormat="1" customHeight="1" s="1728"/>
    <row r="182" ht="14.25" customFormat="1" customHeight="1" s="1728"/>
    <row r="183" ht="14.25" customFormat="1" customHeight="1" s="1728"/>
    <row r="184" ht="14.25" customFormat="1" customHeight="1" s="1728"/>
    <row r="185" ht="14.25" customFormat="1" customHeight="1" s="1728"/>
    <row r="186" ht="14.25" customFormat="1" customHeight="1" s="1728"/>
    <row r="187" ht="14.25" customFormat="1" customHeight="1" s="1728"/>
    <row r="188" ht="14.25" customFormat="1" customHeight="1" s="1728"/>
    <row r="189" ht="14.25" customFormat="1" customHeight="1" s="1728"/>
    <row r="190" ht="14.25" customFormat="1" customHeight="1" s="1728"/>
    <row r="191" ht="14.25" customFormat="1" customHeight="1" s="1728"/>
    <row r="192" ht="14.25" customFormat="1" customHeight="1" s="1728"/>
    <row r="193" ht="14.25" customFormat="1" customHeight="1" s="1728"/>
    <row r="194" ht="14.25" customFormat="1" customHeight="1" s="1728"/>
    <row r="195" ht="14.25" customFormat="1" customHeight="1" s="1728"/>
    <row r="196" ht="14.25" customFormat="1" customHeight="1" s="1728"/>
    <row r="197" ht="14.25" customFormat="1" customHeight="1" s="1728"/>
    <row r="198" ht="14.25" customFormat="1" customHeight="1" s="1728"/>
    <row r="199" ht="14.25" customFormat="1" customHeight="1" s="1728"/>
    <row r="200" ht="14.25" customFormat="1" customHeight="1" s="1728"/>
    <row r="201" ht="14.25" customFormat="1" customHeight="1" s="1728"/>
    <row r="202" ht="14.25" customFormat="1" customHeight="1" s="1728"/>
    <row r="203" ht="14.25" customFormat="1" customHeight="1" s="1728"/>
    <row r="204" ht="14.25" customFormat="1" customHeight="1" s="1728"/>
    <row r="205" ht="14.25" customFormat="1" customHeight="1" s="1728"/>
    <row r="206" ht="14.25" customFormat="1" customHeight="1" s="1728"/>
    <row r="207" ht="14.25" customFormat="1" customHeight="1" s="1728"/>
    <row r="208" ht="14.25" customFormat="1" customHeight="1" s="1728"/>
    <row r="209" ht="14.25" customFormat="1" customHeight="1" s="1728"/>
    <row r="210" ht="14.25" customFormat="1" customHeight="1" s="1728"/>
    <row r="211" ht="14.25" customFormat="1" customHeight="1" s="1728"/>
    <row r="212" ht="14.25" customFormat="1" customHeight="1" s="1728"/>
    <row r="213" ht="14.25" customFormat="1" customHeight="1" s="1728"/>
    <row r="214" ht="14.25" customFormat="1" customHeight="1" s="1728"/>
    <row r="215" ht="14.25" customFormat="1" customHeight="1" s="1728"/>
    <row r="216" ht="14.25" customFormat="1" customHeight="1" s="1728"/>
    <row r="217" ht="14.25" customFormat="1" customHeight="1" s="1728"/>
    <row r="218" ht="14.25" customFormat="1" customHeight="1" s="1728"/>
    <row r="219" ht="14.25" customFormat="1" customHeight="1" s="1728"/>
    <row r="220" ht="14.25" customFormat="1" customHeight="1" s="1728"/>
    <row r="221" ht="14.25" customFormat="1" customHeight="1" s="1728"/>
    <row r="222" ht="14.25" customFormat="1" customHeight="1" s="1728"/>
    <row r="223" ht="14.25" customFormat="1" customHeight="1" s="1728"/>
    <row r="224" ht="14.25" customFormat="1" customHeight="1" s="1728"/>
    <row r="225" ht="14.25" customFormat="1" customHeight="1" s="1728"/>
    <row r="226" ht="14.25" customFormat="1" customHeight="1" s="1728"/>
    <row r="227" ht="14.25" customFormat="1" customHeight="1" s="1728"/>
    <row r="228" ht="14.25" customFormat="1" customHeight="1" s="1728"/>
    <row r="229" ht="14.25" customFormat="1" customHeight="1" s="1728"/>
    <row r="230" ht="14.25" customFormat="1" customHeight="1" s="1728"/>
    <row r="231" ht="14.25" customFormat="1" customHeight="1" s="1728"/>
    <row r="232" ht="14.25" customFormat="1" customHeight="1" s="1728"/>
    <row r="233" ht="14.25" customFormat="1" customHeight="1" s="1728"/>
    <row r="234" ht="14.25" customFormat="1" customHeight="1" s="1728"/>
    <row r="235" ht="14.25" customFormat="1" customHeight="1" s="1728"/>
    <row r="236" ht="14.25" customFormat="1" customHeight="1" s="1728"/>
    <row r="237" ht="14.25" customFormat="1" customHeight="1" s="1728"/>
    <row r="238" ht="14.25" customFormat="1" customHeight="1" s="1728"/>
    <row r="239" ht="14.25" customFormat="1" customHeight="1" s="1728"/>
    <row r="240" ht="14.25" customFormat="1" customHeight="1" s="1728"/>
    <row r="241" ht="14.25" customFormat="1" customHeight="1" s="1728"/>
    <row r="242" ht="14.25" customFormat="1" customHeight="1" s="1728"/>
    <row r="243" ht="14.25" customFormat="1" customHeight="1" s="1728"/>
    <row r="244" ht="14.25" customFormat="1" customHeight="1" s="1728"/>
    <row r="245" ht="14.25" customFormat="1" customHeight="1" s="1728"/>
    <row r="246" ht="14.25" customFormat="1" customHeight="1" s="1728"/>
    <row r="247" ht="14.25" customFormat="1" customHeight="1" s="1728"/>
    <row r="248" ht="14.25" customFormat="1" customHeight="1" s="1728"/>
    <row r="249" ht="14.25" customFormat="1" customHeight="1" s="1728"/>
    <row r="250" ht="14.25" customFormat="1" customHeight="1" s="1728"/>
    <row r="251" ht="14.25" customFormat="1" customHeight="1" s="1728"/>
    <row r="252" ht="14.25" customFormat="1" customHeight="1" s="1728"/>
    <row r="253" ht="14.25" customFormat="1" customHeight="1" s="1728"/>
    <row r="254" ht="14.25" customFormat="1" customHeight="1" s="1728"/>
    <row r="255" ht="14.25" customFormat="1" customHeight="1" s="1728"/>
    <row r="256" ht="14.25" customFormat="1" customHeight="1" s="1728"/>
    <row r="257" ht="14.25" customFormat="1" customHeight="1" s="1728"/>
    <row r="258" ht="14.25" customFormat="1" customHeight="1" s="1728"/>
    <row r="259" ht="14.25" customFormat="1" customHeight="1" s="1728"/>
    <row r="260" ht="14.25" customFormat="1" customHeight="1" s="1728"/>
    <row r="261" ht="14.25" customFormat="1" customHeight="1" s="1728"/>
    <row r="262" ht="14.25" customFormat="1" customHeight="1" s="1728"/>
    <row r="263" ht="14.25" customFormat="1" customHeight="1" s="1728"/>
    <row r="264" ht="14.25" customFormat="1" customHeight="1" s="1728"/>
    <row r="265" ht="14.25" customFormat="1" customHeight="1" s="1728"/>
    <row r="266" ht="14.25" customFormat="1" customHeight="1" s="1728"/>
    <row r="267" ht="14.25" customFormat="1" customHeight="1" s="1728"/>
    <row r="268" ht="14.25" customFormat="1" customHeight="1" s="1728"/>
    <row r="269" ht="14.25" customFormat="1" customHeight="1" s="1728"/>
    <row r="270" ht="14.25" customFormat="1" customHeight="1" s="1728"/>
    <row r="271" ht="14.25" customFormat="1" customHeight="1" s="1728"/>
    <row r="272" ht="14.25" customFormat="1" customHeight="1" s="1728"/>
    <row r="273" ht="14.25" customFormat="1" customHeight="1" s="1728"/>
    <row r="274" ht="14.25" customFormat="1" customHeight="1" s="1728"/>
    <row r="275" ht="14.25" customFormat="1" customHeight="1" s="1728"/>
    <row r="276" ht="14.25" customFormat="1" customHeight="1" s="1728"/>
    <row r="277" ht="14.25" customFormat="1" customHeight="1" s="1728"/>
    <row r="278" ht="14.25" customFormat="1" customHeight="1" s="1728"/>
    <row r="279" ht="14.25" customFormat="1" customHeight="1" s="1728"/>
    <row r="280" ht="14.25" customFormat="1" customHeight="1" s="1728"/>
    <row r="281" ht="14.25" customFormat="1" customHeight="1" s="1728"/>
    <row r="282" ht="14.25" customFormat="1" customHeight="1" s="1728"/>
    <row r="283" ht="14.25" customFormat="1" customHeight="1" s="1728"/>
    <row r="284" ht="14.25" customFormat="1" customHeight="1" s="1728"/>
    <row r="285" ht="14.25" customFormat="1" customHeight="1" s="1728"/>
    <row r="286" ht="14.25" customFormat="1" customHeight="1" s="1728"/>
    <row r="287" ht="14.25" customFormat="1" customHeight="1" s="1728"/>
    <row r="288" ht="14.25" customFormat="1" customHeight="1" s="1728"/>
    <row r="289" ht="14.25" customFormat="1" customHeight="1" s="1728"/>
    <row r="290" ht="14.25" customFormat="1" customHeight="1" s="1728"/>
    <row r="291" ht="14.25" customFormat="1" customHeight="1" s="1728"/>
    <row r="292" ht="14.25" customFormat="1" customHeight="1" s="1728"/>
    <row r="293" ht="14.25" customFormat="1" customHeight="1" s="1728"/>
    <row r="294" ht="14.25" customFormat="1" customHeight="1" s="1728"/>
    <row r="295" ht="14.25" customFormat="1" customHeight="1" s="1728"/>
    <row r="296" ht="14.25" customFormat="1" customHeight="1" s="1728"/>
    <row r="297" ht="14.25" customFormat="1" customHeight="1" s="1728"/>
    <row r="298" ht="14.25" customFormat="1" customHeight="1" s="1728"/>
    <row r="299" ht="14.25" customFormat="1" customHeight="1" s="1728"/>
    <row r="300" ht="14.25" customFormat="1" customHeight="1" s="1728"/>
    <row r="301" ht="14.25" customFormat="1" customHeight="1" s="1728"/>
    <row r="302" ht="14.25" customFormat="1" customHeight="1" s="1728"/>
    <row r="303" ht="14.25" customFormat="1" customHeight="1" s="1728"/>
    <row r="304" ht="14.25" customFormat="1" customHeight="1" s="1728"/>
    <row r="305" ht="14.25" customFormat="1" customHeight="1" s="1728"/>
    <row r="306" ht="14.25" customFormat="1" customHeight="1" s="1728"/>
    <row r="307" ht="14.25" customFormat="1" customHeight="1" s="1728"/>
    <row r="308" ht="14.25" customFormat="1" customHeight="1" s="1728"/>
    <row r="309" ht="14.25" customFormat="1" customHeight="1" s="1728"/>
    <row r="310" ht="14.25" customFormat="1" customHeight="1" s="1728"/>
    <row r="311" ht="14.25" customFormat="1" customHeight="1" s="1728"/>
    <row r="312" ht="14.25" customFormat="1" customHeight="1" s="1728"/>
    <row r="313" ht="14.25" customFormat="1" customHeight="1" s="1728"/>
    <row r="314" ht="14.25" customFormat="1" customHeight="1" s="1728"/>
    <row r="315" ht="14.25" customFormat="1" customHeight="1" s="1728"/>
    <row r="316" ht="14.25" customFormat="1" customHeight="1" s="1728"/>
    <row r="317" ht="14.25" customFormat="1" customHeight="1" s="1728"/>
    <row r="318" ht="14.25" customFormat="1" customHeight="1" s="1728"/>
    <row r="319" ht="14.25" customFormat="1" customHeight="1" s="1728"/>
    <row r="320" ht="14.25" customFormat="1" customHeight="1" s="1728"/>
    <row r="321" ht="14.25" customFormat="1" customHeight="1" s="1728"/>
    <row r="322" ht="14.25" customFormat="1" customHeight="1" s="1728"/>
    <row r="323" ht="14.25" customFormat="1" customHeight="1" s="1728"/>
    <row r="324" ht="14.25" customFormat="1" customHeight="1" s="1728"/>
    <row r="325" ht="14.25" customFormat="1" customHeight="1" s="1728"/>
    <row r="326" ht="14.25" customFormat="1" customHeight="1" s="1728"/>
    <row r="327" ht="14.25" customFormat="1" customHeight="1" s="1728"/>
    <row r="328" ht="14.25" customFormat="1" customHeight="1" s="1728"/>
    <row r="329" ht="14.25" customFormat="1" customHeight="1" s="1728"/>
    <row r="330" ht="14.25" customFormat="1" customHeight="1" s="1728"/>
    <row r="331" ht="14.25" customFormat="1" customHeight="1" s="1728"/>
    <row r="332" ht="14.25" customFormat="1" customHeight="1" s="1728"/>
    <row r="333" ht="14.25" customFormat="1" customHeight="1" s="1728"/>
    <row r="334" ht="14.25" customFormat="1" customHeight="1" s="1728"/>
    <row r="335" ht="14.25" customFormat="1" customHeight="1" s="1728"/>
    <row r="336" ht="14.25" customFormat="1" customHeight="1" s="1728"/>
    <row r="337" ht="14.25" customFormat="1" customHeight="1" s="1728"/>
    <row r="338" ht="14.25" customFormat="1" customHeight="1" s="1728"/>
    <row r="339" ht="14.25" customFormat="1" customHeight="1" s="1728"/>
    <row r="340" ht="14.25" customFormat="1" customHeight="1" s="1728"/>
    <row r="341" ht="14.25" customFormat="1" customHeight="1" s="1728"/>
    <row r="342" ht="14.25" customFormat="1" customHeight="1" s="1728"/>
    <row r="343" ht="14.25" customFormat="1" customHeight="1" s="1728"/>
    <row r="344" ht="14.25" customFormat="1" customHeight="1" s="1728"/>
    <row r="345" ht="14.25" customFormat="1" customHeight="1" s="1728"/>
    <row r="346" ht="14.25" customFormat="1" customHeight="1" s="1728"/>
    <row r="347" ht="14.25" customFormat="1" customHeight="1" s="1728"/>
    <row r="348" ht="14.25" customFormat="1" customHeight="1" s="1728"/>
    <row r="349" ht="14.25" customFormat="1" customHeight="1" s="1728"/>
    <row r="350" ht="14.25" customFormat="1" customHeight="1" s="1728"/>
    <row r="351" ht="14.25" customFormat="1" customHeight="1" s="1728"/>
    <row r="352" ht="14.25" customFormat="1" customHeight="1" s="1728"/>
    <row r="353" ht="14.25" customFormat="1" customHeight="1" s="1728"/>
    <row r="354" ht="14.25" customFormat="1" customHeight="1" s="1728"/>
    <row r="355" ht="14.25" customFormat="1" customHeight="1" s="1728"/>
    <row r="356" ht="14.25" customFormat="1" customHeight="1" s="1728"/>
    <row r="357" ht="14.25" customFormat="1" customHeight="1" s="1728"/>
    <row r="358" ht="14.25" customFormat="1" customHeight="1" s="1728"/>
    <row r="359" ht="14.25" customFormat="1" customHeight="1" s="1728"/>
    <row r="360" ht="14.25" customFormat="1" customHeight="1" s="1728"/>
    <row r="361" ht="14.25" customFormat="1" customHeight="1" s="1728"/>
    <row r="362" ht="14.25" customFormat="1" customHeight="1" s="1728"/>
    <row r="363" ht="14.25" customFormat="1" customHeight="1" s="1728"/>
    <row r="364" ht="14.25" customFormat="1" customHeight="1" s="1728"/>
    <row r="365" ht="14.25" customFormat="1" customHeight="1" s="1728"/>
    <row r="366" ht="14.25" customFormat="1" customHeight="1" s="1728"/>
    <row r="367" ht="14.25" customFormat="1" customHeight="1" s="1728"/>
    <row r="368" ht="14.25" customFormat="1" customHeight="1" s="1728"/>
    <row r="369" ht="14.25" customFormat="1" customHeight="1" s="1728"/>
    <row r="370" ht="14.25" customFormat="1" customHeight="1" s="1728"/>
    <row r="371" ht="14.25" customFormat="1" customHeight="1" s="1728"/>
    <row r="372" ht="14.25" customFormat="1" customHeight="1" s="1728"/>
    <row r="373" ht="14.25" customFormat="1" customHeight="1" s="1728"/>
    <row r="374" ht="14.25" customFormat="1" customHeight="1" s="1728"/>
    <row r="375" ht="14.25" customFormat="1" customHeight="1" s="1728"/>
    <row r="376" ht="14.25" customFormat="1" customHeight="1" s="1728"/>
    <row r="377" ht="14.25" customFormat="1" customHeight="1" s="1728"/>
    <row r="378" ht="14.25" customFormat="1" customHeight="1" s="1728"/>
    <row r="379" ht="14.25" customFormat="1" customHeight="1" s="1728"/>
    <row r="380" ht="14.25" customFormat="1" customHeight="1" s="1728"/>
    <row r="381" ht="14.25" customFormat="1" customHeight="1" s="1728"/>
    <row r="382" ht="14.25" customFormat="1" customHeight="1" s="1728"/>
    <row r="383" ht="14.25" customFormat="1" customHeight="1" s="1728"/>
    <row r="384" ht="14.25" customFormat="1" customHeight="1" s="1728"/>
    <row r="385" ht="14.25" customFormat="1" customHeight="1" s="1728"/>
    <row r="386" ht="14.25" customFormat="1" customHeight="1" s="1728"/>
    <row r="387" ht="14.25" customFormat="1" customHeight="1" s="1728"/>
    <row r="388" ht="14.25" customFormat="1" customHeight="1" s="1728"/>
    <row r="389" ht="14.25" customFormat="1" customHeight="1" s="1728"/>
    <row r="390" ht="14.25" customFormat="1" customHeight="1" s="1728"/>
    <row r="391" ht="14.25" customFormat="1" customHeight="1" s="1728"/>
    <row r="392" ht="14.25" customFormat="1" customHeight="1" s="1728"/>
    <row r="393" ht="14.25" customFormat="1" customHeight="1" s="1728"/>
    <row r="394" ht="14.25" customFormat="1" customHeight="1" s="1728"/>
    <row r="395" ht="14.25" customFormat="1" customHeight="1" s="1728"/>
    <row r="396" ht="14.25" customFormat="1" customHeight="1" s="1728"/>
    <row r="397" ht="14.25" customFormat="1" customHeight="1" s="1728"/>
    <row r="398" ht="14.25" customFormat="1" customHeight="1" s="1728"/>
    <row r="399" ht="14.25" customFormat="1" customHeight="1" s="1728"/>
    <row r="400" ht="14.25" customFormat="1" customHeight="1" s="1728"/>
    <row r="401" ht="14.25" customFormat="1" customHeight="1" s="1728"/>
    <row r="402" ht="14.25" customFormat="1" customHeight="1" s="1728"/>
    <row r="403" ht="14.25" customFormat="1" customHeight="1" s="1728"/>
    <row r="404" ht="14.25" customFormat="1" customHeight="1" s="1728"/>
    <row r="405" ht="14.25" customFormat="1" customHeight="1" s="1728"/>
    <row r="406" ht="14.25" customFormat="1" customHeight="1" s="1728"/>
    <row r="407" ht="14.25" customFormat="1" customHeight="1" s="1728"/>
    <row r="408" ht="14.25" customFormat="1" customHeight="1" s="1728"/>
    <row r="409" ht="14.25" customFormat="1" customHeight="1" s="1728"/>
    <row r="410" ht="14.25" customFormat="1" customHeight="1" s="1728"/>
    <row r="411" ht="14.25" customFormat="1" customHeight="1" s="1728"/>
    <row r="412" ht="14.25" customFormat="1" customHeight="1" s="1728"/>
    <row r="413" ht="14.25" customFormat="1" customHeight="1" s="1728"/>
    <row r="414" ht="14.25" customFormat="1" customHeight="1" s="1728"/>
    <row r="415" ht="14.25" customFormat="1" customHeight="1" s="1728"/>
    <row r="416" ht="14.25" customFormat="1" customHeight="1" s="1728"/>
    <row r="417" ht="14.25" customFormat="1" customHeight="1" s="1728"/>
    <row r="418" ht="14.25" customFormat="1" customHeight="1" s="1728"/>
    <row r="419" ht="14.25" customFormat="1" customHeight="1" s="1728"/>
    <row r="420" ht="14.25" customFormat="1" customHeight="1" s="1728"/>
    <row r="421" ht="14.25" customFormat="1" customHeight="1" s="1728"/>
    <row r="422" ht="14.25" customFormat="1" customHeight="1" s="1728"/>
    <row r="423" ht="14.25" customFormat="1" customHeight="1" s="1728"/>
    <row r="424" ht="14.25" customFormat="1" customHeight="1" s="1728"/>
    <row r="425" ht="14.25" customFormat="1" customHeight="1" s="1728"/>
    <row r="426" ht="14.25" customFormat="1" customHeight="1" s="1728"/>
    <row r="427" ht="14.25" customFormat="1" customHeight="1" s="1728"/>
    <row r="428" ht="14.25" customFormat="1" customHeight="1" s="1728"/>
    <row r="429" ht="14.25" customFormat="1" customHeight="1" s="1728"/>
    <row r="430" ht="14.25" customFormat="1" customHeight="1" s="1728"/>
    <row r="431" ht="14.25" customFormat="1" customHeight="1" s="1728"/>
    <row r="432" ht="14.25" customFormat="1" customHeight="1" s="1728"/>
    <row r="433" ht="14.25" customFormat="1" customHeight="1" s="1728"/>
    <row r="434" ht="14.25" customFormat="1" customHeight="1" s="1728"/>
    <row r="435" ht="14.25" customFormat="1" customHeight="1" s="1728"/>
    <row r="436" ht="14.25" customFormat="1" customHeight="1" s="1728"/>
    <row r="437" ht="14.25" customFormat="1" customHeight="1" s="1728"/>
    <row r="438" ht="14.25" customFormat="1" customHeight="1" s="1728"/>
    <row r="439" ht="14.25" customFormat="1" customHeight="1" s="1728"/>
    <row r="440" ht="14.25" customFormat="1" customHeight="1" s="1728"/>
    <row r="441" ht="14.25" customFormat="1" customHeight="1" s="1728"/>
    <row r="442" ht="14.25" customFormat="1" customHeight="1" s="1728"/>
    <row r="443" ht="14.25" customFormat="1" customHeight="1" s="1728"/>
    <row r="444" ht="14.25" customFormat="1" customHeight="1" s="1728"/>
    <row r="445" ht="14.25" customFormat="1" customHeight="1" s="1728"/>
    <row r="446" ht="14.25" customFormat="1" customHeight="1" s="1728"/>
    <row r="447" ht="14.25" customFormat="1" customHeight="1" s="1728"/>
    <row r="448" ht="14.25" customFormat="1" customHeight="1" s="1728"/>
    <row r="449" ht="14.25" customFormat="1" customHeight="1" s="1728"/>
    <row r="450" ht="14.25" customFormat="1" customHeight="1" s="1728"/>
    <row r="451" ht="14.25" customFormat="1" customHeight="1" s="1728"/>
    <row r="452" ht="14.25" customFormat="1" customHeight="1" s="1728"/>
    <row r="453" ht="14.25" customFormat="1" customHeight="1" s="1728"/>
    <row r="454" ht="14.25" customFormat="1" customHeight="1" s="1728"/>
    <row r="455" ht="14.25" customFormat="1" customHeight="1" s="1728"/>
    <row r="456" ht="14.25" customFormat="1" customHeight="1" s="1728"/>
    <row r="457" ht="14.25" customFormat="1" customHeight="1" s="1728"/>
    <row r="458" ht="14.25" customFormat="1" customHeight="1" s="1728"/>
    <row r="459" ht="14.25" customFormat="1" customHeight="1" s="1728"/>
    <row r="460" ht="14.25" customFormat="1" customHeight="1" s="1728"/>
    <row r="461" ht="14.25" customFormat="1" customHeight="1" s="1728"/>
    <row r="462" ht="14.25" customFormat="1" customHeight="1" s="1728"/>
    <row r="463" ht="14.25" customFormat="1" customHeight="1" s="1728"/>
    <row r="464" ht="14.25" customFormat="1" customHeight="1" s="1728"/>
    <row r="465" ht="14.25" customFormat="1" customHeight="1" s="1728"/>
    <row r="466" ht="14.25" customFormat="1" customHeight="1" s="1728"/>
    <row r="467" ht="14.25" customFormat="1" customHeight="1" s="1728"/>
    <row r="468" ht="14.25" customFormat="1" customHeight="1" s="1728"/>
    <row r="469" ht="14.25" customFormat="1" customHeight="1" s="1728"/>
    <row r="470" ht="14.25" customFormat="1" customHeight="1" s="1728"/>
    <row r="471" ht="14.25" customFormat="1" customHeight="1" s="1728"/>
    <row r="472" ht="14.25" customFormat="1" customHeight="1" s="1728"/>
    <row r="473" ht="14.25" customFormat="1" customHeight="1" s="1728"/>
    <row r="474" ht="14.25" customFormat="1" customHeight="1" s="1728"/>
    <row r="475" ht="14.25" customFormat="1" customHeight="1" s="1728"/>
    <row r="476" ht="14.25" customFormat="1" customHeight="1" s="1728"/>
    <row r="477" ht="14.25" customFormat="1" customHeight="1" s="1728"/>
    <row r="478" ht="14.25" customFormat="1" customHeight="1" s="1728"/>
    <row r="479" ht="14.25" customFormat="1" customHeight="1" s="1728"/>
    <row r="480" ht="14.25" customFormat="1" customHeight="1" s="1728"/>
    <row r="481" ht="14.25" customFormat="1" customHeight="1" s="1728"/>
    <row r="482" ht="14.25" customFormat="1" customHeight="1" s="1728"/>
    <row r="483" ht="14.25" customFormat="1" customHeight="1" s="1728"/>
    <row r="484" ht="14.25" customFormat="1" customHeight="1" s="1728"/>
    <row r="485" ht="14.25" customFormat="1" customHeight="1" s="1728"/>
    <row r="486" ht="14.25" customFormat="1" customHeight="1" s="1728"/>
    <row r="487" ht="14.25" customFormat="1" customHeight="1" s="1728"/>
    <row r="488" ht="14.25" customFormat="1" customHeight="1" s="1728"/>
    <row r="489" ht="14.25" customFormat="1" customHeight="1" s="1728"/>
    <row r="490" ht="14.25" customFormat="1" customHeight="1" s="1728"/>
    <row r="491" ht="14.25" customFormat="1" customHeight="1" s="1728"/>
    <row r="492" ht="14.25" customFormat="1" customHeight="1" s="1728"/>
    <row r="493" ht="14.25" customFormat="1" customHeight="1" s="1728"/>
    <row r="494" ht="14.25" customFormat="1" customHeight="1" s="1728"/>
    <row r="495" ht="14.25" customFormat="1" customHeight="1" s="1728"/>
    <row r="496" ht="14.25" customFormat="1" customHeight="1" s="1728"/>
    <row r="497" ht="14.25" customFormat="1" customHeight="1" s="1728"/>
    <row r="498" ht="14.25" customFormat="1" customHeight="1" s="1728"/>
    <row r="499" ht="14.25" customFormat="1" customHeight="1" s="1728"/>
    <row r="500" ht="14.25" customFormat="1" customHeight="1" s="1728"/>
    <row r="501" ht="14.25" customFormat="1" customHeight="1" s="1728"/>
    <row r="502" ht="14.25" customFormat="1" customHeight="1" s="1728"/>
    <row r="503" ht="14.25" customFormat="1" customHeight="1" s="1728"/>
    <row r="504" ht="14.25" customFormat="1" customHeight="1" s="1728"/>
    <row r="505" ht="14.25" customFormat="1" customHeight="1" s="1728"/>
    <row r="506" ht="14.25" customFormat="1" customHeight="1" s="1728"/>
    <row r="507" ht="14.25" customFormat="1" customHeight="1" s="1728"/>
    <row r="508" ht="14.25" customFormat="1" customHeight="1" s="1728"/>
    <row r="509" ht="14.25" customFormat="1" customHeight="1" s="1728"/>
    <row r="510" ht="14.25" customFormat="1" customHeight="1" s="1728"/>
    <row r="511" ht="14.25" customFormat="1" customHeight="1" s="1728"/>
    <row r="512" ht="14.25" customFormat="1" customHeight="1" s="1728"/>
    <row r="513" ht="14.25" customFormat="1" customHeight="1" s="1728"/>
    <row r="514" ht="14.25" customFormat="1" customHeight="1" s="1728"/>
    <row r="515" ht="14.25" customFormat="1" customHeight="1" s="1728"/>
    <row r="516" ht="14.25" customFormat="1" customHeight="1" s="1728"/>
    <row r="517" ht="14.25" customFormat="1" customHeight="1" s="1728"/>
    <row r="518" ht="14.25" customFormat="1" customHeight="1" s="1728"/>
    <row r="519" ht="14.25" customFormat="1" customHeight="1" s="1728"/>
    <row r="520" ht="14.25" customFormat="1" customHeight="1" s="1728"/>
    <row r="521" ht="14.25" customFormat="1" customHeight="1" s="1728"/>
    <row r="522" ht="14.25" customFormat="1" customHeight="1" s="1728"/>
    <row r="523" ht="14.25" customFormat="1" customHeight="1" s="1728"/>
    <row r="524" ht="14.25" customFormat="1" customHeight="1" s="1728"/>
    <row r="525" ht="14.25" customFormat="1" customHeight="1" s="1728"/>
    <row r="526" ht="14.25" customFormat="1" customHeight="1" s="1728"/>
    <row r="527" ht="14.25" customFormat="1" customHeight="1" s="1728"/>
    <row r="528" ht="14.25" customFormat="1" customHeight="1" s="1728"/>
    <row r="529" ht="14.25" customFormat="1" customHeight="1" s="1728"/>
    <row r="530" ht="14.25" customFormat="1" customHeight="1" s="1728"/>
    <row r="531" ht="14.25" customFormat="1" customHeight="1" s="1728"/>
    <row r="532" ht="14.25" customFormat="1" customHeight="1" s="1728"/>
    <row r="533" ht="14.25" customFormat="1" customHeight="1" s="1728"/>
    <row r="534" ht="14.25" customFormat="1" customHeight="1" s="1728"/>
    <row r="535" ht="14.25" customFormat="1" customHeight="1" s="1728"/>
    <row r="536" ht="14.25" customFormat="1" customHeight="1" s="1728"/>
    <row r="537" ht="14.25" customFormat="1" customHeight="1" s="1728"/>
    <row r="538" ht="14.25" customFormat="1" customHeight="1" s="1728"/>
    <row r="539" ht="14.25" customFormat="1" customHeight="1" s="1728"/>
    <row r="540" ht="14.25" customFormat="1" customHeight="1" s="1728"/>
    <row r="541" ht="14.25" customFormat="1" customHeight="1" s="1728"/>
    <row r="542" ht="14.25" customFormat="1" customHeight="1" s="1728"/>
    <row r="543" ht="14.25" customFormat="1" customHeight="1" s="1728"/>
    <row r="544" ht="14.25" customFormat="1" customHeight="1" s="1728"/>
    <row r="545" ht="14.25" customFormat="1" customHeight="1" s="1728"/>
    <row r="546" ht="14.25" customFormat="1" customHeight="1" s="1728"/>
    <row r="547" ht="14.25" customFormat="1" customHeight="1" s="1728"/>
    <row r="548" ht="14.25" customFormat="1" customHeight="1" s="1728"/>
    <row r="549" ht="14.25" customFormat="1" customHeight="1" s="1728"/>
    <row r="550" ht="14.25" customFormat="1" customHeight="1" s="1728"/>
    <row r="551" ht="14.25" customFormat="1" customHeight="1" s="1728"/>
    <row r="552" ht="14.25" customFormat="1" customHeight="1" s="1728"/>
    <row r="553" ht="14.25" customFormat="1" customHeight="1" s="1728"/>
    <row r="554" ht="14.25" customFormat="1" customHeight="1" s="1728"/>
    <row r="555" ht="14.25" customFormat="1" customHeight="1" s="1728"/>
    <row r="556" ht="14.25" customFormat="1" customHeight="1" s="1728"/>
    <row r="557" ht="14.25" customFormat="1" customHeight="1" s="1728"/>
    <row r="558" ht="14.25" customFormat="1" customHeight="1" s="1728"/>
    <row r="559" ht="14.25" customFormat="1" customHeight="1" s="1728"/>
    <row r="560" ht="14.25" customFormat="1" customHeight="1" s="1728"/>
    <row r="561" ht="14.25" customFormat="1" customHeight="1" s="1728"/>
    <row r="562" ht="14.25" customFormat="1" customHeight="1" s="1728"/>
    <row r="563" ht="14.25" customFormat="1" customHeight="1" s="1728"/>
    <row r="564" ht="14.25" customFormat="1" customHeight="1" s="1728"/>
    <row r="565" ht="14.25" customFormat="1" customHeight="1" s="1728"/>
    <row r="566" ht="14.25" customFormat="1" customHeight="1" s="1728"/>
    <row r="567" ht="14.25" customFormat="1" customHeight="1" s="1728"/>
    <row r="568" ht="14.25" customFormat="1" customHeight="1" s="1728"/>
    <row r="569" ht="14.25" customFormat="1" customHeight="1" s="1728"/>
    <row r="570" ht="14.25" customFormat="1" customHeight="1" s="1728"/>
    <row r="571" ht="14.25" customFormat="1" customHeight="1" s="1728"/>
    <row r="572" ht="14.25" customFormat="1" customHeight="1" s="1728"/>
    <row r="573" ht="14.25" customFormat="1" customHeight="1" s="1728"/>
    <row r="574" ht="14.25" customFormat="1" customHeight="1" s="1728"/>
    <row r="575" ht="14.25" customFormat="1" customHeight="1" s="1728"/>
    <row r="576" ht="14.25" customFormat="1" customHeight="1" s="1728"/>
    <row r="577" ht="14.25" customFormat="1" customHeight="1" s="1728"/>
    <row r="578" ht="14.25" customFormat="1" customHeight="1" s="1728"/>
    <row r="579" ht="14.25" customFormat="1" customHeight="1" s="1728"/>
    <row r="580" ht="14.25" customFormat="1" customHeight="1" s="1728"/>
    <row r="581" ht="14.25" customFormat="1" customHeight="1" s="1728"/>
    <row r="582" ht="14.25" customFormat="1" customHeight="1" s="1728"/>
    <row r="583" ht="14.25" customFormat="1" customHeight="1" s="1728"/>
    <row r="584" ht="14.25" customFormat="1" customHeight="1" s="1728"/>
    <row r="585" ht="14.25" customFormat="1" customHeight="1" s="1728"/>
    <row r="586" ht="14.25" customFormat="1" customHeight="1" s="1728"/>
    <row r="587" ht="14.25" customFormat="1" customHeight="1" s="1728"/>
    <row r="588" ht="14.25" customFormat="1" customHeight="1" s="1728"/>
    <row r="589" ht="14.25" customFormat="1" customHeight="1" s="1728"/>
    <row r="590" ht="14.25" customFormat="1" customHeight="1" s="1728"/>
    <row r="591" ht="14.25" customFormat="1" customHeight="1" s="1728"/>
    <row r="592" ht="14.25" customFormat="1" customHeight="1" s="1728"/>
    <row r="593" ht="14.25" customFormat="1" customHeight="1" s="1728"/>
    <row r="594" ht="14.25" customFormat="1" customHeight="1" s="1728"/>
    <row r="595" ht="14.25" customFormat="1" customHeight="1" s="1728"/>
    <row r="596" ht="14.25" customFormat="1" customHeight="1" s="1728"/>
    <row r="597" ht="14.25" customFormat="1" customHeight="1" s="1728"/>
    <row r="598" ht="14.25" customFormat="1" customHeight="1" s="1728"/>
    <row r="599" ht="14.25" customFormat="1" customHeight="1" s="1728"/>
    <row r="600" ht="14.25" customFormat="1" customHeight="1" s="1728"/>
    <row r="601" ht="14.25" customFormat="1" customHeight="1" s="1728"/>
    <row r="602" ht="14.25" customFormat="1" customHeight="1" s="1728"/>
    <row r="603" ht="14.25" customFormat="1" customHeight="1" s="1728"/>
    <row r="604" ht="14.25" customFormat="1" customHeight="1" s="1728"/>
    <row r="605" ht="14.25" customFormat="1" customHeight="1" s="1728"/>
    <row r="606" ht="14.25" customFormat="1" customHeight="1" s="1728"/>
    <row r="607" ht="14.25" customFormat="1" customHeight="1" s="1728"/>
    <row r="608" ht="14.25" customFormat="1" customHeight="1" s="1728"/>
    <row r="609" ht="14.25" customFormat="1" customHeight="1" s="1728"/>
    <row r="610" ht="14.25" customFormat="1" customHeight="1" s="1728"/>
    <row r="611" ht="14.25" customFormat="1" customHeight="1" s="1728"/>
    <row r="612" ht="14.25" customFormat="1" customHeight="1" s="1728"/>
    <row r="613" ht="14.25" customFormat="1" customHeight="1" s="1728"/>
    <row r="614" ht="14.25" customFormat="1" customHeight="1" s="1728"/>
    <row r="615" ht="14.25" customFormat="1" customHeight="1" s="1728"/>
    <row r="616" ht="14.25" customFormat="1" customHeight="1" s="1728"/>
    <row r="617" ht="14.25" customFormat="1" customHeight="1" s="1728"/>
    <row r="618" ht="14.25" customFormat="1" customHeight="1" s="1728"/>
    <row r="619" ht="14.25" customFormat="1" customHeight="1" s="1728"/>
    <row r="620" ht="14.25" customFormat="1" customHeight="1" s="1728"/>
    <row r="621" ht="14.25" customFormat="1" customHeight="1" s="1728"/>
    <row r="622" ht="14.25" customFormat="1" customHeight="1" s="1728"/>
    <row r="623" ht="14.25" customFormat="1" customHeight="1" s="1728"/>
    <row r="624" ht="14.25" customFormat="1" customHeight="1" s="1728"/>
    <row r="625" ht="14.25" customFormat="1" customHeight="1" s="1728"/>
    <row r="626" ht="14.25" customFormat="1" customHeight="1" s="1728"/>
    <row r="627" ht="14.25" customFormat="1" customHeight="1" s="1728"/>
    <row r="628" ht="14.25" customFormat="1" customHeight="1" s="1728"/>
    <row r="629" ht="14.25" customFormat="1" customHeight="1" s="1728"/>
    <row r="630" ht="14.25" customFormat="1" customHeight="1" s="1728"/>
    <row r="631" ht="14.25" customFormat="1" customHeight="1" s="1728"/>
    <row r="632" ht="14.25" customFormat="1" customHeight="1" s="1728"/>
    <row r="633" ht="14.25" customFormat="1" customHeight="1" s="1728"/>
    <row r="634" ht="14.25" customFormat="1" customHeight="1" s="1728"/>
    <row r="635" ht="14.25" customFormat="1" customHeight="1" s="1728"/>
    <row r="636" ht="14.25" customFormat="1" customHeight="1" s="1728"/>
    <row r="637" ht="14.25" customFormat="1" customHeight="1" s="1728"/>
    <row r="638" ht="14.25" customFormat="1" customHeight="1" s="1728"/>
    <row r="639" ht="14.25" customFormat="1" customHeight="1" s="1728"/>
    <row r="640" ht="14.25" customFormat="1" customHeight="1" s="1728"/>
    <row r="641" ht="14.25" customFormat="1" customHeight="1" s="1728"/>
    <row r="642" ht="14.25" customFormat="1" customHeight="1" s="1728"/>
    <row r="643" ht="14.25" customFormat="1" customHeight="1" s="1728"/>
    <row r="644" ht="14.25" customFormat="1" customHeight="1" s="1728"/>
    <row r="645" ht="14.25" customFormat="1" customHeight="1" s="1728"/>
    <row r="646" ht="14.25" customFormat="1" customHeight="1" s="1728"/>
    <row r="647" ht="14.25" customFormat="1" customHeight="1" s="1728"/>
    <row r="648" ht="14.25" customFormat="1" customHeight="1" s="1728"/>
    <row r="649" ht="14.25" customFormat="1" customHeight="1" s="1728"/>
    <row r="650" ht="14.25" customFormat="1" customHeight="1" s="1728"/>
    <row r="651" ht="14.25" customFormat="1" customHeight="1" s="1728"/>
    <row r="652" ht="14.25" customFormat="1" customHeight="1" s="1728"/>
    <row r="653" ht="14.25" customFormat="1" customHeight="1" s="1728"/>
    <row r="654" ht="14.25" customFormat="1" customHeight="1" s="1728"/>
    <row r="655" ht="14.25" customFormat="1" customHeight="1" s="1728"/>
    <row r="656" ht="14.25" customFormat="1" customHeight="1" s="1728"/>
    <row r="657" ht="14.25" customFormat="1" customHeight="1" s="1728"/>
    <row r="658" ht="14.25" customFormat="1" customHeight="1" s="1728"/>
    <row r="659" ht="14.25" customFormat="1" customHeight="1" s="1728"/>
    <row r="660" ht="14.25" customFormat="1" customHeight="1" s="1728"/>
    <row r="661" ht="14.25" customFormat="1" customHeight="1" s="1728"/>
    <row r="662" ht="14.25" customFormat="1" customHeight="1" s="1728"/>
    <row r="663" ht="14.25" customFormat="1" customHeight="1" s="1728"/>
    <row r="664" ht="14.25" customFormat="1" customHeight="1" s="1728"/>
    <row r="665" ht="14.25" customFormat="1" customHeight="1" s="1728"/>
    <row r="666" ht="14.25" customFormat="1" customHeight="1" s="1728"/>
    <row r="667" ht="14.25" customFormat="1" customHeight="1" s="1728"/>
    <row r="668" ht="14.25" customFormat="1" customHeight="1" s="1728"/>
    <row r="669" ht="14.25" customFormat="1" customHeight="1" s="1728"/>
    <row r="670" ht="14.25" customFormat="1" customHeight="1" s="1728"/>
    <row r="671" ht="14.25" customFormat="1" customHeight="1" s="1728"/>
    <row r="672" ht="14.25" customFormat="1" customHeight="1" s="1728"/>
    <row r="673" ht="14.25" customFormat="1" customHeight="1" s="1728"/>
    <row r="674" ht="14.25" customFormat="1" customHeight="1" s="1728"/>
    <row r="675" ht="14.25" customFormat="1" customHeight="1" s="1728"/>
    <row r="676" ht="14.25" customFormat="1" customHeight="1" s="1728"/>
    <row r="677" ht="14.25" customFormat="1" customHeight="1" s="1728"/>
    <row r="678" ht="14.25" customFormat="1" customHeight="1" s="1728"/>
    <row r="679" ht="14.25" customFormat="1" customHeight="1" s="1728"/>
    <row r="680" ht="14.25" customFormat="1" customHeight="1" s="1728"/>
    <row r="681" ht="14.25" customFormat="1" customHeight="1" s="1728"/>
    <row r="682" ht="14.25" customFormat="1" customHeight="1" s="1728"/>
    <row r="683" ht="14.25" customFormat="1" customHeight="1" s="1728"/>
    <row r="684" ht="14.25" customFormat="1" customHeight="1" s="1728"/>
    <row r="685" ht="14.25" customFormat="1" customHeight="1" s="1728"/>
    <row r="686" ht="14.25" customFormat="1" customHeight="1" s="1728"/>
    <row r="687" ht="14.25" customFormat="1" customHeight="1" s="1728"/>
    <row r="688" ht="14.25" customFormat="1" customHeight="1" s="1728"/>
    <row r="689" ht="14.25" customFormat="1" customHeight="1" s="1728"/>
    <row r="690" ht="14.25" customFormat="1" customHeight="1" s="1728"/>
    <row r="691" ht="14.25" customFormat="1" customHeight="1" s="1728"/>
    <row r="692" ht="14.25" customFormat="1" customHeight="1" s="1728"/>
    <row r="693" ht="14.25" customFormat="1" customHeight="1" s="1728"/>
    <row r="694" ht="14.25" customFormat="1" customHeight="1" s="1728"/>
    <row r="695" ht="14.25" customFormat="1" customHeight="1" s="1728"/>
    <row r="696" ht="14.25" customFormat="1" customHeight="1" s="1728"/>
    <row r="697" ht="14.25" customFormat="1" customHeight="1" s="1728"/>
    <row r="698" ht="14.25" customFormat="1" customHeight="1" s="1728"/>
    <row r="699" ht="14.25" customFormat="1" customHeight="1" s="1728"/>
    <row r="700" ht="14.25" customFormat="1" customHeight="1" s="1728"/>
    <row r="701" ht="14.25" customFormat="1" customHeight="1" s="1728"/>
    <row r="702" ht="14.25" customFormat="1" customHeight="1" s="1728"/>
    <row r="703" ht="11.25" customFormat="1" customHeight="1" s="1728"/>
    <row r="704" ht="11.25" customFormat="1" customHeight="1" s="1728"/>
    <row r="705" ht="11.25" customFormat="1" customHeight="1" s="1728"/>
    <row r="706" ht="11.25" customFormat="1" customHeight="1" s="1728"/>
    <row r="707" ht="11.25" customFormat="1" customHeight="1" s="1728"/>
    <row r="708" ht="11.25" customFormat="1" customHeight="1" s="1728"/>
    <row r="709" ht="11.25" customFormat="1" customHeight="1" s="1728"/>
    <row r="710" ht="11.25" customFormat="1" customHeight="1" s="1728"/>
    <row r="711" ht="11.25" customFormat="1" customHeight="1" s="1728"/>
    <row r="712" ht="11.25" customFormat="1" customHeight="1" s="1728"/>
    <row r="713" ht="11.25" customFormat="1" customHeight="1" s="1728"/>
    <row r="714" ht="11.25" customFormat="1" customHeight="1" s="1728"/>
    <row r="715" ht="11.25" customFormat="1" customHeight="1" s="1728"/>
    <row r="716" ht="11.25" customFormat="1" customHeight="1" s="1728"/>
    <row r="717" ht="11.25" customFormat="1" customHeight="1" s="1728"/>
    <row r="718" ht="11.25" customFormat="1" customHeight="1" s="1728"/>
    <row r="719" ht="11.25" customFormat="1" customHeight="1" s="1728"/>
    <row r="720" ht="11.25" customFormat="1" customHeight="1" s="1728"/>
    <row r="721" ht="11.25" customFormat="1" customHeight="1" s="1728"/>
    <row r="722" ht="11.25" customFormat="1" customHeight="1" s="1728"/>
    <row r="723" ht="11.25" customFormat="1" customHeight="1" s="1728"/>
    <row r="724" ht="11.25" customFormat="1" customHeight="1" s="1728"/>
    <row r="725" ht="11.25" customFormat="1" customHeight="1" s="1728"/>
    <row r="726" ht="11.25" customFormat="1" customHeight="1" s="1728"/>
    <row r="727" ht="11.25" customFormat="1" customHeight="1" s="1728"/>
    <row r="728" ht="11.25" customFormat="1" customHeight="1" s="1728"/>
    <row r="729" ht="11.25" customFormat="1" customHeight="1" s="1728"/>
    <row r="730" ht="11.25" customFormat="1" customHeight="1" s="1728"/>
    <row r="731" ht="11.25" customFormat="1" customHeight="1" s="1728"/>
    <row r="732" ht="11.25" customFormat="1" customHeight="1" s="1728"/>
    <row r="733" ht="11.25" customFormat="1" customHeight="1" s="1728"/>
    <row r="734" ht="11.25" customFormat="1" customHeight="1" s="1728"/>
    <row r="735" ht="11.25" customFormat="1" customHeight="1" s="1728"/>
    <row r="736" ht="11.25" customFormat="1" customHeight="1" s="1728"/>
    <row r="737" ht="11.25" customFormat="1" customHeight="1" s="1728"/>
    <row r="738" ht="11.25" customFormat="1" customHeight="1" s="1728"/>
    <row r="739" ht="11.25" customFormat="1" customHeight="1" s="1728"/>
    <row r="740" ht="11.25" customFormat="1" customHeight="1" s="1728"/>
    <row r="741" ht="11.25" customFormat="1" customHeight="1" s="1728"/>
    <row r="742" ht="11.25" customFormat="1" customHeight="1" s="1728"/>
    <row r="743" ht="11.25" customFormat="1" customHeight="1" s="1728"/>
    <row r="744" ht="11.25" customFormat="1" customHeight="1" s="1728"/>
  </sheetData>
  <mergeCells count="86">
    <mergeCell ref="L17:M17"/>
    <mergeCell ref="C25:G26"/>
    <mergeCell ref="R13:R14"/>
    <mergeCell ref="L19:M19"/>
    <mergeCell ref="L28:M28"/>
    <mergeCell ref="J25:K26"/>
    <mergeCell ref="C41:M41"/>
    <mergeCell ref="I17:I18"/>
    <mergeCell ref="L29:M29"/>
    <mergeCell ref="C43:M43"/>
    <mergeCell ref="J29:K30"/>
    <mergeCell ref="T13:T14"/>
    <mergeCell ref="I29:I30"/>
    <mergeCell ref="C36:M36"/>
    <mergeCell ref="H15:H16"/>
    <mergeCell ref="C29:G30"/>
    <mergeCell ref="L21:M21"/>
    <mergeCell ref="W13:W14"/>
    <mergeCell ref="I15:I16"/>
    <mergeCell ref="H23:H24"/>
    <mergeCell ref="C37:M37"/>
    <mergeCell ref="L16:M16"/>
    <mergeCell ref="C27:G28"/>
    <mergeCell ref="H17:H18"/>
    <mergeCell ref="T9:U9"/>
    <mergeCell ref="C40:M40"/>
    <mergeCell ref="C13:G14"/>
    <mergeCell ref="H19:H20"/>
    <mergeCell ref="L30:M30"/>
    <mergeCell ref="N13:N14"/>
    <mergeCell ref="C12:G12"/>
    <mergeCell ref="P13:P14"/>
    <mergeCell ref="L20:M20"/>
    <mergeCell ref="C15:G16"/>
    <mergeCell ref="I19:I20"/>
    <mergeCell ref="L22:M22"/>
    <mergeCell ref="L13:M14"/>
    <mergeCell ref="J15:K16"/>
    <mergeCell ref="I2:S5"/>
    <mergeCell ref="H29:H30"/>
    <mergeCell ref="C34:M34"/>
    <mergeCell ref="H12:K12"/>
    <mergeCell ref="B7:U7"/>
    <mergeCell ref="B2:H5"/>
    <mergeCell ref="C17:G18"/>
    <mergeCell ref="S13:S14"/>
    <mergeCell ref="L24:M24"/>
    <mergeCell ref="U13:U14"/>
    <mergeCell ref="L18:M18"/>
    <mergeCell ref="C47:M47"/>
    <mergeCell ref="C19:G20"/>
    <mergeCell ref="C44:M44"/>
    <mergeCell ref="V7:X7"/>
    <mergeCell ref="C31:M31"/>
    <mergeCell ref="L26:M26"/>
    <mergeCell ref="J17:K18"/>
    <mergeCell ref="J23:K24"/>
    <mergeCell ref="L25:M25"/>
    <mergeCell ref="J19:K20"/>
    <mergeCell ref="I23:I24"/>
    <mergeCell ref="C48:M48"/>
    <mergeCell ref="C38:M38"/>
    <mergeCell ref="I27:I28"/>
    <mergeCell ref="C21:G22"/>
    <mergeCell ref="V13:V14"/>
    <mergeCell ref="C42:M42"/>
    <mergeCell ref="H21:H22"/>
    <mergeCell ref="B6:N6"/>
    <mergeCell ref="C23:G24"/>
    <mergeCell ref="C35:M35"/>
    <mergeCell ref="J21:K22"/>
    <mergeCell ref="I25:I26"/>
    <mergeCell ref="L15:M15"/>
    <mergeCell ref="I21:I22"/>
    <mergeCell ref="L23:M23"/>
    <mergeCell ref="L72:N72"/>
    <mergeCell ref="H27:H28"/>
    <mergeCell ref="H13:K14"/>
    <mergeCell ref="C46:M46"/>
    <mergeCell ref="C39:M39"/>
    <mergeCell ref="O13:O14"/>
    <mergeCell ref="B8:N8"/>
    <mergeCell ref="Q13:Q14"/>
    <mergeCell ref="L27:M27"/>
    <mergeCell ref="J27:K28"/>
    <mergeCell ref="H25:H26"/>
  </mergeCells>
  <printOptions horizontalCentered="1"/>
  <pageMargins left="0.3937007874015748" right="0.3937007874015748" top="0.3937007874015748" bottom="0.3937007874015748" header="0" footer="0"/>
  <pageSetup orientation="portrait" scale="62"/>
  <drawing r:id="rId1"/>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L141"/>
  <sheetViews>
    <sheetView showGridLines="0" topLeftCell="A41" zoomScaleNormal="100" zoomScaleSheetLayoutView="85" workbookViewId="0">
      <selection activeCell="H148" sqref="H148"/>
    </sheetView>
  </sheetViews>
  <sheetFormatPr baseColWidth="10" defaultColWidth="0" defaultRowHeight="14.25"/>
  <cols>
    <col width="11.42578125" customWidth="1" style="135" min="1" max="2"/>
    <col width="12.7109375" customWidth="1" style="135" min="3" max="5"/>
    <col width="12.7109375" customWidth="1" style="563" min="6" max="6"/>
    <col width="12.7109375" customWidth="1" style="135" min="7" max="8"/>
    <col width="15.28515625" customWidth="1" style="135" min="9" max="9"/>
    <col width="11.42578125" customWidth="1" style="135" min="10" max="10"/>
    <col hidden="1" width="4" customWidth="1" style="397" min="11" max="11"/>
    <col hidden="1" width="12.42578125" customWidth="1" style="135" min="12" max="12"/>
    <col hidden="1" style="135" min="13" max="16384"/>
  </cols>
  <sheetData>
    <row r="1" ht="26.25" customHeight="1">
      <c r="C1" s="1337" t="inlineStr">
        <is>
          <t>PROYECCION COSTOS FINANCIEROS</t>
        </is>
      </c>
      <c r="D1" s="1094" t="n"/>
      <c r="E1" s="1094" t="n"/>
      <c r="F1" s="1094" t="n"/>
      <c r="G1" s="1094" t="n"/>
      <c r="H1" s="1094" t="n"/>
      <c r="I1" s="1094" t="n"/>
    </row>
    <row r="2" ht="20.25" customHeight="1">
      <c r="B2" s="308" t="n"/>
      <c r="C2" s="1336" t="inlineStr">
        <is>
          <t>(COP miles)</t>
        </is>
      </c>
      <c r="D2" s="1094" t="n"/>
      <c r="E2" s="1094" t="n"/>
      <c r="F2" s="1094" t="n"/>
      <c r="G2" s="1094" t="n"/>
      <c r="H2" s="1094" t="n"/>
      <c r="I2" s="1094" t="n"/>
    </row>
    <row r="3" ht="6" customHeight="1">
      <c r="B3" s="308" t="n"/>
    </row>
    <row r="4" ht="15" customHeight="1" thickBot="1">
      <c r="B4" s="308" t="n"/>
      <c r="C4" s="308" t="n"/>
      <c r="D4" s="308" t="n"/>
      <c r="E4" s="308" t="n"/>
      <c r="F4" s="564" t="n"/>
      <c r="G4" s="308" t="n"/>
      <c r="H4" s="308" t="n"/>
      <c r="I4" s="308" t="n"/>
    </row>
    <row r="5">
      <c r="B5" s="308" t="n"/>
      <c r="C5" s="1334">
        <f>+Intro_data!E4</f>
        <v/>
      </c>
      <c r="D5" s="1089" t="n"/>
      <c r="E5" s="1089" t="n"/>
      <c r="F5" s="1089" t="n"/>
      <c r="G5" s="1089" t="n"/>
      <c r="H5" s="1090" t="n"/>
      <c r="I5" s="337">
        <f>+Intro_data!F4</f>
        <v/>
      </c>
    </row>
    <row r="6">
      <c r="A6" s="1735" t="n">
        <v>39885</v>
      </c>
      <c r="B6" s="308" t="n"/>
      <c r="C6" s="1333">
        <f>+Intro_data!E5</f>
        <v/>
      </c>
      <c r="D6" s="1094" t="n"/>
      <c r="E6" s="1094" t="n"/>
      <c r="F6" s="1094" t="n"/>
      <c r="G6" s="1094" t="n"/>
      <c r="H6" s="1096" t="n"/>
      <c r="I6" s="1736">
        <f>+Intro_data!F5/100</f>
        <v/>
      </c>
      <c r="J6" s="621" t="n"/>
    </row>
    <row r="7">
      <c r="A7" s="1735">
        <f>+EDATE(A6,3)</f>
        <v/>
      </c>
      <c r="B7" s="308" t="n"/>
      <c r="C7" s="1333" t="inlineStr">
        <is>
          <t>PUNTOS EFECTIVOS ADICIONALES</t>
        </is>
      </c>
      <c r="D7" s="1094" t="n"/>
      <c r="E7" s="1094" t="n"/>
      <c r="F7" s="1094" t="n"/>
      <c r="G7" s="1094" t="n"/>
      <c r="H7" s="1096" t="n"/>
      <c r="I7" s="1737">
        <f>+Intro_data!C48/100</f>
        <v/>
      </c>
      <c r="J7" s="621" t="n"/>
    </row>
    <row r="8">
      <c r="A8" s="1735">
        <f>+EDATE(A7,3)</f>
        <v/>
      </c>
      <c r="B8" s="308" t="n"/>
      <c r="C8" s="1333" t="inlineStr">
        <is>
          <t>TOTAL TASA DE INTERES</t>
        </is>
      </c>
      <c r="D8" s="1094" t="n"/>
      <c r="E8" s="1094" t="n"/>
      <c r="F8" s="1094" t="n"/>
      <c r="G8" s="1094" t="n"/>
      <c r="H8" s="1096" t="n"/>
      <c r="I8" s="1736">
        <f>IF(Intro_data!D48="DTF EA",(1+I7)*(1+I6)-1,J8)</f>
        <v/>
      </c>
      <c r="J8" s="1738">
        <f>+((1+J9/(12/Intro_data!C44))^(12/Intro_data!C44))-1</f>
        <v/>
      </c>
    </row>
    <row r="9">
      <c r="B9" s="308" t="n"/>
      <c r="C9" s="1333" t="inlineStr">
        <is>
          <t>TASA NOMINAL</t>
        </is>
      </c>
      <c r="D9" s="1094" t="n"/>
      <c r="E9" s="1094" t="n"/>
      <c r="F9" s="1094" t="n"/>
      <c r="G9" s="1094" t="n"/>
      <c r="H9" s="1096" t="n"/>
      <c r="I9" s="1736">
        <f>IF(Intro_data!D48="DTF EA",NOMINAL(I8,12/Intro_data!C44),I6+I7)</f>
        <v/>
      </c>
      <c r="J9" s="1738">
        <f>+I9</f>
        <v/>
      </c>
    </row>
    <row r="10">
      <c r="B10" s="308" t="n"/>
      <c r="C10" s="1333" t="inlineStr">
        <is>
          <t>PLAZO MESES</t>
        </is>
      </c>
      <c r="D10" s="1094" t="n"/>
      <c r="E10" s="1094" t="n"/>
      <c r="F10" s="1094" t="n"/>
      <c r="G10" s="1094" t="n"/>
      <c r="H10" s="1096" t="n"/>
      <c r="I10" s="338">
        <f>+'FORMATO -PÁGINA 1'!N58</f>
        <v/>
      </c>
      <c r="J10" s="621" t="n"/>
    </row>
    <row r="11" ht="15" customHeight="1" thickBot="1">
      <c r="B11" s="308" t="n"/>
      <c r="C11" s="1332" t="inlineStr">
        <is>
          <t>PERIODO DE GRACIA MESES</t>
        </is>
      </c>
      <c r="D11" s="1111" t="n"/>
      <c r="E11" s="1111" t="n"/>
      <c r="F11" s="1111" t="n"/>
      <c r="G11" s="1111" t="n"/>
      <c r="H11" s="1104" t="n"/>
      <c r="I11" s="339">
        <f>+'FORMATO -PÁGINA 1'!P58</f>
        <v/>
      </c>
      <c r="J11" s="621" t="n"/>
    </row>
    <row r="12" ht="15" customHeight="1" thickBot="1">
      <c r="B12" s="308" t="n"/>
      <c r="C12" s="310" t="n"/>
      <c r="D12" s="310" t="n"/>
      <c r="E12" s="310" t="n"/>
      <c r="F12" s="565" t="n"/>
      <c r="G12" s="310" t="n"/>
      <c r="H12" s="310" t="n"/>
      <c r="I12" s="311" t="n"/>
    </row>
    <row r="13" ht="16.5" customHeight="1" thickBot="1">
      <c r="B13" s="308" t="n"/>
      <c r="C13" s="1331" t="inlineStr">
        <is>
          <t>VALOR DEL CREDITO</t>
        </is>
      </c>
      <c r="D13" s="1238" t="n"/>
      <c r="E13" s="1238" t="n"/>
      <c r="F13" s="1238" t="n"/>
      <c r="G13" s="312" t="n"/>
      <c r="H13" s="312" t="n"/>
      <c r="I13" s="340">
        <f>+Intro_data!C53</f>
        <v/>
      </c>
    </row>
    <row r="14" ht="16.5" customHeight="1" thickBot="1">
      <c r="B14" s="308" t="n"/>
      <c r="C14" s="313" t="n"/>
      <c r="D14" s="313" t="n"/>
      <c r="E14" s="313" t="n"/>
      <c r="F14" s="566" t="n"/>
      <c r="G14" s="1335">
        <f>+IF(Intro_data!C63="",,"OPCIÓN DE COMPRA")&amp;"@"&amp;Intro_data!C63&amp;"%"</f>
        <v/>
      </c>
      <c r="H14" s="1106" t="n"/>
      <c r="I14" s="340">
        <f>+IF(Intro_data!C63="",,+I13*Intro_data!C63/100)</f>
        <v/>
      </c>
    </row>
    <row r="15" ht="15" customHeight="1" thickBot="1">
      <c r="B15" s="308" t="n"/>
      <c r="C15" s="308" t="n"/>
      <c r="D15" s="308" t="n"/>
      <c r="E15" s="308" t="n"/>
      <c r="F15" s="564" t="n"/>
      <c r="G15" s="308" t="n"/>
      <c r="H15" s="308" t="n"/>
      <c r="I15" s="308" t="n"/>
    </row>
    <row r="16">
      <c r="B16" s="308" t="n"/>
      <c r="C16" s="314" t="n"/>
      <c r="D16" s="315" t="n"/>
      <c r="E16" s="315" t="inlineStr">
        <is>
          <t xml:space="preserve">SALDO </t>
        </is>
      </c>
      <c r="F16" s="567" t="inlineStr">
        <is>
          <t xml:space="preserve">ABONOS A </t>
        </is>
      </c>
      <c r="G16" s="315" t="n"/>
      <c r="H16" s="315" t="n"/>
      <c r="I16" s="316" t="inlineStr">
        <is>
          <t>SALDO</t>
        </is>
      </c>
    </row>
    <row r="17">
      <c r="B17" s="308" t="n"/>
      <c r="C17" s="317" t="inlineStr">
        <is>
          <t>No.</t>
        </is>
      </c>
      <c r="D17" s="318" t="inlineStr">
        <is>
          <t>MESES</t>
        </is>
      </c>
      <c r="E17" s="318" t="inlineStr">
        <is>
          <t>INICIAL</t>
        </is>
      </c>
      <c r="F17" s="568" t="inlineStr">
        <is>
          <t>CAPITAL</t>
        </is>
      </c>
      <c r="G17" s="318" t="inlineStr">
        <is>
          <t>INTERESES</t>
        </is>
      </c>
      <c r="H17" s="318" t="inlineStr">
        <is>
          <t>CUOTA</t>
        </is>
      </c>
      <c r="I17" s="319" t="inlineStr">
        <is>
          <t>FINAL</t>
        </is>
      </c>
    </row>
    <row r="18" ht="15" customHeight="1" thickBot="1">
      <c r="B18" s="308" t="n"/>
      <c r="C18" s="320" t="n"/>
      <c r="D18" s="321" t="inlineStr"/>
      <c r="E18" s="321" t="inlineStr">
        <is>
          <t>CREDITO</t>
        </is>
      </c>
      <c r="F18" s="569" t="inlineStr">
        <is>
          <t>k</t>
        </is>
      </c>
      <c r="G18" s="322" t="inlineStr">
        <is>
          <t xml:space="preserve">i </t>
        </is>
      </c>
      <c r="H18" s="322" t="inlineStr">
        <is>
          <t>k+i</t>
        </is>
      </c>
      <c r="I18" s="323" t="inlineStr">
        <is>
          <t>CREDITO</t>
        </is>
      </c>
    </row>
    <row r="19" ht="15" customHeight="1" thickTop="1">
      <c r="B19" s="308" t="n"/>
      <c r="C19" s="324" t="inlineStr">
        <is>
          <t>Desembolso</t>
        </is>
      </c>
      <c r="D19" s="325">
        <f>+Intro_data!C38</f>
        <v/>
      </c>
      <c r="E19" s="326">
        <f>+I13</f>
        <v/>
      </c>
      <c r="F19" s="617" t="n"/>
      <c r="G19" s="327" t="n"/>
      <c r="H19" s="326" t="n"/>
      <c r="I19" s="328" t="n"/>
      <c r="J19" s="538" t="n"/>
    </row>
    <row r="20" ht="13.5" customHeight="1">
      <c r="A20" s="421" t="n"/>
      <c r="B20" s="422" t="n"/>
      <c r="C20" s="329" t="n">
        <v>1</v>
      </c>
      <c r="D20" s="330">
        <f>+IF(C20="","",EDATE(D19,Intro_data!$C$44))</f>
        <v/>
      </c>
      <c r="E20" s="331">
        <f>+E19</f>
        <v/>
      </c>
      <c r="F20" s="618">
        <f>+IF(C20="",,IF(Intro_data!$C$63="",IF(C20*Intro_data!$C$44&lt;='FORMATO -PÁGINA 1'!$P$58,0,SLN($I$13,,Intro_data!$C$47)),PPMT($I$9/12/(Intro_data!$C$44),C20,Intro_data!$C$45,-$I$13,$I$14)))</f>
        <v/>
      </c>
      <c r="G20" s="331">
        <f>+IF(Intro_data!$C$59="",IF(C20="","",E20*$I$9/(12/Intro_data!$C$44)),IF(C20="",,IPMT($I$9/(12/(Intro_data!$C$44)),C20,Intro_data!$C$45,-$I$13,$I$14)))</f>
        <v/>
      </c>
      <c r="H20" s="332">
        <f>+IF(C20="",,G20+F20)</f>
        <v/>
      </c>
      <c r="I20" s="333">
        <f>+IF(C20="",,E20-F20)</f>
        <v/>
      </c>
      <c r="L20" s="1739" t="n"/>
    </row>
    <row r="21">
      <c r="A21" s="421" t="n"/>
      <c r="B21" s="422" t="n"/>
      <c r="C21" s="329">
        <f>+IF(Intro_data!$C$45&gt;C20,AMORTIZACION!C20+1,"")</f>
        <v/>
      </c>
      <c r="D21" s="330">
        <f>+IF(C21="","",EDATE(D20,Intro_data!$C$44))</f>
        <v/>
      </c>
      <c r="E21" s="331">
        <f>+I20</f>
        <v/>
      </c>
      <c r="F21" s="618">
        <f>+IF(C21="",,IF(Intro_data!$C$63="",IF(C21*Intro_data!$C$44&lt;='FORMATO -PÁGINA 1'!$P$58,0,SLN($I$13,,Intro_data!$C$47)),PPMT($I$9/12/(Intro_data!$C$44),C21,Intro_data!$C$45,-$I$13,$I$14)))</f>
        <v/>
      </c>
      <c r="G21" s="331">
        <f>+IF(Intro_data!$C$59="",IF(C21="","",E21*$I$9/(12/Intro_data!$C$44)),IF(C21="",,IPMT($I$9/(12/(Intro_data!$C$44)),C21,Intro_data!$C$45,-$I$13,$I$14)))</f>
        <v/>
      </c>
      <c r="H21" s="332">
        <f>+IF(C21="",,G21+F21)</f>
        <v/>
      </c>
      <c r="I21" s="333">
        <f>+IF(C21="",,E21-F21)</f>
        <v/>
      </c>
      <c r="L21" s="1739" t="n"/>
    </row>
    <row r="22">
      <c r="A22" s="421" t="n"/>
      <c r="B22" s="422" t="n"/>
      <c r="C22" s="329">
        <f>+IF(Intro_data!$C$45&gt;C21,AMORTIZACION!C21+1,"")</f>
        <v/>
      </c>
      <c r="D22" s="330">
        <f>+IF(C22="","",EDATE(D21,Intro_data!$C$44))</f>
        <v/>
      </c>
      <c r="E22" s="331">
        <f>+I21</f>
        <v/>
      </c>
      <c r="F22" s="618">
        <f>+IF(C22="",,IF(Intro_data!$C$63="",IF(C22*Intro_data!$C$44&lt;='FORMATO -PÁGINA 1'!$P$58,0,SLN($I$13,,Intro_data!$C$47)),PPMT($I$9/12/(Intro_data!$C$44),C22,Intro_data!$C$45,-$I$13,$I$14)))</f>
        <v/>
      </c>
      <c r="G22" s="331">
        <f>+IF(Intro_data!$C$59="",IF(C22="","",E22*$I$9/(12/Intro_data!$C$44)),IF(C22="",,IPMT($I$9/(12/(Intro_data!$C$44)),C22,Intro_data!$C$45,-$I$13,$I$14)))</f>
        <v/>
      </c>
      <c r="H22" s="332">
        <f>+IF(C22="",,G22+F22)</f>
        <v/>
      </c>
      <c r="I22" s="333">
        <f>+IF(C22="",,E22-F22)</f>
        <v/>
      </c>
      <c r="L22" s="1739" t="n"/>
    </row>
    <row r="23">
      <c r="A23" s="421" t="n"/>
      <c r="B23" s="422" t="n"/>
      <c r="C23" s="329">
        <f>+IF(Intro_data!$C$45&gt;C22,AMORTIZACION!C22+1,"")</f>
        <v/>
      </c>
      <c r="D23" s="330">
        <f>+IF(C23="","",EDATE(D22,Intro_data!$C$44))</f>
        <v/>
      </c>
      <c r="E23" s="331">
        <f>+I22</f>
        <v/>
      </c>
      <c r="F23" s="618">
        <f>+IF(C23="",,IF(Intro_data!$C$63="",IF(C23*Intro_data!$C$44&lt;='FORMATO -PÁGINA 1'!$P$58,0,SLN($I$13,,Intro_data!$C$47)),PPMT($I$9/12/(Intro_data!$C$44),C23,Intro_data!$C$45,-$I$13,$I$14)))</f>
        <v/>
      </c>
      <c r="G23" s="331">
        <f>+IF(Intro_data!$C$59="",IF(C23="","",E23*$I$9/(12/Intro_data!$C$44)),IF(C23="",,IPMT($I$9/(12/(Intro_data!$C$44)),C23,Intro_data!$C$45,-$I$13,$I$14)))</f>
        <v/>
      </c>
      <c r="H23" s="332">
        <f>+IF(C23="",,G23+F23)</f>
        <v/>
      </c>
      <c r="I23" s="333">
        <f>+IF(C23="",,E23-F23)</f>
        <v/>
      </c>
      <c r="L23" s="1739" t="n"/>
    </row>
    <row r="24">
      <c r="B24" s="375" t="n"/>
      <c r="C24" s="329">
        <f>+IF(Intro_data!$C$45&gt;C23,AMORTIZACION!C23+1,"")</f>
        <v/>
      </c>
      <c r="D24" s="330">
        <f>+IF(C24="","",EDATE(D23,Intro_data!$C$44))</f>
        <v/>
      </c>
      <c r="E24" s="331">
        <f>+I23</f>
        <v/>
      </c>
      <c r="F24" s="618">
        <f>+IF(C24="",,IF(Intro_data!$C$63="",IF(C24*Intro_data!$C$44&lt;='FORMATO -PÁGINA 1'!$P$58,0,SLN($I$13,,Intro_data!$C$47)),PPMT($I$9/12/(Intro_data!$C$44),C24,Intro_data!$C$45,-$I$13,$I$14)))</f>
        <v/>
      </c>
      <c r="G24" s="331">
        <f>+IF(Intro_data!$C$59="",IF(C24="","",E24*$I$9/(12/Intro_data!$C$44)),IF(C24="",,IPMT($I$9/(12/(Intro_data!$C$44)),C24,Intro_data!$C$45,-$I$13,$I$14)))</f>
        <v/>
      </c>
      <c r="H24" s="332">
        <f>+IF(C24="",,G24+F24)</f>
        <v/>
      </c>
      <c r="I24" s="333">
        <f>+IF(C24="",,E24-F24)</f>
        <v/>
      </c>
      <c r="L24" s="1739" t="n"/>
    </row>
    <row r="25">
      <c r="B25" s="375" t="n"/>
      <c r="C25" s="329">
        <f>+IF(Intro_data!$C$45&gt;C24,AMORTIZACION!C24+1,"")</f>
        <v/>
      </c>
      <c r="D25" s="330">
        <f>+IF(C25="","",EDATE(D24,Intro_data!$C$44))</f>
        <v/>
      </c>
      <c r="E25" s="331">
        <f>+I24</f>
        <v/>
      </c>
      <c r="F25" s="618">
        <f>+IF(C25="",,IF(Intro_data!$C$63="",IF(C25*Intro_data!$C$44&lt;='FORMATO -PÁGINA 1'!$P$58,0,SLN($I$13,,Intro_data!$C$47)),PPMT($I$9/12/(Intro_data!$C$44),C25,Intro_data!$C$45,-$I$13,$I$14)))</f>
        <v/>
      </c>
      <c r="G25" s="331">
        <f>+IF(Intro_data!$C$59="",IF(C25="","",E25*$I$9/(12/Intro_data!$C$44)),IF(C25="",,IPMT($I$9/(12/(Intro_data!$C$44)),C25,Intro_data!$C$45,-$I$13,$I$14)))</f>
        <v/>
      </c>
      <c r="H25" s="332">
        <f>+IF(C25="",,G25+F25)</f>
        <v/>
      </c>
      <c r="I25" s="333">
        <f>+IF(C25="",,E25-F25)</f>
        <v/>
      </c>
      <c r="L25" s="1739" t="n"/>
    </row>
    <row r="26">
      <c r="B26" s="375" t="n"/>
      <c r="C26" s="329">
        <f>+IF(Intro_data!$C$45&gt;C25,AMORTIZACION!C25+1,"")</f>
        <v/>
      </c>
      <c r="D26" s="330">
        <f>+IF(C26="","",EDATE(D25,Intro_data!$C$44))</f>
        <v/>
      </c>
      <c r="E26" s="331">
        <f>+I25</f>
        <v/>
      </c>
      <c r="F26" s="618">
        <f>+IF(C26="",,IF(Intro_data!$C$63="",IF(C26*Intro_data!$C$44&lt;='FORMATO -PÁGINA 1'!$P$58,0,SLN($I$13,,Intro_data!$C$47)),PPMT($I$9/12/(Intro_data!$C$44),C26,Intro_data!$C$45,-$I$13,$I$14)))</f>
        <v/>
      </c>
      <c r="G26" s="331">
        <f>+IF(Intro_data!$C$59="",IF(C26="","",E26*$I$9/(12/Intro_data!$C$44)),IF(C26="",,IPMT($I$9/(12/(Intro_data!$C$44)),C26,Intro_data!$C$45,-$I$13,$I$14)))</f>
        <v/>
      </c>
      <c r="H26" s="332">
        <f>+IF(C26="",,G26+F26)</f>
        <v/>
      </c>
      <c r="I26" s="333">
        <f>+IF(C26="",,E26-F26)</f>
        <v/>
      </c>
      <c r="L26" s="1739" t="n"/>
    </row>
    <row r="27">
      <c r="B27" s="375" t="n"/>
      <c r="C27" s="329">
        <f>+IF(Intro_data!$C$45&gt;C26,AMORTIZACION!C26+1,"")</f>
        <v/>
      </c>
      <c r="D27" s="330">
        <f>+IF(C27="","",EDATE(D26,Intro_data!$C$44))</f>
        <v/>
      </c>
      <c r="E27" s="331">
        <f>+I26</f>
        <v/>
      </c>
      <c r="F27" s="618">
        <f>+IF(C27="",,IF(Intro_data!$C$63="",IF(C27*Intro_data!$C$44&lt;='FORMATO -PÁGINA 1'!$P$58,0,SLN($I$13,,Intro_data!$C$47)),PPMT($I$9/12/(Intro_data!$C$44),C27,Intro_data!$C$45,-$I$13,$I$14)))</f>
        <v/>
      </c>
      <c r="G27" s="331">
        <f>+IF(Intro_data!$C$59="",IF(C27="","",E27*$I$9/(12/Intro_data!$C$44)),IF(C27="",,IPMT($I$9/(12/(Intro_data!$C$44)),C27,Intro_data!$C$45,-$I$13,$I$14)))</f>
        <v/>
      </c>
      <c r="H27" s="332">
        <f>+IF(C27="",,G27+F27)</f>
        <v/>
      </c>
      <c r="I27" s="333">
        <f>+IF(C27="",,E27-F27)</f>
        <v/>
      </c>
      <c r="L27" s="1739" t="n"/>
    </row>
    <row r="28">
      <c r="B28" s="375" t="n"/>
      <c r="C28" s="329">
        <f>+IF(Intro_data!$C$45&gt;C27,AMORTIZACION!C27+1,"")</f>
        <v/>
      </c>
      <c r="D28" s="330">
        <f>+IF(C28="","",EDATE(D27,Intro_data!$C$44))</f>
        <v/>
      </c>
      <c r="E28" s="331">
        <f>+I27</f>
        <v/>
      </c>
      <c r="F28" s="618">
        <f>+IF(C28="",,IF(Intro_data!$C$63="",IF(C28*Intro_data!$C$44&lt;='FORMATO -PÁGINA 1'!$P$58,0,SLN($I$13,,Intro_data!$C$47)),PPMT($I$9/12/(Intro_data!$C$44),C28,Intro_data!$C$45,-$I$13,$I$14)))</f>
        <v/>
      </c>
      <c r="G28" s="331">
        <f>+IF(Intro_data!$C$59="",IF(C28="","",E28*$I$9/(12/Intro_data!$C$44)),IF(C28="",,IPMT($I$9/(12/(Intro_data!$C$44)),C28,Intro_data!$C$45,-$I$13,$I$14)))</f>
        <v/>
      </c>
      <c r="H28" s="332">
        <f>+IF(C28="",,G28+F28)</f>
        <v/>
      </c>
      <c r="I28" s="333">
        <f>+IF(C28="",,E28-F28)</f>
        <v/>
      </c>
      <c r="L28" s="1739" t="n"/>
    </row>
    <row r="29" ht="15.75" customHeight="1">
      <c r="B29" s="375" t="n"/>
      <c r="C29" s="329">
        <f>+IF(Intro_data!$C$45&gt;C28,AMORTIZACION!C28+1,"")</f>
        <v/>
      </c>
      <c r="D29" s="330">
        <f>+IF(C29="","",EDATE(D28,Intro_data!$C$44))</f>
        <v/>
      </c>
      <c r="E29" s="331">
        <f>+I28</f>
        <v/>
      </c>
      <c r="F29" s="618">
        <f>+IF(C29="",,IF(Intro_data!$C$63="",IF(C29*Intro_data!$C$44&lt;='FORMATO -PÁGINA 1'!$P$58,0,SLN($I$13,,Intro_data!$C$47)),PPMT($I$9/12/(Intro_data!$C$44),C29,Intro_data!$C$45,-$I$13,$I$14)))</f>
        <v/>
      </c>
      <c r="G29" s="331">
        <f>+IF(Intro_data!$C$59="",IF(C29="","",E29*$I$9/(12/Intro_data!$C$44)),IF(C29="",,IPMT($I$9/(12/(Intro_data!$C$44)),C29,Intro_data!$C$45,-$I$13,$I$14)))</f>
        <v/>
      </c>
      <c r="H29" s="332">
        <f>+IF(C29="",,G29+F29)</f>
        <v/>
      </c>
      <c r="I29" s="333">
        <f>+IF(C29="",,E29-F29)</f>
        <v/>
      </c>
      <c r="L29" s="1739" t="n"/>
    </row>
    <row r="30">
      <c r="B30" s="375" t="n"/>
      <c r="C30" s="329">
        <f>+IF(Intro_data!$C$45&gt;C29,AMORTIZACION!C29+1,"")</f>
        <v/>
      </c>
      <c r="D30" s="330">
        <f>+IF(C30="","",EDATE(D29,Intro_data!$C$44))</f>
        <v/>
      </c>
      <c r="E30" s="331">
        <f>+I29</f>
        <v/>
      </c>
      <c r="F30" s="618">
        <f>+IF(C30="",,IF(Intro_data!$C$63="",IF(C30*Intro_data!$C$44&lt;='FORMATO -PÁGINA 1'!$P$58,0,SLN($I$13,,Intro_data!$C$47)),PPMT($I$9/12/(Intro_data!$C$44),C30,Intro_data!$C$45,-$I$13,$I$14)))</f>
        <v/>
      </c>
      <c r="G30" s="331">
        <f>+IF(Intro_data!$C$59="",IF(C30="","",E30*$I$9/(12/Intro_data!$C$44)),IF(C30="",,IPMT($I$9/(12/(Intro_data!$C$44)),C30,Intro_data!$C$45,-$I$13,$I$14)))</f>
        <v/>
      </c>
      <c r="H30" s="332">
        <f>+IF(C30="",,G30+F30)</f>
        <v/>
      </c>
      <c r="I30" s="333">
        <f>+IF(C30="",,E30-F30)</f>
        <v/>
      </c>
      <c r="L30" s="1739" t="n"/>
    </row>
    <row r="31">
      <c r="B31" s="375" t="n"/>
      <c r="C31" s="329">
        <f>+IF(Intro_data!$C$45&gt;C30,AMORTIZACION!C30+1,"")</f>
        <v/>
      </c>
      <c r="D31" s="330">
        <f>+IF(C31="","",EDATE(D30,Intro_data!$C$44))</f>
        <v/>
      </c>
      <c r="E31" s="331">
        <f>+I30</f>
        <v/>
      </c>
      <c r="F31" s="618">
        <f>+IF(C31="",,IF(Intro_data!$C$63="",IF(C31*Intro_data!$C$44&lt;='FORMATO -PÁGINA 1'!$P$58,0,SLN($I$13,,Intro_data!$C$47)),PPMT($I$9/12/(Intro_data!$C$44),C31,Intro_data!$C$45,-$I$13,$I$14)))</f>
        <v/>
      </c>
      <c r="G31" s="331">
        <f>+IF(Intro_data!$C$59="",IF(C31="","",E31*$I$9/(12/Intro_data!$C$44)),IF(C31="",,IPMT($I$9/(12/(Intro_data!$C$44)),C31,Intro_data!$C$45,-$I$13,$I$14)))</f>
        <v/>
      </c>
      <c r="H31" s="332">
        <f>+IF(C31="",,G31+F31)</f>
        <v/>
      </c>
      <c r="I31" s="333">
        <f>+IF(C31="",,E31-F31)</f>
        <v/>
      </c>
      <c r="L31" s="1739" t="n"/>
    </row>
    <row r="32">
      <c r="B32" s="375" t="n"/>
      <c r="C32" s="329">
        <f>+IF(Intro_data!$C$45&gt;C31,AMORTIZACION!C31+1,"")</f>
        <v/>
      </c>
      <c r="D32" s="330">
        <f>+IF(C32="","",EDATE(D31,Intro_data!$C$44))</f>
        <v/>
      </c>
      <c r="E32" s="331">
        <f>+I31</f>
        <v/>
      </c>
      <c r="F32" s="618">
        <f>+IF(C32="",,IF(Intro_data!$C$63="",IF(C32*Intro_data!$C$44&lt;='FORMATO -PÁGINA 1'!$P$58,0,SLN($I$13,,Intro_data!$C$47)),PPMT($I$9/12/(Intro_data!$C$44),C32,Intro_data!$C$45,-$I$13,$I$14)))</f>
        <v/>
      </c>
      <c r="G32" s="331">
        <f>+IF(Intro_data!$C$59="",IF(C32="","",E32*$I$9/(12/Intro_data!$C$44)),IF(C32="",,IPMT($I$9/(12/(Intro_data!$C$44)),C32,Intro_data!$C$45,-$I$13,$I$14)))</f>
        <v/>
      </c>
      <c r="H32" s="332">
        <f>+IF(C32="",,G32+F32)</f>
        <v/>
      </c>
      <c r="I32" s="333">
        <f>+IF(C32="",,E32-F32)</f>
        <v/>
      </c>
      <c r="L32" s="1739" t="n"/>
    </row>
    <row r="33">
      <c r="B33" s="375" t="n"/>
      <c r="C33" s="329">
        <f>+IF(Intro_data!$C$45&gt;C32,AMORTIZACION!C32+1,"")</f>
        <v/>
      </c>
      <c r="D33" s="330">
        <f>+IF(C33="","",EDATE(D32,Intro_data!$C$44))</f>
        <v/>
      </c>
      <c r="E33" s="331">
        <f>+I32</f>
        <v/>
      </c>
      <c r="F33" s="618">
        <f>+IF(C33="",,IF(Intro_data!$C$63="",IF(C33*Intro_data!$C$44&lt;='FORMATO -PÁGINA 1'!$P$58,0,SLN($I$13,,Intro_data!$C$47)),PPMT($I$9/12/(Intro_data!$C$44),C33,Intro_data!$C$45,-$I$13,$I$14)))</f>
        <v/>
      </c>
      <c r="G33" s="331">
        <f>+IF(Intro_data!$C$59="",IF(C33="","",E33*$I$9/(12/Intro_data!$C$44)),IF(C33="",,IPMT($I$9/(12/(Intro_data!$C$44)),C33,Intro_data!$C$45,-$I$13,$I$14)))</f>
        <v/>
      </c>
      <c r="H33" s="332">
        <f>+IF(C33="",,G33+F33)</f>
        <v/>
      </c>
      <c r="I33" s="333">
        <f>+IF(C33="",,E33-F33)</f>
        <v/>
      </c>
      <c r="L33" s="1739" t="n"/>
    </row>
    <row r="34">
      <c r="B34" s="375" t="n"/>
      <c r="C34" s="329">
        <f>+IF(Intro_data!$C$45&gt;C33,AMORTIZACION!C33+1,"")</f>
        <v/>
      </c>
      <c r="D34" s="330">
        <f>+IF(C34="","",EDATE(D33,Intro_data!$C$44))</f>
        <v/>
      </c>
      <c r="E34" s="331">
        <f>+I33</f>
        <v/>
      </c>
      <c r="F34" s="618">
        <f>+IF(C34="",,IF(Intro_data!$C$63="",IF(C34*Intro_data!$C$44&lt;='FORMATO -PÁGINA 1'!$P$58,0,SLN($I$13,,Intro_data!$C$47)),PPMT($I$9/12/(Intro_data!$C$44),C34,Intro_data!$C$45,-$I$13,$I$14)))</f>
        <v/>
      </c>
      <c r="G34" s="331">
        <f>+IF(Intro_data!$C$59="",IF(C34="","",E34*$I$9/(12/Intro_data!$C$44)),IF(C34="",,IPMT($I$9/(12/(Intro_data!$C$44)),C34,Intro_data!$C$45,-$I$13,$I$14)))</f>
        <v/>
      </c>
      <c r="H34" s="332">
        <f>+IF(C34="",,G34+F34)</f>
        <v/>
      </c>
      <c r="I34" s="333">
        <f>+IF(C34="",,E34-F34)</f>
        <v/>
      </c>
      <c r="L34" s="1739" t="n"/>
    </row>
    <row r="35">
      <c r="B35" s="375" t="n"/>
      <c r="C35" s="329">
        <f>+IF(Intro_data!$C$45&gt;C34,AMORTIZACION!C34+1,"")</f>
        <v/>
      </c>
      <c r="D35" s="330">
        <f>+IF(C35="","",EDATE(D34,Intro_data!$C$44))</f>
        <v/>
      </c>
      <c r="E35" s="331">
        <f>+I34</f>
        <v/>
      </c>
      <c r="F35" s="618">
        <f>+IF(C35="",,IF(Intro_data!$C$63="",IF(C35*Intro_data!$C$44&lt;='FORMATO -PÁGINA 1'!$P$58,0,SLN($I$13,,Intro_data!$C$47)),PPMT($I$9/12/(Intro_data!$C$44),C35,Intro_data!$C$45,-$I$13,$I$14)))</f>
        <v/>
      </c>
      <c r="G35" s="331">
        <f>+IF(Intro_data!$C$59="",IF(C35="","",E35*$I$9/(12/Intro_data!$C$44)),IF(C35="",,IPMT($I$9/(12/(Intro_data!$C$44)),C35,Intro_data!$C$45,-$I$13,$I$14)))</f>
        <v/>
      </c>
      <c r="H35" s="332">
        <f>+IF(C35="",,G35+F35)</f>
        <v/>
      </c>
      <c r="I35" s="333">
        <f>+IF(C35="",,E35-F35)</f>
        <v/>
      </c>
      <c r="L35" s="1739" t="n"/>
    </row>
    <row r="36">
      <c r="B36" s="375" t="n"/>
      <c r="C36" s="329">
        <f>+IF(Intro_data!$C$45&gt;C35,AMORTIZACION!C35+1,"")</f>
        <v/>
      </c>
      <c r="D36" s="330">
        <f>+IF(C36="","",EDATE(D35,Intro_data!$C$44))</f>
        <v/>
      </c>
      <c r="E36" s="331">
        <f>+I35</f>
        <v/>
      </c>
      <c r="F36" s="618">
        <f>+IF(C36="",,IF(Intro_data!$C$63="",IF(C36*Intro_data!$C$44&lt;='FORMATO -PÁGINA 1'!$P$58,0,SLN($I$13,,Intro_data!$C$47)),PPMT($I$9/12/(Intro_data!$C$44),C36,Intro_data!$C$45,-$I$13,$I$14)))</f>
        <v/>
      </c>
      <c r="G36" s="331">
        <f>+IF(Intro_data!$C$59="",IF(C36="","",E36*$I$9/(12/Intro_data!$C$44)),IF(C36="",,IPMT($I$9/(12/(Intro_data!$C$44)),C36,Intro_data!$C$45,-$I$13,$I$14)))</f>
        <v/>
      </c>
      <c r="H36" s="332">
        <f>+IF(C36="",,G36+F36)</f>
        <v/>
      </c>
      <c r="I36" s="333">
        <f>+IF(C36="",,E36-F36)</f>
        <v/>
      </c>
      <c r="L36" s="1739" t="n"/>
    </row>
    <row r="37">
      <c r="B37" s="375" t="n"/>
      <c r="C37" s="329">
        <f>+IF(Intro_data!$C$45&gt;C36,AMORTIZACION!C36+1,"")</f>
        <v/>
      </c>
      <c r="D37" s="330">
        <f>+IF(C37="","",EDATE(D36,Intro_data!$C$44))</f>
        <v/>
      </c>
      <c r="E37" s="331">
        <f>+I36</f>
        <v/>
      </c>
      <c r="F37" s="618">
        <f>+IF(C37="",,IF(Intro_data!$C$63="",IF(C37*Intro_data!$C$44&lt;='FORMATO -PÁGINA 1'!$P$58,0,SLN($I$13,,Intro_data!$C$47)),PPMT($I$9/12/(Intro_data!$C$44),C37,Intro_data!$C$45,-$I$13,$I$14)))</f>
        <v/>
      </c>
      <c r="G37" s="331">
        <f>+IF(Intro_data!$C$59="",IF(C37="","",E37*$I$9/(12/Intro_data!$C$44)),IF(C37="",,IPMT($I$9/(12/(Intro_data!$C$44)),C37,Intro_data!$C$45,-$I$13,$I$14)))</f>
        <v/>
      </c>
      <c r="H37" s="332">
        <f>+IF(C37="",,G37+F37)</f>
        <v/>
      </c>
      <c r="I37" s="333">
        <f>+IF(C37="",,E37-F37)</f>
        <v/>
      </c>
      <c r="L37" s="1739" t="n"/>
    </row>
    <row r="38">
      <c r="B38" s="375" t="n"/>
      <c r="C38" s="329">
        <f>+IF(Intro_data!$C$45&gt;C37,AMORTIZACION!C37+1,"")</f>
        <v/>
      </c>
      <c r="D38" s="330">
        <f>+IF(C38="","",EDATE(D37,Intro_data!$C$44))</f>
        <v/>
      </c>
      <c r="E38" s="331">
        <f>+I37</f>
        <v/>
      </c>
      <c r="F38" s="618">
        <f>+IF(C38="",,IF(Intro_data!$C$63="",IF(C38*Intro_data!$C$44&lt;='FORMATO -PÁGINA 1'!$P$58,0,SLN($I$13,,Intro_data!$C$47)),PPMT($I$9/12/(Intro_data!$C$44),C38,Intro_data!$C$45,-$I$13,$I$14)))</f>
        <v/>
      </c>
      <c r="G38" s="331">
        <f>+IF(Intro_data!$C$59="",IF(C38="","",E38*$I$9/(12/Intro_data!$C$44)),IF(C38="",,IPMT($I$9/(12/(Intro_data!$C$44)),C38,Intro_data!$C$45,-$I$13,$I$14)))</f>
        <v/>
      </c>
      <c r="H38" s="332">
        <f>+IF(C38="",,G38+F38)</f>
        <v/>
      </c>
      <c r="I38" s="333">
        <f>+IF(C38="",,E38-F38)</f>
        <v/>
      </c>
      <c r="L38" s="1739" t="n"/>
    </row>
    <row r="39">
      <c r="B39" s="375" t="n"/>
      <c r="C39" s="329">
        <f>+IF(Intro_data!$C$45&gt;C38,AMORTIZACION!C38+1,"")</f>
        <v/>
      </c>
      <c r="D39" s="330">
        <f>+IF(C39="","",EDATE(D38,Intro_data!$C$44))</f>
        <v/>
      </c>
      <c r="E39" s="331">
        <f>+I38</f>
        <v/>
      </c>
      <c r="F39" s="618">
        <f>+IF(C39="",,IF(Intro_data!$C$63="",IF(C39*Intro_data!$C$44&lt;='FORMATO -PÁGINA 1'!$P$58,0,SLN($I$13,,Intro_data!$C$47)),PPMT($I$9/12/(Intro_data!$C$44),C39,Intro_data!$C$45,-$I$13,$I$14)))</f>
        <v/>
      </c>
      <c r="G39" s="331">
        <f>+IF(Intro_data!$C$59="",IF(C39="","",E39*$I$9/(12/Intro_data!$C$44)),IF(C39="",,IPMT($I$9/(12/(Intro_data!$C$44)),C39,Intro_data!$C$45,-$I$13,$I$14)))</f>
        <v/>
      </c>
      <c r="H39" s="332">
        <f>+IF(C39="",,G39+F39)</f>
        <v/>
      </c>
      <c r="I39" s="333">
        <f>+IF(C39="",,E39-F39)</f>
        <v/>
      </c>
      <c r="L39" s="1739" t="n"/>
    </row>
    <row r="40">
      <c r="B40" s="375" t="n"/>
      <c r="C40" s="329">
        <f>+IF(Intro_data!$C$45&gt;C39,AMORTIZACION!C39+1,"")</f>
        <v/>
      </c>
      <c r="D40" s="330">
        <f>+IF(C40="","",EDATE(D39,Intro_data!$C$44))</f>
        <v/>
      </c>
      <c r="E40" s="331">
        <f>+I39</f>
        <v/>
      </c>
      <c r="F40" s="618">
        <f>+IF(C40="",,IF(Intro_data!$C$63="",IF(C40*Intro_data!$C$44&lt;='FORMATO -PÁGINA 1'!$P$58,0,SLN($I$13,,Intro_data!$C$47)),PPMT($I$9/12/(Intro_data!$C$44),C40,Intro_data!$C$45,-$I$13,$I$14)))</f>
        <v/>
      </c>
      <c r="G40" s="331">
        <f>+IF(Intro_data!$C$59="",IF(C40="","",E40*$I$9/(12/Intro_data!$C$44)),IF(C40="",,IPMT($I$9/(12/(Intro_data!$C$44)),C40,Intro_data!$C$45,-$I$13,$I$14)))</f>
        <v/>
      </c>
      <c r="H40" s="332">
        <f>+IF(C40="",,G40+F40)</f>
        <v/>
      </c>
      <c r="I40" s="333">
        <f>+IF(C40="",,E40-F40)</f>
        <v/>
      </c>
    </row>
    <row r="41">
      <c r="B41" s="375" t="n"/>
      <c r="C41" s="329">
        <f>+IF(Intro_data!$C$45&gt;C40,AMORTIZACION!C40+1,"")</f>
        <v/>
      </c>
      <c r="D41" s="330">
        <f>+IF(C41="","",EDATE(D40,Intro_data!$C$44))</f>
        <v/>
      </c>
      <c r="E41" s="331">
        <f>+I40</f>
        <v/>
      </c>
      <c r="F41" s="618">
        <f>+IF(C41="",,IF(Intro_data!$C$63="",IF(C41*Intro_data!$C$44&lt;='FORMATO -PÁGINA 1'!$P$58,0,SLN($I$13,,Intro_data!$C$47)),PPMT($I$9/12/(Intro_data!$C$44),C41,Intro_data!$C$45,-$I$13,$I$14)))</f>
        <v/>
      </c>
      <c r="G41" s="331">
        <f>+IF(Intro_data!$C$59="",IF(C41="","",E41*$I$9/(12/Intro_data!$C$44)),IF(C41="",,IPMT($I$9/(12/(Intro_data!$C$44)),C41,Intro_data!$C$45,-$I$13,$I$14)))</f>
        <v/>
      </c>
      <c r="H41" s="332">
        <f>+IF(C41="",,G41+F41)</f>
        <v/>
      </c>
      <c r="I41" s="333">
        <f>+IF(C41="",,E41-F41)</f>
        <v/>
      </c>
    </row>
    <row r="42">
      <c r="B42" s="375" t="n"/>
      <c r="C42" s="329">
        <f>+IF(Intro_data!$C$45&gt;C41,AMORTIZACION!C41+1,"")</f>
        <v/>
      </c>
      <c r="D42" s="330">
        <f>+IF(C42="","",EDATE(D41,Intro_data!$C$44))</f>
        <v/>
      </c>
      <c r="E42" s="331">
        <f>+I41</f>
        <v/>
      </c>
      <c r="F42" s="618">
        <f>+IF(C42="",,IF(Intro_data!$C$63="",IF(C42*Intro_data!$C$44&lt;='FORMATO -PÁGINA 1'!$P$58,0,SLN($I$13,,Intro_data!$C$47)),PPMT($I$9/12/(Intro_data!$C$44),C42,Intro_data!$C$45,-$I$13,$I$14)))</f>
        <v/>
      </c>
      <c r="G42" s="331">
        <f>+IF(Intro_data!$C$59="",IF(C42="","",E42*$I$9/(12/Intro_data!$C$44)),IF(C42="",,IPMT($I$9/(12/(Intro_data!$C$44)),C42,Intro_data!$C$45,-$I$13,$I$14)))</f>
        <v/>
      </c>
      <c r="H42" s="332">
        <f>+IF(C42="",,G42+F42)</f>
        <v/>
      </c>
      <c r="I42" s="333">
        <f>+IF(C42="",,E42-F42)</f>
        <v/>
      </c>
    </row>
    <row r="43">
      <c r="B43" s="375" t="n"/>
      <c r="C43" s="329">
        <f>+IF(Intro_data!$C$45&gt;C42,AMORTIZACION!C42+1,"")</f>
        <v/>
      </c>
      <c r="D43" s="330">
        <f>+IF(C43="","",EDATE(D42,Intro_data!$C$44))</f>
        <v/>
      </c>
      <c r="E43" s="331">
        <f>+I42</f>
        <v/>
      </c>
      <c r="F43" s="618">
        <f>+IF(C43="",,IF(Intro_data!$C$63="",IF(C43*Intro_data!$C$44&lt;='FORMATO -PÁGINA 1'!$P$58,0,SLN($I$13,,Intro_data!$C$47)),PPMT($I$9/12/(Intro_data!$C$44),C43,Intro_data!$C$45,-$I$13,$I$14)))</f>
        <v/>
      </c>
      <c r="G43" s="331">
        <f>+IF(Intro_data!$C$59="",IF(C43="","",E43*$I$9/(12/Intro_data!$C$44)),IF(C43="",,IPMT($I$9/(12/(Intro_data!$C$44)),C43,Intro_data!$C$45,-$I$13,$I$14)))</f>
        <v/>
      </c>
      <c r="H43" s="332">
        <f>+IF(C43="",,G43+F43)</f>
        <v/>
      </c>
      <c r="I43" s="333">
        <f>+IF(C43="",,E43-F43)</f>
        <v/>
      </c>
    </row>
    <row r="44">
      <c r="B44" s="375" t="n"/>
      <c r="C44" s="329">
        <f>+IF(Intro_data!$C$45&gt;C43,AMORTIZACION!C43+1,"")</f>
        <v/>
      </c>
      <c r="D44" s="330">
        <f>+IF(C44="","",EDATE(D43,Intro_data!$C$44))</f>
        <v/>
      </c>
      <c r="E44" s="331">
        <f>+I43</f>
        <v/>
      </c>
      <c r="F44" s="618">
        <f>+IF(C44="",,IF(Intro_data!$C$63="",IF(C44*Intro_data!$C$44&lt;='FORMATO -PÁGINA 1'!$P$58,0,SLN($I$13,,Intro_data!$C$47)),PPMT($I$9/12/(Intro_data!$C$44),C44,Intro_data!$C$45,-$I$13,$I$14)))</f>
        <v/>
      </c>
      <c r="G44" s="331">
        <f>+IF(Intro_data!$C$59="",IF(C44="","",E44*$I$9/(12/Intro_data!$C$44)),IF(C44="",,IPMT($I$9/(12/(Intro_data!$C$44)),C44,Intro_data!$C$45,-$I$13,$I$14)))</f>
        <v/>
      </c>
      <c r="H44" s="332">
        <f>+IF(C44="",,G44+F44)</f>
        <v/>
      </c>
      <c r="I44" s="333">
        <f>+IF(C44="",,E44-F44)</f>
        <v/>
      </c>
    </row>
    <row r="45">
      <c r="B45" s="375" t="n"/>
      <c r="C45" s="329">
        <f>+IF(Intro_data!$C$45&gt;C44,AMORTIZACION!C44+1,"")</f>
        <v/>
      </c>
      <c r="D45" s="330">
        <f>+IF(C45="","",EDATE(D44,Intro_data!$C$44))</f>
        <v/>
      </c>
      <c r="E45" s="331">
        <f>+I44</f>
        <v/>
      </c>
      <c r="F45" s="618">
        <f>+IF(C45="",,IF(Intro_data!$C$63="",IF(C45*Intro_data!$C$44&lt;='FORMATO -PÁGINA 1'!$P$58,0,SLN($I$13,,Intro_data!$C$47)),PPMT($I$9/12/(Intro_data!$C$44),C45,Intro_data!$C$45,-$I$13,$I$14)))</f>
        <v/>
      </c>
      <c r="G45" s="331">
        <f>+IF(Intro_data!$C$59="",IF(C45="","",E45*$I$9/(12/Intro_data!$C$44)),IF(C45="",,IPMT($I$9/(12/(Intro_data!$C$44)),C45,Intro_data!$C$45,-$I$13,$I$14)))</f>
        <v/>
      </c>
      <c r="H45" s="332">
        <f>+IF(C45="",,G45+F45)</f>
        <v/>
      </c>
      <c r="I45" s="333">
        <f>+IF(C45="",,E45-F45)</f>
        <v/>
      </c>
    </row>
    <row r="46">
      <c r="B46" s="375" t="n"/>
      <c r="C46" s="329">
        <f>+IF(Intro_data!$C$45&gt;C45,AMORTIZACION!C45+1,"")</f>
        <v/>
      </c>
      <c r="D46" s="330">
        <f>+IF(C46="","",EDATE(D45,Intro_data!$C$44))</f>
        <v/>
      </c>
      <c r="E46" s="331">
        <f>+I45</f>
        <v/>
      </c>
      <c r="F46" s="618">
        <f>+IF(C46="",,IF(Intro_data!$C$63="",IF(C46*Intro_data!$C$44&lt;='FORMATO -PÁGINA 1'!$P$58,0,SLN($I$13,,Intro_data!$C$47)),PPMT($I$9/12/(Intro_data!$C$44),C46,Intro_data!$C$45,-$I$13,$I$14)))</f>
        <v/>
      </c>
      <c r="G46" s="331">
        <f>+IF(Intro_data!$C$59="",IF(C46="","",E46*$I$9/(12/Intro_data!$C$44)),IF(C46="",,IPMT($I$9/(12/(Intro_data!$C$44)),C46,Intro_data!$C$45,-$I$13,$I$14)))</f>
        <v/>
      </c>
      <c r="H46" s="332">
        <f>+IF(C46="",,G46+F46)</f>
        <v/>
      </c>
      <c r="I46" s="333">
        <f>+IF(C46="",,E46-F46)</f>
        <v/>
      </c>
    </row>
    <row r="47">
      <c r="B47" s="375" t="n"/>
      <c r="C47" s="329">
        <f>+IF(Intro_data!$C$45&gt;C46,AMORTIZACION!C46+1,"")</f>
        <v/>
      </c>
      <c r="D47" s="330">
        <f>+IF(C47="","",EDATE(D46,Intro_data!$C$44))</f>
        <v/>
      </c>
      <c r="E47" s="331">
        <f>+I46</f>
        <v/>
      </c>
      <c r="F47" s="618">
        <f>+IF(C47="",,IF(Intro_data!$C$63="",IF(C47*Intro_data!$C$44&lt;='FORMATO -PÁGINA 1'!$P$58,0,SLN($I$13,,Intro_data!$C$47)),PPMT($I$9/12/(Intro_data!$C$44),C47,Intro_data!$C$45,-$I$13,$I$14)))</f>
        <v/>
      </c>
      <c r="G47" s="331">
        <f>+IF(Intro_data!$C$59="",IF(C47="","",E47*$I$9/(12/Intro_data!$C$44)),IF(C47="",,IPMT($I$9/(12/(Intro_data!$C$44)),C47,Intro_data!$C$45,-$I$13,$I$14)))</f>
        <v/>
      </c>
      <c r="H47" s="332">
        <f>+IF(C47="",,G47+F47)</f>
        <v/>
      </c>
      <c r="I47" s="333">
        <f>+IF(C47="",,E47-F47)</f>
        <v/>
      </c>
    </row>
    <row r="48">
      <c r="B48" s="375" t="n"/>
      <c r="C48" s="329">
        <f>+IF(Intro_data!$C$45&gt;C47,AMORTIZACION!C47+1,"")</f>
        <v/>
      </c>
      <c r="D48" s="330">
        <f>+IF(C48="","",EDATE(D47,Intro_data!$C$44))</f>
        <v/>
      </c>
      <c r="E48" s="331">
        <f>+I47</f>
        <v/>
      </c>
      <c r="F48" s="618">
        <f>+IF(C48="",,IF(Intro_data!$C$63="",IF(C48*Intro_data!$C$44&lt;='FORMATO -PÁGINA 1'!$P$58,0,SLN($I$13,,Intro_data!$C$47)),PPMT($I$9/12/(Intro_data!$C$44),C48,Intro_data!$C$45,-$I$13,$I$14)))</f>
        <v/>
      </c>
      <c r="G48" s="331">
        <f>+IF(Intro_data!$C$59="",IF(C48="","",E48*$I$9/(12/Intro_data!$C$44)),IF(C48="",,IPMT($I$9/(12/(Intro_data!$C$44)),C48,Intro_data!$C$45,-$I$13,$I$14)))</f>
        <v/>
      </c>
      <c r="H48" s="332">
        <f>+IF(C48="",,G48+F48)</f>
        <v/>
      </c>
      <c r="I48" s="333">
        <f>+IF(C48="",,E48-F48)</f>
        <v/>
      </c>
    </row>
    <row r="49">
      <c r="B49" s="375" t="n"/>
      <c r="C49" s="329">
        <f>+IF(Intro_data!$C$45&gt;C48,AMORTIZACION!C48+1,"")</f>
        <v/>
      </c>
      <c r="D49" s="330">
        <f>+IF(C49="","",EDATE(D48,Intro_data!$C$44))</f>
        <v/>
      </c>
      <c r="E49" s="331">
        <f>+I48</f>
        <v/>
      </c>
      <c r="F49" s="618">
        <f>+IF(C49="",,IF(Intro_data!$C$63="",IF(C49*Intro_data!$C$44&lt;='FORMATO -PÁGINA 1'!$P$58,0,SLN($I$13,,Intro_data!$C$47)),PPMT($I$9/12/(Intro_data!$C$44),C49,Intro_data!$C$45,-$I$13,$I$14)))</f>
        <v/>
      </c>
      <c r="G49" s="331">
        <f>+IF(Intro_data!$C$59="",IF(C49="","",E49*$I$9/(12/Intro_data!$C$44)),IF(C49="",,IPMT($I$9/(12/(Intro_data!$C$44)),C49,Intro_data!$C$45,-$I$13,$I$14)))</f>
        <v/>
      </c>
      <c r="H49" s="332">
        <f>+IF(C49="",,G49+F49)</f>
        <v/>
      </c>
      <c r="I49" s="333">
        <f>+IF(C49="",,E49-F49)</f>
        <v/>
      </c>
    </row>
    <row r="50">
      <c r="B50" s="375" t="n"/>
      <c r="C50" s="329">
        <f>+IF(Intro_data!$C$45&gt;C49,AMORTIZACION!C49+1,"")</f>
        <v/>
      </c>
      <c r="D50" s="330">
        <f>+IF(C50="","",EDATE(D49,Intro_data!$C$44))</f>
        <v/>
      </c>
      <c r="E50" s="331">
        <f>+I49</f>
        <v/>
      </c>
      <c r="F50" s="618">
        <f>+IF(C50="",,IF(Intro_data!$C$63="",IF(C50*Intro_data!$C$44&lt;='FORMATO -PÁGINA 1'!$P$58,0,SLN($I$13,,Intro_data!$C$47)),PPMT($I$9/12/(Intro_data!$C$44),C50,Intro_data!$C$45,-$I$13,$I$14)))</f>
        <v/>
      </c>
      <c r="G50" s="331">
        <f>+IF(Intro_data!$C$59="",IF(C50="","",E50*$I$9/(12/Intro_data!$C$44)),IF(C50="",,IPMT($I$9/(12/(Intro_data!$C$44)),C50,Intro_data!$C$45,-$I$13,$I$14)))</f>
        <v/>
      </c>
      <c r="H50" s="332">
        <f>+IF(C50="",,G50+F50)</f>
        <v/>
      </c>
      <c r="I50" s="333">
        <f>+IF(C50="",,E50-F50)</f>
        <v/>
      </c>
    </row>
    <row r="51">
      <c r="B51" s="375" t="n"/>
      <c r="C51" s="329">
        <f>+IF(Intro_data!$C$45&gt;C50,AMORTIZACION!C50+1,"")</f>
        <v/>
      </c>
      <c r="D51" s="330">
        <f>+IF(C51="","",EDATE(D50,Intro_data!$C$44))</f>
        <v/>
      </c>
      <c r="E51" s="331">
        <f>+I50</f>
        <v/>
      </c>
      <c r="F51" s="618">
        <f>+IF(C51="",,IF(Intro_data!$C$63="",IF(C51*Intro_data!$C$44&lt;='FORMATO -PÁGINA 1'!$P$58,0,SLN($I$13,,Intro_data!$C$47)),PPMT($I$9/12/(Intro_data!$C$44),C51,Intro_data!$C$45,-$I$13,$I$14)))</f>
        <v/>
      </c>
      <c r="G51" s="331">
        <f>+IF(Intro_data!$C$59="",IF(C51="","",E51*$I$9/(12/Intro_data!$C$44)),IF(C51="",,IPMT($I$9/(12/(Intro_data!$C$44)),C51,Intro_data!$C$45,-$I$13,$I$14)))</f>
        <v/>
      </c>
      <c r="H51" s="332">
        <f>+IF(C51="",,G51+F51)</f>
        <v/>
      </c>
      <c r="I51" s="333">
        <f>+IF(C51="",,E51-F51)</f>
        <v/>
      </c>
    </row>
    <row r="52">
      <c r="B52" s="375" t="n"/>
      <c r="C52" s="329">
        <f>+IF(Intro_data!$C$45&gt;C51,AMORTIZACION!C51+1,"")</f>
        <v/>
      </c>
      <c r="D52" s="330">
        <f>+IF(C52="","",EDATE(D51,Intro_data!$C$44))</f>
        <v/>
      </c>
      <c r="E52" s="331">
        <f>+I51</f>
        <v/>
      </c>
      <c r="F52" s="618">
        <f>+IF(C52="",,IF(Intro_data!$C$63="",IF(C52*Intro_data!$C$44&lt;='FORMATO -PÁGINA 1'!$P$58,0,SLN($I$13,,Intro_data!$C$47)),PPMT($I$9/12/(Intro_data!$C$44),C52,Intro_data!$C$45,-$I$13,$I$14)))</f>
        <v/>
      </c>
      <c r="G52" s="331">
        <f>+IF(Intro_data!$C$59="",IF(C52="","",E52*$I$9/(12/Intro_data!$C$44)),IF(C52="",,IPMT($I$9/(12/(Intro_data!$C$44)),C52,Intro_data!$C$45,-$I$13,$I$14)))</f>
        <v/>
      </c>
      <c r="H52" s="332">
        <f>+IF(C52="",,G52+F52)</f>
        <v/>
      </c>
      <c r="I52" s="333">
        <f>+IF(C52="",,E52-F52)</f>
        <v/>
      </c>
    </row>
    <row r="53">
      <c r="B53" s="375" t="n"/>
      <c r="C53" s="329">
        <f>+IF(Intro_data!$C$45&gt;C52,AMORTIZACION!C52+1,"")</f>
        <v/>
      </c>
      <c r="D53" s="330">
        <f>+IF(C53="","",EDATE(D52,Intro_data!$C$44))</f>
        <v/>
      </c>
      <c r="E53" s="331">
        <f>+I52</f>
        <v/>
      </c>
      <c r="F53" s="618">
        <f>+IF(C53="",,IF(Intro_data!$C$63="",IF(C53*Intro_data!$C$44&lt;='FORMATO -PÁGINA 1'!$P$58,0,SLN($I$13,,Intro_data!$C$47)),PPMT($I$9/12/(Intro_data!$C$44),C53,Intro_data!$C$45,-$I$13,$I$14)))</f>
        <v/>
      </c>
      <c r="G53" s="331">
        <f>+IF(Intro_data!$C$59="",IF(C53="","",E53*$I$9/(12/Intro_data!$C$44)),IF(C53="",,IPMT($I$9/(12/(Intro_data!$C$44)),C53,Intro_data!$C$45,-$I$13,$I$14)))</f>
        <v/>
      </c>
      <c r="H53" s="332">
        <f>+IF(C53="",,G53+F53)</f>
        <v/>
      </c>
      <c r="I53" s="333">
        <f>+IF(C53="",,E53-F53)</f>
        <v/>
      </c>
    </row>
    <row r="54">
      <c r="B54" s="375" t="n"/>
      <c r="C54" s="329">
        <f>+IF(Intro_data!$C$45&gt;C53,AMORTIZACION!C53+1,"")</f>
        <v/>
      </c>
      <c r="D54" s="330">
        <f>+IF(C54="","",EDATE(D53,Intro_data!$C$44))</f>
        <v/>
      </c>
      <c r="E54" s="331">
        <f>+I53</f>
        <v/>
      </c>
      <c r="F54" s="618">
        <f>+IF(C54="",,IF(Intro_data!$C$63="",IF(C54*Intro_data!$C$44&lt;='FORMATO -PÁGINA 1'!$P$58,0,SLN($I$13,,Intro_data!$C$47)),PPMT($I$9/12/(Intro_data!$C$44),C54,Intro_data!$C$45,-$I$13,$I$14)))</f>
        <v/>
      </c>
      <c r="G54" s="331">
        <f>+IF(Intro_data!$C$59="",IF(C54="","",E54*$I$9/(12/Intro_data!$C$44)),IF(C54="",,IPMT($I$9/(12/(Intro_data!$C$44)),C54,Intro_data!$C$45,-$I$13,$I$14)))</f>
        <v/>
      </c>
      <c r="H54" s="332">
        <f>+IF(C54="",,G54+F54)</f>
        <v/>
      </c>
      <c r="I54" s="333">
        <f>+IF(C54="",,E54-F54)</f>
        <v/>
      </c>
    </row>
    <row r="55">
      <c r="B55" s="375" t="n"/>
      <c r="C55" s="329">
        <f>+IF(Intro_data!$C$45&gt;C54,AMORTIZACION!C54+1,"")</f>
        <v/>
      </c>
      <c r="D55" s="330">
        <f>+IF(C55="","",EDATE(D54,Intro_data!$C$44))</f>
        <v/>
      </c>
      <c r="E55" s="331">
        <f>+I54</f>
        <v/>
      </c>
      <c r="F55" s="618">
        <f>+IF(C55="",,IF(Intro_data!$C$63="",IF(C55*Intro_data!$C$44&lt;='FORMATO -PÁGINA 1'!$P$58,0,SLN($I$13,,Intro_data!$C$47)),PPMT($I$9/12/(Intro_data!$C$44),C55,Intro_data!$C$45,-$I$13,$I$14)))</f>
        <v/>
      </c>
      <c r="G55" s="331">
        <f>+IF(Intro_data!$C$59="",IF(C55="","",E55*$I$9/(12/Intro_data!$C$44)),IF(C55="",,IPMT($I$9/(12/(Intro_data!$C$44)),C55,Intro_data!$C$45,-$I$13,$I$14)))</f>
        <v/>
      </c>
      <c r="H55" s="332">
        <f>+IF(C55="",,G55+F55)</f>
        <v/>
      </c>
      <c r="I55" s="333">
        <f>+IF(C55="",,E55-F55)</f>
        <v/>
      </c>
    </row>
    <row r="56" hidden="1">
      <c r="C56" s="329">
        <f>+IF(Intro_data!$C$45&gt;C55,AMORTIZACION!C55+1,"")</f>
        <v/>
      </c>
      <c r="D56" s="330">
        <f>+IF(C56="","",EDATE(D55,Intro_data!$C$44))</f>
        <v/>
      </c>
      <c r="E56" s="331">
        <f>+I55</f>
        <v/>
      </c>
      <c r="F56" s="618">
        <f>+IF(C56="",,IF(Intro_data!$C$63="",IF(C56*Intro_data!$C$44&lt;='FORMATO -PÁGINA 1'!$P$58,0,SLN($I$13,,Intro_data!$C$47)),PPMT($I$9/12/(Intro_data!$C$44),C56,Intro_data!$C$45,-$I$13,$I$14)))</f>
        <v/>
      </c>
      <c r="G56" s="331">
        <f>+IF(Intro_data!$C$59="",IF(C56="","",E56*$I$9/(12/Intro_data!$C$44)),IF(C56="",,IPMT($I$9/(12/(Intro_data!$C$44)),C56,Intro_data!$C$45,-$I$13,$I$14)))</f>
        <v/>
      </c>
      <c r="H56" s="332">
        <f>+IF(C56="",,G56+F56)</f>
        <v/>
      </c>
      <c r="I56" s="333">
        <f>+IF(C56="",,E56-F56)</f>
        <v/>
      </c>
    </row>
    <row r="57" hidden="1" ht="12" customHeight="1">
      <c r="C57" s="329">
        <f>+IF(Intro_data!$C$45&gt;C56,AMORTIZACION!C56+1,"")</f>
        <v/>
      </c>
      <c r="D57" s="330">
        <f>+IF(C57="","",EDATE(D56,Intro_data!$C$44))</f>
        <v/>
      </c>
      <c r="E57" s="331">
        <f>+I56</f>
        <v/>
      </c>
      <c r="F57" s="618">
        <f>+IF(C57="",,IF(Intro_data!$C$63="",IF(C57*Intro_data!$C$44&lt;='FORMATO -PÁGINA 1'!$P$58,0,SLN($I$13,,Intro_data!$C$47)),PPMT($I$9/12/(Intro_data!$C$44),C57,Intro_data!$C$45,-$I$13,$I$14)))</f>
        <v/>
      </c>
      <c r="G57" s="331">
        <f>+IF(Intro_data!$C$59="",IF(C57="","",E57*$I$9/(12/Intro_data!$C$44)),IF(C57="",,IPMT($I$9/(12/(Intro_data!$C$44)),C57,Intro_data!$C$45,-$I$13,$I$14)))</f>
        <v/>
      </c>
      <c r="H57" s="332">
        <f>+IF(C57="",,G57+F57)</f>
        <v/>
      </c>
      <c r="I57" s="333">
        <f>+IF(C57="",,E57-F57)</f>
        <v/>
      </c>
    </row>
    <row r="58" hidden="1">
      <c r="C58" s="329">
        <f>+IF(Intro_data!$C$45&gt;C57,AMORTIZACION!C57+1,"")</f>
        <v/>
      </c>
      <c r="D58" s="330">
        <f>+IF(C58="","",EDATE(D57,Intro_data!$C$44))</f>
        <v/>
      </c>
      <c r="E58" s="331">
        <f>+I57</f>
        <v/>
      </c>
      <c r="F58" s="618">
        <f>+IF(C58="",,IF(Intro_data!$C$63="",IF(C58*Intro_data!$C$44&lt;='FORMATO -PÁGINA 1'!$P$58,0,SLN($I$13,,Intro_data!$C$47)),PPMT($I$9/12/(Intro_data!$C$44),C58,Intro_data!$C$45,-$I$13,$I$14)))</f>
        <v/>
      </c>
      <c r="G58" s="331">
        <f>+IF(Intro_data!$C$59="",IF(C58="","",E58*$I$9/(12/Intro_data!$C$44)),IF(C58="",,IPMT($I$9/(12/(Intro_data!$C$44)),C58,Intro_data!$C$45,-$I$13,$I$14)))</f>
        <v/>
      </c>
      <c r="H58" s="332">
        <f>+IF(C58="",,G58+F58)</f>
        <v/>
      </c>
      <c r="I58" s="333">
        <f>+IF(C58="",,E58-F58)</f>
        <v/>
      </c>
    </row>
    <row r="59" hidden="1">
      <c r="C59" s="329">
        <f>+IF(Intro_data!$C$45&gt;C58,AMORTIZACION!C58+1,"")</f>
        <v/>
      </c>
      <c r="D59" s="330">
        <f>+IF(C59="","",EDATE(D58,Intro_data!$C$44))</f>
        <v/>
      </c>
      <c r="E59" s="331">
        <f>+I58</f>
        <v/>
      </c>
      <c r="F59" s="618">
        <f>+IF(C59="",,IF(Intro_data!$C$63="",IF(C59*Intro_data!$C$44&lt;='FORMATO -PÁGINA 1'!$P$58,0,SLN($I$13,,Intro_data!$C$47)),PPMT($I$9/12/(Intro_data!$C$44),C59,Intro_data!$C$45,-$I$13,$I$14)))</f>
        <v/>
      </c>
      <c r="G59" s="331">
        <f>+IF(Intro_data!$C$59="",IF(C59="","",E59*$I$9/(12/Intro_data!$C$44)),IF(C59="",,IPMT($I$9/(12/(Intro_data!$C$44)),C59,Intro_data!$C$45,-$I$13,$I$14)))</f>
        <v/>
      </c>
      <c r="H59" s="332">
        <f>+IF(C59="",,G59+F59)</f>
        <v/>
      </c>
      <c r="I59" s="333">
        <f>+IF(C59="",,E59-F59)</f>
        <v/>
      </c>
    </row>
    <row r="60" hidden="1">
      <c r="C60" s="329">
        <f>+IF(Intro_data!$C$45&gt;C59,AMORTIZACION!C59+1,"")</f>
        <v/>
      </c>
      <c r="D60" s="330">
        <f>+IF(C60="","",EDATE(D59,Intro_data!$C$44))</f>
        <v/>
      </c>
      <c r="E60" s="331">
        <f>+I59</f>
        <v/>
      </c>
      <c r="F60" s="618">
        <f>+IF(C60="",,IF(Intro_data!$C$63="",IF(C60*Intro_data!$C$44&lt;='FORMATO -PÁGINA 1'!$P$58,0,SLN($I$13,,Intro_data!$C$47)),PPMT($I$9/12/(Intro_data!$C$44),C60,Intro_data!$C$45,-$I$13,$I$14)))</f>
        <v/>
      </c>
      <c r="G60" s="331">
        <f>+IF(Intro_data!$C$59="",IF(C60="","",E60*$I$9/(12/Intro_data!$C$44)),IF(C60="",,IPMT($I$9/(12/(Intro_data!$C$44)),C60,Intro_data!$C$45,-$I$13,$I$14)))</f>
        <v/>
      </c>
      <c r="H60" s="332">
        <f>+IF(C60="",,G60+F60)</f>
        <v/>
      </c>
      <c r="I60" s="333">
        <f>+IF(C60="",,E60-F60)</f>
        <v/>
      </c>
    </row>
    <row r="61" hidden="1">
      <c r="C61" s="329">
        <f>+IF(Intro_data!$C$45&gt;C60,AMORTIZACION!C60+1,"")</f>
        <v/>
      </c>
      <c r="D61" s="330">
        <f>+IF(C61="","",EDATE(D60,Intro_data!$C$44))</f>
        <v/>
      </c>
      <c r="E61" s="331">
        <f>+I60</f>
        <v/>
      </c>
      <c r="F61" s="618">
        <f>+IF(C61="",,IF(Intro_data!$C$63="",IF(C61*Intro_data!$C$44&lt;='FORMATO -PÁGINA 1'!$P$58,0,SLN($I$13,,Intro_data!$C$47)),PPMT($I$9/12/(Intro_data!$C$44),C61,Intro_data!$C$45,-$I$13,$I$14)))</f>
        <v/>
      </c>
      <c r="G61" s="331">
        <f>+IF(Intro_data!$C$59="",IF(C61="","",E61*$I$9/(12/Intro_data!$C$44)),IF(C61="",,IPMT($I$9/(12/(Intro_data!$C$44)),C61,Intro_data!$C$45,-$I$13,$I$14)))</f>
        <v/>
      </c>
      <c r="H61" s="332">
        <f>+IF(C61="",,G61+F61)</f>
        <v/>
      </c>
      <c r="I61" s="333">
        <f>+IF(C61="",,E61-F61)</f>
        <v/>
      </c>
    </row>
    <row r="62" hidden="1">
      <c r="C62" s="329">
        <f>+IF(Intro_data!$C$45&gt;C61,AMORTIZACION!C61+1,"")</f>
        <v/>
      </c>
      <c r="D62" s="330">
        <f>+IF(C62="","",EDATE(D61,Intro_data!$C$44))</f>
        <v/>
      </c>
      <c r="E62" s="331">
        <f>+I61</f>
        <v/>
      </c>
      <c r="F62" s="618">
        <f>+IF(C62="",,IF(Intro_data!$C$63="",IF(C62*Intro_data!$C$44&lt;='FORMATO -PÁGINA 1'!$P$58,0,SLN($I$13,,Intro_data!$C$47)),PPMT($I$9/12/(Intro_data!$C$44),C62,Intro_data!$C$45,-$I$13,$I$14)))</f>
        <v/>
      </c>
      <c r="G62" s="331">
        <f>+IF(Intro_data!$C$59="",IF(C62="","",E62*$I$9/(12/Intro_data!$C$44)),IF(C62="",,IPMT($I$9/(12/(Intro_data!$C$44)),C62,Intro_data!$C$45,-$I$13,$I$14)))</f>
        <v/>
      </c>
      <c r="H62" s="332">
        <f>+IF(C62="",,G62+F62)</f>
        <v/>
      </c>
      <c r="I62" s="333">
        <f>+IF(C62="",,E62-F62)</f>
        <v/>
      </c>
    </row>
    <row r="63" hidden="1">
      <c r="C63" s="329">
        <f>+IF(Intro_data!$C$45&gt;C62,AMORTIZACION!C62+1,"")</f>
        <v/>
      </c>
      <c r="D63" s="330">
        <f>+IF(C63="","",EDATE(D62,Intro_data!$C$44))</f>
        <v/>
      </c>
      <c r="E63" s="331">
        <f>+I62</f>
        <v/>
      </c>
      <c r="F63" s="618">
        <f>+IF(C63="",,IF(Intro_data!$C$63="",IF(C63*Intro_data!$C$44&lt;='FORMATO -PÁGINA 1'!$P$58,0,SLN($I$13,,Intro_data!$C$47)),PPMT($I$9/12/(Intro_data!$C$44),C63,Intro_data!$C$45,-$I$13,$I$14)))</f>
        <v/>
      </c>
      <c r="G63" s="331">
        <f>+IF(Intro_data!$C$59="",IF(C63="","",E63*$I$9/(12/Intro_data!$C$44)),IF(C63="",,IPMT($I$9/(12/(Intro_data!$C$44)),C63,Intro_data!$C$45,-$I$13,$I$14)))</f>
        <v/>
      </c>
      <c r="H63" s="332">
        <f>+IF(C63="",,G63+F63)</f>
        <v/>
      </c>
      <c r="I63" s="333">
        <f>+IF(C63="",,E63-F63)</f>
        <v/>
      </c>
    </row>
    <row r="64" hidden="1">
      <c r="C64" s="329">
        <f>+IF(Intro_data!$C$45&gt;C63,AMORTIZACION!C63+1,"")</f>
        <v/>
      </c>
      <c r="D64" s="330">
        <f>+IF(C64="","",EDATE(D63,Intro_data!$C$44))</f>
        <v/>
      </c>
      <c r="E64" s="331">
        <f>+I63</f>
        <v/>
      </c>
      <c r="F64" s="618">
        <f>+IF(C64="",,IF(Intro_data!$C$63="",IF(C64*Intro_data!$C$44&lt;='FORMATO -PÁGINA 1'!$P$58,0,SLN($I$13,,Intro_data!$C$47)),PPMT($I$9/12/(Intro_data!$C$44),C64,Intro_data!$C$45,-$I$13,$I$14)))</f>
        <v/>
      </c>
      <c r="G64" s="331">
        <f>+IF(Intro_data!$C$59="",IF(C64="","",E64*$I$9/(12/Intro_data!$C$44)),IF(C64="",,IPMT($I$9/(12/(Intro_data!$C$44)),C64,Intro_data!$C$45,-$I$13,$I$14)))</f>
        <v/>
      </c>
      <c r="H64" s="332">
        <f>+IF(C64="",,G64+F64)</f>
        <v/>
      </c>
      <c r="I64" s="333">
        <f>+IF(C64="",,E64-F64)</f>
        <v/>
      </c>
    </row>
    <row r="65" hidden="1">
      <c r="C65" s="329">
        <f>+IF(Intro_data!$C$45&gt;C64,AMORTIZACION!C64+1,"")</f>
        <v/>
      </c>
      <c r="D65" s="330">
        <f>+IF(C65="","",EDATE(D64,Intro_data!$C$44))</f>
        <v/>
      </c>
      <c r="E65" s="331">
        <f>+I64</f>
        <v/>
      </c>
      <c r="F65" s="618">
        <f>+IF(C65="",,IF(Intro_data!$C$63="",IF(C65*Intro_data!$C$44&lt;='FORMATO -PÁGINA 1'!$P$58,0,SLN($I$13,,Intro_data!$C$47)),PPMT($I$9/12/(Intro_data!$C$44),C65,Intro_data!$C$45,-$I$13,$I$14)))</f>
        <v/>
      </c>
      <c r="G65" s="331">
        <f>+IF(Intro_data!$C$59="",IF(C65="","",E65*$I$9/(12/Intro_data!$C$44)),IF(C65="",,IPMT($I$9/(12/(Intro_data!$C$44)),C65,Intro_data!$C$45,-$I$13,$I$14)))</f>
        <v/>
      </c>
      <c r="H65" s="332">
        <f>+IF(C65="",,G65+F65)</f>
        <v/>
      </c>
      <c r="I65" s="333">
        <f>+IF(C65="",,E65-F65)</f>
        <v/>
      </c>
    </row>
    <row r="66" hidden="1">
      <c r="C66" s="329">
        <f>+IF(Intro_data!$C$45&gt;C65,AMORTIZACION!C65+1,"")</f>
        <v/>
      </c>
      <c r="D66" s="330">
        <f>+IF(C66="","",EDATE(D65,Intro_data!$C$44))</f>
        <v/>
      </c>
      <c r="E66" s="331">
        <f>+I65</f>
        <v/>
      </c>
      <c r="F66" s="618">
        <f>+IF(C66="",,IF(Intro_data!$C$63="",IF(C66*Intro_data!$C$44&lt;='FORMATO -PÁGINA 1'!$P$58,0,SLN($I$13,,Intro_data!$C$47)),PPMT($I$9/12/(Intro_data!$C$44),C66,Intro_data!$C$45,-$I$13,$I$14)))</f>
        <v/>
      </c>
      <c r="G66" s="331">
        <f>+IF(Intro_data!$C$59="",IF(C66="","",E66*$I$9/(12/Intro_data!$C$44)),IF(C66="",,IPMT($I$9/(12/(Intro_data!$C$44)),C66,Intro_data!$C$45,-$I$13,$I$14)))</f>
        <v/>
      </c>
      <c r="H66" s="332">
        <f>+IF(C66="",,G66+F66)</f>
        <v/>
      </c>
      <c r="I66" s="333">
        <f>+IF(C66="",,E66-F66)</f>
        <v/>
      </c>
    </row>
    <row r="67" hidden="1">
      <c r="C67" s="329">
        <f>+IF(Intro_data!$C$45&gt;C66,AMORTIZACION!C66+1,"")</f>
        <v/>
      </c>
      <c r="D67" s="330">
        <f>+IF(C67="","",EDATE(D66,Intro_data!$C$44))</f>
        <v/>
      </c>
      <c r="E67" s="331">
        <f>+I66</f>
        <v/>
      </c>
      <c r="F67" s="618">
        <f>+IF(C67="",,IF(Intro_data!$C$63="",IF(C67*Intro_data!$C$44&lt;='FORMATO -PÁGINA 1'!$P$58,0,SLN($I$13,,Intro_data!$C$47)),PPMT($I$9/12/(Intro_data!$C$44),C67,Intro_data!$C$45,-$I$13,$I$14)))</f>
        <v/>
      </c>
      <c r="G67" s="331">
        <f>+IF(Intro_data!$C$59="",IF(C67="","",E67*$I$9/(12/Intro_data!$C$44)),IF(C67="",,IPMT($I$9/(12/(Intro_data!$C$44)),C67,Intro_data!$C$45,-$I$13,$I$14)))</f>
        <v/>
      </c>
      <c r="H67" s="332">
        <f>+IF(C67="",,G67+F67)</f>
        <v/>
      </c>
      <c r="I67" s="333">
        <f>+IF(C67="",,E67-F67)</f>
        <v/>
      </c>
    </row>
    <row r="68" hidden="1">
      <c r="C68" s="329">
        <f>+IF(Intro_data!$C$45&gt;C67,AMORTIZACION!C67+1,"")</f>
        <v/>
      </c>
      <c r="D68" s="330">
        <f>+IF(C68="","",EDATE(D67,Intro_data!$C$44))</f>
        <v/>
      </c>
      <c r="E68" s="331">
        <f>+I67</f>
        <v/>
      </c>
      <c r="F68" s="618">
        <f>+IF(C68="",,IF(Intro_data!$C$63="",IF(C68*Intro_data!$C$44&lt;='FORMATO -PÁGINA 1'!$P$58,0,SLN($I$13,,Intro_data!$C$47)),PPMT($I$9/12/(Intro_data!$C$44),C68,Intro_data!$C$45,-$I$13,$I$14)))</f>
        <v/>
      </c>
      <c r="G68" s="331">
        <f>+IF(Intro_data!$C$59="",IF(C68="","",E68*$I$9/(12/Intro_data!$C$44)),IF(C68="",,IPMT($I$9/(12/(Intro_data!$C$44)),C68,Intro_data!$C$45,-$I$13,$I$14)))</f>
        <v/>
      </c>
      <c r="H68" s="332">
        <f>+IF(C68="",,G68+F68)</f>
        <v/>
      </c>
      <c r="I68" s="333">
        <f>+IF(C68="",,E68-F68)</f>
        <v/>
      </c>
    </row>
    <row r="69" hidden="1">
      <c r="C69" s="329">
        <f>+IF(Intro_data!$C$45&gt;C68,AMORTIZACION!C68+1,"")</f>
        <v/>
      </c>
      <c r="D69" s="330">
        <f>+IF(C69="","",EDATE(D68,Intro_data!$C$44))</f>
        <v/>
      </c>
      <c r="E69" s="331">
        <f>+I68</f>
        <v/>
      </c>
      <c r="F69" s="618">
        <f>+IF(C69="",,IF(Intro_data!$C$63="",IF(C69*Intro_data!$C$44&lt;='FORMATO -PÁGINA 1'!$P$58,0,SLN($I$13,,Intro_data!$C$47)),PPMT($I$9/12/(Intro_data!$C$44),C69,Intro_data!$C$45,-$I$13,$I$14)))</f>
        <v/>
      </c>
      <c r="G69" s="331">
        <f>+IF(Intro_data!$C$59="",IF(C69="","",E69*$I$9/(12/Intro_data!$C$44)),IF(C69="",,IPMT($I$9/(12/(Intro_data!$C$44)),C69,Intro_data!$C$45,-$I$13,$I$14)))</f>
        <v/>
      </c>
      <c r="H69" s="332">
        <f>+IF(C69="",,G69+F69)</f>
        <v/>
      </c>
      <c r="I69" s="333">
        <f>+IF(C69="",,E69-F69)</f>
        <v/>
      </c>
    </row>
    <row r="70" hidden="1">
      <c r="C70" s="329">
        <f>+IF(Intro_data!$C$45&gt;C69,AMORTIZACION!C69+1,"")</f>
        <v/>
      </c>
      <c r="D70" s="330">
        <f>+IF(C70="","",EDATE(D69,Intro_data!$C$44))</f>
        <v/>
      </c>
      <c r="E70" s="331">
        <f>+I69</f>
        <v/>
      </c>
      <c r="F70" s="618">
        <f>+IF(C70="",,IF(Intro_data!$C$63="",IF(C70*Intro_data!$C$44&lt;='FORMATO -PÁGINA 1'!$P$58,0,SLN($I$13,,Intro_data!$C$47)),PPMT($I$9/12/(Intro_data!$C$44),C70,Intro_data!$C$45,-$I$13,$I$14)))</f>
        <v/>
      </c>
      <c r="G70" s="331">
        <f>+IF(Intro_data!$C$59="",IF(C70="","",E70*$I$9/(12/Intro_data!$C$44)),IF(C70="",,IPMT($I$9/(12/(Intro_data!$C$44)),C70,Intro_data!$C$45,-$I$13,$I$14)))</f>
        <v/>
      </c>
      <c r="H70" s="332">
        <f>+IF(C70="",,G70+F70)</f>
        <v/>
      </c>
      <c r="I70" s="333">
        <f>+IF(C70="",,E70-F70)</f>
        <v/>
      </c>
    </row>
    <row r="71" hidden="1">
      <c r="C71" s="329">
        <f>+IF(Intro_data!$C$45&gt;C70,AMORTIZACION!C70+1,"")</f>
        <v/>
      </c>
      <c r="D71" s="330">
        <f>+IF(C71="","",EDATE(D70,Intro_data!$C$44))</f>
        <v/>
      </c>
      <c r="E71" s="331">
        <f>+I70</f>
        <v/>
      </c>
      <c r="F71" s="618">
        <f>+IF(C71="",,IF(Intro_data!$C$63="",IF(C71*Intro_data!$C$44&lt;='FORMATO -PÁGINA 1'!$P$58,0,SLN($I$13,,Intro_data!$C$47)),PPMT($I$9/12/(Intro_data!$C$44),C71,Intro_data!$C$45,-$I$13,$I$14)))</f>
        <v/>
      </c>
      <c r="G71" s="331">
        <f>+IF(Intro_data!$C$59="",IF(C71="","",E71*$I$9/(12/Intro_data!$C$44)),IF(C71="",,IPMT($I$9/(12/(Intro_data!$C$44)),C71,Intro_data!$C$45,-$I$13,$I$14)))</f>
        <v/>
      </c>
      <c r="H71" s="332">
        <f>+IF(C71="",,G71+F71)</f>
        <v/>
      </c>
      <c r="I71" s="333">
        <f>+IF(C71="",,E71-F71)</f>
        <v/>
      </c>
    </row>
    <row r="72" hidden="1">
      <c r="C72" s="329">
        <f>+IF(Intro_data!$C$45&gt;C71,AMORTIZACION!C71+1,"")</f>
        <v/>
      </c>
      <c r="D72" s="330">
        <f>+IF(C72="","",EDATE(D71,Intro_data!$C$44))</f>
        <v/>
      </c>
      <c r="E72" s="331">
        <f>+I71</f>
        <v/>
      </c>
      <c r="F72" s="618">
        <f>+IF(C72="",,IF(Intro_data!$C$63="",IF(C72*Intro_data!$C$44&lt;='FORMATO -PÁGINA 1'!$P$58,0,SLN($I$13,,Intro_data!$C$47)),PPMT($I$9/12/(Intro_data!$C$44),C72,Intro_data!$C$45,-$I$13,$I$14)))</f>
        <v/>
      </c>
      <c r="G72" s="331">
        <f>+IF(Intro_data!$C$59="",IF(C72="","",E72*$I$9/(12/Intro_data!$C$44)),IF(C72="",,IPMT($I$9/(12/(Intro_data!$C$44)),C72,Intro_data!$C$45,-$I$13,$I$14)))</f>
        <v/>
      </c>
      <c r="H72" s="332">
        <f>+IF(C72="",,G72+F72)</f>
        <v/>
      </c>
      <c r="I72" s="333">
        <f>+IF(C72="",,E72-F72)</f>
        <v/>
      </c>
    </row>
    <row r="73" hidden="1">
      <c r="C73" s="329">
        <f>+IF(Intro_data!$C$45&gt;C72,AMORTIZACION!C72+1,"")</f>
        <v/>
      </c>
      <c r="D73" s="330">
        <f>+IF(C73="","",EDATE(D72,Intro_data!$C$44))</f>
        <v/>
      </c>
      <c r="E73" s="331">
        <f>+I72</f>
        <v/>
      </c>
      <c r="F73" s="618">
        <f>+IF(C73="",,IF(Intro_data!$C$63="",IF(C73*Intro_data!$C$44&lt;='FORMATO -PÁGINA 1'!$P$58,0,SLN($I$13,,Intro_data!$C$47)),PPMT($I$9/12/(Intro_data!$C$44),C73,Intro_data!$C$45,-$I$13,$I$14)))</f>
        <v/>
      </c>
      <c r="G73" s="331">
        <f>+IF(Intro_data!$C$59="",IF(C73="","",E73*$I$9/(12/Intro_data!$C$44)),IF(C73="",,IPMT($I$9/(12/(Intro_data!$C$44)),C73,Intro_data!$C$45,-$I$13,$I$14)))</f>
        <v/>
      </c>
      <c r="H73" s="332">
        <f>+IF(C73="",,G73+F73)</f>
        <v/>
      </c>
      <c r="I73" s="333">
        <f>+IF(C73="",,E73-F73)</f>
        <v/>
      </c>
    </row>
    <row r="74" hidden="1">
      <c r="C74" s="329">
        <f>+IF(Intro_data!$C$45&gt;C73,AMORTIZACION!C73+1,"")</f>
        <v/>
      </c>
      <c r="D74" s="330">
        <f>+IF(C74="","",EDATE(D73,Intro_data!$C$44))</f>
        <v/>
      </c>
      <c r="E74" s="331">
        <f>+I73</f>
        <v/>
      </c>
      <c r="F74" s="618">
        <f>+IF(C74="",,IF(Intro_data!$C$63="",IF(C74*Intro_data!$C$44&lt;='FORMATO -PÁGINA 1'!$P$58,0,SLN($I$13,,Intro_data!$C$47)),PPMT($I$9/12/(Intro_data!$C$44),C74,Intro_data!$C$45,-$I$13,$I$14)))</f>
        <v/>
      </c>
      <c r="G74" s="331">
        <f>+IF(Intro_data!$C$59="",IF(C74="","",E74*$I$9/(12/Intro_data!$C$44)),IF(C74="",,IPMT($I$9/(12/(Intro_data!$C$44)),C74,Intro_data!$C$45,-$I$13,$I$14)))</f>
        <v/>
      </c>
      <c r="H74" s="332">
        <f>+IF(C74="",,G74+F74)</f>
        <v/>
      </c>
      <c r="I74" s="333">
        <f>+IF(C74="",,E74-F74)</f>
        <v/>
      </c>
    </row>
    <row r="75" hidden="1">
      <c r="C75" s="329">
        <f>+IF(Intro_data!$C$45&gt;C74,AMORTIZACION!C74+1,"")</f>
        <v/>
      </c>
      <c r="D75" s="330">
        <f>+IF(C75="","",EDATE(D74,Intro_data!$C$44))</f>
        <v/>
      </c>
      <c r="E75" s="331">
        <f>+I74</f>
        <v/>
      </c>
      <c r="F75" s="618">
        <f>+IF(C75="",,IF(Intro_data!$C$63="",IF(C75*Intro_data!$C$44&lt;='FORMATO -PÁGINA 1'!$P$58,0,SLN($I$13,,Intro_data!$C$47)),PPMT($I$9/12/(Intro_data!$C$44),C75,Intro_data!$C$45,-$I$13,$I$14)))</f>
        <v/>
      </c>
      <c r="G75" s="331">
        <f>+IF(Intro_data!$C$59="",IF(C75="","",E75*$I$9/(12/Intro_data!$C$44)),IF(C75="",,IPMT($I$9/(12/(Intro_data!$C$44)),C75,Intro_data!$C$45,-$I$13,$I$14)))</f>
        <v/>
      </c>
      <c r="H75" s="332">
        <f>+IF(C75="",,G75+F75)</f>
        <v/>
      </c>
      <c r="I75" s="333">
        <f>+IF(C75="",,E75-F75)</f>
        <v/>
      </c>
    </row>
    <row r="76" hidden="1">
      <c r="C76" s="329">
        <f>+IF(Intro_data!$C$45&gt;C75,AMORTIZACION!C75+1,"")</f>
        <v/>
      </c>
      <c r="D76" s="330">
        <f>+IF(C76="","",EDATE(D75,Intro_data!$C$44))</f>
        <v/>
      </c>
      <c r="E76" s="331">
        <f>+I75</f>
        <v/>
      </c>
      <c r="F76" s="618">
        <f>+IF(C76="",,IF(Intro_data!$C$63="",IF(C76*Intro_data!$C$44&lt;='FORMATO -PÁGINA 1'!$P$58,0,SLN($I$13,,Intro_data!$C$47)),PPMT($I$9/12/(Intro_data!$C$44),C76,Intro_data!$C$45,-$I$13,$I$14)))</f>
        <v/>
      </c>
      <c r="G76" s="331">
        <f>+IF(Intro_data!$C$59="",IF(C76="","",E76*$I$9/(12/Intro_data!$C$44)),IF(C76="",,IPMT($I$9/(12/(Intro_data!$C$44)),C76,Intro_data!$C$45,-$I$13,$I$14)))</f>
        <v/>
      </c>
      <c r="H76" s="332">
        <f>+IF(C76="",,G76+F76)</f>
        <v/>
      </c>
      <c r="I76" s="333">
        <f>+IF(C76="",,E76-F76)</f>
        <v/>
      </c>
    </row>
    <row r="77" hidden="1">
      <c r="C77" s="329">
        <f>+IF(Intro_data!$C$45&gt;C76,AMORTIZACION!C76+1,"")</f>
        <v/>
      </c>
      <c r="D77" s="330">
        <f>+IF(C77="","",EDATE(D76,Intro_data!$C$44))</f>
        <v/>
      </c>
      <c r="E77" s="331">
        <f>+I76</f>
        <v/>
      </c>
      <c r="F77" s="618">
        <f>+IF(C77="",,IF(Intro_data!$C$63="",IF(C77*Intro_data!$C$44&lt;='FORMATO -PÁGINA 1'!$P$58,0,SLN($I$13,,Intro_data!$C$47)),PPMT($I$9/12/(Intro_data!$C$44),C77,Intro_data!$C$45,-$I$13,$I$14)))</f>
        <v/>
      </c>
      <c r="G77" s="331">
        <f>+IF(Intro_data!$C$59="",IF(C77="","",E77*$I$9/(12/Intro_data!$C$44)),IF(C77="",,IPMT($I$9/(12/(Intro_data!$C$44)),C77,Intro_data!$C$45,-$I$13,$I$14)))</f>
        <v/>
      </c>
      <c r="H77" s="332">
        <f>+IF(C77="",,G77+F77)</f>
        <v/>
      </c>
      <c r="I77" s="333">
        <f>+IF(C77="",,E77-F77)</f>
        <v/>
      </c>
    </row>
    <row r="78" hidden="1">
      <c r="C78" s="329">
        <f>+IF(Intro_data!$C$45&gt;C77,AMORTIZACION!C77+1,"")</f>
        <v/>
      </c>
      <c r="D78" s="330">
        <f>+IF(C78="","",EDATE(D77,Intro_data!$C$44))</f>
        <v/>
      </c>
      <c r="E78" s="331">
        <f>+I77</f>
        <v/>
      </c>
      <c r="F78" s="618">
        <f>+IF(C78="",,IF(Intro_data!$C$63="",IF(C78*Intro_data!$C$44&lt;='FORMATO -PÁGINA 1'!$P$58,0,SLN($I$13,,Intro_data!$C$47)),PPMT($I$9/12/(Intro_data!$C$44),C78,Intro_data!$C$45,-$I$13,$I$14)))</f>
        <v/>
      </c>
      <c r="G78" s="331">
        <f>+IF(Intro_data!$C$59="",IF(C78="","",E78*$I$9/(12/Intro_data!$C$44)),IF(C78="",,IPMT($I$9/(12/(Intro_data!$C$44)),C78,Intro_data!$C$45,-$I$13,$I$14)))</f>
        <v/>
      </c>
      <c r="H78" s="332">
        <f>+IF(C78="",,G78+F78)</f>
        <v/>
      </c>
      <c r="I78" s="333">
        <f>+IF(C78="",,E78-F78)</f>
        <v/>
      </c>
    </row>
    <row r="79" hidden="1">
      <c r="C79" s="329">
        <f>+IF(Intro_data!$C$45&gt;C78,AMORTIZACION!C78+1,"")</f>
        <v/>
      </c>
      <c r="D79" s="330">
        <f>+IF(C79="","",EDATE(D78,Intro_data!$C$44))</f>
        <v/>
      </c>
      <c r="E79" s="331">
        <f>+I78</f>
        <v/>
      </c>
      <c r="F79" s="618">
        <f>+IF(C79="",,IF(Intro_data!$C$63="",IF(C79*Intro_data!$C$44&lt;='FORMATO -PÁGINA 1'!$P$58,0,SLN($I$13,,Intro_data!$C$47)),PPMT($I$9/12/(Intro_data!$C$44),C79,Intro_data!$C$45,-$I$13,$I$14)))</f>
        <v/>
      </c>
      <c r="G79" s="331">
        <f>+IF(Intro_data!$C$59="",IF(C79="","",E79*$I$9/(12/Intro_data!$C$44)),IF(C79="",,IPMT($I$9/(12/(Intro_data!$C$44)),C79,Intro_data!$C$45,-$I$13,$I$14)))</f>
        <v/>
      </c>
      <c r="H79" s="332">
        <f>+IF(C79="",,G79+F79)</f>
        <v/>
      </c>
      <c r="I79" s="333">
        <f>+IF(C79="",,E79-F79)</f>
        <v/>
      </c>
    </row>
    <row r="80" hidden="1">
      <c r="C80" s="329">
        <f>+IF(Intro_data!$C$45&gt;C79,AMORTIZACION!C79+1,"")</f>
        <v/>
      </c>
      <c r="D80" s="330">
        <f>+IF(C80="","",EDATE(D79,Intro_data!$C$44))</f>
        <v/>
      </c>
      <c r="E80" s="331">
        <f>+I79</f>
        <v/>
      </c>
      <c r="F80" s="618">
        <f>+IF(C80="",,IF(Intro_data!$C$63="",IF(C80*Intro_data!$C$44&lt;='FORMATO -PÁGINA 1'!$P$58,0,SLN($I$13,,Intro_data!$C$47)),PPMT($I$9/12/(Intro_data!$C$44),C80,Intro_data!$C$45,-$I$13,$I$14)))</f>
        <v/>
      </c>
      <c r="G80" s="331">
        <f>+IF(Intro_data!$C$59="",IF(C80="","",E80*$I$9/(12/Intro_data!$C$44)),IF(C80="",,IPMT($I$9/(12/(Intro_data!$C$44)),C80,Intro_data!$C$45,-$I$13,$I$14)))</f>
        <v/>
      </c>
      <c r="H80" s="332">
        <f>+IF(C80="",,G80+F80)</f>
        <v/>
      </c>
      <c r="I80" s="333">
        <f>+IF(C80="",,E80-F80)</f>
        <v/>
      </c>
    </row>
    <row r="81" hidden="1" ht="13.5" customHeight="1">
      <c r="C81" s="329">
        <f>+IF(Intro_data!$C$45&gt;C80,AMORTIZACION!C80+1,"")</f>
        <v/>
      </c>
      <c r="D81" s="330">
        <f>+IF(C81="","",EDATE(D80,Intro_data!$C$44))</f>
        <v/>
      </c>
      <c r="E81" s="331">
        <f>+I80</f>
        <v/>
      </c>
      <c r="F81" s="618">
        <f>+IF(C81="",,IF(Intro_data!$C$63="",IF(C81*Intro_data!$C$44&lt;='FORMATO -PÁGINA 1'!$P$58,0,SLN($I$13,,Intro_data!$C$47)),PPMT($I$9/12/(Intro_data!$C$44),C81,Intro_data!$C$45,-$I$13,$I$14)))</f>
        <v/>
      </c>
      <c r="G81" s="331">
        <f>+IF(Intro_data!$C$59="",IF(C81="","",E81*$I$9/(12/Intro_data!$C$44)),IF(C81="",,IPMT($I$9/(12/(Intro_data!$C$44)),C81,Intro_data!$C$45,-$I$13,$I$14)))</f>
        <v/>
      </c>
      <c r="H81" s="332">
        <f>+IF(C81="",,G81+F81)</f>
        <v/>
      </c>
      <c r="I81" s="333">
        <f>+IF(C81="",,E81-F81)</f>
        <v/>
      </c>
    </row>
    <row r="82" hidden="1">
      <c r="C82" s="329">
        <f>+IF(Intro_data!$C$45&gt;C81,AMORTIZACION!C81+1,"")</f>
        <v/>
      </c>
      <c r="D82" s="330">
        <f>+IF(C82="","",EDATE(D81,Intro_data!$C$44))</f>
        <v/>
      </c>
      <c r="E82" s="331">
        <f>+I81</f>
        <v/>
      </c>
      <c r="F82" s="618">
        <f>+IF(C82="",,IF(Intro_data!$C$63="",IF(C82*Intro_data!$C$44&lt;='FORMATO -PÁGINA 1'!$P$58,0,SLN($I$13,,Intro_data!$C$47)),PPMT($I$9/12/(Intro_data!$C$44),C82,Intro_data!$C$45,-$I$13,$I$14)))</f>
        <v/>
      </c>
      <c r="G82" s="331">
        <f>+IF(Intro_data!$C$59="",IF(C82="","",E82*$I$9/(12/Intro_data!$C$44)),IF(C82="",,IPMT($I$9/(12/(Intro_data!$C$44)),C82,Intro_data!$C$45,-$I$13,$I$14)))</f>
        <v/>
      </c>
      <c r="H82" s="332">
        <f>+IF(C82="",,G82+F82)</f>
        <v/>
      </c>
      <c r="I82" s="333">
        <f>+IF(C82="",,E82-F82)</f>
        <v/>
      </c>
    </row>
    <row r="83" hidden="1">
      <c r="C83" s="329">
        <f>+IF(Intro_data!$C$45&gt;C82,AMORTIZACION!C82+1,"")</f>
        <v/>
      </c>
      <c r="D83" s="330">
        <f>+IF(C83="","",EDATE(D82,Intro_data!$C$44))</f>
        <v/>
      </c>
      <c r="E83" s="331">
        <f>+I82</f>
        <v/>
      </c>
      <c r="F83" s="618">
        <f>+IF(C83="",,IF(Intro_data!$C$63="",IF(C83*Intro_data!$C$44&lt;='FORMATO -PÁGINA 1'!$P$58,0,SLN($I$13,,Intro_data!$C$47)),PPMT($I$9/12/(Intro_data!$C$44),C83,Intro_data!$C$45,-$I$13,$I$14)))</f>
        <v/>
      </c>
      <c r="G83" s="331">
        <f>+IF(Intro_data!$C$59="",IF(C83="","",E83*$I$9/(12/Intro_data!$C$44)),IF(C83="",,IPMT($I$9/(12/(Intro_data!$C$44)),C83,Intro_data!$C$45,-$I$13,$I$14)))</f>
        <v/>
      </c>
      <c r="H83" s="332">
        <f>+IF(C83="",,G83+F83)</f>
        <v/>
      </c>
      <c r="I83" s="333">
        <f>+IF(C83="",,E83-F83)</f>
        <v/>
      </c>
    </row>
    <row r="84" hidden="1">
      <c r="C84" s="329">
        <f>+IF(Intro_data!$C$45&gt;C83,AMORTIZACION!C83+1,"")</f>
        <v/>
      </c>
      <c r="D84" s="330">
        <f>+IF(C84="","",EDATE(D83,Intro_data!$C$44))</f>
        <v/>
      </c>
      <c r="E84" s="331">
        <f>+I83</f>
        <v/>
      </c>
      <c r="F84" s="618">
        <f>+IF(C84="",,IF(Intro_data!$C$63="",IF(C84*Intro_data!$C$44&lt;='FORMATO -PÁGINA 1'!$P$58,0,SLN($I$13,,Intro_data!$C$47)),PPMT($I$9/12/(Intro_data!$C$44),C84,Intro_data!$C$45,-$I$13,$I$14)))</f>
        <v/>
      </c>
      <c r="G84" s="331">
        <f>+IF(Intro_data!$C$59="",IF(C84="","",E84*$I$9/(12/Intro_data!$C$44)),IF(C84="",,IPMT($I$9/(12/(Intro_data!$C$44)),C84,Intro_data!$C$45,-$I$13,$I$14)))</f>
        <v/>
      </c>
      <c r="H84" s="332">
        <f>+IF(C84="",,G84+F84)</f>
        <v/>
      </c>
      <c r="I84" s="333">
        <f>+IF(C84="",,E84-F84)</f>
        <v/>
      </c>
    </row>
    <row r="85" hidden="1">
      <c r="C85" s="329">
        <f>+IF(Intro_data!$C$45&gt;C84,AMORTIZACION!C84+1,"")</f>
        <v/>
      </c>
      <c r="D85" s="330">
        <f>+IF(C85="","",EDATE(D84,Intro_data!$C$44))</f>
        <v/>
      </c>
      <c r="E85" s="331">
        <f>+I84</f>
        <v/>
      </c>
      <c r="F85" s="618">
        <f>+IF(C85="",,IF(Intro_data!$C$63="",IF(C85*Intro_data!$C$44&lt;='FORMATO -PÁGINA 1'!$P$58,0,SLN($I$13,,Intro_data!$C$47)),PPMT($I$9/12/(Intro_data!$C$44),C85,Intro_data!$C$45,-$I$13,$I$14)))</f>
        <v/>
      </c>
      <c r="G85" s="331">
        <f>+IF(Intro_data!$C$59="",IF(C85="","",E85*$I$9/(12/Intro_data!$C$44)),IF(C85="",,IPMT($I$9/(12/(Intro_data!$C$44)),C85,Intro_data!$C$45,-$I$13,$I$14)))</f>
        <v/>
      </c>
      <c r="H85" s="332">
        <f>+IF(C85="",,G85+F85)</f>
        <v/>
      </c>
      <c r="I85" s="333">
        <f>+IF(C85="",,E85-F85)</f>
        <v/>
      </c>
    </row>
    <row r="86" hidden="1">
      <c r="C86" s="329">
        <f>+IF(Intro_data!$C$45&gt;C85,AMORTIZACION!C85+1,"")</f>
        <v/>
      </c>
      <c r="D86" s="330">
        <f>+IF(C86="","",EDATE(D85,Intro_data!$C$44))</f>
        <v/>
      </c>
      <c r="E86" s="331">
        <f>+I85</f>
        <v/>
      </c>
      <c r="F86" s="618">
        <f>+IF(C86="",,IF(Intro_data!$C$63="",IF(C86*Intro_data!$C$44&lt;='FORMATO -PÁGINA 1'!$P$58,0,SLN($I$13,,Intro_data!$C$47)),PPMT($I$9/12/(Intro_data!$C$44),C86,Intro_data!$C$45,-$I$13,$I$14)))</f>
        <v/>
      </c>
      <c r="G86" s="331">
        <f>+IF(Intro_data!$C$59="",IF(C86="","",E86*$I$9/(12/Intro_data!$C$44)),IF(C86="",,IPMT($I$9/(12/(Intro_data!$C$44)),C86,Intro_data!$C$45,-$I$13,$I$14)))</f>
        <v/>
      </c>
      <c r="H86" s="332">
        <f>+IF(C86="",,G86+F86)</f>
        <v/>
      </c>
      <c r="I86" s="333">
        <f>+IF(C86="",,E86-F86)</f>
        <v/>
      </c>
    </row>
    <row r="87" hidden="1">
      <c r="C87" s="329">
        <f>+IF(Intro_data!$C$45&gt;C86,AMORTIZACION!C86+1,"")</f>
        <v/>
      </c>
      <c r="D87" s="330">
        <f>+IF(C87="","",EDATE(D86,Intro_data!$C$44))</f>
        <v/>
      </c>
      <c r="E87" s="331">
        <f>+I86</f>
        <v/>
      </c>
      <c r="F87" s="618">
        <f>+IF(C87="",,IF(Intro_data!$C$63="",IF(C87*Intro_data!$C$44&lt;='FORMATO -PÁGINA 1'!$P$58,0,SLN($I$13,,Intro_data!$C$47)),PPMT($I$9/12/(Intro_data!$C$44),C87,Intro_data!$C$45,-$I$13,$I$14)))</f>
        <v/>
      </c>
      <c r="G87" s="331">
        <f>+IF(Intro_data!$C$59="",IF(C87="","",E87*$I$9/(12/Intro_data!$C$44)),IF(C87="",,IPMT($I$9/(12/(Intro_data!$C$44)),C87,Intro_data!$C$45,-$I$13,$I$14)))</f>
        <v/>
      </c>
      <c r="H87" s="332">
        <f>+IF(C87="",,G87+F87)</f>
        <v/>
      </c>
      <c r="I87" s="333">
        <f>+IF(C87="",,E87-F87)</f>
        <v/>
      </c>
    </row>
    <row r="88" hidden="1">
      <c r="C88" s="329">
        <f>+IF(Intro_data!$C$45&gt;C87,AMORTIZACION!C87+1,"")</f>
        <v/>
      </c>
      <c r="D88" s="330">
        <f>+IF(C88="","",EDATE(D87,Intro_data!$C$44))</f>
        <v/>
      </c>
      <c r="E88" s="331">
        <f>+I87</f>
        <v/>
      </c>
      <c r="F88" s="618">
        <f>+IF(C88="",,IF(Intro_data!$C$63="",IF(C88*Intro_data!$C$44&lt;='FORMATO -PÁGINA 1'!$P$58,0,SLN($I$13,,Intro_data!$C$47)),PPMT($I$9/12/(Intro_data!$C$44),C88,Intro_data!$C$45,-$I$13,$I$14)))</f>
        <v/>
      </c>
      <c r="G88" s="331">
        <f>+IF(Intro_data!$C$59="",IF(C88="","",E88*$I$9/(12/Intro_data!$C$44)),IF(C88="",,IPMT($I$9/(12/(Intro_data!$C$44)),C88,Intro_data!$C$45,-$I$13,$I$14)))</f>
        <v/>
      </c>
      <c r="H88" s="332">
        <f>+IF(C88="",,G88+F88)</f>
        <v/>
      </c>
      <c r="I88" s="333">
        <f>+IF(C88="",,E88-F88)</f>
        <v/>
      </c>
    </row>
    <row r="89" hidden="1">
      <c r="C89" s="329">
        <f>+IF(Intro_data!$C$45&gt;C88,AMORTIZACION!C88+1,"")</f>
        <v/>
      </c>
      <c r="D89" s="330">
        <f>+IF(C89="","",EDATE(D88,Intro_data!$C$44))</f>
        <v/>
      </c>
      <c r="E89" s="331">
        <f>+I88</f>
        <v/>
      </c>
      <c r="F89" s="618">
        <f>+IF(C89="",,IF(Intro_data!$C$63="",IF(C89*Intro_data!$C$44&lt;='FORMATO -PÁGINA 1'!$P$58,0,SLN($I$13,,Intro_data!$C$47)),PPMT($I$9/12/(Intro_data!$C$44),C89,Intro_data!$C$45,-$I$13,$I$14)))</f>
        <v/>
      </c>
      <c r="G89" s="331">
        <f>+IF(Intro_data!$C$59="",IF(C89="","",E89*$I$9/(12/Intro_data!$C$44)),IF(C89="",,IPMT($I$9/(12/(Intro_data!$C$44)),C89,Intro_data!$C$45,-$I$13,$I$14)))</f>
        <v/>
      </c>
      <c r="H89" s="332">
        <f>+IF(C89="",,G89+F89)</f>
        <v/>
      </c>
      <c r="I89" s="333">
        <f>+IF(C89="",,E89-F89)</f>
        <v/>
      </c>
    </row>
    <row r="90" hidden="1">
      <c r="C90" s="329">
        <f>+IF(Intro_data!$C$45&gt;C89,AMORTIZACION!C89+1,"")</f>
        <v/>
      </c>
      <c r="D90" s="330">
        <f>+IF(C90="","",EDATE(D89,Intro_data!$C$44))</f>
        <v/>
      </c>
      <c r="E90" s="331">
        <f>+I89</f>
        <v/>
      </c>
      <c r="F90" s="618">
        <f>+IF(C90="",,IF(Intro_data!$C$63="",IF(C90*Intro_data!$C$44&lt;='FORMATO -PÁGINA 1'!$P$58,0,SLN($I$13,,Intro_data!$C$47)),PPMT($I$9/12/(Intro_data!$C$44),C90,Intro_data!$C$45,-$I$13,$I$14)))</f>
        <v/>
      </c>
      <c r="G90" s="331">
        <f>+IF(Intro_data!$C$59="",IF(C90="","",E90*$I$9/(12/Intro_data!$C$44)),IF(C90="",,IPMT($I$9/(12/(Intro_data!$C$44)),C90,Intro_data!$C$45,-$I$13,$I$14)))</f>
        <v/>
      </c>
      <c r="H90" s="332">
        <f>+IF(C90="",,G90+F90)</f>
        <v/>
      </c>
      <c r="I90" s="333">
        <f>+IF(C90="",,E90-F90)</f>
        <v/>
      </c>
    </row>
    <row r="91" hidden="1">
      <c r="C91" s="329">
        <f>+IF(Intro_data!$C$45&gt;C90,AMORTIZACION!C90+1,"")</f>
        <v/>
      </c>
      <c r="D91" s="330">
        <f>+IF(C91="","",EDATE(D90,Intro_data!$C$44))</f>
        <v/>
      </c>
      <c r="E91" s="331">
        <f>+I90</f>
        <v/>
      </c>
      <c r="F91" s="618">
        <f>+IF(C91="",,IF(Intro_data!$C$63="",IF(C91*Intro_data!$C$44&lt;='FORMATO -PÁGINA 1'!$P$58,0,SLN($I$13,,Intro_data!$C$47)),PPMT($I$9/12/(Intro_data!$C$44),C91,Intro_data!$C$45,-$I$13,$I$14)))</f>
        <v/>
      </c>
      <c r="G91" s="331">
        <f>+IF(Intro_data!$C$59="",IF(C91="","",E91*$I$9/(12/Intro_data!$C$44)),IF(C91="",,IPMT($I$9/(12/(Intro_data!$C$44)),C91,Intro_data!$C$45,-$I$13,$I$14)))</f>
        <v/>
      </c>
      <c r="H91" s="332">
        <f>+IF(C91="",,G91+F91)</f>
        <v/>
      </c>
      <c r="I91" s="333">
        <f>+IF(C91="",,E91-F91)</f>
        <v/>
      </c>
    </row>
    <row r="92" hidden="1">
      <c r="C92" s="329">
        <f>+IF(Intro_data!$C$45&gt;C91,AMORTIZACION!C91+1,"")</f>
        <v/>
      </c>
      <c r="D92" s="330">
        <f>+IF(C92="","",EDATE(D91,Intro_data!$C$44))</f>
        <v/>
      </c>
      <c r="E92" s="331">
        <f>+I91</f>
        <v/>
      </c>
      <c r="F92" s="618">
        <f>+IF(C92="",,IF(Intro_data!$C$63="",IF(C92*Intro_data!$C$44&lt;='FORMATO -PÁGINA 1'!$P$58,0,SLN($I$13,,Intro_data!$C$47)),PPMT($I$9/12/(Intro_data!$C$44),C92,Intro_data!$C$45,-$I$13,$I$14)))</f>
        <v/>
      </c>
      <c r="G92" s="331">
        <f>+IF(Intro_data!$C$59="",IF(C92="","",E92*$I$9/(12/Intro_data!$C$44)),IF(C92="",,IPMT($I$9/(12/(Intro_data!$C$44)),C92,Intro_data!$C$45,-$I$13,$I$14)))</f>
        <v/>
      </c>
      <c r="H92" s="332">
        <f>+IF(C92="",,G92+F92)</f>
        <v/>
      </c>
      <c r="I92" s="333">
        <f>+IF(C92="",,E92-F92)</f>
        <v/>
      </c>
    </row>
    <row r="93" hidden="1">
      <c r="C93" s="329">
        <f>+IF(Intro_data!$C$45&gt;C92,AMORTIZACION!C92+1,"")</f>
        <v/>
      </c>
      <c r="D93" s="330">
        <f>+IF(C93="","",EDATE(D92,Intro_data!$C$44))</f>
        <v/>
      </c>
      <c r="E93" s="331">
        <f>+I92</f>
        <v/>
      </c>
      <c r="F93" s="618">
        <f>+IF(C93="",,IF(Intro_data!$C$63="",IF(C93*Intro_data!$C$44&lt;='FORMATO -PÁGINA 1'!$P$58,0,SLN($I$13,,Intro_data!$C$47)),PPMT($I$9/12/(Intro_data!$C$44),C93,Intro_data!$C$45,-$I$13,$I$14)))</f>
        <v/>
      </c>
      <c r="G93" s="331">
        <f>+IF(Intro_data!$C$59="",IF(C93="","",E93*$I$9/(12/Intro_data!$C$44)),IF(C93="",,IPMT($I$9/(12/(Intro_data!$C$44)),C93,Intro_data!$C$45,-$I$13,$I$14)))</f>
        <v/>
      </c>
      <c r="H93" s="332">
        <f>+IF(C93="",,G93+F93)</f>
        <v/>
      </c>
      <c r="I93" s="333">
        <f>+IF(C93="",,E93-F93)</f>
        <v/>
      </c>
    </row>
    <row r="94" hidden="1">
      <c r="C94" s="329">
        <f>+IF(Intro_data!$C$45&gt;C93,AMORTIZACION!C93+1,"")</f>
        <v/>
      </c>
      <c r="D94" s="330">
        <f>+IF(C94="","",EDATE(D93,Intro_data!$C$44))</f>
        <v/>
      </c>
      <c r="E94" s="331">
        <f>+I93</f>
        <v/>
      </c>
      <c r="F94" s="618">
        <f>+IF(C94="",,IF(Intro_data!$C$63="",IF(C94*Intro_data!$C$44&lt;='FORMATO -PÁGINA 1'!$P$58,0,SLN($I$13,,Intro_data!$C$47)),PPMT($I$9/12/(Intro_data!$C$44),C94,Intro_data!$C$45,-$I$13,$I$14)))</f>
        <v/>
      </c>
      <c r="G94" s="331">
        <f>+IF(Intro_data!$C$59="",IF(C94="","",E94*$I$9/(12/Intro_data!$C$44)),IF(C94="",,IPMT($I$9/(12/(Intro_data!$C$44)),C94,Intro_data!$C$45,-$I$13,$I$14)))</f>
        <v/>
      </c>
      <c r="H94" s="332">
        <f>+IF(C94="",,G94+F94)</f>
        <v/>
      </c>
      <c r="I94" s="333">
        <f>+IF(C94="",,E94-F94)</f>
        <v/>
      </c>
    </row>
    <row r="95" hidden="1">
      <c r="C95" s="329">
        <f>+IF(Intro_data!$C$45&gt;C94,AMORTIZACION!C94+1,"")</f>
        <v/>
      </c>
      <c r="D95" s="330">
        <f>+IF(C95="","",EDATE(D94,Intro_data!$C$44))</f>
        <v/>
      </c>
      <c r="E95" s="331">
        <f>+I94</f>
        <v/>
      </c>
      <c r="F95" s="618">
        <f>+IF(C95="",,IF(Intro_data!$C$63="",IF(C95*Intro_data!$C$44&lt;='FORMATO -PÁGINA 1'!$P$58,0,SLN($I$13,,Intro_data!$C$47)),PPMT($I$9/12/(Intro_data!$C$44),C95,Intro_data!$C$45,-$I$13,$I$14)))</f>
        <v/>
      </c>
      <c r="G95" s="331">
        <f>+IF(Intro_data!$C$59="",IF(C95="","",E95*$I$9/(12/Intro_data!$C$44)),IF(C95="",,IPMT($I$9/(12/(Intro_data!$C$44)),C95,Intro_data!$C$45,-$I$13,$I$14)))</f>
        <v/>
      </c>
      <c r="H95" s="332">
        <f>+IF(C95="",,G95+F95)</f>
        <v/>
      </c>
      <c r="I95" s="333">
        <f>+IF(C95="",,E95-F95)</f>
        <v/>
      </c>
    </row>
    <row r="96" hidden="1">
      <c r="C96" s="329">
        <f>+IF(Intro_data!$C$45&gt;C95,AMORTIZACION!C95+1,"")</f>
        <v/>
      </c>
      <c r="D96" s="330">
        <f>+IF(C96="","",EDATE(D95,Intro_data!$C$44))</f>
        <v/>
      </c>
      <c r="E96" s="331">
        <f>+I95</f>
        <v/>
      </c>
      <c r="F96" s="618">
        <f>+IF(C96="",,IF(Intro_data!$C$63="",IF(C96*Intro_data!$C$44&lt;='FORMATO -PÁGINA 1'!$P$58,0,SLN($I$13,,Intro_data!$C$47)),PPMT($I$9/12/(Intro_data!$C$44),C96,Intro_data!$C$45,-$I$13,$I$14)))</f>
        <v/>
      </c>
      <c r="G96" s="331">
        <f>+IF(Intro_data!$C$59="",IF(C96="","",E96*$I$9/(12/Intro_data!$C$44)),IF(C96="",,IPMT($I$9/(12/(Intro_data!$C$44)),C96,Intro_data!$C$45,-$I$13,$I$14)))</f>
        <v/>
      </c>
      <c r="H96" s="332">
        <f>+IF(C96="",,G96+F96)</f>
        <v/>
      </c>
      <c r="I96" s="333">
        <f>+IF(C96="",,E96-F96)</f>
        <v/>
      </c>
    </row>
    <row r="97" hidden="1">
      <c r="C97" s="329">
        <f>+IF(Intro_data!$C$45&gt;C96,AMORTIZACION!C96+1,"")</f>
        <v/>
      </c>
      <c r="D97" s="330">
        <f>+IF(C97="","",EDATE(D96,Intro_data!$C$44))</f>
        <v/>
      </c>
      <c r="E97" s="331">
        <f>+I96</f>
        <v/>
      </c>
      <c r="F97" s="618">
        <f>+IF(C97="",,IF(Intro_data!$C$63="",IF(C97*Intro_data!$C$44&lt;='FORMATO -PÁGINA 1'!$P$58,0,SLN($I$13,,Intro_data!$C$47)),PPMT($I$9/12/(Intro_data!$C$44),C97,Intro_data!$C$45,-$I$13,$I$14)))</f>
        <v/>
      </c>
      <c r="G97" s="331">
        <f>+IF(Intro_data!$C$59="",IF(C97="","",E97*$I$9/(12/Intro_data!$C$44)),IF(C97="",,IPMT($I$9/(12/(Intro_data!$C$44)),C97,Intro_data!$C$45,-$I$13,$I$14)))</f>
        <v/>
      </c>
      <c r="H97" s="332">
        <f>+IF(C97="",,G97+F97)</f>
        <v/>
      </c>
      <c r="I97" s="333">
        <f>+IF(C97="",,E97-F97)</f>
        <v/>
      </c>
    </row>
    <row r="98" hidden="1">
      <c r="C98" s="329">
        <f>+IF(Intro_data!$C$45&gt;C97,AMORTIZACION!C97+1,"")</f>
        <v/>
      </c>
      <c r="D98" s="330">
        <f>+IF(C98="","",EDATE(D97,Intro_data!$C$44))</f>
        <v/>
      </c>
      <c r="E98" s="331">
        <f>+I97</f>
        <v/>
      </c>
      <c r="F98" s="618">
        <f>+IF(C98="",,IF(Intro_data!$C$63="",IF(C98*Intro_data!$C$44&lt;='FORMATO -PÁGINA 1'!$P$58,0,SLN($I$13,,Intro_data!$C$47)),PPMT($I$9/12/(Intro_data!$C$44),C98,Intro_data!$C$45,-$I$13,$I$14)))</f>
        <v/>
      </c>
      <c r="G98" s="331">
        <f>+IF(Intro_data!$C$59="",IF(C98="","",E98*$I$9/(12/Intro_data!$C$44)),IF(C98="",,IPMT($I$9/(12/(Intro_data!$C$44)),C98,Intro_data!$C$45,-$I$13,$I$14)))</f>
        <v/>
      </c>
      <c r="H98" s="332">
        <f>+IF(C98="",,G98+F98)</f>
        <v/>
      </c>
      <c r="I98" s="333">
        <f>+IF(C98="",,E98-F98)</f>
        <v/>
      </c>
    </row>
    <row r="99" hidden="1">
      <c r="C99" s="329">
        <f>+IF(Intro_data!$C$45&gt;C98,AMORTIZACION!C98+1,"")</f>
        <v/>
      </c>
      <c r="D99" s="330">
        <f>+IF(C99="","",EDATE(D98,Intro_data!$C$44))</f>
        <v/>
      </c>
      <c r="E99" s="331">
        <f>+I98</f>
        <v/>
      </c>
      <c r="F99" s="618">
        <f>+IF(C99="",,IF(Intro_data!$C$63="",IF(C99*Intro_data!$C$44&lt;='FORMATO -PÁGINA 1'!$P$58,0,SLN($I$13,,Intro_data!$C$47)),PPMT($I$9/12/(Intro_data!$C$44),C99,Intro_data!$C$45,-$I$13,$I$14)))</f>
        <v/>
      </c>
      <c r="G99" s="331">
        <f>+IF(Intro_data!$C$59="",IF(C99="","",E99*$I$9/(12/Intro_data!$C$44)),IF(C99="",,IPMT($I$9/(12/(Intro_data!$C$44)),C99,Intro_data!$C$45,-$I$13,$I$14)))</f>
        <v/>
      </c>
      <c r="H99" s="332">
        <f>+IF(C99="",,G99+F99)</f>
        <v/>
      </c>
      <c r="I99" s="333">
        <f>+IF(C99="",,E99-F99)</f>
        <v/>
      </c>
    </row>
    <row r="100" hidden="1">
      <c r="C100" s="329">
        <f>+IF(Intro_data!$C$45&gt;C99,AMORTIZACION!C99+1,"")</f>
        <v/>
      </c>
      <c r="D100" s="330">
        <f>+IF(C100="","",EDATE(D99,Intro_data!$C$44))</f>
        <v/>
      </c>
      <c r="E100" s="331">
        <f>+I99</f>
        <v/>
      </c>
      <c r="F100" s="618">
        <f>+IF(C100="",,IF(Intro_data!$C$63="",IF(C100*Intro_data!$C$44&lt;='FORMATO -PÁGINA 1'!$P$58,0,SLN($I$13,,Intro_data!$C$47)),PPMT($I$9/12/(Intro_data!$C$44),C100,Intro_data!$C$45,-$I$13,$I$14)))</f>
        <v/>
      </c>
      <c r="G100" s="331">
        <f>+IF(Intro_data!$C$59="",IF(C100="","",E100*$I$9/(12/Intro_data!$C$44)),IF(C100="",,IPMT($I$9/(12/(Intro_data!$C$44)),C100,Intro_data!$C$45,-$I$13,$I$14)))</f>
        <v/>
      </c>
      <c r="H100" s="332">
        <f>+IF(C100="",,G100+F100)</f>
        <v/>
      </c>
      <c r="I100" s="333">
        <f>+IF(C100="",,E100-F100)</f>
        <v/>
      </c>
    </row>
    <row r="101" hidden="1">
      <c r="C101" s="329">
        <f>+IF(Intro_data!$C$45&gt;C100,AMORTIZACION!C100+1,"")</f>
        <v/>
      </c>
      <c r="D101" s="330">
        <f>+IF(C101="","",EDATE(D100,Intro_data!$C$44))</f>
        <v/>
      </c>
      <c r="E101" s="331">
        <f>+I100</f>
        <v/>
      </c>
      <c r="F101" s="618">
        <f>+IF(C101="",,IF(Intro_data!$C$63="",IF(C101*Intro_data!$C$44&lt;='FORMATO -PÁGINA 1'!$P$58,0,SLN($I$13,,Intro_data!$C$47)),PPMT($I$9/12/(Intro_data!$C$44),C101,Intro_data!$C$45,-$I$13,$I$14)))</f>
        <v/>
      </c>
      <c r="G101" s="331">
        <f>+IF(Intro_data!$C$59="",IF(C101="","",E101*$I$9/(12/Intro_data!$C$44)),IF(C101="",,IPMT($I$9/(12/(Intro_data!$C$44)),C101,Intro_data!$C$45,-$I$13,$I$14)))</f>
        <v/>
      </c>
      <c r="H101" s="332">
        <f>+IF(C101="",,G101+F101)</f>
        <v/>
      </c>
      <c r="I101" s="333">
        <f>+IF(C101="",,E101-F101)</f>
        <v/>
      </c>
    </row>
    <row r="102" hidden="1">
      <c r="C102" s="329">
        <f>+IF(Intro_data!$C$45&gt;C101,AMORTIZACION!C101+1,"")</f>
        <v/>
      </c>
      <c r="D102" s="330">
        <f>+IF(C102="","",EDATE(D101,Intro_data!$C$44))</f>
        <v/>
      </c>
      <c r="E102" s="331">
        <f>+I101</f>
        <v/>
      </c>
      <c r="F102" s="618">
        <f>+IF(C102="",,IF(Intro_data!$C$63="",IF(C102*Intro_data!$C$44&lt;='FORMATO -PÁGINA 1'!$P$58,0,SLN($I$13,,Intro_data!$C$47)),PPMT($I$9/12/(Intro_data!$C$44),C102,Intro_data!$C$45,-$I$13,$I$14)))</f>
        <v/>
      </c>
      <c r="G102" s="331">
        <f>+IF(Intro_data!$C$59="",IF(C102="","",E102*$I$9/(12/Intro_data!$C$44)),IF(C102="",,IPMT($I$9/(12/(Intro_data!$C$44)),C102,Intro_data!$C$45,-$I$13,$I$14)))</f>
        <v/>
      </c>
      <c r="H102" s="332">
        <f>+IF(C102="",,G102+F102)</f>
        <v/>
      </c>
      <c r="I102" s="333">
        <f>+IF(C102="",,E102-F102)</f>
        <v/>
      </c>
    </row>
    <row r="103" hidden="1">
      <c r="C103" s="329">
        <f>+IF(Intro_data!$C$45&gt;C102,AMORTIZACION!C102+1,"")</f>
        <v/>
      </c>
      <c r="D103" s="330">
        <f>+IF(C103="","",EDATE(D102,Intro_data!$C$44))</f>
        <v/>
      </c>
      <c r="E103" s="331">
        <f>+I102</f>
        <v/>
      </c>
      <c r="F103" s="618">
        <f>+IF(C103="",,IF(Intro_data!$C$63="",IF(C103*Intro_data!$C$44&lt;='FORMATO -PÁGINA 1'!$P$58,0,SLN($I$13,,Intro_data!$C$47)),PPMT($I$9/12/(Intro_data!$C$44),C103,Intro_data!$C$45,-$I$13,$I$14)))</f>
        <v/>
      </c>
      <c r="G103" s="331">
        <f>+IF(Intro_data!$C$59="",IF(C103="","",E103*$I$9/(12/Intro_data!$C$44)),IF(C103="",,IPMT($I$9/(12/(Intro_data!$C$44)),C103,Intro_data!$C$45,-$I$13,$I$14)))</f>
        <v/>
      </c>
      <c r="H103" s="332">
        <f>+IF(C103="",,G103+F103)</f>
        <v/>
      </c>
      <c r="I103" s="333">
        <f>+IF(C103="",,E103-F103)</f>
        <v/>
      </c>
    </row>
    <row r="104" hidden="1">
      <c r="C104" s="329">
        <f>+IF(Intro_data!$C$45&gt;C103,AMORTIZACION!C103+1,"")</f>
        <v/>
      </c>
      <c r="D104" s="330">
        <f>+IF(C104="","",EDATE(D103,Intro_data!$C$44))</f>
        <v/>
      </c>
      <c r="E104" s="331">
        <f>+I103</f>
        <v/>
      </c>
      <c r="F104" s="618">
        <f>+IF(C104="",,IF(Intro_data!$C$63="",IF(C104*Intro_data!$C$44&lt;='FORMATO -PÁGINA 1'!$P$58,0,SLN($I$13,,Intro_data!$C$47)),PPMT($I$9/12/(Intro_data!$C$44),C104,Intro_data!$C$45,-$I$13,$I$14)))</f>
        <v/>
      </c>
      <c r="G104" s="331">
        <f>+IF(Intro_data!$C$59="",IF(C104="","",E104*$I$9/(12/Intro_data!$C$44)),IF(C104="",,IPMT($I$9/(12/(Intro_data!$C$44)),C104,Intro_data!$C$45,-$I$13,$I$14)))</f>
        <v/>
      </c>
      <c r="H104" s="332">
        <f>+IF(C104="",,G104+F104)</f>
        <v/>
      </c>
      <c r="I104" s="333">
        <f>+IF(C104="",,E104-F104)</f>
        <v/>
      </c>
    </row>
    <row r="105" hidden="1">
      <c r="C105" s="329">
        <f>+IF(Intro_data!$C$45&gt;C104,AMORTIZACION!C104+1,"")</f>
        <v/>
      </c>
      <c r="D105" s="330">
        <f>+IF(C105="","",EDATE(D104,Intro_data!$C$44))</f>
        <v/>
      </c>
      <c r="E105" s="331">
        <f>+I104</f>
        <v/>
      </c>
      <c r="F105" s="618">
        <f>+IF(C105="",,IF(Intro_data!$C$63="",IF(C105*Intro_data!$C$44&lt;='FORMATO -PÁGINA 1'!$P$58,0,SLN($I$13,,Intro_data!$C$47)),PPMT($I$9/12/(Intro_data!$C$44),C105,Intro_data!$C$45,-$I$13,$I$14)))</f>
        <v/>
      </c>
      <c r="G105" s="331">
        <f>+IF(Intro_data!$C$59="",IF(C105="","",E105*$I$9/(12/Intro_data!$C$44)),IF(C105="",,IPMT($I$9/(12/(Intro_data!$C$44)),C105,Intro_data!$C$45,-$I$13,$I$14)))</f>
        <v/>
      </c>
      <c r="H105" s="332">
        <f>+IF(C105="",,G105+F105)</f>
        <v/>
      </c>
      <c r="I105" s="333">
        <f>+IF(C105="",,E105-F105)</f>
        <v/>
      </c>
    </row>
    <row r="106" hidden="1">
      <c r="C106" s="329">
        <f>+IF(Intro_data!$C$45&gt;C105,AMORTIZACION!C105+1,"")</f>
        <v/>
      </c>
      <c r="D106" s="330">
        <f>+IF(C106="","",EDATE(D105,Intro_data!$C$44))</f>
        <v/>
      </c>
      <c r="E106" s="331">
        <f>+I105</f>
        <v/>
      </c>
      <c r="F106" s="618">
        <f>+IF(C106="",,IF(Intro_data!$C$63="",IF(C106*Intro_data!$C$44&lt;='FORMATO -PÁGINA 1'!$P$58,0,SLN($I$13,,Intro_data!$C$47)),PPMT($I$9/12/(Intro_data!$C$44),C106,Intro_data!$C$45,-$I$13,$I$14)))</f>
        <v/>
      </c>
      <c r="G106" s="331">
        <f>+IF(Intro_data!$C$59="",IF(C106="","",E106*$I$9/(12/Intro_data!$C$44)),IF(C106="",,IPMT($I$9/(12/(Intro_data!$C$44)),C106,Intro_data!$C$45,-$I$13,$I$14)))</f>
        <v/>
      </c>
      <c r="H106" s="332">
        <f>+IF(C106="",,G106+F106)</f>
        <v/>
      </c>
      <c r="I106" s="333">
        <f>+IF(C106="",,E106-F106)</f>
        <v/>
      </c>
    </row>
    <row r="107" hidden="1">
      <c r="C107" s="329">
        <f>+IF(Intro_data!$C$45&gt;C106,AMORTIZACION!C106+1,"")</f>
        <v/>
      </c>
      <c r="D107" s="330">
        <f>+IF(C107="","",EDATE(D106,Intro_data!$C$44))</f>
        <v/>
      </c>
      <c r="E107" s="331">
        <f>+I106</f>
        <v/>
      </c>
      <c r="F107" s="618">
        <f>+IF(C107="",,IF(Intro_data!$C$63="",IF(C107*Intro_data!$C$44&lt;='FORMATO -PÁGINA 1'!$P$58,0,SLN($I$13,,Intro_data!$C$47)),PPMT($I$9/12/(Intro_data!$C$44),C107,Intro_data!$C$45,-$I$13,$I$14)))</f>
        <v/>
      </c>
      <c r="G107" s="331">
        <f>+IF(Intro_data!$C$59="",IF(C107="","",E107*$I$9/(12/Intro_data!$C$44)),IF(C107="",,IPMT($I$9/(12/(Intro_data!$C$44)),C107,Intro_data!$C$45,-$I$13,$I$14)))</f>
        <v/>
      </c>
      <c r="H107" s="332">
        <f>+IF(C107="",,G107+F107)</f>
        <v/>
      </c>
      <c r="I107" s="333">
        <f>+IF(C107="",,E107-F107)</f>
        <v/>
      </c>
    </row>
    <row r="108" hidden="1">
      <c r="C108" s="329">
        <f>+IF(Intro_data!$C$45&gt;C107,AMORTIZACION!C107+1,"")</f>
        <v/>
      </c>
      <c r="D108" s="330">
        <f>+IF(C108="","",EDATE(D107,Intro_data!$C$44))</f>
        <v/>
      </c>
      <c r="E108" s="331">
        <f>+I107</f>
        <v/>
      </c>
      <c r="F108" s="618">
        <f>+IF(C108="",,IF(Intro_data!$C$63="",IF(C108*Intro_data!$C$44&lt;='FORMATO -PÁGINA 1'!$P$58,0,SLN($I$13,,Intro_data!$C$47)),PPMT($I$9/12/(Intro_data!$C$44),C108,Intro_data!$C$45,-$I$13,$I$14)))</f>
        <v/>
      </c>
      <c r="G108" s="331">
        <f>+IF(Intro_data!$C$59="",IF(C108="","",E108*$I$9/(12/Intro_data!$C$44)),IF(C108="",,IPMT($I$9/(12/(Intro_data!$C$44)),C108,Intro_data!$C$45,-$I$13,$I$14)))</f>
        <v/>
      </c>
      <c r="H108" s="332">
        <f>+IF(C108="",,G108+F108)</f>
        <v/>
      </c>
      <c r="I108" s="333">
        <f>+IF(C108="",,E108-F108)</f>
        <v/>
      </c>
    </row>
    <row r="109" hidden="1">
      <c r="C109" s="329">
        <f>+IF(Intro_data!$C$45&gt;C108,AMORTIZACION!C108+1,"")</f>
        <v/>
      </c>
      <c r="D109" s="330">
        <f>+IF(C109="","",EDATE(D108,Intro_data!$C$44))</f>
        <v/>
      </c>
      <c r="E109" s="331">
        <f>+I108</f>
        <v/>
      </c>
      <c r="F109" s="618">
        <f>+IF(C109="",,IF(Intro_data!$C$63="",IF(C109*Intro_data!$C$44&lt;='FORMATO -PÁGINA 1'!$P$58,0,SLN($I$13,,Intro_data!$C$47)),PPMT($I$9/12/(Intro_data!$C$44),C109,Intro_data!$C$45,-$I$13,$I$14)))</f>
        <v/>
      </c>
      <c r="G109" s="331">
        <f>+IF(Intro_data!$C$59="",IF(C109="","",E109*$I$9/(12/Intro_data!$C$44)),IF(C109="",,IPMT($I$9/(12/(Intro_data!$C$44)),C109,Intro_data!$C$45,-$I$13,$I$14)))</f>
        <v/>
      </c>
      <c r="H109" s="332">
        <f>+IF(C109="",,G109+F109)</f>
        <v/>
      </c>
      <c r="I109" s="333">
        <f>+IF(C109="",,E109-F109)</f>
        <v/>
      </c>
    </row>
    <row r="110" hidden="1">
      <c r="C110" s="329">
        <f>+IF(Intro_data!$C$45&gt;C109,AMORTIZACION!C109+1,"")</f>
        <v/>
      </c>
      <c r="D110" s="330">
        <f>+IF(C110="","",EDATE(D109,Intro_data!$C$44))</f>
        <v/>
      </c>
      <c r="E110" s="331">
        <f>+I109</f>
        <v/>
      </c>
      <c r="F110" s="618">
        <f>+IF(C110="",,IF(Intro_data!$C$63="",IF(C110*Intro_data!$C$44&lt;='FORMATO -PÁGINA 1'!$P$58,0,SLN($I$13,,Intro_data!$C$47)),PPMT($I$9/12/(Intro_data!$C$44),C110,Intro_data!$C$45,-$I$13,$I$14)))</f>
        <v/>
      </c>
      <c r="G110" s="331">
        <f>+IF(Intro_data!$C$59="",IF(C110="","",E110*$I$9/(12/Intro_data!$C$44)),IF(C110="",,IPMT($I$9/(12/(Intro_data!$C$44)),C110,Intro_data!$C$45,-$I$13,$I$14)))</f>
        <v/>
      </c>
      <c r="H110" s="332">
        <f>+IF(C110="",,G110+F110)</f>
        <v/>
      </c>
      <c r="I110" s="333">
        <f>+IF(C110="",,E110-F110)</f>
        <v/>
      </c>
    </row>
    <row r="111" hidden="1">
      <c r="C111" s="329">
        <f>+IF(Intro_data!$C$45&gt;C110,AMORTIZACION!C110+1,"")</f>
        <v/>
      </c>
      <c r="D111" s="330">
        <f>+IF(C111="","",EDATE(D110,Intro_data!$C$44))</f>
        <v/>
      </c>
      <c r="E111" s="331">
        <f>+I110</f>
        <v/>
      </c>
      <c r="F111" s="618">
        <f>+IF(C111="",,IF(Intro_data!$C$63="",IF(C111*Intro_data!$C$44&lt;='FORMATO -PÁGINA 1'!$P$58,0,SLN($I$13,,Intro_data!$C$47)),PPMT($I$9/12/(Intro_data!$C$44),C111,Intro_data!$C$45,-$I$13,$I$14)))</f>
        <v/>
      </c>
      <c r="G111" s="331">
        <f>+IF(Intro_data!$C$59="",IF(C111="","",E111*$I$9/(12/Intro_data!$C$44)),IF(C111="",,IPMT($I$9/(12/(Intro_data!$C$44)),C111,Intro_data!$C$45,-$I$13,$I$14)))</f>
        <v/>
      </c>
      <c r="H111" s="332">
        <f>+IF(C111="",,G111+F111)</f>
        <v/>
      </c>
      <c r="I111" s="333">
        <f>+IF(C111="",,E111-F111)</f>
        <v/>
      </c>
    </row>
    <row r="112" hidden="1">
      <c r="C112" s="329">
        <f>+IF(Intro_data!$C$45&gt;C111,AMORTIZACION!C111+1,"")</f>
        <v/>
      </c>
      <c r="D112" s="330">
        <f>+IF(C112="","",EDATE(D111,Intro_data!$C$44))</f>
        <v/>
      </c>
      <c r="E112" s="331">
        <f>+I111</f>
        <v/>
      </c>
      <c r="F112" s="618">
        <f>+IF(C112="",,IF(Intro_data!$C$63="",IF(C112*Intro_data!$C$44&lt;='FORMATO -PÁGINA 1'!$P$58,0,SLN($I$13,,Intro_data!$C$47)),PPMT($I$9/12/(Intro_data!$C$44),C112,Intro_data!$C$45,-$I$13,$I$14)))</f>
        <v/>
      </c>
      <c r="G112" s="331">
        <f>+IF(Intro_data!$C$59="",IF(C112="","",E112*$I$9/(12/Intro_data!$C$44)),IF(C112="",,IPMT($I$9/(12/(Intro_data!$C$44)),C112,Intro_data!$C$45,-$I$13,$I$14)))</f>
        <v/>
      </c>
      <c r="H112" s="332">
        <f>+IF(C112="",,G112+F112)</f>
        <v/>
      </c>
      <c r="I112" s="333">
        <f>+IF(C112="",,E112-F112)</f>
        <v/>
      </c>
    </row>
    <row r="113" hidden="1">
      <c r="C113" s="329">
        <f>+IF(Intro_data!$C$45&gt;C112,AMORTIZACION!C112+1,"")</f>
        <v/>
      </c>
      <c r="D113" s="330">
        <f>+IF(C113="","",EDATE(D112,Intro_data!$C$44))</f>
        <v/>
      </c>
      <c r="E113" s="331">
        <f>+I112</f>
        <v/>
      </c>
      <c r="F113" s="618">
        <f>+IF(C113="",,IF(Intro_data!$C$63="",IF(C113*Intro_data!$C$44&lt;='FORMATO -PÁGINA 1'!$P$58,0,SLN($I$13,,Intro_data!$C$47)),PPMT($I$9/12/(Intro_data!$C$44),C113,Intro_data!$C$45,-$I$13,$I$14)))</f>
        <v/>
      </c>
      <c r="G113" s="331">
        <f>+IF(Intro_data!$C$59="",IF(C113="","",E113*$I$9/(12/Intro_data!$C$44)),IF(C113="",,IPMT($I$9/(12/(Intro_data!$C$44)),C113,Intro_data!$C$45,-$I$13,$I$14)))</f>
        <v/>
      </c>
      <c r="H113" s="332">
        <f>+IF(C113="",,G113+F113)</f>
        <v/>
      </c>
      <c r="I113" s="333">
        <f>+IF(C113="",,E113-F113)</f>
        <v/>
      </c>
    </row>
    <row r="114" hidden="1">
      <c r="C114" s="329">
        <f>+IF(Intro_data!$C$45&gt;C113,AMORTIZACION!C113+1,"")</f>
        <v/>
      </c>
      <c r="D114" s="330">
        <f>+IF(C114="","",EDATE(D113,Intro_data!$C$44))</f>
        <v/>
      </c>
      <c r="E114" s="331">
        <f>+I113</f>
        <v/>
      </c>
      <c r="F114" s="618">
        <f>+IF(C114="",,IF(Intro_data!$C$63="",IF(C114*Intro_data!$C$44&lt;='FORMATO -PÁGINA 1'!$P$58,0,SLN($I$13,,Intro_data!$C$47)),PPMT($I$9/12/(Intro_data!$C$44),C114,Intro_data!$C$45,-$I$13,$I$14)))</f>
        <v/>
      </c>
      <c r="G114" s="331">
        <f>+IF(Intro_data!$C$59="",IF(C114="","",E114*$I$9/(12/Intro_data!$C$44)),IF(C114="",,IPMT($I$9/(12/(Intro_data!$C$44)),C114,Intro_data!$C$45,-$I$13,$I$14)))</f>
        <v/>
      </c>
      <c r="H114" s="332">
        <f>+IF(C114="",,G114+F114)</f>
        <v/>
      </c>
      <c r="I114" s="333">
        <f>+IF(C114="",,E114-F114)</f>
        <v/>
      </c>
    </row>
    <row r="115" hidden="1">
      <c r="C115" s="329">
        <f>+IF(Intro_data!$C$45&gt;C114,AMORTIZACION!C114+1,"")</f>
        <v/>
      </c>
      <c r="D115" s="330">
        <f>+IF(C115="","",EDATE(D114,Intro_data!$C$44))</f>
        <v/>
      </c>
      <c r="E115" s="331">
        <f>+I114</f>
        <v/>
      </c>
      <c r="F115" s="618">
        <f>+IF(C115="",,IF(Intro_data!$C$63="",IF(C115*Intro_data!$C$44&lt;='FORMATO -PÁGINA 1'!$P$58,0,SLN($I$13,,Intro_data!$C$47)),PPMT($I$9/12/(Intro_data!$C$44),C115,Intro_data!$C$45,-$I$13,$I$14)))</f>
        <v/>
      </c>
      <c r="G115" s="331">
        <f>+IF(Intro_data!$C$59="",IF(C115="","",E115*$I$9/(12/Intro_data!$C$44)),IF(C115="",,IPMT($I$9/(12/(Intro_data!$C$44)),C115,Intro_data!$C$45,-$I$13,$I$14)))</f>
        <v/>
      </c>
      <c r="H115" s="332">
        <f>+IF(C115="",,G115+F115)</f>
        <v/>
      </c>
      <c r="I115" s="333">
        <f>+IF(C115="",,E115-F115)</f>
        <v/>
      </c>
    </row>
    <row r="116" hidden="1">
      <c r="C116" s="329">
        <f>+IF(Intro_data!$C$45&gt;C115,AMORTIZACION!C115+1,"")</f>
        <v/>
      </c>
      <c r="D116" s="330">
        <f>+IF(C116="","",EDATE(D115,Intro_data!$C$44))</f>
        <v/>
      </c>
      <c r="E116" s="331">
        <f>+I115</f>
        <v/>
      </c>
      <c r="F116" s="618">
        <f>+IF(C116="",,IF(Intro_data!$C$63="",IF(C116*Intro_data!$C$44&lt;='FORMATO -PÁGINA 1'!$P$58,0,SLN($I$13,,Intro_data!$C$47)),PPMT($I$9/12/(Intro_data!$C$44),C116,Intro_data!$C$45,-$I$13,$I$14)))</f>
        <v/>
      </c>
      <c r="G116" s="331">
        <f>+IF(Intro_data!$C$59="",IF(C116="","",E116*$I$9/(12/Intro_data!$C$44)),IF(C116="",,IPMT($I$9/(12/(Intro_data!$C$44)),C116,Intro_data!$C$45,-$I$13,$I$14)))</f>
        <v/>
      </c>
      <c r="H116" s="332">
        <f>+IF(C116="",,G116+F116)</f>
        <v/>
      </c>
      <c r="I116" s="333">
        <f>+IF(C116="",,E116-F116)</f>
        <v/>
      </c>
    </row>
    <row r="117" hidden="1">
      <c r="C117" s="329">
        <f>+IF(Intro_data!$C$45&gt;C116,AMORTIZACION!C116+1,"")</f>
        <v/>
      </c>
      <c r="D117" s="330">
        <f>+IF(C117="","",EDATE(D116,Intro_data!$C$44))</f>
        <v/>
      </c>
      <c r="E117" s="331">
        <f>+I116</f>
        <v/>
      </c>
      <c r="F117" s="618">
        <f>+IF(C117="",,IF(Intro_data!$C$63="",IF(C117*Intro_data!$C$44&lt;='FORMATO -PÁGINA 1'!$P$58,0,SLN($I$13,,Intro_data!$C$47)),PPMT($I$9/12/(Intro_data!$C$44),C117,Intro_data!$C$45,-$I$13,$I$14)))</f>
        <v/>
      </c>
      <c r="G117" s="331">
        <f>+IF(Intro_data!$C$59="",IF(C117="","",E117*$I$9/(12/Intro_data!$C$44)),IF(C117="",,IPMT($I$9/(12/(Intro_data!$C$44)),C117,Intro_data!$C$45,-$I$13,$I$14)))</f>
        <v/>
      </c>
      <c r="H117" s="332">
        <f>+IF(C117="",,G117+F117)</f>
        <v/>
      </c>
      <c r="I117" s="333">
        <f>+IF(C117="",,E117-F117)</f>
        <v/>
      </c>
    </row>
    <row r="118" hidden="1">
      <c r="C118" s="329">
        <f>+IF(Intro_data!$C$45&gt;C117,AMORTIZACION!C117+1,"")</f>
        <v/>
      </c>
      <c r="D118" s="330">
        <f>+IF(C118="","",EDATE(D117,Intro_data!$C$44))</f>
        <v/>
      </c>
      <c r="E118" s="331">
        <f>+I117</f>
        <v/>
      </c>
      <c r="F118" s="618">
        <f>+IF(C118="",,IF(Intro_data!$C$63="",IF(C118*Intro_data!$C$44&lt;='FORMATO -PÁGINA 1'!$P$58,0,SLN($I$13,,Intro_data!$C$47)),PPMT($I$9/12/(Intro_data!$C$44),C118,Intro_data!$C$45,-$I$13,$I$14)))</f>
        <v/>
      </c>
      <c r="G118" s="331">
        <f>+IF(Intro_data!$C$59="",IF(C118="","",E118*$I$9/(12/Intro_data!$C$44)),IF(C118="",,IPMT($I$9/(12/(Intro_data!$C$44)),C118,Intro_data!$C$45,-$I$13,$I$14)))</f>
        <v/>
      </c>
      <c r="H118" s="332">
        <f>+IF(C118="",,G118+F118)</f>
        <v/>
      </c>
      <c r="I118" s="333">
        <f>+IF(C118="",,E118-F118)</f>
        <v/>
      </c>
    </row>
    <row r="119" hidden="1">
      <c r="C119" s="329">
        <f>+IF(Intro_data!$C$45&gt;C118,AMORTIZACION!C118+1,"")</f>
        <v/>
      </c>
      <c r="D119" s="330">
        <f>+IF(C119="","",EDATE(D118,Intro_data!$C$44))</f>
        <v/>
      </c>
      <c r="E119" s="331">
        <f>+I118</f>
        <v/>
      </c>
      <c r="F119" s="618">
        <f>+IF(C119="",,IF(Intro_data!$C$63="",IF(C119*Intro_data!$C$44&lt;='FORMATO -PÁGINA 1'!$P$58,0,SLN($I$13,,Intro_data!$C$47)),PPMT($I$9/12/(Intro_data!$C$44),C119,Intro_data!$C$45,-$I$13,$I$14)))</f>
        <v/>
      </c>
      <c r="G119" s="331">
        <f>+IF(Intro_data!$C$59="",IF(C119="","",E119*$I$9/(12/Intro_data!$C$44)),IF(C119="",,IPMT($I$9/(12/(Intro_data!$C$44)),C119,Intro_data!$C$45,-$I$13,$I$14)))</f>
        <v/>
      </c>
      <c r="H119" s="332">
        <f>+IF(C119="",,G119+F119)</f>
        <v/>
      </c>
      <c r="I119" s="333">
        <f>+IF(C119="",,E119-F119)</f>
        <v/>
      </c>
    </row>
    <row r="120" hidden="1">
      <c r="C120" s="329">
        <f>+IF(Intro_data!$C$45&gt;C119,AMORTIZACION!C119+1,"")</f>
        <v/>
      </c>
      <c r="D120" s="330">
        <f>+IF(C120="","",EDATE(D119,Intro_data!$C$44))</f>
        <v/>
      </c>
      <c r="E120" s="331">
        <f>+I119</f>
        <v/>
      </c>
      <c r="F120" s="618">
        <f>+IF(C120="",,IF(Intro_data!$C$63="",IF(C120*Intro_data!$C$44&lt;='FORMATO -PÁGINA 1'!$P$58,0,SLN($I$13,,Intro_data!$C$47)),PPMT($I$9/12/(Intro_data!$C$44),C120,Intro_data!$C$45,-$I$13,$I$14)))</f>
        <v/>
      </c>
      <c r="G120" s="331">
        <f>+IF(Intro_data!$C$59="",IF(C120="","",E120*$I$9/(12/Intro_data!$C$44)),IF(C120="",,IPMT($I$9/(12/(Intro_data!$C$44)),C120,Intro_data!$C$45,-$I$13,$I$14)))</f>
        <v/>
      </c>
      <c r="H120" s="332">
        <f>+IF(C120="",,G120+F120)</f>
        <v/>
      </c>
      <c r="I120" s="333">
        <f>+IF(C120="",,E120-F120)</f>
        <v/>
      </c>
    </row>
    <row r="121" hidden="1">
      <c r="C121" s="329">
        <f>+IF(Intro_data!$C$45&gt;C120,AMORTIZACION!C120+1,"")</f>
        <v/>
      </c>
      <c r="D121" s="330">
        <f>+IF(C121="","",EDATE(D120,Intro_data!$C$44))</f>
        <v/>
      </c>
      <c r="E121" s="331">
        <f>+I120</f>
        <v/>
      </c>
      <c r="F121" s="618">
        <f>+IF(C121="",,IF(Intro_data!$C$63="",IF(C121*Intro_data!$C$44&lt;='FORMATO -PÁGINA 1'!$P$58,0,SLN($I$13,,Intro_data!$C$47)),PPMT($I$9/12/(Intro_data!$C$44),C121,Intro_data!$C$45,-$I$13,$I$14)))</f>
        <v/>
      </c>
      <c r="G121" s="331">
        <f>+IF(Intro_data!$C$59="",IF(C121="","",E121*$I$9/(12/Intro_data!$C$44)),IF(C121="",,IPMT($I$9/(12/(Intro_data!$C$44)),C121,Intro_data!$C$45,-$I$13,$I$14)))</f>
        <v/>
      </c>
      <c r="H121" s="332">
        <f>+IF(C121="",,G121+F121)</f>
        <v/>
      </c>
      <c r="I121" s="333">
        <f>+IF(C121="",,E121-F121)</f>
        <v/>
      </c>
    </row>
    <row r="122" hidden="1">
      <c r="C122" s="329">
        <f>+IF(Intro_data!$C$45&gt;C121,AMORTIZACION!C121+1,"")</f>
        <v/>
      </c>
      <c r="D122" s="330">
        <f>+IF(C122="","",EDATE(D121,Intro_data!$C$44))</f>
        <v/>
      </c>
      <c r="E122" s="331">
        <f>+I121</f>
        <v/>
      </c>
      <c r="F122" s="618">
        <f>+IF(C122="",,IF(Intro_data!$C$63="",IF(C122*Intro_data!$C$44&lt;='FORMATO -PÁGINA 1'!$P$58,0,SLN($I$13,,Intro_data!$C$47)),PPMT($I$9/12/(Intro_data!$C$44),C122,Intro_data!$C$45,-$I$13,$I$14)))</f>
        <v/>
      </c>
      <c r="G122" s="331">
        <f>+IF(Intro_data!$C$59="",IF(C122="","",E122*$I$9/(12/Intro_data!$C$44)),IF(C122="",,IPMT($I$9/(12/(Intro_data!$C$44)),C122,Intro_data!$C$45,-$I$13,$I$14)))</f>
        <v/>
      </c>
      <c r="H122" s="332">
        <f>+IF(C122="",,G122+F122)</f>
        <v/>
      </c>
      <c r="I122" s="333">
        <f>+IF(C122="",,E122-F122)</f>
        <v/>
      </c>
    </row>
    <row r="123" hidden="1">
      <c r="C123" s="329">
        <f>+IF(Intro_data!$C$45&gt;C122,AMORTIZACION!C122+1,"")</f>
        <v/>
      </c>
      <c r="D123" s="330">
        <f>+IF(C123="","",EDATE(D122,Intro_data!$C$44))</f>
        <v/>
      </c>
      <c r="E123" s="331">
        <f>+I122</f>
        <v/>
      </c>
      <c r="F123" s="618">
        <f>+IF(C123="",,IF(Intro_data!$C$63="",IF(C123*Intro_data!$C$44&lt;='FORMATO -PÁGINA 1'!$P$58,0,SLN($I$13,,Intro_data!$C$47)),PPMT($I$9/12/(Intro_data!$C$44),C123,Intro_data!$C$45,-$I$13,$I$14)))</f>
        <v/>
      </c>
      <c r="G123" s="331">
        <f>+IF(Intro_data!$C$59="",IF(C123="","",E123*$I$9/(12/Intro_data!$C$44)),IF(C123="",,IPMT($I$9/(12/(Intro_data!$C$44)),C123,Intro_data!$C$45,-$I$13,$I$14)))</f>
        <v/>
      </c>
      <c r="H123" s="332">
        <f>+IF(C123="",,G123+F123)</f>
        <v/>
      </c>
      <c r="I123" s="333">
        <f>+IF(C123="",,E123-F123)</f>
        <v/>
      </c>
    </row>
    <row r="124" hidden="1">
      <c r="C124" s="329">
        <f>+IF(Intro_data!$C$45&gt;C123,AMORTIZACION!C123+1,"")</f>
        <v/>
      </c>
      <c r="D124" s="330">
        <f>+IF(C124="","",EDATE(D123,Intro_data!$C$44))</f>
        <v/>
      </c>
      <c r="E124" s="331">
        <f>+I123</f>
        <v/>
      </c>
      <c r="F124" s="618">
        <f>+IF(C124="",,IF(Intro_data!$C$63="",IF(C124*Intro_data!$C$44&lt;='FORMATO -PÁGINA 1'!$P$58,0,SLN($I$13,,Intro_data!$C$47)),PPMT($I$9/12/(Intro_data!$C$44),C124,Intro_data!$C$45,-$I$13,$I$14)))</f>
        <v/>
      </c>
      <c r="G124" s="331">
        <f>+IF(Intro_data!$C$59="",IF(C124="","",E124*$I$9/(12/Intro_data!$C$44)),IF(C124="",,IPMT($I$9/(12/(Intro_data!$C$44)),C124,Intro_data!$C$45,-$I$13,$I$14)))</f>
        <v/>
      </c>
      <c r="H124" s="332">
        <f>+IF(C124="",,G124+F124)</f>
        <v/>
      </c>
      <c r="I124" s="333">
        <f>+IF(C124="",,E124-F124)</f>
        <v/>
      </c>
    </row>
    <row r="125" hidden="1">
      <c r="C125" s="329">
        <f>+IF(Intro_data!$C$45&gt;C124,AMORTIZACION!C124+1,"")</f>
        <v/>
      </c>
      <c r="D125" s="330">
        <f>+IF(C125="","",EDATE(D124,Intro_data!$C$44))</f>
        <v/>
      </c>
      <c r="E125" s="331">
        <f>+I124</f>
        <v/>
      </c>
      <c r="F125" s="618">
        <f>+IF(C125="",,IF(Intro_data!$C$63="",IF(C125*Intro_data!$C$44&lt;='FORMATO -PÁGINA 1'!$P$58,0,SLN($I$13,,Intro_data!$C$47)),PPMT($I$9/12/(Intro_data!$C$44),C125,Intro_data!$C$45,-$I$13,$I$14)))</f>
        <v/>
      </c>
      <c r="G125" s="331">
        <f>+IF(Intro_data!$C$59="",IF(C125="","",E125*$I$9/(12/Intro_data!$C$44)),IF(C125="",,IPMT($I$9/(12/(Intro_data!$C$44)),C125,Intro_data!$C$45,-$I$13,$I$14)))</f>
        <v/>
      </c>
      <c r="H125" s="332">
        <f>+IF(C125="",,G125+F125)</f>
        <v/>
      </c>
      <c r="I125" s="333">
        <f>+IF(C125="",,E125-F125)</f>
        <v/>
      </c>
    </row>
    <row r="126" hidden="1">
      <c r="C126" s="329">
        <f>+IF(Intro_data!$C$45&gt;C125,AMORTIZACION!C125+1,"")</f>
        <v/>
      </c>
      <c r="D126" s="330">
        <f>+IF(C126="","",EDATE(D125,Intro_data!$C$44))</f>
        <v/>
      </c>
      <c r="E126" s="331">
        <f>+I125</f>
        <v/>
      </c>
      <c r="F126" s="618">
        <f>+IF(C126="",,IF(Intro_data!$C$63="",IF(C126*Intro_data!$C$44&lt;='FORMATO -PÁGINA 1'!$P$58,0,SLN($I$13,,Intro_data!$C$47)),PPMT($I$9/12/(Intro_data!$C$44),C126,Intro_data!$C$45,-$I$13,$I$14)))</f>
        <v/>
      </c>
      <c r="G126" s="331">
        <f>+IF(Intro_data!$C$59="",IF(C126="","",E126*$I$9/(12/Intro_data!$C$44)),IF(C126="",,IPMT($I$9/(12/(Intro_data!$C$44)),C126,Intro_data!$C$45,-$I$13,$I$14)))</f>
        <v/>
      </c>
      <c r="H126" s="332">
        <f>+IF(C126="",,G126+F126)</f>
        <v/>
      </c>
      <c r="I126" s="333">
        <f>+IF(C126="",,E126-F126)</f>
        <v/>
      </c>
    </row>
    <row r="127" hidden="1" ht="14.25" customHeight="1">
      <c r="C127" s="329">
        <f>+IF(Intro_data!$C$45&gt;C126,AMORTIZACION!C126+1,"")</f>
        <v/>
      </c>
      <c r="D127" s="330">
        <f>+IF(C127="","",EDATE(D126,Intro_data!$C$44))</f>
        <v/>
      </c>
      <c r="E127" s="331">
        <f>+I126</f>
        <v/>
      </c>
      <c r="F127" s="618">
        <f>+IF(C127="",,IF(Intro_data!$C$63="",IF(C127*Intro_data!$C$44&lt;='FORMATO -PÁGINA 1'!$P$58,0,SLN($I$13,,Intro_data!$C$47)),PPMT($I$9/12/(Intro_data!$C$44),C127,Intro_data!$C$45,-$I$13,$I$14)))</f>
        <v/>
      </c>
      <c r="G127" s="331">
        <f>+IF(Intro_data!$C$59="",IF(C127="","",E127*$I$9/(12/Intro_data!$C$44)),IF(C127="",,IPMT($I$9/(12/(Intro_data!$C$44)),C127,Intro_data!$C$45,-$I$13,$I$14)))</f>
        <v/>
      </c>
      <c r="H127" s="332">
        <f>+IF(C127="",,G127+F127)</f>
        <v/>
      </c>
      <c r="I127" s="333">
        <f>+IF(C127="",,E127-F127)</f>
        <v/>
      </c>
    </row>
    <row r="128" hidden="1">
      <c r="C128" s="329">
        <f>+IF(Intro_data!$C$45&gt;C127,AMORTIZACION!C127+1,"")</f>
        <v/>
      </c>
      <c r="D128" s="330">
        <f>+IF(C128="","",EDATE(D127,Intro_data!$C$44))</f>
        <v/>
      </c>
      <c r="E128" s="331">
        <f>+I127</f>
        <v/>
      </c>
      <c r="F128" s="618">
        <f>+IF(C128="",,IF(Intro_data!$C$63="",IF(C128*Intro_data!$C$44&lt;='FORMATO -PÁGINA 1'!$P$58,0,SLN($I$13,,Intro_data!$C$47)),PPMT($I$9/12/(Intro_data!$C$44),C128,Intro_data!$C$45,-$I$13,$I$14)))</f>
        <v/>
      </c>
      <c r="G128" s="331">
        <f>+IF(Intro_data!$C$59="",IF(C128="","",E128*$I$9/(12/Intro_data!$C$44)),IF(C128="",,IPMT($I$9/(12/(Intro_data!$C$44)),C128,Intro_data!$C$45,-$I$13,$I$14)))</f>
        <v/>
      </c>
      <c r="H128" s="332">
        <f>+IF(C128="",,G128+F128)</f>
        <v/>
      </c>
      <c r="I128" s="333">
        <f>+IF(C128="",,E128-F128)</f>
        <v/>
      </c>
    </row>
    <row r="129" hidden="1">
      <c r="C129" s="329">
        <f>+IF(Intro_data!$C$45&gt;C128,AMORTIZACION!C128+1,"")</f>
        <v/>
      </c>
      <c r="D129" s="330">
        <f>+IF(C129="","",EDATE(D128,Intro_data!$C$44))</f>
        <v/>
      </c>
      <c r="E129" s="331">
        <f>+I128</f>
        <v/>
      </c>
      <c r="F129" s="618">
        <f>+IF(C129="",,IF(Intro_data!$C$63="",IF(C129*Intro_data!$C$44&lt;='FORMATO -PÁGINA 1'!$P$58,0,SLN($I$13,,Intro_data!$C$47)),PPMT($I$9/12/(Intro_data!$C$44),C129,Intro_data!$C$45,-$I$13,$I$14)))</f>
        <v/>
      </c>
      <c r="G129" s="331">
        <f>+IF(Intro_data!$C$59="",IF(C129="","",E129*$I$9/(12/Intro_data!$C$44)),IF(C129="",,IPMT($I$9/(12/(Intro_data!$C$44)),C129,Intro_data!$C$45,-$I$13,$I$14)))</f>
        <v/>
      </c>
      <c r="H129" s="332">
        <f>+IF(C129="",,G129+F129)</f>
        <v/>
      </c>
      <c r="I129" s="333">
        <f>+IF(C129="",,E129-F129)</f>
        <v/>
      </c>
    </row>
    <row r="130" hidden="1">
      <c r="C130" s="329">
        <f>+IF(Intro_data!$C$45&gt;C129,AMORTIZACION!C129+1,"")</f>
        <v/>
      </c>
      <c r="D130" s="330">
        <f>+IF(C130="","",EDATE(D129,Intro_data!$C$44))</f>
        <v/>
      </c>
      <c r="E130" s="331">
        <f>+I129</f>
        <v/>
      </c>
      <c r="F130" s="618">
        <f>+IF(C130="",,IF(Intro_data!$C$63="",IF(C130*Intro_data!$C$44&lt;='FORMATO -PÁGINA 1'!$P$58,0,SLN($I$13,,Intro_data!$C$47)),PPMT($I$9/12/(Intro_data!$C$44),C130,Intro_data!$C$45,-$I$13,$I$14)))</f>
        <v/>
      </c>
      <c r="G130" s="331">
        <f>+IF(Intro_data!$C$59="",IF(C130="","",E130*$I$9/(12/Intro_data!$C$44)),IF(C130="",,IPMT($I$9/(12/(Intro_data!$C$44)),C130,Intro_data!$C$45,-$I$13,$I$14)))</f>
        <v/>
      </c>
      <c r="H130" s="332">
        <f>+IF(C130="",,G130+F130)</f>
        <v/>
      </c>
      <c r="I130" s="333">
        <f>+IF(C130="",,E130-F130)</f>
        <v/>
      </c>
    </row>
    <row r="131" hidden="1">
      <c r="C131" s="329">
        <f>+IF(Intro_data!$C$45&gt;C130,AMORTIZACION!C130+1,"")</f>
        <v/>
      </c>
      <c r="D131" s="330">
        <f>+IF(C131="","",EDATE(D130,Intro_data!$C$44))</f>
        <v/>
      </c>
      <c r="E131" s="331">
        <f>+I130</f>
        <v/>
      </c>
      <c r="F131" s="618">
        <f>+IF(C131="",,IF(Intro_data!$C$63="",IF(C131*Intro_data!$C$44&lt;='FORMATO -PÁGINA 1'!$P$58,0,SLN($I$13,,Intro_data!$C$47)),PPMT($I$9/12/(Intro_data!$C$44),C131,Intro_data!$C$45,-$I$13,$I$14)))</f>
        <v/>
      </c>
      <c r="G131" s="331">
        <f>+IF(Intro_data!$C$59="",IF(C131="","",E131*$I$9/(12/Intro_data!$C$44)),IF(C131="",,IPMT($I$9/(12/(Intro_data!$C$44)),C131,Intro_data!$C$45,-$I$13,$I$14)))</f>
        <v/>
      </c>
      <c r="H131" s="332">
        <f>+IF(C131="",,G131+F131)</f>
        <v/>
      </c>
      <c r="I131" s="333">
        <f>+IF(C131="",,E131-F131)</f>
        <v/>
      </c>
    </row>
    <row r="132" hidden="1">
      <c r="C132" s="329">
        <f>+IF(Intro_data!$C$45&gt;C131,AMORTIZACION!C131+1,"")</f>
        <v/>
      </c>
      <c r="D132" s="330">
        <f>+IF(C132="","",EDATE(D131,Intro_data!$C$44))</f>
        <v/>
      </c>
      <c r="E132" s="331">
        <f>+I131</f>
        <v/>
      </c>
      <c r="F132" s="618">
        <f>+IF(C132="",,IF(Intro_data!$C$63="",IF(C132*Intro_data!$C$44&lt;='FORMATO -PÁGINA 1'!$P$58,0,SLN($I$13,,Intro_data!$C$47)),PPMT($I$9/12/(Intro_data!$C$44),C132,Intro_data!$C$45,-$I$13,$I$14)))</f>
        <v/>
      </c>
      <c r="G132" s="331">
        <f>+IF(Intro_data!$C$59="",IF(C132="","",E132*$I$9/(12/Intro_data!$C$44)),IF(C132="",,IPMT($I$9/(12/(Intro_data!$C$44)),C132,Intro_data!$C$45,-$I$13,$I$14)))</f>
        <v/>
      </c>
      <c r="H132" s="332">
        <f>+IF(C132="",,G132+F132)</f>
        <v/>
      </c>
      <c r="I132" s="333">
        <f>+IF(C132="",,E132-F132)</f>
        <v/>
      </c>
    </row>
    <row r="133" hidden="1">
      <c r="C133" s="329">
        <f>+IF(Intro_data!$C$45&gt;C132,AMORTIZACION!C132+1,"")</f>
        <v/>
      </c>
      <c r="D133" s="330">
        <f>+IF(C133="","",EDATE(D132,Intro_data!$C$44))</f>
        <v/>
      </c>
      <c r="E133" s="331">
        <f>+I132</f>
        <v/>
      </c>
      <c r="F133" s="618">
        <f>+IF(C133="",,IF(Intro_data!$C$63="",IF(C133*Intro_data!$C$44&lt;='FORMATO -PÁGINA 1'!$P$58,0,SLN($I$13,,Intro_data!$C$47)),PPMT($I$9/12/(Intro_data!$C$44),C133,Intro_data!$C$45,-$I$13,$I$14)))</f>
        <v/>
      </c>
      <c r="G133" s="331">
        <f>+IF(Intro_data!$C$59="",IF(C133="","",E133*$I$9/(12/Intro_data!$C$44)),IF(C133="",,IPMT($I$9/(12/(Intro_data!$C$44)),C133,Intro_data!$C$45,-$I$13,$I$14)))</f>
        <v/>
      </c>
      <c r="H133" s="332">
        <f>+IF(C133="",,G133+F133)</f>
        <v/>
      </c>
      <c r="I133" s="333">
        <f>+IF(C133="",,E133-F133)</f>
        <v/>
      </c>
    </row>
    <row r="134" hidden="1">
      <c r="C134" s="329">
        <f>+IF(Intro_data!$C$45&gt;C133,AMORTIZACION!C133+1,"")</f>
        <v/>
      </c>
      <c r="D134" s="330">
        <f>+IF(C134="","",EDATE(D133,Intro_data!$C$44))</f>
        <v/>
      </c>
      <c r="E134" s="331">
        <f>+I133</f>
        <v/>
      </c>
      <c r="F134" s="618">
        <f>+IF(C134="",,IF(Intro_data!$C$63="",IF(C134*Intro_data!$C$44&lt;='FORMATO -PÁGINA 1'!$P$58,0,SLN($I$13,,Intro_data!$C$47)),PPMT($I$9/12/(Intro_data!$C$44),C134,Intro_data!$C$45,-$I$13,$I$14)))</f>
        <v/>
      </c>
      <c r="G134" s="331">
        <f>+IF(Intro_data!$C$59="",IF(C134="","",E134*$I$9/(12/Intro_data!$C$44)),IF(C134="",,IPMT($I$9/(12/(Intro_data!$C$44)),C134,Intro_data!$C$45,-$I$13,$I$14)))</f>
        <v/>
      </c>
      <c r="H134" s="332">
        <f>+IF(C134="",,G134+F134)</f>
        <v/>
      </c>
      <c r="I134" s="333">
        <f>+IF(C134="",,E134-F134)</f>
        <v/>
      </c>
    </row>
    <row r="135" hidden="1">
      <c r="C135" s="329">
        <f>+IF(Intro_data!$C$45&gt;C134,AMORTIZACION!C134+1,"")</f>
        <v/>
      </c>
      <c r="D135" s="330">
        <f>+IF(C135="","",EDATE(D134,Intro_data!$C$44))</f>
        <v/>
      </c>
      <c r="E135" s="331">
        <f>+I134</f>
        <v/>
      </c>
      <c r="F135" s="618">
        <f>+IF(C135="",,IF(Intro_data!$C$63="",IF(C135*Intro_data!$C$44&lt;='FORMATO -PÁGINA 1'!$P$58,0,SLN($I$13,,Intro_data!$C$47)),PPMT($I$9/12/(Intro_data!$C$44),C135,Intro_data!$C$45,-$I$13,$I$14)))</f>
        <v/>
      </c>
      <c r="G135" s="331">
        <f>+IF(Intro_data!$C$59="",IF(C135="","",E135*$I$9/(12/Intro_data!$C$44)),IF(C135="",,IPMT($I$9/(12/(Intro_data!$C$44)),C135,Intro_data!$C$45,-$I$13,$I$14)))</f>
        <v/>
      </c>
      <c r="H135" s="332">
        <f>+IF(C135="",,G135+F135)</f>
        <v/>
      </c>
      <c r="I135" s="333">
        <f>+IF(C135="",,E135-F135)</f>
        <v/>
      </c>
    </row>
    <row r="136" hidden="1">
      <c r="C136" s="329">
        <f>+IF(Intro_data!$C$45&gt;C135,AMORTIZACION!C135+1,"")</f>
        <v/>
      </c>
      <c r="D136" s="330">
        <f>+IF(C136="","",EDATE(D135,Intro_data!$C$44))</f>
        <v/>
      </c>
      <c r="E136" s="331">
        <f>+I135</f>
        <v/>
      </c>
      <c r="F136" s="618">
        <f>+IF(C136="",,IF(Intro_data!$C$63="",IF(C136*Intro_data!$C$44&lt;='FORMATO -PÁGINA 1'!$P$58,0,SLN($I$13,,Intro_data!$C$47)),PPMT($I$9/12/(Intro_data!$C$44),C136,Intro_data!$C$45,-$I$13,$I$14)))</f>
        <v/>
      </c>
      <c r="G136" s="331">
        <f>+IF(Intro_data!$C$59="",IF(C136="","",E136*$I$9/(12/Intro_data!$C$44)),IF(C136="",,IPMT($I$9/(12/(Intro_data!$C$44)),C136,Intro_data!$C$45,-$I$13,$I$14)))</f>
        <v/>
      </c>
      <c r="H136" s="332">
        <f>+IF(C136="",,G136+F136)</f>
        <v/>
      </c>
      <c r="I136" s="333">
        <f>+IF(C136="",,E136-F136)</f>
        <v/>
      </c>
    </row>
    <row r="137" hidden="1">
      <c r="C137" s="329">
        <f>+IF(Intro_data!$C$45&gt;C136,AMORTIZACION!C136+1,"")</f>
        <v/>
      </c>
      <c r="D137" s="330">
        <f>+IF(C137="","",EDATE(D136,Intro_data!$C$44))</f>
        <v/>
      </c>
      <c r="E137" s="331">
        <f>+I136</f>
        <v/>
      </c>
      <c r="F137" s="618">
        <f>+IF(C137="",,IF(Intro_data!$C$63="",IF(C137*Intro_data!$C$44&lt;='FORMATO -PÁGINA 1'!$P$58,0,SLN($I$13,,Intro_data!$C$47)),PPMT($I$9/12/(Intro_data!$C$44),C137,Intro_data!$C$45,-$I$13,$I$14)))</f>
        <v/>
      </c>
      <c r="G137" s="331">
        <f>+IF(Intro_data!$C$59="",IF(C137="","",E137*$I$9/(12/Intro_data!$C$44)),IF(C137="",,IPMT($I$9/(12/(Intro_data!$C$44)),C137,Intro_data!$C$45,-$I$13,$I$14)))</f>
        <v/>
      </c>
      <c r="H137" s="332">
        <f>+IF(C137="",,G137+F137)</f>
        <v/>
      </c>
      <c r="I137" s="333">
        <f>+IF(C137="",,E137-F137)</f>
        <v/>
      </c>
    </row>
    <row r="138" hidden="1">
      <c r="C138" s="329">
        <f>+IF(Intro_data!$C$45&gt;C137,AMORTIZACION!C137+1,"")</f>
        <v/>
      </c>
      <c r="D138" s="330">
        <f>+IF(C138="","",EDATE(D137,Intro_data!$C$44))</f>
        <v/>
      </c>
      <c r="E138" s="331">
        <f>+I137</f>
        <v/>
      </c>
      <c r="F138" s="618">
        <f>+IF(C138="",,IF(Intro_data!$C$63="",IF(C138*Intro_data!$C$44&lt;='FORMATO -PÁGINA 1'!$P$58,0,SLN($I$13,,Intro_data!$C$47)),PPMT($I$9/12/(Intro_data!$C$44),C138,Intro_data!$C$45,-$I$13,$I$14)))</f>
        <v/>
      </c>
      <c r="G138" s="331">
        <f>+IF(Intro_data!$C$59="",IF(C138="","",E138*$I$9/(12/Intro_data!$C$44)),IF(C138="",,IPMT($I$9/(12/(Intro_data!$C$44)),C138,Intro_data!$C$45,-$I$13,$I$14)))</f>
        <v/>
      </c>
      <c r="H138" s="332">
        <f>+IF(C138="",,G138+F138)</f>
        <v/>
      </c>
      <c r="I138" s="333">
        <f>+IF(C138="",,E138-F138)</f>
        <v/>
      </c>
    </row>
    <row r="139" hidden="1" ht="15" customHeight="1" thickBot="1">
      <c r="C139" s="329">
        <f>+IF(Intro_data!$C$45&gt;C138,AMORTIZACION!C138+1,"")</f>
        <v/>
      </c>
      <c r="D139" s="330">
        <f>+IF(C139="","",EDATE(D138,Intro_data!$C$44))</f>
        <v/>
      </c>
      <c r="E139" s="331">
        <f>+I138</f>
        <v/>
      </c>
      <c r="F139" s="618">
        <f>+IF(C139="",,IF(Intro_data!$C$63="",IF(C139*Intro_data!$C$44&lt;='FORMATO -PÁGINA 1'!$P$58,0,SLN($I$13,,Intro_data!$C$47)),PPMT($I$9/12/(Intro_data!$C$44),C139,Intro_data!$C$45,-$I$13,$I$14)))</f>
        <v/>
      </c>
      <c r="G139" s="331">
        <f>+IF(Intro_data!$C$59="",IF(C139="","",E139*$I$9/(12/Intro_data!$C$44)),IF(C139="",,IPMT($I$9/(12/(Intro_data!$C$44)),C139,Intro_data!$C$45,-$I$13,$I$14)))</f>
        <v/>
      </c>
      <c r="H139" s="332">
        <f>+IF(C139="",,G139+F139)</f>
        <v/>
      </c>
      <c r="I139" s="333">
        <f>+IF(C139="",,E139-F139)</f>
        <v/>
      </c>
    </row>
    <row r="140" hidden="1">
      <c r="C140" s="335" t="n"/>
      <c r="D140" s="336" t="n"/>
      <c r="E140" s="336" t="n"/>
      <c r="F140" s="570" t="n"/>
      <c r="G140" s="336" t="n"/>
      <c r="H140" s="336" t="n"/>
      <c r="I140" s="336" t="n"/>
    </row>
    <row r="141">
      <c r="C141" s="281" t="n"/>
    </row>
  </sheetData>
  <mergeCells count="11">
    <mergeCell ref="C13:F13"/>
    <mergeCell ref="C11:H11"/>
    <mergeCell ref="C6:H6"/>
    <mergeCell ref="C10:H10"/>
    <mergeCell ref="C5:H5"/>
    <mergeCell ref="C9:H9"/>
    <mergeCell ref="C8:H8"/>
    <mergeCell ref="G14:H14"/>
    <mergeCell ref="C2:I2"/>
    <mergeCell ref="C1:I1"/>
    <mergeCell ref="C7:H7"/>
  </mergeCells>
  <printOptions horizontalCentered="1" verticalCentered="1"/>
  <pageMargins left="0.7086614173228347" right="0.7086614173228347" top="1.03" bottom="0.7480314960629921" header="0.3149606299212598" footer="0.3149606299212598"/>
  <pageSetup orientation="portrait" scale="80"/>
  <drawing r:id="rId1"/>
</worksheet>
</file>

<file path=xl/worksheets/sheet12.xml><?xml version="1.0" encoding="utf-8"?>
<worksheet xmlns="http://schemas.openxmlformats.org/spreadsheetml/2006/main">
  <sheetPr>
    <outlinePr summaryBelow="1" summaryRight="1"/>
    <pageSetUpPr/>
  </sheetPr>
  <dimension ref="A1:A1"/>
  <sheetViews>
    <sheetView view="pageBreakPreview" zoomScaleNormal="100" zoomScaleSheetLayoutView="100" workbookViewId="0">
      <selection activeCell="A2" sqref="A2"/>
    </sheetView>
  </sheetViews>
  <sheetFormatPr baseColWidth="10" defaultRowHeight="12.75"/>
  <cols>
    <col width="3.42578125" customWidth="1" min="8" max="8"/>
    <col width="3.85546875" customWidth="1" min="9" max="9"/>
    <col width="8.42578125" customWidth="1" min="10" max="10"/>
    <col width="27.42578125" customWidth="1" min="11" max="11"/>
    <col width="13.42578125" customWidth="1" min="12" max="12"/>
    <col width="11.7109375" customWidth="1" min="13" max="13"/>
    <col width="25.28515625" customWidth="1" min="14" max="14"/>
  </cols>
  <sheetData/>
  <pageMargins left="0.7" right="0.7" top="0.75" bottom="0.75" header="0.3" footer="0.3"/>
  <pageSetup orientation="portrait" scale="96"/>
</worksheet>
</file>

<file path=xl/worksheets/sheet13.xml><?xml version="1.0" encoding="utf-8"?>
<worksheet xmlns:r="http://schemas.openxmlformats.org/officeDocument/2006/relationships" xmlns="http://schemas.openxmlformats.org/spreadsheetml/2006/main">
  <sheetPr>
    <outlinePr summaryBelow="1" summaryRight="1"/>
    <pageSetUpPr fitToPage="1"/>
  </sheetPr>
  <dimension ref="B1:AT111"/>
  <sheetViews>
    <sheetView showGridLines="0" topLeftCell="A4" zoomScaleNormal="100" workbookViewId="0">
      <selection activeCell="T66" sqref="T66"/>
    </sheetView>
  </sheetViews>
  <sheetFormatPr baseColWidth="10" defaultColWidth="0" defaultRowHeight="0" customHeight="1" zeroHeight="1"/>
  <cols>
    <col width="3.5703125" customWidth="1" style="341" min="1" max="1"/>
    <col width="2.7109375" customWidth="1" style="341" min="2" max="9"/>
    <col width="5.28515625" customWidth="1" style="341" min="10" max="10"/>
    <col width="2.7109375" customWidth="1" style="341" min="11" max="11"/>
    <col width="6.28515625" customWidth="1" style="341" min="12" max="12"/>
    <col width="2.7109375" customWidth="1" style="341" min="13" max="13"/>
    <col width="4.85546875" customWidth="1" style="341" min="14" max="14"/>
    <col width="2.7109375" customWidth="1" style="341" min="15" max="21"/>
    <col width="4.5703125" customWidth="1" style="341" min="22" max="22"/>
    <col width="2.7109375" customWidth="1" style="341" min="23" max="24"/>
    <col width="4.5703125" customWidth="1" style="341" min="25" max="25"/>
    <col width="2.7109375" customWidth="1" style="341" min="26" max="29"/>
    <col width="6.7109375" customWidth="1" style="341" min="30" max="30"/>
    <col width="3.28515625" bestFit="1" customWidth="1" style="341" min="31" max="31"/>
    <col width="2.7109375" customWidth="1" style="341" min="32" max="34"/>
    <col width="6.7109375" customWidth="1" style="341" min="35" max="35"/>
    <col width="5.42578125" customWidth="1" style="341" min="36" max="36"/>
    <col width="3.7109375" customWidth="1" style="341" min="37" max="37"/>
    <col width="2.7109375" customWidth="1" style="341" min="38" max="38"/>
    <col width="1.7109375" customWidth="1" style="341" min="39" max="39"/>
    <col width="2.7109375" customWidth="1" style="341" min="40" max="40"/>
    <col hidden="1" width="2.7109375" customWidth="1" style="341" min="41" max="66"/>
    <col hidden="1" style="341" min="67" max="16384"/>
  </cols>
  <sheetData>
    <row r="1" ht="10.5" customHeight="1" thickBot="1">
      <c r="B1" s="1394" t="inlineStr">
        <is>
          <t>ANEXO 4</t>
        </is>
      </c>
      <c r="C1" s="1094" t="n"/>
      <c r="D1" s="1094" t="n"/>
      <c r="E1" s="1094" t="n"/>
      <c r="F1" s="1094" t="n"/>
      <c r="G1" s="1094" t="n"/>
      <c r="H1" s="1094" t="n"/>
      <c r="I1" s="1094" t="n"/>
      <c r="J1" s="1094" t="n"/>
      <c r="K1" s="1094" t="n"/>
      <c r="L1" s="1094" t="n"/>
      <c r="M1" s="1094" t="n"/>
      <c r="N1" s="1094" t="n"/>
      <c r="O1" s="1094" t="n"/>
      <c r="P1" s="1094" t="n"/>
      <c r="Q1" s="1094" t="n"/>
      <c r="R1" s="1094" t="n"/>
      <c r="S1" s="1094" t="n"/>
      <c r="T1" s="1094" t="n"/>
      <c r="U1" s="1094" t="n"/>
      <c r="V1" s="1094" t="n"/>
      <c r="W1" s="1094" t="n"/>
      <c r="X1" s="1094" t="n"/>
      <c r="Y1" s="1094" t="n"/>
      <c r="Z1" s="1094" t="n"/>
      <c r="AA1" s="1094" t="n"/>
      <c r="AB1" s="1094" t="n"/>
      <c r="AC1" s="1094" t="n"/>
      <c r="AD1" s="1094" t="n"/>
      <c r="AE1" s="1094" t="n"/>
      <c r="AF1" s="1094" t="n"/>
      <c r="AG1" s="1094" t="n"/>
      <c r="AH1" s="1094" t="n"/>
      <c r="AI1" s="1094" t="n"/>
      <c r="AJ1" s="1094" t="n"/>
      <c r="AK1" s="1094" t="n"/>
      <c r="AL1" s="1094" t="n"/>
    </row>
    <row r="2" ht="25.5" customHeight="1">
      <c r="B2" s="342" t="n"/>
      <c r="C2" s="343" t="n"/>
      <c r="D2" s="343" t="n"/>
      <c r="E2" s="343" t="n"/>
      <c r="F2" s="344" t="n"/>
      <c r="G2" s="1422" t="inlineStr">
        <is>
          <t>FORMA 126 (F-126)</t>
        </is>
      </c>
      <c r="H2" s="1089" t="n"/>
      <c r="I2" s="1089" t="n"/>
      <c r="J2" s="1089" t="n"/>
      <c r="K2" s="1089" t="n"/>
      <c r="L2" s="1089" t="n"/>
      <c r="M2" s="1089" t="n"/>
      <c r="N2" s="1089" t="n"/>
      <c r="O2" s="1089" t="n"/>
      <c r="P2" s="1089" t="n"/>
      <c r="Q2" s="1089" t="n"/>
      <c r="R2" s="1089" t="n"/>
      <c r="S2" s="1089" t="n"/>
      <c r="T2" s="1089" t="n"/>
      <c r="U2" s="1089" t="n"/>
      <c r="V2" s="1089" t="n"/>
      <c r="W2" s="1089" t="n"/>
      <c r="X2" s="1089" t="n"/>
      <c r="Y2" s="1089" t="n"/>
      <c r="Z2" s="1089" t="n"/>
      <c r="AA2" s="1089" t="n"/>
      <c r="AB2" s="1089" t="n"/>
      <c r="AC2" s="1089" t="n"/>
      <c r="AD2" s="1089" t="n"/>
      <c r="AE2" s="1089" t="n"/>
      <c r="AF2" s="1089" t="n"/>
      <c r="AG2" s="1089" t="n"/>
      <c r="AH2" s="1089" t="n"/>
      <c r="AI2" s="4" t="n"/>
      <c r="AJ2" s="4" t="n"/>
      <c r="AK2" s="4" t="n"/>
      <c r="AL2" s="5" t="n"/>
    </row>
    <row r="3" ht="44.25" customHeight="1" thickBot="1">
      <c r="B3" s="345" t="n"/>
      <c r="C3" s="346" t="n"/>
      <c r="D3" s="346" t="n"/>
      <c r="E3" s="346" t="n"/>
      <c r="F3" s="347" t="n"/>
      <c r="G3" s="1110" t="n"/>
      <c r="H3" s="1111" t="n"/>
      <c r="I3" s="1111" t="n"/>
      <c r="J3" s="1111" t="n"/>
      <c r="K3" s="1111" t="n"/>
      <c r="L3" s="1111" t="n"/>
      <c r="M3" s="1111" t="n"/>
      <c r="N3" s="1111" t="n"/>
      <c r="O3" s="1111" t="n"/>
      <c r="P3" s="1111" t="n"/>
      <c r="Q3" s="1111" t="n"/>
      <c r="R3" s="1111" t="n"/>
      <c r="S3" s="1111" t="n"/>
      <c r="T3" s="1111" t="n"/>
      <c r="U3" s="1111" t="n"/>
      <c r="V3" s="1111" t="n"/>
      <c r="W3" s="1111" t="n"/>
      <c r="X3" s="1111" t="n"/>
      <c r="Y3" s="1111" t="n"/>
      <c r="Z3" s="1111" t="n"/>
      <c r="AA3" s="1111" t="n"/>
      <c r="AB3" s="1111" t="n"/>
      <c r="AC3" s="1111" t="n"/>
      <c r="AD3" s="1111" t="n"/>
      <c r="AE3" s="1111" t="n"/>
      <c r="AF3" s="1111" t="n"/>
      <c r="AG3" s="1111" t="n"/>
      <c r="AH3" s="1111" t="n"/>
      <c r="AI3" s="6" t="n"/>
      <c r="AJ3" s="1425" t="n"/>
      <c r="AK3" s="1111" t="n"/>
      <c r="AL3" s="1104" t="n"/>
      <c r="AM3" s="348" t="n"/>
      <c r="AN3" s="348" t="n"/>
    </row>
    <row r="4" ht="15" customHeight="1">
      <c r="B4" s="1406" t="inlineStr">
        <is>
          <t>LOS CAMPOS SOMBREADOS SON DE USO EXCLUSIVO DE FINAGRO</t>
        </is>
      </c>
      <c r="C4" s="1094" t="n"/>
      <c r="D4" s="1094" t="n"/>
      <c r="E4" s="1094" t="n"/>
      <c r="F4" s="1094" t="n"/>
      <c r="G4" s="1094" t="n"/>
      <c r="H4" s="1094" t="n"/>
      <c r="I4" s="1094" t="n"/>
      <c r="J4" s="1094" t="n"/>
      <c r="K4" s="1094" t="n"/>
      <c r="L4" s="1094" t="n"/>
      <c r="M4" s="1094" t="n"/>
      <c r="N4" s="1094" t="n"/>
      <c r="O4" s="1094" t="n"/>
      <c r="P4" s="1094" t="n"/>
      <c r="Q4" s="1094" t="n"/>
      <c r="R4" s="1094" t="n"/>
      <c r="S4" s="1094" t="n"/>
      <c r="T4" s="1094" t="n"/>
      <c r="U4" s="1094" t="n"/>
      <c r="V4" s="1094" t="n"/>
      <c r="W4" s="1094" t="n"/>
      <c r="X4" s="1094" t="n"/>
      <c r="Y4" s="1094" t="n"/>
      <c r="Z4" s="1094" t="n"/>
      <c r="AA4" s="1094" t="n"/>
      <c r="AB4" s="1094" t="n"/>
      <c r="AC4" s="1094" t="n"/>
      <c r="AD4" s="1094" t="n"/>
      <c r="AE4" s="1094" t="n"/>
      <c r="AF4" s="1094" t="n"/>
      <c r="AG4" s="1094" t="n"/>
      <c r="AH4" s="1094" t="n"/>
      <c r="AI4" s="1094" t="n"/>
      <c r="AJ4" s="1094" t="n"/>
      <c r="AK4" s="1094" t="n"/>
      <c r="AL4" s="1096" t="n"/>
    </row>
    <row r="5" ht="15" customHeight="1">
      <c r="B5" s="1362" t="inlineStr">
        <is>
          <t>INFORMACION DEL INTERMEDIARIO FINANCIERO</t>
        </is>
      </c>
      <c r="C5" s="1141" t="n"/>
      <c r="D5" s="1141" t="n"/>
      <c r="E5" s="1141" t="n"/>
      <c r="F5" s="1141" t="n"/>
      <c r="G5" s="1141" t="n"/>
      <c r="H5" s="1141" t="n"/>
      <c r="I5" s="1141" t="n"/>
      <c r="J5" s="1141" t="n"/>
      <c r="K5" s="1141" t="n"/>
      <c r="L5" s="1141" t="n"/>
      <c r="M5" s="1141" t="n"/>
      <c r="N5" s="1141" t="n"/>
      <c r="O5" s="1141" t="n"/>
      <c r="P5" s="1141" t="n"/>
      <c r="Q5" s="1141" t="n"/>
      <c r="R5" s="1141" t="n"/>
      <c r="S5" s="1141" t="n"/>
      <c r="T5" s="1141" t="n"/>
      <c r="U5" s="1141" t="n"/>
      <c r="V5" s="1141" t="n"/>
      <c r="W5" s="1141" t="n"/>
      <c r="X5" s="1141" t="n"/>
      <c r="Y5" s="1141" t="n"/>
      <c r="Z5" s="1141" t="n"/>
      <c r="AA5" s="1141" t="n"/>
      <c r="AB5" s="1141" t="n"/>
      <c r="AC5" s="1141" t="n"/>
      <c r="AD5" s="1141" t="n"/>
      <c r="AE5" s="1141" t="n"/>
      <c r="AF5" s="1141" t="n"/>
      <c r="AG5" s="1141" t="n"/>
      <c r="AH5" s="1141" t="n"/>
      <c r="AI5" s="1141" t="n"/>
      <c r="AJ5" s="1141" t="n"/>
      <c r="AK5" s="1141" t="n"/>
      <c r="AL5" s="1142" t="n"/>
    </row>
    <row r="6" ht="4.5" customFormat="1" customHeight="1" s="349">
      <c r="B6" s="1343" t="n"/>
      <c r="C6" s="1130" t="n"/>
      <c r="D6" s="1130" t="n"/>
      <c r="E6" s="1130" t="n"/>
      <c r="F6" s="1130" t="n"/>
      <c r="G6" s="1130" t="n"/>
      <c r="H6" s="1130" t="n"/>
      <c r="I6" s="1130" t="n"/>
      <c r="J6" s="1130" t="n"/>
      <c r="K6" s="1130" t="n"/>
      <c r="L6" s="1130" t="n"/>
      <c r="M6" s="1130" t="n"/>
      <c r="N6" s="1130" t="n"/>
      <c r="O6" s="1130" t="n"/>
      <c r="P6" s="1130" t="n"/>
      <c r="Q6" s="1130" t="n"/>
      <c r="R6" s="1130" t="n"/>
      <c r="S6" s="1130" t="n"/>
      <c r="T6" s="1130" t="n"/>
      <c r="U6" s="1130" t="n"/>
      <c r="V6" s="1130" t="n"/>
      <c r="W6" s="1130" t="n"/>
      <c r="X6" s="1130" t="n"/>
      <c r="Y6" s="1130" t="n"/>
      <c r="Z6" s="1130" t="n"/>
      <c r="AA6" s="1130" t="n"/>
      <c r="AB6" s="1130" t="n"/>
      <c r="AC6" s="1130" t="n"/>
      <c r="AD6" s="1130" t="n"/>
      <c r="AE6" s="1130" t="n"/>
      <c r="AF6" s="1130" t="n"/>
      <c r="AG6" s="1130" t="n"/>
      <c r="AH6" s="1130" t="n"/>
      <c r="AI6" s="1130" t="n"/>
      <c r="AJ6" s="1130" t="n"/>
      <c r="AK6" s="1130" t="n"/>
      <c r="AL6" s="1131" t="n"/>
      <c r="AM6" s="341" t="n"/>
      <c r="AN6" s="341" t="n"/>
      <c r="AO6" s="341" t="n"/>
      <c r="AP6" s="341" t="n"/>
      <c r="AQ6" s="341" t="n"/>
      <c r="AR6" s="341" t="n"/>
      <c r="AS6" s="341" t="n"/>
      <c r="AT6" s="341" t="n"/>
    </row>
    <row r="7" ht="20.25" customHeight="1">
      <c r="B7" s="1451" t="inlineStr">
        <is>
          <t>TIPO DE CARTERA:</t>
        </is>
      </c>
      <c r="C7" s="1094" t="n"/>
      <c r="D7" s="1094" t="n"/>
      <c r="E7" s="1094" t="n"/>
      <c r="F7" s="1094" t="n"/>
      <c r="G7" s="1094" t="n"/>
      <c r="H7" s="1094" t="n"/>
      <c r="I7" s="1123" t="n"/>
      <c r="J7" s="1357" t="inlineStr">
        <is>
          <t>REDESCUENTO</t>
        </is>
      </c>
      <c r="K7" s="1115" t="n"/>
      <c r="L7" s="1115" t="n"/>
      <c r="M7" s="1115" t="n"/>
      <c r="N7" s="1115" t="n"/>
      <c r="O7" s="1116" t="n"/>
      <c r="P7" s="7">
        <f>+IF(Intro_data!C36="REDESCUENTO","X","")</f>
        <v/>
      </c>
      <c r="Q7" s="1391" t="n"/>
      <c r="R7" s="1459" t="inlineStr">
        <is>
          <t>SUSTITUTA</t>
        </is>
      </c>
      <c r="S7" s="1115" t="n"/>
      <c r="T7" s="1115" t="n"/>
      <c r="U7" s="1115" t="n"/>
      <c r="V7" s="1116" t="n"/>
      <c r="W7" s="1357">
        <f>+IF(Intro_data!C36="SUSTITUTA","X","")</f>
        <v/>
      </c>
      <c r="X7" s="1391" t="n"/>
      <c r="Y7" s="1357" t="inlineStr">
        <is>
          <t>AGROPECUARIA</t>
        </is>
      </c>
      <c r="Z7" s="1115" t="n"/>
      <c r="AA7" s="1115" t="n"/>
      <c r="AB7" s="1115" t="n"/>
      <c r="AC7" s="1115" t="n"/>
      <c r="AD7" s="1116" t="n"/>
      <c r="AE7" s="1357" t="n"/>
      <c r="AF7" s="1391" t="n"/>
      <c r="AG7" s="1357" t="inlineStr">
        <is>
          <t>RESERVA</t>
        </is>
      </c>
      <c r="AH7" s="1115" t="n"/>
      <c r="AI7" s="1115" t="n"/>
      <c r="AJ7" s="1116" t="n"/>
      <c r="AK7" s="1357" t="n"/>
      <c r="AL7" s="352" t="n"/>
    </row>
    <row r="8" ht="4.5" customHeight="1">
      <c r="B8" s="1382" t="n"/>
      <c r="C8" s="1094" t="n"/>
      <c r="D8" s="1094" t="n"/>
      <c r="E8" s="1094" t="n"/>
      <c r="F8" s="1094" t="n"/>
      <c r="G8" s="1094" t="n"/>
      <c r="H8" s="1094" t="n"/>
      <c r="I8" s="1094" t="n"/>
      <c r="J8" s="1094" t="n"/>
      <c r="K8" s="1094" t="n"/>
      <c r="L8" s="1094" t="n"/>
      <c r="M8" s="1094" t="n"/>
      <c r="N8" s="1094" t="n"/>
      <c r="O8" s="1094" t="n"/>
      <c r="P8" s="1094" t="n"/>
      <c r="Q8" s="1094" t="n"/>
      <c r="R8" s="1094" t="n"/>
      <c r="S8" s="1094" t="n"/>
      <c r="T8" s="1094" t="n"/>
      <c r="U8" s="1094" t="n"/>
      <c r="V8" s="1094" t="n"/>
      <c r="W8" s="1094" t="n"/>
      <c r="X8" s="1094" t="n"/>
      <c r="Y8" s="1094" t="n"/>
      <c r="Z8" s="1094" t="n"/>
      <c r="AA8" s="1094" t="n"/>
      <c r="AB8" s="1094" t="n"/>
      <c r="AC8" s="1094" t="n"/>
      <c r="AD8" s="1094" t="n"/>
      <c r="AE8" s="1094" t="n"/>
      <c r="AF8" s="1094" t="n"/>
      <c r="AG8" s="1094" t="n"/>
      <c r="AH8" s="1094" t="n"/>
      <c r="AI8" s="1094" t="n"/>
      <c r="AJ8" s="1094" t="n"/>
      <c r="AK8" s="1094" t="n"/>
      <c r="AL8" s="1096" t="n"/>
    </row>
    <row r="9" ht="25.5" customHeight="1">
      <c r="B9" s="1451" t="inlineStr">
        <is>
          <t>TIPO DE OPERACIÓN:</t>
        </is>
      </c>
      <c r="C9" s="1094" t="n"/>
      <c r="D9" s="1094" t="n"/>
      <c r="E9" s="1094" t="n"/>
      <c r="F9" s="1094" t="n"/>
      <c r="G9" s="1094" t="n"/>
      <c r="H9" s="1094" t="n"/>
      <c r="I9" s="1123" t="n"/>
      <c r="J9" s="1357" t="inlineStr">
        <is>
          <t>CREDITO NUEVO</t>
        </is>
      </c>
      <c r="K9" s="1115" t="n"/>
      <c r="L9" s="1115" t="n"/>
      <c r="M9" s="1115" t="n"/>
      <c r="N9" s="1115" t="n"/>
      <c r="O9" s="1116" t="n"/>
      <c r="P9" s="841" t="inlineStr">
        <is>
          <t>XX</t>
        </is>
      </c>
      <c r="Q9" s="1391" t="n"/>
      <c r="R9" s="1416" t="inlineStr">
        <is>
          <t>MODIFICACIÓN</t>
        </is>
      </c>
      <c r="S9" s="1115" t="n"/>
      <c r="T9" s="1115" t="n"/>
      <c r="U9" s="1115" t="n"/>
      <c r="V9" s="1116" t="n"/>
      <c r="W9" s="1426" t="n"/>
      <c r="X9" s="1391" t="n"/>
      <c r="Y9" s="1416" t="inlineStr">
        <is>
          <t>NORMALIZACIONES</t>
        </is>
      </c>
      <c r="Z9" s="1115" t="n"/>
      <c r="AA9" s="1115" t="n"/>
      <c r="AB9" s="1115" t="n"/>
      <c r="AC9" s="1115" t="n"/>
      <c r="AD9" s="1116" t="n"/>
      <c r="AE9" s="1426">
        <f>+IF(Intro_data!C71="CONSOLIDACIÓN","XX","")</f>
        <v/>
      </c>
      <c r="AF9" s="1391" t="n"/>
      <c r="AG9" s="1390" t="inlineStr">
        <is>
          <t>CORRECCIÓN OPERATIVA</t>
        </is>
      </c>
      <c r="AH9" s="1115" t="n"/>
      <c r="AI9" s="1115" t="n"/>
      <c r="AJ9" s="1116" t="n"/>
      <c r="AK9" s="353" t="n"/>
      <c r="AL9" s="352" t="n"/>
    </row>
    <row r="10" ht="4.5" customHeight="1">
      <c r="B10" s="1382" t="n"/>
      <c r="C10" s="1094" t="n"/>
      <c r="D10" s="1094" t="n"/>
      <c r="E10" s="1094" t="n"/>
      <c r="F10" s="1094" t="n"/>
      <c r="G10" s="1094" t="n"/>
      <c r="H10" s="1094" t="n"/>
      <c r="I10" s="1094" t="n"/>
      <c r="J10" s="1094" t="n"/>
      <c r="K10" s="1094" t="n"/>
      <c r="L10" s="1094" t="n"/>
      <c r="M10" s="1094" t="n"/>
      <c r="N10" s="1094" t="n"/>
      <c r="O10" s="1094" t="n"/>
      <c r="P10" s="1094" t="n"/>
      <c r="Q10" s="1094" t="n"/>
      <c r="R10" s="1094" t="n"/>
      <c r="S10" s="1094" t="n"/>
      <c r="T10" s="1094" t="n"/>
      <c r="U10" s="1094" t="n"/>
      <c r="V10" s="1094" t="n"/>
      <c r="W10" s="1094" t="n"/>
      <c r="X10" s="1094" t="n"/>
      <c r="Y10" s="1094" t="n"/>
      <c r="Z10" s="1094" t="n"/>
      <c r="AA10" s="1094" t="n"/>
      <c r="AB10" s="1094" t="n"/>
      <c r="AC10" s="1094" t="n"/>
      <c r="AD10" s="1094" t="n"/>
      <c r="AE10" s="1094" t="n"/>
      <c r="AF10" s="1094" t="n"/>
      <c r="AG10" s="1094" t="n"/>
      <c r="AH10" s="1094" t="n"/>
      <c r="AI10" s="1094" t="n"/>
      <c r="AJ10" s="1094" t="n"/>
      <c r="AK10" s="1094" t="n"/>
      <c r="AL10" s="1096" t="n"/>
    </row>
    <row r="11" ht="4.5" customHeight="1">
      <c r="B11" s="1475" t="n"/>
      <c r="C11" s="1141" t="n"/>
      <c r="D11" s="1141" t="n"/>
      <c r="E11" s="1141" t="n"/>
      <c r="F11" s="1141" t="n"/>
      <c r="G11" s="1141" t="n"/>
      <c r="H11" s="1141" t="n"/>
      <c r="I11" s="1141" t="n"/>
      <c r="J11" s="1141" t="n"/>
      <c r="K11" s="1141" t="n"/>
      <c r="L11" s="1141" t="n"/>
      <c r="M11" s="1141" t="n"/>
      <c r="N11" s="1141" t="n"/>
      <c r="O11" s="1141" t="n"/>
      <c r="P11" s="1141" t="n"/>
      <c r="Q11" s="1141" t="n"/>
      <c r="R11" s="1141" t="n"/>
      <c r="S11" s="1141" t="n"/>
      <c r="T11" s="1141" t="n"/>
      <c r="U11" s="1141" t="n"/>
      <c r="V11" s="1141" t="n"/>
      <c r="W11" s="1141" t="n"/>
      <c r="X11" s="1141" t="n"/>
      <c r="Y11" s="1141" t="n"/>
      <c r="Z11" s="1141" t="n"/>
      <c r="AA11" s="1141" t="n"/>
      <c r="AB11" s="1141" t="n"/>
      <c r="AC11" s="1141" t="n"/>
      <c r="AD11" s="1141" t="n"/>
      <c r="AE11" s="1141" t="n"/>
      <c r="AF11" s="1141" t="n"/>
      <c r="AG11" s="1141" t="n"/>
      <c r="AH11" s="1141" t="n"/>
      <c r="AI11" s="1141" t="n"/>
      <c r="AJ11" s="1141" t="n"/>
      <c r="AK11" s="1141" t="n"/>
      <c r="AL11" s="1142" t="n"/>
    </row>
    <row r="12" ht="15" customHeight="1">
      <c r="B12" s="1367" t="inlineStr">
        <is>
          <t>ENTIDAD SOLICITANTE</t>
        </is>
      </c>
      <c r="C12" s="1115" t="n"/>
      <c r="D12" s="1115" t="n"/>
      <c r="E12" s="1115" t="n"/>
      <c r="F12" s="1115" t="n"/>
      <c r="G12" s="1115" t="n"/>
      <c r="H12" s="1115" t="n"/>
      <c r="I12" s="1116" t="n"/>
      <c r="J12" s="1430">
        <f>+Intro_data!C3</f>
        <v/>
      </c>
      <c r="K12" s="1115" t="n"/>
      <c r="L12" s="1115" t="n"/>
      <c r="M12" s="1115" t="n"/>
      <c r="N12" s="1115" t="n"/>
      <c r="O12" s="1115" t="n"/>
      <c r="P12" s="1115" t="n"/>
      <c r="Q12" s="1115" t="n"/>
      <c r="R12" s="1115" t="n"/>
      <c r="S12" s="1115" t="n"/>
      <c r="T12" s="1115" t="n"/>
      <c r="U12" s="1115" t="n"/>
      <c r="V12" s="1115" t="n"/>
      <c r="W12" s="1115" t="n"/>
      <c r="X12" s="1115" t="n"/>
      <c r="Y12" s="1115" t="n"/>
      <c r="Z12" s="1115" t="n"/>
      <c r="AA12" s="1115" t="n"/>
      <c r="AB12" s="1116" t="n"/>
      <c r="AC12" s="1357" t="inlineStr">
        <is>
          <t>CODIGO ENTIDAD</t>
        </is>
      </c>
      <c r="AD12" s="1115" t="n"/>
      <c r="AE12" s="1115" t="n"/>
      <c r="AF12" s="1115" t="n"/>
      <c r="AG12" s="1115" t="n"/>
      <c r="AH12" s="1115" t="n"/>
      <c r="AI12" s="1116" t="n"/>
      <c r="AJ12" s="1396">
        <f>+Intro_data!D3</f>
        <v/>
      </c>
      <c r="AK12" s="1115" t="n"/>
      <c r="AL12" s="1134" t="n"/>
    </row>
    <row r="13" ht="4.5" customHeight="1">
      <c r="B13" s="1417" t="n"/>
      <c r="C13" s="1115" t="n"/>
      <c r="D13" s="1115" t="n"/>
      <c r="E13" s="1115" t="n"/>
      <c r="F13" s="1115" t="n"/>
      <c r="G13" s="1115" t="n"/>
      <c r="H13" s="1115" t="n"/>
      <c r="I13" s="1115" t="n"/>
      <c r="J13" s="1115" t="n"/>
      <c r="K13" s="1115" t="n"/>
      <c r="L13" s="1115" t="n"/>
      <c r="M13" s="1115" t="n"/>
      <c r="N13" s="1115" t="n"/>
      <c r="O13" s="1115" t="n"/>
      <c r="P13" s="1115" t="n"/>
      <c r="Q13" s="1115" t="n"/>
      <c r="R13" s="1115" t="n"/>
      <c r="S13" s="1115" t="n"/>
      <c r="T13" s="1115" t="n"/>
      <c r="U13" s="1115" t="n"/>
      <c r="V13" s="1115" t="n"/>
      <c r="W13" s="1115" t="n"/>
      <c r="X13" s="1115" t="n"/>
      <c r="Y13" s="1115" t="n"/>
      <c r="Z13" s="1115" t="n"/>
      <c r="AA13" s="1115" t="n"/>
      <c r="AB13" s="1115" t="n"/>
      <c r="AC13" s="1115" t="n"/>
      <c r="AD13" s="1115" t="n"/>
      <c r="AE13" s="1115" t="n"/>
      <c r="AF13" s="1115" t="n"/>
      <c r="AG13" s="1115" t="n"/>
      <c r="AH13" s="1115" t="n"/>
      <c r="AI13" s="1115" t="n"/>
      <c r="AJ13" s="1115" t="n"/>
      <c r="AK13" s="1115" t="n"/>
      <c r="AL13" s="1134" t="n"/>
    </row>
    <row r="14" ht="15" customHeight="1">
      <c r="B14" s="1408" t="inlineStr">
        <is>
          <t>NUMERO DE PAGARE</t>
        </is>
      </c>
      <c r="C14" s="1130" t="n"/>
      <c r="D14" s="1130" t="n"/>
      <c r="E14" s="1130" t="n"/>
      <c r="F14" s="1130" t="n"/>
      <c r="G14" s="1130" t="n"/>
      <c r="H14" s="1130" t="n"/>
      <c r="I14" s="1130" t="n"/>
      <c r="J14" s="1130" t="n"/>
      <c r="K14" s="1130" t="n"/>
      <c r="L14" s="1130" t="n"/>
      <c r="M14" s="1144" t="n"/>
      <c r="N14" s="1368" t="inlineStr">
        <is>
          <t>IDENTIFICACION OBLIGACION EN FINAGRO</t>
        </is>
      </c>
      <c r="O14" s="1115" t="n"/>
      <c r="P14" s="1115" t="n"/>
      <c r="Q14" s="1115" t="n"/>
      <c r="R14" s="1115" t="n"/>
      <c r="S14" s="1115" t="n"/>
      <c r="T14" s="1115" t="n"/>
      <c r="U14" s="1115" t="n"/>
      <c r="V14" s="1115" t="n"/>
      <c r="W14" s="1115" t="n"/>
      <c r="X14" s="1115" t="n"/>
      <c r="Y14" s="1115" t="n"/>
      <c r="Z14" s="1115" t="n"/>
      <c r="AA14" s="1115" t="n"/>
      <c r="AB14" s="1115" t="n"/>
      <c r="AC14" s="1115" t="n"/>
      <c r="AD14" s="1115" t="n"/>
      <c r="AE14" s="1115" t="n"/>
      <c r="AF14" s="1115" t="n"/>
      <c r="AG14" s="1115" t="n"/>
      <c r="AH14" s="1115" t="n"/>
      <c r="AI14" s="1115" t="n"/>
      <c r="AJ14" s="1115" t="n"/>
      <c r="AK14" s="1115" t="n"/>
      <c r="AL14" s="1134" t="n"/>
    </row>
    <row r="15" ht="12.75" customHeight="1">
      <c r="B15" s="1145" t="n"/>
      <c r="C15" s="1141" t="n"/>
      <c r="D15" s="1141" t="n"/>
      <c r="E15" s="1141" t="n"/>
      <c r="F15" s="1141" t="n"/>
      <c r="G15" s="1141" t="n"/>
      <c r="H15" s="1141" t="n"/>
      <c r="I15" s="1141" t="n"/>
      <c r="J15" s="1141" t="n"/>
      <c r="K15" s="1141" t="n"/>
      <c r="L15" s="1141" t="n"/>
      <c r="M15" s="1146" t="n"/>
      <c r="N15" s="1465" t="inlineStr">
        <is>
          <t>CODIGO ENTIDAD</t>
        </is>
      </c>
      <c r="O15" s="1130" t="n"/>
      <c r="P15" s="1144" t="n"/>
      <c r="Q15" s="1377" t="n"/>
      <c r="R15" s="1144" t="n"/>
      <c r="S15" s="1348" t="inlineStr">
        <is>
          <t>CODIGO NORMA LEGAL</t>
        </is>
      </c>
      <c r="T15" s="1130" t="n"/>
      <c r="U15" s="1130" t="n"/>
      <c r="V15" s="1144" t="n"/>
      <c r="W15" s="1377" t="n"/>
      <c r="X15" s="1144" t="n"/>
      <c r="Y15" s="1372" t="inlineStr">
        <is>
          <t xml:space="preserve">CENTURIA
</t>
        </is>
      </c>
      <c r="Z15" s="1144" t="n"/>
      <c r="AA15" s="1350" t="inlineStr">
        <is>
          <t>FECHA DE
REDESCUENTO</t>
        </is>
      </c>
      <c r="AB15" s="1144" t="n"/>
      <c r="AC15" s="1350" t="inlineStr">
        <is>
          <t xml:space="preserve">NUMERO CONSECUTIVO
AUTOMATICO FINAGRO
PARA CADA INTERMEDIARIO
</t>
        </is>
      </c>
      <c r="AD15" s="1130" t="n"/>
      <c r="AE15" s="1130" t="n"/>
      <c r="AF15" s="1130" t="n"/>
      <c r="AG15" s="1130" t="n"/>
      <c r="AH15" s="1144" t="n"/>
      <c r="AI15" s="1377" t="n"/>
      <c r="AJ15" s="1144" t="n"/>
      <c r="AK15" s="1350" t="inlineStr">
        <is>
          <t>IDENTIFICACION
NUMERO DE NOVEDADES</t>
        </is>
      </c>
      <c r="AL15" s="1144" t="n"/>
    </row>
    <row r="16" ht="15" customHeight="1">
      <c r="B16" s="1468" t="n"/>
      <c r="C16" s="1130" t="n"/>
      <c r="D16" s="1130" t="n"/>
      <c r="E16" s="1130" t="n"/>
      <c r="F16" s="1130" t="n"/>
      <c r="G16" s="1130" t="n"/>
      <c r="H16" s="1130" t="n"/>
      <c r="I16" s="1130" t="n"/>
      <c r="J16" s="1130" t="n"/>
      <c r="K16" s="1130" t="n"/>
      <c r="L16" s="1130" t="n"/>
      <c r="M16" s="1144" t="n"/>
      <c r="N16" s="1141" t="n"/>
      <c r="O16" s="1141" t="n"/>
      <c r="P16" s="1146" t="n"/>
      <c r="Q16" s="1102" t="n"/>
      <c r="R16" s="1123" t="n"/>
      <c r="S16" s="1236" t="n"/>
      <c r="T16" s="1141" t="n"/>
      <c r="U16" s="1141" t="n"/>
      <c r="V16" s="1146" t="n"/>
      <c r="W16" s="1102" t="n"/>
      <c r="X16" s="1123" t="n"/>
      <c r="Y16" s="1236" t="n"/>
      <c r="Z16" s="1146" t="n"/>
      <c r="AA16" s="1236" t="n"/>
      <c r="AB16" s="1146" t="n"/>
      <c r="AC16" s="1236" t="n"/>
      <c r="AD16" s="1141" t="n"/>
      <c r="AE16" s="1141" t="n"/>
      <c r="AF16" s="1141" t="n"/>
      <c r="AG16" s="1141" t="n"/>
      <c r="AH16" s="1146" t="n"/>
      <c r="AI16" s="1102" t="n"/>
      <c r="AJ16" s="1123" t="n"/>
      <c r="AK16" s="1236" t="n"/>
      <c r="AL16" s="1146" t="n"/>
    </row>
    <row r="17" ht="15" customHeight="1">
      <c r="B17" s="1145" t="n"/>
      <c r="C17" s="1141" t="n"/>
      <c r="D17" s="1141" t="n"/>
      <c r="E17" s="1141" t="n"/>
      <c r="F17" s="1141" t="n"/>
      <c r="G17" s="1141" t="n"/>
      <c r="H17" s="1141" t="n"/>
      <c r="I17" s="1141" t="n"/>
      <c r="J17" s="1141" t="n"/>
      <c r="K17" s="1141" t="n"/>
      <c r="L17" s="1141" t="n"/>
      <c r="M17" s="1146" t="n"/>
      <c r="N17" s="1740">
        <f>+AJ12</f>
        <v/>
      </c>
      <c r="O17" s="1115" t="n"/>
      <c r="P17" s="1116" t="n"/>
      <c r="Q17" s="1236" t="n"/>
      <c r="R17" s="1146" t="n"/>
      <c r="S17" s="1338">
        <f>+Intro_data!C37</f>
        <v/>
      </c>
      <c r="T17" s="1115" t="n"/>
      <c r="U17" s="1115" t="n"/>
      <c r="V17" s="1116" t="n"/>
      <c r="W17" s="1236" t="n"/>
      <c r="X17" s="1146" t="n"/>
      <c r="Y17" s="1338" t="n">
        <v>2</v>
      </c>
      <c r="Z17" s="1116" t="n"/>
      <c r="AA17" s="353" t="n">
        <v>2</v>
      </c>
      <c r="AB17" s="353" t="n">
        <v>4</v>
      </c>
      <c r="AC17" s="354" t="n"/>
      <c r="AD17" s="354" t="n"/>
      <c r="AE17" s="354" t="n"/>
      <c r="AF17" s="354" t="n"/>
      <c r="AG17" s="354" t="n"/>
      <c r="AH17" s="354" t="n"/>
      <c r="AI17" s="1236" t="n"/>
      <c r="AJ17" s="1146" t="n"/>
      <c r="AK17" s="354" t="n"/>
      <c r="AL17" s="355" t="n"/>
    </row>
    <row r="18" ht="4.5" customHeight="1">
      <c r="B18" s="1346" t="n"/>
      <c r="C18" s="1130" t="n"/>
      <c r="D18" s="1130" t="n"/>
      <c r="E18" s="1130" t="n"/>
      <c r="F18" s="1130" t="n"/>
      <c r="G18" s="1130" t="n"/>
      <c r="H18" s="1130" t="n"/>
      <c r="I18" s="1130" t="n"/>
      <c r="J18" s="1130" t="n"/>
      <c r="K18" s="1130" t="n"/>
      <c r="L18" s="1130" t="n"/>
      <c r="M18" s="1130" t="n"/>
      <c r="N18" s="1130" t="n"/>
      <c r="O18" s="1130" t="n"/>
      <c r="P18" s="1130" t="n"/>
      <c r="Q18" s="1130" t="n"/>
      <c r="R18" s="1130" t="n"/>
      <c r="S18" s="1130" t="n"/>
      <c r="T18" s="1130" t="n"/>
      <c r="U18" s="1130" t="n"/>
      <c r="V18" s="1130" t="n"/>
      <c r="W18" s="1130" t="n"/>
      <c r="X18" s="1130" t="n"/>
      <c r="Y18" s="1130" t="n"/>
      <c r="Z18" s="1130" t="n"/>
      <c r="AA18" s="1130" t="n"/>
      <c r="AB18" s="1130" t="n"/>
      <c r="AC18" s="1130" t="n"/>
      <c r="AD18" s="1130" t="n"/>
      <c r="AE18" s="1130" t="n"/>
      <c r="AF18" s="1130" t="n"/>
      <c r="AG18" s="1130" t="n"/>
      <c r="AH18" s="1130" t="n"/>
      <c r="AI18" s="1130" t="n"/>
      <c r="AJ18" s="1130" t="n"/>
      <c r="AK18" s="1130" t="n"/>
      <c r="AL18" s="1131" t="n"/>
    </row>
    <row r="19" ht="15" customHeight="1">
      <c r="B19" s="1437" t="inlineStr">
        <is>
          <t>FECHA DE SUSCRIPCION DEL PAGARE</t>
        </is>
      </c>
      <c r="C19" s="1130" t="n"/>
      <c r="D19" s="1130" t="n"/>
      <c r="E19" s="1130" t="n"/>
      <c r="F19" s="1130" t="n"/>
      <c r="G19" s="1130" t="n"/>
      <c r="H19" s="1130" t="n"/>
      <c r="I19" s="1130" t="n"/>
      <c r="J19" s="1144" t="n"/>
      <c r="K19" s="1395" t="inlineStr">
        <is>
          <t>DIA</t>
        </is>
      </c>
      <c r="L19" s="1116" t="n"/>
      <c r="M19" s="1395" t="inlineStr">
        <is>
          <t>MES</t>
        </is>
      </c>
      <c r="N19" s="1116" t="n"/>
      <c r="O19" s="1395" t="inlineStr">
        <is>
          <t>AÑO</t>
        </is>
      </c>
      <c r="P19" s="1115" t="n"/>
      <c r="Q19" s="1115" t="n"/>
      <c r="R19" s="1116" t="n"/>
      <c r="S19" s="1339" t="n"/>
      <c r="T19" s="1094" t="n"/>
      <c r="U19" s="1094" t="n"/>
      <c r="V19" s="1363" t="inlineStr">
        <is>
          <t>FECHA DE DESEMBOLSO</t>
        </is>
      </c>
      <c r="W19" s="1130" t="n"/>
      <c r="X19" s="1130" t="n"/>
      <c r="Y19" s="1130" t="n"/>
      <c r="Z19" s="1130" t="n"/>
      <c r="AA19" s="1130" t="n"/>
      <c r="AB19" s="1130" t="n"/>
      <c r="AC19" s="1130" t="n"/>
      <c r="AD19" s="1144" t="n"/>
      <c r="AE19" s="1395" t="inlineStr">
        <is>
          <t>DIA</t>
        </is>
      </c>
      <c r="AF19" s="1116" t="n"/>
      <c r="AG19" s="1395" t="inlineStr">
        <is>
          <t>MES</t>
        </is>
      </c>
      <c r="AH19" s="1116" t="n"/>
      <c r="AI19" s="1395" t="inlineStr">
        <is>
          <t>AÑO</t>
        </is>
      </c>
      <c r="AJ19" s="1115" t="n"/>
      <c r="AK19" s="1115" t="n"/>
      <c r="AL19" s="1116" t="n"/>
    </row>
    <row r="20" ht="15" customHeight="1">
      <c r="B20" s="1145" t="n"/>
      <c r="C20" s="1141" t="n"/>
      <c r="D20" s="1141" t="n"/>
      <c r="E20" s="1141" t="n"/>
      <c r="F20" s="1141" t="n"/>
      <c r="G20" s="1141" t="n"/>
      <c r="H20" s="1141" t="n"/>
      <c r="I20" s="1141" t="n"/>
      <c r="J20" s="1146" t="n"/>
      <c r="K20" s="1741">
        <f>+Intro_data!C38</f>
        <v/>
      </c>
      <c r="L20" s="1420" t="n"/>
      <c r="M20" s="1420" t="n"/>
      <c r="N20" s="1420" t="n"/>
      <c r="O20" s="1420" t="n"/>
      <c r="P20" s="1420" t="n"/>
      <c r="Q20" s="1420" t="n"/>
      <c r="R20" s="1421" t="n"/>
      <c r="S20" s="1102" t="n"/>
      <c r="T20" s="1094" t="n"/>
      <c r="U20" s="1094" t="n"/>
      <c r="V20" s="1236" t="n"/>
      <c r="W20" s="1141" t="n"/>
      <c r="X20" s="1141" t="n"/>
      <c r="Y20" s="1141" t="n"/>
      <c r="Z20" s="1141" t="n"/>
      <c r="AA20" s="1141" t="n"/>
      <c r="AB20" s="1141" t="n"/>
      <c r="AC20" s="1141" t="n"/>
      <c r="AD20" s="1146" t="n"/>
      <c r="AE20" s="1741" t="n"/>
      <c r="AF20" s="1420" t="n"/>
      <c r="AG20" s="1420" t="n"/>
      <c r="AH20" s="1420" t="n"/>
      <c r="AI20" s="1420" t="n"/>
      <c r="AJ20" s="1420" t="n"/>
      <c r="AK20" s="1420" t="n"/>
      <c r="AL20" s="1421" t="n"/>
    </row>
    <row r="21" ht="4.5" customHeight="1">
      <c r="B21" s="1382" t="n"/>
      <c r="C21" s="1094" t="n"/>
      <c r="D21" s="1094" t="n"/>
      <c r="E21" s="1094" t="n"/>
      <c r="F21" s="1094" t="n"/>
      <c r="G21" s="1094" t="n"/>
      <c r="H21" s="1094" t="n"/>
      <c r="I21" s="1094" t="n"/>
      <c r="J21" s="1094" t="n"/>
      <c r="K21" s="1094" t="n"/>
      <c r="L21" s="1094" t="n"/>
      <c r="M21" s="1094" t="n"/>
      <c r="N21" s="1094" t="n"/>
      <c r="O21" s="1094" t="n"/>
      <c r="P21" s="1094" t="n"/>
      <c r="Q21" s="1094" t="n"/>
      <c r="R21" s="1094" t="n"/>
      <c r="S21" s="1094" t="n"/>
      <c r="T21" s="1094" t="n"/>
      <c r="U21" s="1094" t="n"/>
      <c r="V21" s="1094" t="n"/>
      <c r="W21" s="1094" t="n"/>
      <c r="X21" s="1094" t="n"/>
      <c r="Y21" s="1094" t="n"/>
      <c r="Z21" s="1094" t="n"/>
      <c r="AA21" s="1094" t="n"/>
      <c r="AB21" s="1094" t="n"/>
      <c r="AC21" s="1094" t="n"/>
      <c r="AD21" s="1094" t="n"/>
      <c r="AE21" s="1094" t="n"/>
      <c r="AF21" s="1094" t="n"/>
      <c r="AG21" s="1094" t="n"/>
      <c r="AH21" s="1094" t="n"/>
      <c r="AI21" s="1094" t="n"/>
      <c r="AJ21" s="1094" t="n"/>
      <c r="AK21" s="1094" t="n"/>
      <c r="AL21" s="1096" t="n"/>
    </row>
    <row r="22" ht="15" customHeight="1">
      <c r="B22" s="1367" t="inlineStr">
        <is>
          <t>NOMBRE OFICINA DE REDESCUENTO</t>
        </is>
      </c>
      <c r="C22" s="1115" t="n"/>
      <c r="D22" s="1115" t="n"/>
      <c r="E22" s="1115" t="n"/>
      <c r="F22" s="1115" t="n"/>
      <c r="G22" s="1115" t="n"/>
      <c r="H22" s="1115" t="n"/>
      <c r="I22" s="1115" t="n"/>
      <c r="J22" s="1115" t="n"/>
      <c r="K22" s="1115" t="n"/>
      <c r="L22" s="1115" t="n"/>
      <c r="M22" s="1115" t="n"/>
      <c r="N22" s="1115" t="n"/>
      <c r="O22" s="1115" t="n"/>
      <c r="P22" s="1115" t="n"/>
      <c r="Q22" s="1116" t="n"/>
      <c r="R22" s="1374">
        <f>+Intro_data!C5</f>
        <v/>
      </c>
      <c r="S22" s="1375" t="n"/>
      <c r="T22" s="1375" t="n"/>
      <c r="U22" s="1375" t="n"/>
      <c r="V22" s="1375" t="n"/>
      <c r="W22" s="1375" t="n"/>
      <c r="X22" s="1375" t="n"/>
      <c r="Y22" s="1375" t="n"/>
      <c r="Z22" s="1375" t="n"/>
      <c r="AA22" s="1375" t="n"/>
      <c r="AB22" s="1376" t="n"/>
      <c r="AC22" s="1409" t="inlineStr">
        <is>
          <t>CODIGO</t>
        </is>
      </c>
      <c r="AD22" s="1375" t="n"/>
      <c r="AE22" s="1375" t="n"/>
      <c r="AF22" s="1375" t="n"/>
      <c r="AG22" s="1376" t="n"/>
      <c r="AH22" s="1401">
        <f>+Intro_data!C9</f>
        <v/>
      </c>
      <c r="AI22" s="1375" t="n"/>
      <c r="AJ22" s="1375" t="n"/>
      <c r="AK22" s="1375" t="n"/>
      <c r="AL22" s="1402" t="n"/>
    </row>
    <row r="23" ht="15" customHeight="1">
      <c r="B23" s="1367" t="inlineStr">
        <is>
          <t>NOMBRE OFICINA DONDE REPOSA PAGARE</t>
        </is>
      </c>
      <c r="C23" s="1115" t="n"/>
      <c r="D23" s="1115" t="n"/>
      <c r="E23" s="1115" t="n"/>
      <c r="F23" s="1115" t="n"/>
      <c r="G23" s="1115" t="n"/>
      <c r="H23" s="1115" t="n"/>
      <c r="I23" s="1115" t="n"/>
      <c r="J23" s="1115" t="n"/>
      <c r="K23" s="1115" t="n"/>
      <c r="L23" s="1115" t="n"/>
      <c r="M23" s="1115" t="n"/>
      <c r="N23" s="1115" t="n"/>
      <c r="O23" s="1115" t="n"/>
      <c r="P23" s="1115" t="n"/>
      <c r="Q23" s="1116" t="n"/>
      <c r="R23" s="1374">
        <f>+R22</f>
        <v/>
      </c>
      <c r="S23" s="1375" t="n"/>
      <c r="T23" s="1375" t="n"/>
      <c r="U23" s="1375" t="n"/>
      <c r="V23" s="1375" t="n"/>
      <c r="W23" s="1375" t="n"/>
      <c r="X23" s="1375" t="n"/>
      <c r="Y23" s="1375" t="n"/>
      <c r="Z23" s="1375" t="n"/>
      <c r="AA23" s="1375" t="n"/>
      <c r="AB23" s="1376" t="n"/>
      <c r="AC23" s="1409" t="inlineStr">
        <is>
          <t>CODIGO</t>
        </is>
      </c>
      <c r="AD23" s="1375" t="n"/>
      <c r="AE23" s="1375" t="n"/>
      <c r="AF23" s="1375" t="n"/>
      <c r="AG23" s="1376" t="n"/>
      <c r="AH23" s="1401">
        <f>+AH22</f>
        <v/>
      </c>
      <c r="AI23" s="1375" t="n"/>
      <c r="AJ23" s="1375" t="n"/>
      <c r="AK23" s="1375" t="n"/>
      <c r="AL23" s="1402" t="n"/>
    </row>
    <row r="24" ht="4.5" customHeight="1">
      <c r="B24" s="1346" t="n"/>
      <c r="C24" s="1130" t="n"/>
      <c r="D24" s="1130" t="n"/>
      <c r="E24" s="1130" t="n"/>
      <c r="F24" s="1130" t="n"/>
      <c r="G24" s="1130" t="n"/>
      <c r="H24" s="1130" t="n"/>
      <c r="I24" s="1130" t="n"/>
      <c r="J24" s="1130" t="n"/>
      <c r="K24" s="1130" t="n"/>
      <c r="L24" s="1130" t="n"/>
      <c r="M24" s="1130" t="n"/>
      <c r="N24" s="1130" t="n"/>
      <c r="O24" s="1130" t="n"/>
      <c r="P24" s="1130" t="n"/>
      <c r="Q24" s="1130" t="n"/>
      <c r="R24" s="1130" t="n"/>
      <c r="S24" s="1130" t="n"/>
      <c r="T24" s="1130" t="n"/>
      <c r="U24" s="1130" t="n"/>
      <c r="V24" s="1130" t="n"/>
      <c r="W24" s="1130" t="n"/>
      <c r="X24" s="1130" t="n"/>
      <c r="Y24" s="1130" t="n"/>
      <c r="Z24" s="1130" t="n"/>
      <c r="AA24" s="1130" t="n"/>
      <c r="AB24" s="1130" t="n"/>
      <c r="AC24" s="1130" t="n"/>
      <c r="AD24" s="1130" t="n"/>
      <c r="AE24" s="1130" t="n"/>
      <c r="AF24" s="1130" t="n"/>
      <c r="AG24" s="1130" t="n"/>
      <c r="AH24" s="1130" t="n"/>
      <c r="AI24" s="1130" t="n"/>
      <c r="AJ24" s="1130" t="n"/>
      <c r="AK24" s="1130" t="n"/>
      <c r="AL24" s="1131" t="n"/>
    </row>
    <row r="25" ht="15" customHeight="1">
      <c r="B25" s="1362" t="inlineStr">
        <is>
          <t>INFORMACION DEL BENEFICIARIO</t>
        </is>
      </c>
      <c r="C25" s="1141" t="n"/>
      <c r="D25" s="1141" t="n"/>
      <c r="E25" s="1141" t="n"/>
      <c r="F25" s="1141" t="n"/>
      <c r="G25" s="1141" t="n"/>
      <c r="H25" s="1141" t="n"/>
      <c r="I25" s="1141" t="n"/>
      <c r="J25" s="1141" t="n"/>
      <c r="K25" s="1141" t="n"/>
      <c r="L25" s="1141" t="n"/>
      <c r="M25" s="1141" t="n"/>
      <c r="N25" s="1141" t="n"/>
      <c r="O25" s="1141" t="n"/>
      <c r="P25" s="1141" t="n"/>
      <c r="Q25" s="1141" t="n"/>
      <c r="R25" s="1141" t="n"/>
      <c r="S25" s="1141" t="n"/>
      <c r="T25" s="1141" t="n"/>
      <c r="U25" s="1141" t="n"/>
      <c r="V25" s="1141" t="n"/>
      <c r="W25" s="1141" t="n"/>
      <c r="X25" s="1141" t="n"/>
      <c r="Y25" s="1141" t="n"/>
      <c r="Z25" s="1141" t="n"/>
      <c r="AA25" s="1141" t="n"/>
      <c r="AB25" s="1141" t="n"/>
      <c r="AC25" s="1141" t="n"/>
      <c r="AD25" s="1141" t="n"/>
      <c r="AE25" s="1141" t="n"/>
      <c r="AF25" s="1141" t="n"/>
      <c r="AG25" s="1141" t="n"/>
      <c r="AH25" s="1141" t="n"/>
      <c r="AI25" s="1141" t="n"/>
      <c r="AJ25" s="1141" t="n"/>
      <c r="AK25" s="1141" t="n"/>
      <c r="AL25" s="1142" t="n"/>
    </row>
    <row r="26" ht="4.5" customFormat="1" customHeight="1" s="349">
      <c r="B26" s="1349" t="n"/>
      <c r="C26" s="1115" t="n"/>
      <c r="D26" s="1115" t="n"/>
      <c r="E26" s="1115" t="n"/>
      <c r="F26" s="1115" t="n"/>
      <c r="G26" s="1115" t="n"/>
      <c r="H26" s="1115" t="n"/>
      <c r="I26" s="1115" t="n"/>
      <c r="J26" s="1115" t="n"/>
      <c r="K26" s="1115" t="n"/>
      <c r="L26" s="1115" t="n"/>
      <c r="M26" s="1115" t="n"/>
      <c r="N26" s="1115" t="n"/>
      <c r="O26" s="1115" t="n"/>
      <c r="P26" s="1115" t="n"/>
      <c r="Q26" s="1115" t="n"/>
      <c r="R26" s="1115" t="n"/>
      <c r="S26" s="1115" t="n"/>
      <c r="T26" s="1115" t="n"/>
      <c r="U26" s="1115" t="n"/>
      <c r="V26" s="1115" t="n"/>
      <c r="W26" s="1115" t="n"/>
      <c r="X26" s="1115" t="n"/>
      <c r="Y26" s="1115" t="n"/>
      <c r="Z26" s="1115" t="n"/>
      <c r="AA26" s="1115" t="n"/>
      <c r="AB26" s="1115" t="n"/>
      <c r="AC26" s="1115" t="n"/>
      <c r="AD26" s="1115" t="n"/>
      <c r="AE26" s="1115" t="n"/>
      <c r="AF26" s="1115" t="n"/>
      <c r="AG26" s="1115" t="n"/>
      <c r="AH26" s="1115" t="n"/>
      <c r="AI26" s="1115" t="n"/>
      <c r="AJ26" s="1115" t="n"/>
      <c r="AK26" s="1115" t="n"/>
      <c r="AL26" s="1134" t="n"/>
      <c r="AM26" s="341" t="n"/>
      <c r="AN26" s="341" t="n"/>
      <c r="AO26" s="341" t="n"/>
      <c r="AP26" s="341" t="n"/>
      <c r="AQ26" s="341" t="n"/>
      <c r="AR26" s="341" t="n"/>
      <c r="AS26" s="341" t="n"/>
      <c r="AT26" s="341" t="n"/>
    </row>
    <row r="27" ht="15" customHeight="1">
      <c r="B27" s="1392" t="inlineStr">
        <is>
          <t>NOMBRE O RAZON SOCIAL</t>
        </is>
      </c>
      <c r="C27" s="1115" t="n"/>
      <c r="D27" s="1115" t="n"/>
      <c r="E27" s="1115" t="n"/>
      <c r="F27" s="1115" t="n"/>
      <c r="G27" s="1115" t="n"/>
      <c r="H27" s="1115" t="n"/>
      <c r="I27" s="1115" t="n"/>
      <c r="J27" s="1115" t="n"/>
      <c r="K27" s="1115" t="n"/>
      <c r="L27" s="1115" t="n"/>
      <c r="M27" s="1116" t="n"/>
      <c r="N27" s="357" t="inlineStr">
        <is>
          <t>CC</t>
        </is>
      </c>
      <c r="O27" s="358" t="inlineStr">
        <is>
          <t>NIT</t>
        </is>
      </c>
      <c r="P27" s="357" t="inlineStr">
        <is>
          <t>CE</t>
        </is>
      </c>
      <c r="Q27" s="1395" t="inlineStr">
        <is>
          <t>OTRO</t>
        </is>
      </c>
      <c r="R27" s="1363" t="inlineStr">
        <is>
          <t>No. INDENTIFICACION</t>
        </is>
      </c>
      <c r="S27" s="1115" t="n"/>
      <c r="T27" s="1115" t="n"/>
      <c r="U27" s="1115" t="n"/>
      <c r="V27" s="1115" t="n"/>
      <c r="W27" s="1115" t="n"/>
      <c r="X27" s="1115" t="n"/>
      <c r="Y27" s="1116" t="n"/>
      <c r="Z27" s="1363" t="inlineStr">
        <is>
          <t>TELEFONO</t>
        </is>
      </c>
      <c r="AA27" s="1115" t="n"/>
      <c r="AB27" s="1115" t="n"/>
      <c r="AC27" s="1115" t="n"/>
      <c r="AD27" s="1115" t="n"/>
      <c r="AE27" s="1116" t="n"/>
      <c r="AF27" s="1368" t="inlineStr">
        <is>
          <t>VR. ACTIVOS ($miles)</t>
        </is>
      </c>
      <c r="AG27" s="1115" t="n"/>
      <c r="AH27" s="1115" t="n"/>
      <c r="AI27" s="1115" t="n"/>
      <c r="AJ27" s="1115" t="n"/>
      <c r="AK27" s="1115" t="n"/>
      <c r="AL27" s="1134" t="n"/>
    </row>
    <row r="28" ht="30" customHeight="1">
      <c r="B28" s="1460">
        <f>+Intro_data!C13</f>
        <v/>
      </c>
      <c r="C28" s="1115" t="n"/>
      <c r="D28" s="1115" t="n"/>
      <c r="E28" s="1115" t="n"/>
      <c r="F28" s="1115" t="n"/>
      <c r="G28" s="1115" t="n"/>
      <c r="H28" s="1115" t="n"/>
      <c r="I28" s="1115" t="n"/>
      <c r="J28" s="1115" t="n"/>
      <c r="K28" s="1115" t="n"/>
      <c r="L28" s="1115" t="n"/>
      <c r="M28" s="1116" t="n"/>
      <c r="N28" s="359">
        <f>+IF(Intro_data!D17="CC","XX","")</f>
        <v/>
      </c>
      <c r="O28" s="341">
        <f>+IF(Intro_data!D17="NIT","XX","")</f>
        <v/>
      </c>
      <c r="P28" s="353" t="n"/>
      <c r="Q28" s="353" t="n"/>
      <c r="R28" s="1338">
        <f>+Intro_data!C17</f>
        <v/>
      </c>
      <c r="S28" s="1115" t="n"/>
      <c r="T28" s="1115" t="n"/>
      <c r="U28" s="1115" t="n"/>
      <c r="V28" s="1115" t="n"/>
      <c r="W28" s="1115" t="n"/>
      <c r="X28" s="1115" t="n"/>
      <c r="Y28" s="1116" t="n"/>
      <c r="Z28" s="1462">
        <f>+Intro_data!C15</f>
        <v/>
      </c>
      <c r="AA28" s="1115" t="n"/>
      <c r="AB28" s="1115" t="n"/>
      <c r="AC28" s="1115" t="n"/>
      <c r="AD28" s="1115" t="n"/>
      <c r="AE28" s="1116" t="n"/>
      <c r="AF28" s="1742">
        <f>+Intro_data!C19</f>
        <v/>
      </c>
      <c r="AG28" s="1115" t="n"/>
      <c r="AH28" s="1115" t="n"/>
      <c r="AI28" s="1115" t="n"/>
      <c r="AJ28" s="1115" t="n"/>
      <c r="AK28" s="1115" t="n"/>
      <c r="AL28" s="1134" t="n"/>
    </row>
    <row r="29" ht="15" customHeight="1">
      <c r="B29" s="1383" t="n"/>
      <c r="C29" s="1115" t="n"/>
      <c r="D29" s="1115" t="n"/>
      <c r="E29" s="1115" t="n"/>
      <c r="F29" s="1115" t="n"/>
      <c r="G29" s="1115" t="n"/>
      <c r="H29" s="1115" t="n"/>
      <c r="I29" s="1115" t="n"/>
      <c r="J29" s="1115" t="n"/>
      <c r="K29" s="1115" t="n"/>
      <c r="L29" s="1115" t="n"/>
      <c r="M29" s="1116" t="n"/>
      <c r="N29" s="353" t="n"/>
      <c r="O29" s="359" t="n"/>
      <c r="P29" s="353" t="n"/>
      <c r="Q29" s="353" t="n"/>
      <c r="R29" s="1338" t="n"/>
      <c r="S29" s="1115" t="n"/>
      <c r="T29" s="1115" t="n"/>
      <c r="U29" s="1115" t="n"/>
      <c r="V29" s="1115" t="n"/>
      <c r="W29" s="1115" t="n"/>
      <c r="X29" s="1115" t="n"/>
      <c r="Y29" s="1116" t="n"/>
      <c r="Z29" s="1338" t="n"/>
      <c r="AA29" s="1115" t="n"/>
      <c r="AB29" s="1115" t="n"/>
      <c r="AC29" s="1115" t="n"/>
      <c r="AD29" s="1115" t="n"/>
      <c r="AE29" s="1116" t="n"/>
      <c r="AF29" s="1742" t="n"/>
      <c r="AG29" s="1115" t="n"/>
      <c r="AH29" s="1115" t="n"/>
      <c r="AI29" s="1115" t="n"/>
      <c r="AJ29" s="1115" t="n"/>
      <c r="AK29" s="1115" t="n"/>
      <c r="AL29" s="1134" t="n"/>
    </row>
    <row r="30" ht="15" customHeight="1">
      <c r="B30" s="1383" t="n"/>
      <c r="C30" s="1115" t="n"/>
      <c r="D30" s="1115" t="n"/>
      <c r="E30" s="1115" t="n"/>
      <c r="F30" s="1115" t="n"/>
      <c r="G30" s="1115" t="n"/>
      <c r="H30" s="1115" t="n"/>
      <c r="I30" s="1115" t="n"/>
      <c r="J30" s="1115" t="n"/>
      <c r="K30" s="1115" t="n"/>
      <c r="L30" s="1115" t="n"/>
      <c r="M30" s="1116" t="n"/>
      <c r="N30" s="353" t="n"/>
      <c r="O30" s="359" t="n"/>
      <c r="P30" s="353" t="n"/>
      <c r="Q30" s="353" t="n"/>
      <c r="R30" s="1338" t="n"/>
      <c r="S30" s="1115" t="n"/>
      <c r="T30" s="1115" t="n"/>
      <c r="U30" s="1115" t="n"/>
      <c r="V30" s="1115" t="n"/>
      <c r="W30" s="1115" t="n"/>
      <c r="X30" s="1115" t="n"/>
      <c r="Y30" s="1116" t="n"/>
      <c r="Z30" s="1338" t="n"/>
      <c r="AA30" s="1115" t="n"/>
      <c r="AB30" s="1115" t="n"/>
      <c r="AC30" s="1115" t="n"/>
      <c r="AD30" s="1115" t="n"/>
      <c r="AE30" s="1116" t="n"/>
      <c r="AF30" s="1742" t="n"/>
      <c r="AG30" s="1115" t="n"/>
      <c r="AH30" s="1115" t="n"/>
      <c r="AI30" s="1115" t="n"/>
      <c r="AJ30" s="1115" t="n"/>
      <c r="AK30" s="1115" t="n"/>
      <c r="AL30" s="1134" t="n"/>
    </row>
    <row r="31" ht="15" customHeight="1">
      <c r="B31" s="1383" t="n"/>
      <c r="C31" s="1115" t="n"/>
      <c r="D31" s="1115" t="n"/>
      <c r="E31" s="1115" t="n"/>
      <c r="F31" s="1115" t="n"/>
      <c r="G31" s="1115" t="n"/>
      <c r="H31" s="1115" t="n"/>
      <c r="I31" s="1115" t="n"/>
      <c r="J31" s="1115" t="n"/>
      <c r="K31" s="1115" t="n"/>
      <c r="L31" s="1115" t="n"/>
      <c r="M31" s="1116" t="n"/>
      <c r="N31" s="353" t="n"/>
      <c r="O31" s="359" t="n"/>
      <c r="P31" s="353" t="n"/>
      <c r="Q31" s="353" t="n"/>
      <c r="R31" s="1433" t="n"/>
      <c r="S31" s="1115" t="n"/>
      <c r="T31" s="1115" t="n"/>
      <c r="U31" s="1115" t="n"/>
      <c r="V31" s="1115" t="n"/>
      <c r="W31" s="1115" t="n"/>
      <c r="X31" s="1115" t="n"/>
      <c r="Y31" s="1116" t="n"/>
      <c r="Z31" s="1338" t="n"/>
      <c r="AA31" s="1115" t="n"/>
      <c r="AB31" s="1115" t="n"/>
      <c r="AC31" s="1115" t="n"/>
      <c r="AD31" s="1115" t="n"/>
      <c r="AE31" s="1116" t="n"/>
      <c r="AF31" s="1742" t="n"/>
      <c r="AG31" s="1115" t="n"/>
      <c r="AH31" s="1115" t="n"/>
      <c r="AI31" s="1115" t="n"/>
      <c r="AJ31" s="1115" t="n"/>
      <c r="AK31" s="1115" t="n"/>
      <c r="AL31" s="1134" t="n"/>
    </row>
    <row r="32" ht="15" customHeight="1">
      <c r="B32" s="360" t="n"/>
      <c r="W32" s="1357" t="inlineStr">
        <is>
          <t>VR. TOTAL DE ACTIVOS</t>
        </is>
      </c>
      <c r="X32" s="1115" t="n"/>
      <c r="Y32" s="1115" t="n"/>
      <c r="Z32" s="1115" t="n"/>
      <c r="AA32" s="1115" t="n"/>
      <c r="AB32" s="1115" t="n"/>
      <c r="AC32" s="1115" t="n"/>
      <c r="AD32" s="1115" t="n"/>
      <c r="AE32" s="1116" t="n"/>
      <c r="AF32" s="1742">
        <f>SUM(AF28:AL31)</f>
        <v/>
      </c>
      <c r="AG32" s="1115" t="n"/>
      <c r="AH32" s="1115" t="n"/>
      <c r="AI32" s="1115" t="n"/>
      <c r="AJ32" s="1115" t="n"/>
      <c r="AK32" s="1115" t="n"/>
      <c r="AL32" s="1134" t="n"/>
    </row>
    <row r="33" ht="12.75" customHeight="1">
      <c r="B33" s="1400" t="inlineStr">
        <is>
          <t>NUMERO DE BENEFICIARIOS</t>
        </is>
      </c>
      <c r="C33" s="1115" t="n"/>
      <c r="D33" s="1115" t="n"/>
      <c r="E33" s="1115" t="n"/>
      <c r="F33" s="1115" t="n"/>
      <c r="G33" s="1115" t="n"/>
      <c r="H33" s="1115" t="n"/>
      <c r="I33" s="1115" t="n"/>
      <c r="J33" s="1115" t="n"/>
      <c r="K33" s="1115" t="n"/>
      <c r="L33" s="1115" t="n"/>
      <c r="M33" s="1115" t="n"/>
      <c r="N33" s="1115" t="n"/>
      <c r="O33" s="1440" t="n">
        <v>1</v>
      </c>
      <c r="P33" s="1115" t="n"/>
      <c r="Q33" s="1115" t="n"/>
      <c r="R33" s="1115" t="n"/>
      <c r="S33" s="1116" t="n"/>
      <c r="T33" s="1743" t="n"/>
      <c r="U33" s="1394" t="n"/>
      <c r="W33" s="1443" t="inlineStr">
        <is>
          <t>FECHA CORTE ACTIVOS</t>
        </is>
      </c>
      <c r="X33" s="1130" t="n"/>
      <c r="Y33" s="1130" t="n"/>
      <c r="Z33" s="1130" t="n"/>
      <c r="AA33" s="1130" t="n"/>
      <c r="AB33" s="1130" t="n"/>
      <c r="AC33" s="1130" t="n"/>
      <c r="AD33" s="1144" t="n"/>
      <c r="AE33" s="1395" t="inlineStr">
        <is>
          <t>DIA</t>
        </is>
      </c>
      <c r="AF33" s="1116" t="n"/>
      <c r="AG33" s="1395" t="inlineStr">
        <is>
          <t>MES</t>
        </is>
      </c>
      <c r="AH33" s="1116" t="n"/>
      <c r="AI33" s="1395" t="inlineStr">
        <is>
          <t>AÑO</t>
        </is>
      </c>
      <c r="AJ33" s="1115" t="n"/>
      <c r="AK33" s="1115" t="n"/>
      <c r="AL33" s="1116" t="n"/>
    </row>
    <row r="34" ht="15.75" customHeight="1" thickBot="1">
      <c r="B34" s="1453" t="inlineStr">
        <is>
          <t>CODIGO ACTIVIDAD PRODUCTIVA</t>
        </is>
      </c>
      <c r="C34" s="1130" t="n"/>
      <c r="D34" s="1130" t="n"/>
      <c r="E34" s="1130" t="n"/>
      <c r="F34" s="1130" t="n"/>
      <c r="G34" s="1130" t="n"/>
      <c r="H34" s="1130" t="n"/>
      <c r="I34" s="1130" t="n"/>
      <c r="J34" s="1130" t="n"/>
      <c r="K34" s="1130" t="n"/>
      <c r="L34" s="1130" t="n"/>
      <c r="M34" s="1130" t="n"/>
      <c r="N34" s="1144" t="n"/>
      <c r="O34" s="1340">
        <f>+Intro_data!C54</f>
        <v/>
      </c>
      <c r="P34" s="1130" t="n"/>
      <c r="Q34" s="1130" t="n"/>
      <c r="R34" s="1130" t="n"/>
      <c r="S34" s="1144" t="n"/>
      <c r="T34" s="1743" t="n"/>
      <c r="U34" s="1394" t="n"/>
      <c r="V34" s="8" t="n"/>
      <c r="W34" s="1236" t="n"/>
      <c r="X34" s="1141" t="n"/>
      <c r="Y34" s="1141" t="n"/>
      <c r="Z34" s="1141" t="n"/>
      <c r="AA34" s="1141" t="n"/>
      <c r="AB34" s="1141" t="n"/>
      <c r="AC34" s="1141" t="n"/>
      <c r="AD34" s="1146" t="n"/>
      <c r="AE34" s="1744">
        <f>+Intro_data!C18</f>
        <v/>
      </c>
      <c r="AF34" s="1141" t="n"/>
      <c r="AG34" s="1141" t="n"/>
      <c r="AH34" s="1141" t="n"/>
      <c r="AI34" s="1141" t="n"/>
      <c r="AJ34" s="1141" t="n"/>
      <c r="AK34" s="1141" t="n"/>
      <c r="AL34" s="1146" t="n"/>
    </row>
    <row r="35" ht="24" customHeight="1" thickBot="1">
      <c r="B35" s="1403" t="inlineStr">
        <is>
          <t>FECHA DE BALANCE INGRESOS ANUALES</t>
        </is>
      </c>
      <c r="C35" s="1238" t="n"/>
      <c r="D35" s="1238" t="n"/>
      <c r="E35" s="1238" t="n"/>
      <c r="F35" s="1238" t="n"/>
      <c r="G35" s="1238" t="n"/>
      <c r="H35" s="1238" t="n"/>
      <c r="I35" s="1238" t="n"/>
      <c r="J35" s="1238" t="n"/>
      <c r="K35" s="1238" t="n"/>
      <c r="L35" s="1238" t="n"/>
      <c r="M35" s="1238" t="n"/>
      <c r="N35" s="1106" t="n"/>
      <c r="O35" s="1364">
        <f>+Intro_data!C21</f>
        <v/>
      </c>
      <c r="P35" s="1115" t="n"/>
      <c r="Q35" s="1115" t="n"/>
      <c r="R35" s="1115" t="n"/>
      <c r="S35" s="1115" t="n"/>
      <c r="T35" s="1115" t="n"/>
      <c r="U35" s="1115" t="n"/>
      <c r="V35" s="1116" t="n"/>
      <c r="W35" s="1404" t="inlineStr">
        <is>
          <t>INGRESOS BRUTOS ANUALES (Miles)</t>
        </is>
      </c>
      <c r="X35" s="1115" t="n"/>
      <c r="Y35" s="1115" t="n"/>
      <c r="Z35" s="1115" t="n"/>
      <c r="AA35" s="1115" t="n"/>
      <c r="AB35" s="1115" t="n"/>
      <c r="AC35" s="1115" t="n"/>
      <c r="AD35" s="1116" t="n"/>
      <c r="AE35" s="1745">
        <f>+Intro_data!C20</f>
        <v/>
      </c>
      <c r="AF35" s="1115" t="n"/>
      <c r="AG35" s="1115" t="n"/>
      <c r="AH35" s="1115" t="n"/>
      <c r="AI35" s="1115" t="n"/>
      <c r="AJ35" s="1115" t="n"/>
      <c r="AK35" s="1115" t="n"/>
      <c r="AL35" s="1116" t="n"/>
    </row>
    <row r="36" hidden="1" ht="4.5" customHeight="1">
      <c r="B36" s="1382" t="n"/>
      <c r="C36" s="1094" t="n"/>
      <c r="D36" s="1094" t="n"/>
      <c r="E36" s="1094" t="n"/>
      <c r="F36" s="1094" t="n"/>
      <c r="G36" s="1094" t="n"/>
      <c r="H36" s="1094" t="n"/>
      <c r="I36" s="1094" t="n"/>
      <c r="J36" s="1094" t="n"/>
      <c r="K36" s="1094" t="n"/>
      <c r="L36" s="1094" t="n"/>
      <c r="M36" s="1094" t="n"/>
      <c r="N36" s="1094" t="n"/>
      <c r="O36" s="1094" t="n"/>
      <c r="P36" s="1094" t="n"/>
      <c r="Q36" s="1094" t="n"/>
      <c r="R36" s="1094" t="n"/>
      <c r="S36" s="1094" t="n"/>
      <c r="T36" s="1094" t="n"/>
      <c r="U36" s="1094" t="n"/>
      <c r="V36" s="1094" t="n"/>
      <c r="W36" s="1094" t="n"/>
      <c r="X36" s="1094" t="n"/>
      <c r="Y36" s="1094" t="n"/>
      <c r="Z36" s="1094" t="n"/>
      <c r="AA36" s="1094" t="n"/>
      <c r="AB36" s="1094" t="n"/>
      <c r="AC36" s="1094" t="n"/>
      <c r="AD36" s="1094" t="n"/>
      <c r="AE36" s="1094" t="n"/>
      <c r="AF36" s="1094" t="n"/>
      <c r="AG36" s="1094" t="n"/>
      <c r="AH36" s="1094" t="n"/>
      <c r="AI36" s="1094" t="n"/>
      <c r="AJ36" s="1094" t="n"/>
      <c r="AK36" s="1094" t="n"/>
      <c r="AL36" s="1096" t="n"/>
    </row>
    <row r="37" ht="15" customHeight="1">
      <c r="B37" s="1362" t="inlineStr">
        <is>
          <t>INFORMACION DEL PROYECTO</t>
        </is>
      </c>
      <c r="C37" s="1141" t="n"/>
      <c r="D37" s="1141" t="n"/>
      <c r="E37" s="1141" t="n"/>
      <c r="F37" s="1141" t="n"/>
      <c r="G37" s="1141" t="n"/>
      <c r="H37" s="1141" t="n"/>
      <c r="I37" s="1141" t="n"/>
      <c r="J37" s="1141" t="n"/>
      <c r="K37" s="1141" t="n"/>
      <c r="L37" s="1141" t="n"/>
      <c r="M37" s="1141" t="n"/>
      <c r="N37" s="1141" t="n"/>
      <c r="O37" s="1141" t="n"/>
      <c r="P37" s="1141" t="n"/>
      <c r="Q37" s="1141" t="n"/>
      <c r="R37" s="1141" t="n"/>
      <c r="S37" s="1141" t="n"/>
      <c r="T37" s="1141" t="n"/>
      <c r="U37" s="1141" t="n"/>
      <c r="V37" s="1141" t="n"/>
      <c r="W37" s="1141" t="n"/>
      <c r="X37" s="1141" t="n"/>
      <c r="Y37" s="1141" t="n"/>
      <c r="Z37" s="1141" t="n"/>
      <c r="AA37" s="1141" t="n"/>
      <c r="AB37" s="1141" t="n"/>
      <c r="AC37" s="1141" t="n"/>
      <c r="AD37" s="1141" t="n"/>
      <c r="AE37" s="1141" t="n"/>
      <c r="AF37" s="1141" t="n"/>
      <c r="AG37" s="1141" t="n"/>
      <c r="AH37" s="1141" t="n"/>
      <c r="AI37" s="1141" t="n"/>
      <c r="AJ37" s="1141" t="n"/>
      <c r="AK37" s="1141" t="n"/>
      <c r="AL37" s="1142" t="n"/>
    </row>
    <row r="38" ht="4.5" customFormat="1" customHeight="1" s="349">
      <c r="B38" s="1343" t="n"/>
      <c r="C38" s="1130" t="n"/>
      <c r="D38" s="1130" t="n"/>
      <c r="E38" s="1130" t="n"/>
      <c r="F38" s="1130" t="n"/>
      <c r="G38" s="1130" t="n"/>
      <c r="H38" s="1130" t="n"/>
      <c r="I38" s="1130" t="n"/>
      <c r="J38" s="1130" t="n"/>
      <c r="K38" s="1130" t="n"/>
      <c r="L38" s="1130" t="n"/>
      <c r="M38" s="1130" t="n"/>
      <c r="N38" s="1130" t="n"/>
      <c r="O38" s="1130" t="n"/>
      <c r="P38" s="1130" t="n"/>
      <c r="Q38" s="1130" t="n"/>
      <c r="R38" s="1130" t="n"/>
      <c r="S38" s="1130" t="n"/>
      <c r="T38" s="1130" t="n"/>
      <c r="U38" s="1130" t="n"/>
      <c r="V38" s="1130" t="n"/>
      <c r="W38" s="1130" t="n"/>
      <c r="X38" s="1130" t="n"/>
      <c r="Y38" s="1130" t="n"/>
      <c r="Z38" s="1130" t="n"/>
      <c r="AA38" s="1130" t="n"/>
      <c r="AB38" s="1130" t="n"/>
      <c r="AC38" s="1130" t="n"/>
      <c r="AD38" s="1130" t="n"/>
      <c r="AE38" s="1130" t="n"/>
      <c r="AF38" s="1130" t="n"/>
      <c r="AG38" s="1130" t="n"/>
      <c r="AH38" s="1130" t="n"/>
      <c r="AI38" s="1130" t="n"/>
      <c r="AJ38" s="1130" t="n"/>
      <c r="AK38" s="1130" t="n"/>
      <c r="AL38" s="1131" t="n"/>
      <c r="AM38" s="341" t="n"/>
      <c r="AN38" s="341" t="n"/>
      <c r="AO38" s="341" t="n"/>
      <c r="AP38" s="341" t="n"/>
      <c r="AQ38" s="341" t="n"/>
      <c r="AR38" s="341" t="n"/>
      <c r="AS38" s="341" t="n"/>
      <c r="AT38" s="341" t="n"/>
    </row>
    <row r="39" ht="15" customHeight="1">
      <c r="B39" s="1398" t="inlineStr">
        <is>
          <t>CODIGO RUBRO ECONOMICO PRINCIPAL</t>
        </is>
      </c>
      <c r="C39" s="1115" t="n"/>
      <c r="D39" s="1115" t="n"/>
      <c r="E39" s="1115" t="n"/>
      <c r="F39" s="1115" t="n"/>
      <c r="G39" s="1115" t="n"/>
      <c r="H39" s="1115" t="n"/>
      <c r="I39" s="1115" t="n"/>
      <c r="J39" s="1115" t="n"/>
      <c r="K39" s="1115" t="n"/>
      <c r="L39" s="1115" t="n"/>
      <c r="M39" s="1115" t="n"/>
      <c r="N39" s="1115" t="n"/>
      <c r="O39" s="1115" t="n"/>
      <c r="P39" s="1115" t="n"/>
      <c r="Q39" s="1338">
        <f>+Intro_data!C49</f>
        <v/>
      </c>
      <c r="R39" s="1115" t="n"/>
      <c r="S39" s="1115" t="n"/>
      <c r="T39" s="1115" t="n"/>
      <c r="U39" s="1116" t="n"/>
      <c r="W39" s="1357" t="inlineStr">
        <is>
          <t>CODIGO CIUDAD DE INVERSION</t>
        </is>
      </c>
      <c r="X39" s="1115" t="n"/>
      <c r="Y39" s="1115" t="n"/>
      <c r="Z39" s="1115" t="n"/>
      <c r="AA39" s="1115" t="n"/>
      <c r="AB39" s="1115" t="n"/>
      <c r="AC39" s="1115" t="n"/>
      <c r="AD39" s="1115" t="n"/>
      <c r="AE39" s="1115" t="n"/>
      <c r="AF39" s="1115" t="n"/>
      <c r="AG39" s="1116" t="n"/>
      <c r="AH39" s="1359">
        <f>+VLOOKUP(Intro_data!C26,PAF_MPO,2,FALSE)</f>
        <v/>
      </c>
      <c r="AI39" s="1115" t="n"/>
      <c r="AJ39" s="1115" t="n"/>
      <c r="AK39" s="1115" t="n"/>
      <c r="AL39" s="1134" t="n"/>
    </row>
    <row r="40" ht="4.5" customHeight="1">
      <c r="B40" s="1382" t="n"/>
      <c r="C40" s="1094" t="n"/>
      <c r="D40" s="1094" t="n"/>
      <c r="E40" s="1094" t="n"/>
      <c r="F40" s="1094" t="n"/>
      <c r="G40" s="1094" t="n"/>
      <c r="H40" s="1094" t="n"/>
      <c r="I40" s="1094" t="n"/>
      <c r="J40" s="1094" t="n"/>
      <c r="K40" s="1094" t="n"/>
      <c r="L40" s="1094" t="n"/>
      <c r="M40" s="1094" t="n"/>
      <c r="N40" s="1094" t="n"/>
      <c r="O40" s="1094" t="n"/>
      <c r="P40" s="1094" t="n"/>
      <c r="Q40" s="1094" t="n"/>
      <c r="R40" s="1094" t="n"/>
      <c r="S40" s="1094" t="n"/>
      <c r="T40" s="1094" t="n"/>
      <c r="U40" s="1094" t="n"/>
      <c r="V40" s="1094" t="n"/>
      <c r="W40" s="1094" t="n"/>
      <c r="X40" s="1094" t="n"/>
      <c r="Y40" s="1094" t="n"/>
      <c r="Z40" s="1094" t="n"/>
      <c r="AA40" s="1094" t="n"/>
      <c r="AB40" s="1094" t="n"/>
      <c r="AC40" s="1094" t="n"/>
      <c r="AD40" s="1094" t="n"/>
      <c r="AE40" s="1094" t="n"/>
      <c r="AF40" s="1094" t="n"/>
      <c r="AG40" s="1094" t="n"/>
      <c r="AH40" s="1094" t="n"/>
      <c r="AI40" s="1094" t="n"/>
      <c r="AJ40" s="1094" t="n"/>
      <c r="AK40" s="1094" t="n"/>
      <c r="AL40" s="1096" t="n"/>
    </row>
    <row r="41" ht="15" customHeight="1">
      <c r="B41" s="1367" t="inlineStr">
        <is>
          <t>ACTA APROBACION</t>
        </is>
      </c>
      <c r="C41" s="1115" t="n"/>
      <c r="D41" s="1115" t="n"/>
      <c r="E41" s="1115" t="n"/>
      <c r="F41" s="1115" t="n"/>
      <c r="G41" s="1115" t="n"/>
      <c r="H41" s="1116" t="n"/>
      <c r="I41" s="1433" t="n"/>
      <c r="J41" s="1115" t="n"/>
      <c r="K41" s="1115" t="n"/>
      <c r="L41" s="1115" t="n"/>
      <c r="M41" s="1116" t="n"/>
      <c r="O41" s="1368" t="inlineStr">
        <is>
          <t>ASISTENCIA TECNICA</t>
        </is>
      </c>
      <c r="P41" s="1115" t="n"/>
      <c r="Q41" s="1115" t="n"/>
      <c r="R41" s="1115" t="n"/>
      <c r="S41" s="1115" t="n"/>
      <c r="T41" s="1115" t="n"/>
      <c r="U41" s="1115" t="n"/>
      <c r="V41" s="1115" t="n"/>
      <c r="W41" s="1115" t="n"/>
      <c r="X41" s="1115" t="n"/>
      <c r="Y41" s="1115" t="n"/>
      <c r="Z41" s="1115" t="n"/>
      <c r="AA41" s="1115" t="n"/>
      <c r="AB41" s="1115" t="n"/>
      <c r="AC41" s="1115" t="n"/>
      <c r="AD41" s="1115" t="n"/>
      <c r="AE41" s="1115" t="n"/>
      <c r="AF41" s="1115" t="n"/>
      <c r="AG41" s="1115" t="n"/>
      <c r="AH41" s="1115" t="n"/>
      <c r="AI41" s="1115" t="n"/>
      <c r="AJ41" s="1115" t="n"/>
      <c r="AK41" s="1115" t="n"/>
      <c r="AL41" s="1134" t="n"/>
    </row>
    <row r="42" ht="15" customHeight="1">
      <c r="B42" s="1464" t="n"/>
      <c r="C42" s="1094" t="n"/>
      <c r="D42" s="1094" t="n"/>
      <c r="E42" s="1094" t="n"/>
      <c r="F42" s="1094" t="n"/>
      <c r="G42" s="1094" t="n"/>
      <c r="H42" s="1094" t="n"/>
      <c r="I42" s="1094" t="n"/>
      <c r="J42" s="1094" t="n"/>
      <c r="K42" s="1094" t="n"/>
      <c r="L42" s="1094" t="n"/>
      <c r="M42" s="1094" t="n"/>
      <c r="N42" s="1094" t="n"/>
      <c r="O42" s="1363" t="inlineStr">
        <is>
          <t>NOMBRE O RAZON SOCIAL</t>
        </is>
      </c>
      <c r="P42" s="1115" t="n"/>
      <c r="Q42" s="1115" t="n"/>
      <c r="R42" s="1115" t="n"/>
      <c r="S42" s="1115" t="n"/>
      <c r="T42" s="1115" t="n"/>
      <c r="U42" s="1115" t="n"/>
      <c r="V42" s="1115" t="n"/>
      <c r="W42" s="1115" t="n"/>
      <c r="X42" s="1115" t="n"/>
      <c r="Y42" s="1115" t="n"/>
      <c r="Z42" s="1116" t="n"/>
      <c r="AA42" s="357" t="inlineStr">
        <is>
          <t>CC</t>
        </is>
      </c>
      <c r="AB42" s="358" t="inlineStr">
        <is>
          <t>NIT</t>
        </is>
      </c>
      <c r="AC42" s="357" t="inlineStr">
        <is>
          <t>CE</t>
        </is>
      </c>
      <c r="AD42" s="1395" t="inlineStr">
        <is>
          <t>OTRO</t>
        </is>
      </c>
      <c r="AE42" s="1368" t="inlineStr">
        <is>
          <t>No. INDENTIFICACION</t>
        </is>
      </c>
      <c r="AF42" s="1115" t="n"/>
      <c r="AG42" s="1115" t="n"/>
      <c r="AH42" s="1115" t="n"/>
      <c r="AI42" s="1115" t="n"/>
      <c r="AJ42" s="1115" t="n"/>
      <c r="AK42" s="1115" t="n"/>
      <c r="AL42" s="1134" t="n"/>
    </row>
    <row r="43" ht="15" customHeight="1">
      <c r="B43" s="1109" t="n"/>
      <c r="C43" s="1094" t="n"/>
      <c r="D43" s="1094" t="n"/>
      <c r="E43" s="1094" t="n"/>
      <c r="F43" s="1094" t="n"/>
      <c r="G43" s="1094" t="n"/>
      <c r="H43" s="1094" t="n"/>
      <c r="I43" s="1094" t="n"/>
      <c r="J43" s="1094" t="n"/>
      <c r="K43" s="1094" t="n"/>
      <c r="L43" s="1094" t="n"/>
      <c r="M43" s="1094" t="n"/>
      <c r="N43" s="1094" t="n"/>
      <c r="O43" s="1426" t="n"/>
      <c r="P43" s="1115" t="n"/>
      <c r="Q43" s="1115" t="n"/>
      <c r="R43" s="1115" t="n"/>
      <c r="S43" s="1115" t="n"/>
      <c r="T43" s="1115" t="n"/>
      <c r="U43" s="1115" t="n"/>
      <c r="V43" s="1115" t="n"/>
      <c r="W43" s="1115" t="n"/>
      <c r="X43" s="1115" t="n"/>
      <c r="Y43" s="1115" t="n"/>
      <c r="Z43" s="1116" t="n"/>
      <c r="AA43" s="353" t="n"/>
      <c r="AB43" s="359" t="n"/>
      <c r="AC43" s="353" t="n"/>
      <c r="AD43" s="353" t="n"/>
      <c r="AE43" s="1359" t="n"/>
      <c r="AF43" s="1115" t="n"/>
      <c r="AG43" s="1115" t="n"/>
      <c r="AH43" s="1115" t="n"/>
      <c r="AI43" s="1115" t="n"/>
      <c r="AJ43" s="1115" t="n"/>
      <c r="AK43" s="1115" t="n"/>
      <c r="AL43" s="1134" t="n"/>
    </row>
    <row r="44" ht="4.5" customHeight="1">
      <c r="B44" s="1145" t="n"/>
      <c r="C44" s="1141" t="n"/>
      <c r="D44" s="1141" t="n"/>
      <c r="E44" s="1141" t="n"/>
      <c r="F44" s="1141" t="n"/>
      <c r="G44" s="1141" t="n"/>
      <c r="H44" s="1141" t="n"/>
      <c r="I44" s="1141" t="n"/>
      <c r="J44" s="1141" t="n"/>
      <c r="K44" s="1141" t="n"/>
      <c r="L44" s="1141" t="n"/>
      <c r="M44" s="1141" t="n"/>
      <c r="N44" s="1141" t="n"/>
      <c r="O44" s="1469" t="n"/>
      <c r="P44" s="1115" t="n"/>
      <c r="Q44" s="1115" t="n"/>
      <c r="R44" s="1115" t="n"/>
      <c r="S44" s="1115" t="n"/>
      <c r="T44" s="1115" t="n"/>
      <c r="U44" s="1115" t="n"/>
      <c r="V44" s="1115" t="n"/>
      <c r="W44" s="1115" t="n"/>
      <c r="X44" s="1115" t="n"/>
      <c r="Y44" s="1115" t="n"/>
      <c r="Z44" s="1115" t="n"/>
      <c r="AA44" s="1115" t="n"/>
      <c r="AB44" s="1115" t="n"/>
      <c r="AC44" s="1115" t="n"/>
      <c r="AD44" s="1115" t="n"/>
      <c r="AE44" s="1115" t="n"/>
      <c r="AF44" s="1115" t="n"/>
      <c r="AG44" s="1115" t="n"/>
      <c r="AH44" s="1115" t="n"/>
      <c r="AI44" s="1115" t="n"/>
      <c r="AJ44" s="1115" t="n"/>
      <c r="AK44" s="1115" t="n"/>
      <c r="AL44" s="1134" t="n"/>
    </row>
    <row r="45" ht="15" customHeight="1">
      <c r="B45" s="1369" t="inlineStr">
        <is>
          <t>DIRECCION COMPLETA DEL PREDIO DONDE SE REALIZA LA INVERSION</t>
        </is>
      </c>
      <c r="C45" s="1130" t="n"/>
      <c r="D45" s="1130" t="n"/>
      <c r="E45" s="1130" t="n"/>
      <c r="F45" s="1130" t="n"/>
      <c r="G45" s="1130" t="n"/>
      <c r="H45" s="1130" t="n"/>
      <c r="I45" s="1130" t="n"/>
      <c r="J45" s="1130" t="n"/>
      <c r="K45" s="1130" t="n"/>
      <c r="L45" s="1130" t="n"/>
      <c r="M45" s="1130" t="n"/>
      <c r="N45" s="1130" t="n"/>
      <c r="O45" s="1130" t="n"/>
      <c r="P45" s="1130" t="n"/>
      <c r="Q45" s="1130" t="n"/>
      <c r="R45" s="1130" t="n"/>
      <c r="S45" s="1130" t="n"/>
      <c r="T45" s="1130" t="n"/>
      <c r="U45" s="1130" t="n"/>
      <c r="V45" s="1130" t="n"/>
      <c r="W45" s="1130" t="n"/>
      <c r="X45" s="1130" t="n"/>
      <c r="Y45" s="1130" t="n"/>
      <c r="Z45" s="1130" t="n"/>
      <c r="AA45" s="1130" t="n"/>
      <c r="AB45" s="1130" t="n"/>
      <c r="AC45" s="1130" t="n"/>
      <c r="AD45" s="1130" t="n"/>
      <c r="AE45" s="1130" t="n"/>
      <c r="AF45" s="1130" t="n"/>
      <c r="AG45" s="1130" t="n"/>
      <c r="AH45" s="1130" t="n"/>
      <c r="AI45" s="1130" t="n"/>
      <c r="AJ45" s="1130" t="n"/>
      <c r="AK45" s="1130" t="n"/>
      <c r="AL45" s="1131" t="n"/>
    </row>
    <row r="46" ht="15" customHeight="1">
      <c r="B46" s="1446">
        <f>+Intro_data!C25</f>
        <v/>
      </c>
      <c r="C46" s="1094" t="n"/>
      <c r="D46" s="1094" t="n"/>
      <c r="E46" s="1094" t="n"/>
      <c r="F46" s="1094" t="n"/>
      <c r="G46" s="1094" t="n"/>
      <c r="H46" s="1094" t="n"/>
      <c r="I46" s="1094" t="n"/>
      <c r="J46" s="1094" t="n"/>
      <c r="K46" s="1094" t="n"/>
      <c r="L46" s="1094" t="n"/>
      <c r="M46" s="1094" t="n"/>
      <c r="N46" s="1094" t="n"/>
      <c r="O46" s="1094" t="n"/>
      <c r="P46" s="1094" t="n"/>
      <c r="Q46" s="1094" t="n"/>
      <c r="R46" s="1094" t="n"/>
      <c r="S46" s="1094" t="n"/>
      <c r="T46" s="1094" t="n"/>
      <c r="U46" s="1094" t="n"/>
      <c r="V46" s="1094" t="n"/>
      <c r="W46" s="1094" t="n"/>
      <c r="X46" s="1094" t="n"/>
      <c r="Y46" s="1094" t="n"/>
      <c r="Z46" s="1094" t="n"/>
      <c r="AA46" s="1094" t="n"/>
      <c r="AB46" s="1094" t="n"/>
      <c r="AC46" s="1094" t="n"/>
      <c r="AD46" s="1094" t="n"/>
      <c r="AE46" s="1094" t="n"/>
      <c r="AF46" s="1094" t="n"/>
      <c r="AG46" s="1094" t="n"/>
      <c r="AH46" s="1094" t="n"/>
      <c r="AI46" s="1094" t="n"/>
      <c r="AJ46" s="1094" t="n"/>
      <c r="AK46" s="1094" t="n"/>
      <c r="AL46" s="1096" t="n"/>
    </row>
    <row r="47" ht="15" customHeight="1">
      <c r="B47" s="1109" t="n"/>
      <c r="C47" s="1094" t="n"/>
      <c r="D47" s="1094" t="n"/>
      <c r="E47" s="1094" t="n"/>
      <c r="F47" s="1094" t="n"/>
      <c r="G47" s="1094" t="n"/>
      <c r="H47" s="1094" t="n"/>
      <c r="I47" s="1094" t="n"/>
      <c r="J47" s="1094" t="n"/>
      <c r="K47" s="1094" t="n"/>
      <c r="L47" s="1094" t="n"/>
      <c r="M47" s="1094" t="n"/>
      <c r="N47" s="1094" t="n"/>
      <c r="O47" s="1094" t="n"/>
      <c r="P47" s="1094" t="n"/>
      <c r="Q47" s="1094" t="n"/>
      <c r="R47" s="1094" t="n"/>
      <c r="S47" s="1094" t="n"/>
      <c r="T47" s="1094" t="n"/>
      <c r="U47" s="1094" t="n"/>
      <c r="V47" s="1094" t="n"/>
      <c r="W47" s="1094" t="n"/>
      <c r="X47" s="1094" t="n"/>
      <c r="Y47" s="1094" t="n"/>
      <c r="Z47" s="1094" t="n"/>
      <c r="AA47" s="1094" t="n"/>
      <c r="AB47" s="1094" t="n"/>
      <c r="AC47" s="1094" t="n"/>
      <c r="AD47" s="1094" t="n"/>
      <c r="AE47" s="1094" t="n"/>
      <c r="AF47" s="1094" t="n"/>
      <c r="AG47" s="1094" t="n"/>
      <c r="AH47" s="1094" t="n"/>
      <c r="AI47" s="1094" t="n"/>
      <c r="AJ47" s="1094" t="n"/>
      <c r="AK47" s="1094" t="n"/>
      <c r="AL47" s="1096" t="n"/>
    </row>
    <row r="48" ht="15" customHeight="1">
      <c r="B48" s="1145" t="n"/>
      <c r="C48" s="1141" t="n"/>
      <c r="D48" s="1141" t="n"/>
      <c r="E48" s="1141" t="n"/>
      <c r="F48" s="1141" t="n"/>
      <c r="G48" s="1141" t="n"/>
      <c r="H48" s="1141" t="n"/>
      <c r="I48" s="1141" t="n"/>
      <c r="J48" s="1141" t="n"/>
      <c r="K48" s="1141" t="n"/>
      <c r="L48" s="1141" t="n"/>
      <c r="M48" s="1141" t="n"/>
      <c r="N48" s="1141" t="n"/>
      <c r="O48" s="1141" t="n"/>
      <c r="P48" s="1141" t="n"/>
      <c r="Q48" s="1141" t="n"/>
      <c r="R48" s="1141" t="n"/>
      <c r="S48" s="1141" t="n"/>
      <c r="T48" s="1141" t="n"/>
      <c r="U48" s="1141" t="n"/>
      <c r="V48" s="1141" t="n"/>
      <c r="W48" s="1141" t="n"/>
      <c r="X48" s="1141" t="n"/>
      <c r="Y48" s="1141" t="n"/>
      <c r="Z48" s="1141" t="n"/>
      <c r="AA48" s="1141" t="n"/>
      <c r="AB48" s="1141" t="n"/>
      <c r="AC48" s="1141" t="n"/>
      <c r="AD48" s="1141" t="n"/>
      <c r="AE48" s="1141" t="n"/>
      <c r="AF48" s="1141" t="n"/>
      <c r="AG48" s="1141" t="n"/>
      <c r="AH48" s="1141" t="n"/>
      <c r="AI48" s="1141" t="n"/>
      <c r="AJ48" s="1141" t="n"/>
      <c r="AK48" s="1141" t="n"/>
      <c r="AL48" s="1142" t="n"/>
    </row>
    <row r="49" ht="15.75" customHeight="1" thickBot="1">
      <c r="B49" s="1456" t="n"/>
      <c r="C49" s="1130" t="n"/>
      <c r="D49" s="1130" t="n"/>
      <c r="E49" s="1130" t="n"/>
      <c r="F49" s="1130" t="n"/>
      <c r="G49" s="1130" t="n"/>
      <c r="H49" s="1130" t="n"/>
      <c r="I49" s="1130" t="n"/>
      <c r="J49" s="1130" t="n"/>
      <c r="K49" s="1130" t="n"/>
      <c r="L49" s="1130" t="n"/>
      <c r="M49" s="1130" t="n"/>
      <c r="N49" s="1130" t="n"/>
      <c r="O49" s="1130" t="n"/>
      <c r="P49" s="1130" t="n"/>
      <c r="Q49" s="1130" t="n"/>
      <c r="R49" s="1130" t="n"/>
      <c r="S49" s="1130" t="n"/>
      <c r="T49" s="1130" t="n"/>
      <c r="U49" s="1130" t="n"/>
      <c r="V49" s="1130" t="n"/>
      <c r="W49" s="1130" t="n"/>
      <c r="X49" s="1130" t="n"/>
      <c r="Y49" s="1130" t="n"/>
      <c r="Z49" s="1130" t="n"/>
      <c r="AA49" s="1130" t="n"/>
      <c r="AB49" s="1130" t="n"/>
      <c r="AC49" s="1130" t="n"/>
      <c r="AD49" s="1470" t="inlineStr">
        <is>
          <t>PROGRAMAS COMPLEMENTARIOS</t>
        </is>
      </c>
      <c r="AE49" s="1094" t="n"/>
      <c r="AF49" s="1094" t="n"/>
      <c r="AG49" s="1094" t="n"/>
      <c r="AH49" s="1094" t="n"/>
      <c r="AI49" s="1094" t="n"/>
      <c r="AJ49" s="1094" t="n"/>
      <c r="AK49" s="1094" t="n"/>
      <c r="AL49" s="1096" t="n"/>
    </row>
    <row r="50" ht="12.75" customHeight="1" thickBot="1">
      <c r="B50" s="1746" t="inlineStr">
        <is>
          <t>GARANTIA FAG</t>
        </is>
      </c>
      <c r="C50" s="1089" t="n"/>
      <c r="D50" s="1089" t="n"/>
      <c r="E50" s="1089" t="n"/>
      <c r="F50" s="1089" t="n"/>
      <c r="G50" s="1090" t="n"/>
      <c r="H50" s="1463" t="inlineStr">
        <is>
          <t>SI</t>
        </is>
      </c>
      <c r="I50" s="1128" t="n"/>
      <c r="J50" s="1414">
        <f>+IF(Intro_data!C59="SI","X","")</f>
        <v/>
      </c>
      <c r="K50" s="1191" t="n"/>
      <c r="L50" s="1382" t="n"/>
      <c r="M50" s="1096" t="n"/>
      <c r="N50" s="1434" t="inlineStr">
        <is>
          <t>TIPO COMISION FAG</t>
        </is>
      </c>
      <c r="O50" s="1089" t="n"/>
      <c r="P50" s="1089" t="n"/>
      <c r="Q50" s="1089" t="n"/>
      <c r="R50" s="1089" t="n"/>
      <c r="S50" s="1090" t="n"/>
      <c r="T50" s="1432" t="inlineStr">
        <is>
          <t>UNICA</t>
        </is>
      </c>
      <c r="U50" s="1128" t="n"/>
      <c r="V50" s="1414">
        <f>+IF(Intro_data!C61="UNICA","X","")</f>
        <v/>
      </c>
      <c r="W50" s="1191" t="n"/>
      <c r="X50" s="1450" t="n"/>
      <c r="Y50" s="1094" t="n"/>
      <c r="Z50" s="1094" t="n"/>
      <c r="AA50" s="1094" t="n"/>
      <c r="AB50" s="1094" t="n"/>
      <c r="AC50" s="1094" t="n"/>
      <c r="AD50" s="1452" t="inlineStr">
        <is>
          <t>GARANTIAS</t>
        </is>
      </c>
      <c r="AE50" s="1094" t="n"/>
      <c r="AF50" s="1094" t="n"/>
      <c r="AG50" s="1094" t="n"/>
      <c r="AH50" s="1360" t="n"/>
      <c r="AI50" s="1397" t="n"/>
      <c r="AJ50" s="1238" t="n"/>
      <c r="AK50" s="1238" t="n"/>
      <c r="AL50" s="1106" t="n"/>
    </row>
    <row r="51" ht="12.75" customHeight="1" thickBot="1">
      <c r="B51" s="1110" t="n"/>
      <c r="C51" s="1111" t="n"/>
      <c r="D51" s="1111" t="n"/>
      <c r="E51" s="1111" t="n"/>
      <c r="F51" s="1111" t="n"/>
      <c r="G51" s="1104" t="n"/>
      <c r="H51" s="1387" t="inlineStr">
        <is>
          <t>NO</t>
        </is>
      </c>
      <c r="I51" s="1120" t="n"/>
      <c r="J51" s="1352">
        <f>+IF(Intro_data!C59="NO","X","")</f>
        <v/>
      </c>
      <c r="K51" s="1179" t="n"/>
      <c r="L51" s="1109" t="n"/>
      <c r="M51" s="1096" t="n"/>
      <c r="N51" s="1110" t="n"/>
      <c r="O51" s="1111" t="n"/>
      <c r="P51" s="1111" t="n"/>
      <c r="Q51" s="1111" t="n"/>
      <c r="R51" s="1111" t="n"/>
      <c r="S51" s="1104" t="n"/>
      <c r="T51" s="1351" t="inlineStr">
        <is>
          <t>ANUAL</t>
        </is>
      </c>
      <c r="U51" s="1120" t="n"/>
      <c r="V51" s="1352">
        <f>+IF(Intro_data!C61="ANUAL","X","")</f>
        <v/>
      </c>
      <c r="W51" s="1179" t="n"/>
      <c r="X51" s="1109" t="n"/>
      <c r="Y51" s="1094" t="n"/>
      <c r="Z51" s="1094" t="n"/>
      <c r="AA51" s="1094" t="n"/>
      <c r="AB51" s="1094" t="n"/>
      <c r="AC51" s="1094" t="n"/>
      <c r="AD51" s="1452" t="inlineStr">
        <is>
          <t>INCENTIVOS</t>
        </is>
      </c>
      <c r="AE51" s="1094" t="n"/>
      <c r="AF51" s="1094" t="n"/>
      <c r="AG51" s="1094" t="n"/>
      <c r="AH51" s="1096" t="n"/>
      <c r="AI51" s="1397" t="n"/>
      <c r="AJ51" s="1238" t="n"/>
      <c r="AK51" s="1238" t="n"/>
      <c r="AL51" s="1106" t="n"/>
    </row>
    <row r="52" ht="4.5" customHeight="1">
      <c r="B52" s="1382" t="n"/>
      <c r="C52" s="1094" t="n"/>
      <c r="D52" s="1094" t="n"/>
      <c r="E52" s="1094" t="n"/>
      <c r="F52" s="1094" t="n"/>
      <c r="G52" s="1094" t="n"/>
      <c r="H52" s="1094" t="n"/>
      <c r="I52" s="1094" t="n"/>
      <c r="J52" s="1094" t="n"/>
      <c r="K52" s="1094" t="n"/>
      <c r="L52" s="1094" t="n"/>
      <c r="M52" s="1094" t="n"/>
      <c r="N52" s="1094" t="n"/>
      <c r="O52" s="1094" t="n"/>
      <c r="P52" s="1094" t="n"/>
      <c r="Q52" s="1094" t="n"/>
      <c r="R52" s="1094" t="n"/>
      <c r="S52" s="1094" t="n"/>
      <c r="T52" s="1094" t="n"/>
      <c r="U52" s="1094" t="n"/>
      <c r="V52" s="1094" t="n"/>
      <c r="W52" s="1094" t="n"/>
      <c r="X52" s="1094" t="n"/>
      <c r="Y52" s="1094" t="n"/>
      <c r="Z52" s="1094" t="n"/>
      <c r="AA52" s="1094" t="n"/>
      <c r="AB52" s="1094" t="n"/>
      <c r="AC52" s="1094" t="n"/>
      <c r="AD52" s="1094" t="n"/>
      <c r="AE52" s="1094" t="n"/>
      <c r="AF52" s="1094" t="n"/>
      <c r="AG52" s="1094" t="n"/>
      <c r="AH52" s="1094" t="n"/>
      <c r="AI52" s="1094" t="n"/>
      <c r="AJ52" s="1094" t="n"/>
      <c r="AK52" s="1094" t="n"/>
      <c r="AL52" s="1096" t="n"/>
    </row>
    <row r="53" ht="15" customHeight="1">
      <c r="B53" s="1435" t="inlineStr">
        <is>
          <t>RUBROS A FINANCIAR</t>
        </is>
      </c>
      <c r="C53" s="1115" t="n"/>
      <c r="D53" s="1115" t="n"/>
      <c r="E53" s="1115" t="n"/>
      <c r="F53" s="1115" t="n"/>
      <c r="G53" s="1115" t="n"/>
      <c r="H53" s="1115" t="n"/>
      <c r="I53" s="1115" t="n"/>
      <c r="J53" s="1115" t="n"/>
      <c r="K53" s="1115" t="n"/>
      <c r="L53" s="1115" t="n"/>
      <c r="M53" s="1115" t="n"/>
      <c r="N53" s="1115" t="n"/>
      <c r="O53" s="1115" t="n"/>
      <c r="P53" s="1115" t="n"/>
      <c r="Q53" s="1115" t="n"/>
      <c r="R53" s="1115" t="n"/>
      <c r="S53" s="1115" t="n"/>
      <c r="T53" s="1115" t="n"/>
      <c r="U53" s="1115" t="n"/>
      <c r="V53" s="1115" t="n"/>
      <c r="W53" s="1115" t="n"/>
      <c r="X53" s="1115" t="n"/>
      <c r="Y53" s="1115" t="n"/>
      <c r="Z53" s="1115" t="n"/>
      <c r="AA53" s="1115" t="n"/>
      <c r="AB53" s="1116" t="n"/>
      <c r="AC53" s="1339" t="n"/>
      <c r="AD53" s="1381" t="inlineStr">
        <is>
          <t>FAG</t>
        </is>
      </c>
      <c r="AE53" s="1094" t="n"/>
      <c r="AF53" s="1094" t="n"/>
      <c r="AG53" s="1094" t="n"/>
      <c r="AH53" s="1394" t="n"/>
      <c r="AI53" s="1407" t="inlineStr">
        <is>
          <t>FAG COMPL.</t>
        </is>
      </c>
      <c r="AJ53" s="1094" t="n"/>
      <c r="AK53" s="1094" t="n"/>
      <c r="AL53" s="1096" t="n"/>
    </row>
    <row r="54" ht="15" customHeight="1">
      <c r="B54" s="1392" t="inlineStr">
        <is>
          <t>RUBRO</t>
        </is>
      </c>
      <c r="C54" s="1115" t="n"/>
      <c r="D54" s="1115" t="n"/>
      <c r="E54" s="1116" t="n"/>
      <c r="F54" s="1363" t="inlineStr">
        <is>
          <t>UNIDADES</t>
        </is>
      </c>
      <c r="G54" s="1115" t="n"/>
      <c r="H54" s="1115" t="n"/>
      <c r="I54" s="1115" t="n"/>
      <c r="J54" s="1115" t="n"/>
      <c r="K54" s="1115" t="n"/>
      <c r="L54" s="1116" t="n"/>
      <c r="M54" s="1363" t="inlineStr">
        <is>
          <t>COSTO INVERSION</t>
        </is>
      </c>
      <c r="N54" s="1115" t="n"/>
      <c r="O54" s="1115" t="n"/>
      <c r="P54" s="1115" t="n"/>
      <c r="Q54" s="1115" t="n"/>
      <c r="R54" s="1115" t="n"/>
      <c r="S54" s="1115" t="n"/>
      <c r="T54" s="1116" t="n"/>
      <c r="U54" s="1363" t="inlineStr">
        <is>
          <t>VALOR A FINANCIAR</t>
        </is>
      </c>
      <c r="V54" s="1115" t="n"/>
      <c r="W54" s="1115" t="n"/>
      <c r="X54" s="1115" t="n"/>
      <c r="Y54" s="1115" t="n"/>
      <c r="Z54" s="1115" t="n"/>
      <c r="AA54" s="1115" t="n"/>
      <c r="AB54" s="1116" t="n"/>
      <c r="AC54" s="1102" t="n"/>
      <c r="AD54" s="1439" t="inlineStr">
        <is>
          <t>COBERT.</t>
        </is>
      </c>
      <c r="AE54" s="1094" t="n"/>
      <c r="AF54" s="1094" t="n"/>
      <c r="AG54" s="1094" t="n"/>
      <c r="AH54" s="1094" t="n"/>
      <c r="AI54" s="1379" t="inlineStr">
        <is>
          <t>COBERT.</t>
        </is>
      </c>
      <c r="AJ54" s="1094" t="n"/>
      <c r="AK54" s="1094" t="n"/>
      <c r="AL54" s="1096" t="n"/>
    </row>
    <row r="55" ht="15" customHeight="1">
      <c r="B55" s="1747">
        <f>Q39</f>
        <v/>
      </c>
      <c r="C55" s="1115" t="n"/>
      <c r="D55" s="1115" t="n"/>
      <c r="E55" s="1116" t="n"/>
      <c r="F55" s="1748">
        <f>+'FORMATO -PÁGINA 1'!J58</f>
        <v/>
      </c>
      <c r="G55" s="1115" t="n"/>
      <c r="H55" s="1115" t="n"/>
      <c r="I55" s="1115" t="n"/>
      <c r="J55" s="1115" t="n"/>
      <c r="K55" s="1115" t="n"/>
      <c r="L55" s="1116" t="n"/>
      <c r="M55" s="1748">
        <f>+'FORMATO -PÁGINA 1'!K58*1000</f>
        <v/>
      </c>
      <c r="N55" s="1115" t="n"/>
      <c r="O55" s="1115" t="n"/>
      <c r="P55" s="1115" t="n"/>
      <c r="Q55" s="1115" t="n"/>
      <c r="R55" s="1115" t="n"/>
      <c r="S55" s="1115" t="n"/>
      <c r="T55" s="1116" t="n"/>
      <c r="U55" s="1748">
        <f>+'FORMATO -PÁGINA 1'!L58*1000</f>
        <v/>
      </c>
      <c r="V55" s="1115" t="n"/>
      <c r="W55" s="1115" t="n"/>
      <c r="X55" s="1115" t="n"/>
      <c r="Y55" s="1115" t="n"/>
      <c r="Z55" s="1115" t="n"/>
      <c r="AA55" s="1115" t="n"/>
      <c r="AB55" s="1116" t="n"/>
      <c r="AC55" s="364" t="n"/>
      <c r="AD55" s="1386">
        <f>+Intro_data!C60/100</f>
        <v/>
      </c>
      <c r="AE55" s="1115" t="n"/>
      <c r="AF55" s="1115" t="n"/>
      <c r="AG55" s="1116" t="n"/>
      <c r="AI55" s="1415" t="n"/>
      <c r="AJ55" s="1115" t="n"/>
      <c r="AK55" s="1115" t="n"/>
      <c r="AL55" s="1134" t="n"/>
    </row>
    <row r="56" ht="15" customHeight="1">
      <c r="B56" s="1747">
        <f>+'FORMATO -PÁGINA 1'!D59</f>
        <v/>
      </c>
      <c r="C56" s="1115" t="n"/>
      <c r="D56" s="1115" t="n"/>
      <c r="E56" s="1116" t="n"/>
      <c r="F56" s="1748">
        <f>+'FORMATO -PÁGINA 1'!I59</f>
        <v/>
      </c>
      <c r="G56" s="1115" t="n"/>
      <c r="H56" s="1115" t="n"/>
      <c r="I56" s="1115" t="n"/>
      <c r="J56" s="1115" t="n"/>
      <c r="K56" s="1115" t="n"/>
      <c r="L56" s="1116" t="n"/>
      <c r="M56" s="1748">
        <f>+'FORMATO -PÁGINA 1'!K59*1000</f>
        <v/>
      </c>
      <c r="N56" s="1115" t="n"/>
      <c r="O56" s="1115" t="n"/>
      <c r="P56" s="1115" t="n"/>
      <c r="Q56" s="1115" t="n"/>
      <c r="R56" s="1115" t="n"/>
      <c r="S56" s="1115" t="n"/>
      <c r="T56" s="1116" t="n"/>
      <c r="U56" s="1748">
        <f>+'FORMATO -PÁGINA 1'!L59*1000</f>
        <v/>
      </c>
      <c r="V56" s="1115" t="n"/>
      <c r="W56" s="1115" t="n"/>
      <c r="X56" s="1115" t="n"/>
      <c r="Y56" s="1115" t="n"/>
      <c r="Z56" s="1115" t="n"/>
      <c r="AA56" s="1115" t="n"/>
      <c r="AB56" s="1116" t="n"/>
      <c r="AC56" s="364" t="n"/>
      <c r="AD56" s="1444" t="n"/>
      <c r="AE56" s="1115" t="n"/>
      <c r="AF56" s="1115" t="n"/>
      <c r="AG56" s="1116" t="n"/>
      <c r="AI56" s="1380" t="n"/>
      <c r="AJ56" s="1115" t="n"/>
      <c r="AK56" s="1115" t="n"/>
      <c r="AL56" s="1134" t="n"/>
    </row>
    <row r="57" ht="15" customHeight="1">
      <c r="B57" s="1747">
        <f>+'FORMATO -PÁGINA 1'!D60</f>
        <v/>
      </c>
      <c r="C57" s="1115" t="n"/>
      <c r="D57" s="1115" t="n"/>
      <c r="E57" s="1116" t="n"/>
      <c r="F57" s="1748">
        <f>+'FORMATO -PÁGINA 1'!I60</f>
        <v/>
      </c>
      <c r="G57" s="1115" t="n"/>
      <c r="H57" s="1115" t="n"/>
      <c r="I57" s="1115" t="n"/>
      <c r="J57" s="1115" t="n"/>
      <c r="K57" s="1115" t="n"/>
      <c r="L57" s="1116" t="n"/>
      <c r="M57" s="1748">
        <f>+'FORMATO -PÁGINA 1'!K60*1000</f>
        <v/>
      </c>
      <c r="N57" s="1115" t="n"/>
      <c r="O57" s="1115" t="n"/>
      <c r="P57" s="1115" t="n"/>
      <c r="Q57" s="1115" t="n"/>
      <c r="R57" s="1115" t="n"/>
      <c r="S57" s="1115" t="n"/>
      <c r="T57" s="1116" t="n"/>
      <c r="U57" s="1748">
        <f>+'FORMATO -PÁGINA 1'!L60*1000</f>
        <v/>
      </c>
      <c r="V57" s="1115" t="n"/>
      <c r="W57" s="1115" t="n"/>
      <c r="X57" s="1115" t="n"/>
      <c r="Y57" s="1115" t="n"/>
      <c r="Z57" s="1115" t="n"/>
      <c r="AA57" s="1115" t="n"/>
      <c r="AB57" s="1116" t="n"/>
      <c r="AC57" s="364" t="n"/>
      <c r="AD57" s="1444" t="n"/>
      <c r="AE57" s="1115" t="n"/>
      <c r="AF57" s="1115" t="n"/>
      <c r="AG57" s="1116" t="n"/>
      <c r="AI57" s="1380" t="n"/>
      <c r="AJ57" s="1115" t="n"/>
      <c r="AK57" s="1115" t="n"/>
      <c r="AL57" s="1134" t="n"/>
    </row>
    <row r="58" ht="15" customHeight="1">
      <c r="B58" s="1747">
        <f>+'FORMATO -PÁGINA 1'!D61</f>
        <v/>
      </c>
      <c r="C58" s="1115" t="n"/>
      <c r="D58" s="1115" t="n"/>
      <c r="E58" s="1116" t="n"/>
      <c r="F58" s="1748">
        <f>+'FORMATO -PÁGINA 1'!I61</f>
        <v/>
      </c>
      <c r="G58" s="1115" t="n"/>
      <c r="H58" s="1115" t="n"/>
      <c r="I58" s="1115" t="n"/>
      <c r="J58" s="1115" t="n"/>
      <c r="K58" s="1115" t="n"/>
      <c r="L58" s="1116" t="n"/>
      <c r="M58" s="1748">
        <f>+'FORMATO -PÁGINA 1'!K61*1000</f>
        <v/>
      </c>
      <c r="N58" s="1115" t="n"/>
      <c r="O58" s="1115" t="n"/>
      <c r="P58" s="1115" t="n"/>
      <c r="Q58" s="1115" t="n"/>
      <c r="R58" s="1115" t="n"/>
      <c r="S58" s="1115" t="n"/>
      <c r="T58" s="1116" t="n"/>
      <c r="U58" s="1748">
        <f>+'FORMATO -PÁGINA 1'!L61*1000</f>
        <v/>
      </c>
      <c r="V58" s="1115" t="n"/>
      <c r="W58" s="1115" t="n"/>
      <c r="X58" s="1115" t="n"/>
      <c r="Y58" s="1115" t="n"/>
      <c r="Z58" s="1115" t="n"/>
      <c r="AA58" s="1115" t="n"/>
      <c r="AB58" s="1116" t="n"/>
      <c r="AC58" s="364" t="n"/>
      <c r="AD58" s="1444" t="n"/>
      <c r="AE58" s="1115" t="n"/>
      <c r="AF58" s="1115" t="n"/>
      <c r="AG58" s="1116" t="n"/>
      <c r="AI58" s="1380" t="n"/>
      <c r="AJ58" s="1115" t="n"/>
      <c r="AK58" s="1115" t="n"/>
      <c r="AL58" s="1134" t="n"/>
    </row>
    <row r="59" hidden="1" ht="15" customHeight="1">
      <c r="B59" s="1747" t="n"/>
      <c r="C59" s="1115" t="n"/>
      <c r="D59" s="1115" t="n"/>
      <c r="E59" s="1116" t="n"/>
      <c r="F59" s="1748" t="n"/>
      <c r="G59" s="1115" t="n"/>
      <c r="H59" s="1115" t="n"/>
      <c r="I59" s="1115" t="n"/>
      <c r="J59" s="1115" t="n"/>
      <c r="K59" s="1115" t="n"/>
      <c r="L59" s="1116" t="n"/>
      <c r="M59" s="1748" t="n"/>
      <c r="N59" s="1115" t="n"/>
      <c r="O59" s="1115" t="n"/>
      <c r="P59" s="1115" t="n"/>
      <c r="Q59" s="1115" t="n"/>
      <c r="R59" s="1115" t="n"/>
      <c r="S59" s="1115" t="n"/>
      <c r="T59" s="1116" t="n"/>
      <c r="U59" s="1748" t="n"/>
      <c r="V59" s="1115" t="n"/>
      <c r="W59" s="1115" t="n"/>
      <c r="X59" s="1115" t="n"/>
      <c r="Y59" s="1115" t="n"/>
      <c r="Z59" s="1115" t="n"/>
      <c r="AA59" s="1115" t="n"/>
      <c r="AB59" s="1116" t="n"/>
      <c r="AC59" s="364" t="n"/>
      <c r="AD59" s="1444" t="n"/>
      <c r="AE59" s="1115" t="n"/>
      <c r="AF59" s="1115" t="n"/>
      <c r="AG59" s="1116" t="n"/>
      <c r="AI59" s="1380" t="n"/>
      <c r="AJ59" s="1115" t="n"/>
      <c r="AK59" s="1115" t="n"/>
      <c r="AL59" s="1134" t="n"/>
    </row>
    <row r="60" hidden="1" ht="15" customHeight="1">
      <c r="B60" s="1747" t="n"/>
      <c r="C60" s="1115" t="n"/>
      <c r="D60" s="1115" t="n"/>
      <c r="E60" s="1116" t="n"/>
      <c r="F60" s="1748" t="n"/>
      <c r="G60" s="1115" t="n"/>
      <c r="H60" s="1115" t="n"/>
      <c r="I60" s="1115" t="n"/>
      <c r="J60" s="1115" t="n"/>
      <c r="K60" s="1115" t="n"/>
      <c r="L60" s="1116" t="n"/>
      <c r="M60" s="1748" t="n"/>
      <c r="N60" s="1115" t="n"/>
      <c r="O60" s="1115" t="n"/>
      <c r="P60" s="1115" t="n"/>
      <c r="Q60" s="1115" t="n"/>
      <c r="R60" s="1115" t="n"/>
      <c r="S60" s="1115" t="n"/>
      <c r="T60" s="1116" t="n"/>
      <c r="U60" s="1748" t="n"/>
      <c r="V60" s="1115" t="n"/>
      <c r="W60" s="1115" t="n"/>
      <c r="X60" s="1115" t="n"/>
      <c r="Y60" s="1115" t="n"/>
      <c r="Z60" s="1115" t="n"/>
      <c r="AA60" s="1115" t="n"/>
      <c r="AB60" s="1116" t="n"/>
      <c r="AC60" s="364" t="n"/>
      <c r="AD60" s="1444" t="n"/>
      <c r="AE60" s="1115" t="n"/>
      <c r="AF60" s="1115" t="n"/>
      <c r="AG60" s="1116" t="n"/>
      <c r="AI60" s="1380" t="n"/>
      <c r="AJ60" s="1115" t="n"/>
      <c r="AK60" s="1115" t="n"/>
      <c r="AL60" s="1134" t="n"/>
    </row>
    <row r="61" hidden="1" ht="15" customHeight="1">
      <c r="B61" s="1747" t="n"/>
      <c r="C61" s="1115" t="n"/>
      <c r="D61" s="1115" t="n"/>
      <c r="E61" s="1116" t="n"/>
      <c r="F61" s="1748" t="n"/>
      <c r="G61" s="1115" t="n"/>
      <c r="H61" s="1115" t="n"/>
      <c r="I61" s="1115" t="n"/>
      <c r="J61" s="1115" t="n"/>
      <c r="K61" s="1115" t="n"/>
      <c r="L61" s="1116" t="n"/>
      <c r="M61" s="1748" t="n"/>
      <c r="N61" s="1115" t="n"/>
      <c r="O61" s="1115" t="n"/>
      <c r="P61" s="1115" t="n"/>
      <c r="Q61" s="1115" t="n"/>
      <c r="R61" s="1115" t="n"/>
      <c r="S61" s="1115" t="n"/>
      <c r="T61" s="1116" t="n"/>
      <c r="U61" s="1748" t="n"/>
      <c r="V61" s="1115" t="n"/>
      <c r="W61" s="1115" t="n"/>
      <c r="X61" s="1115" t="n"/>
      <c r="Y61" s="1115" t="n"/>
      <c r="Z61" s="1115" t="n"/>
      <c r="AA61" s="1115" t="n"/>
      <c r="AB61" s="1116" t="n"/>
      <c r="AC61" s="364" t="n"/>
      <c r="AD61" s="1444" t="n"/>
      <c r="AE61" s="1115" t="n"/>
      <c r="AF61" s="1115" t="n"/>
      <c r="AG61" s="1116" t="n"/>
      <c r="AI61" s="1380" t="n"/>
      <c r="AJ61" s="1115" t="n"/>
      <c r="AK61" s="1115" t="n"/>
      <c r="AL61" s="1134" t="n"/>
    </row>
    <row r="62" ht="15" customHeight="1">
      <c r="B62" s="1749" t="inlineStr">
        <is>
          <t>TOTAL A FINANCIAR:</t>
        </is>
      </c>
      <c r="C62" s="1115" t="n"/>
      <c r="D62" s="1115" t="n"/>
      <c r="E62" s="1115" t="n"/>
      <c r="F62" s="1115" t="n"/>
      <c r="G62" s="1115" t="n"/>
      <c r="H62" s="1115" t="n"/>
      <c r="I62" s="1115" t="n"/>
      <c r="J62" s="1115" t="n"/>
      <c r="K62" s="1115" t="n"/>
      <c r="L62" s="1115" t="n"/>
      <c r="M62" s="1115" t="n"/>
      <c r="N62" s="1115" t="n"/>
      <c r="O62" s="1115" t="n"/>
      <c r="P62" s="1115" t="n"/>
      <c r="Q62" s="1115" t="n"/>
      <c r="R62" s="1115" t="n"/>
      <c r="S62" s="1115" t="n"/>
      <c r="T62" s="1116" t="n"/>
      <c r="U62" s="1748">
        <f>SUM(U55:AB61)</f>
        <v/>
      </c>
      <c r="V62" s="1115" t="n"/>
      <c r="W62" s="1115" t="n"/>
      <c r="X62" s="1115" t="n"/>
      <c r="Y62" s="1115" t="n"/>
      <c r="Z62" s="1115" t="n"/>
      <c r="AA62" s="1115" t="n"/>
      <c r="AB62" s="1116" t="n"/>
      <c r="AD62" s="365" t="n"/>
      <c r="AE62" s="365" t="n"/>
      <c r="AF62" s="365" t="n"/>
      <c r="AG62" s="365" t="n"/>
      <c r="AI62" s="366" t="n"/>
      <c r="AJ62" s="366" t="n"/>
      <c r="AK62" s="366" t="n"/>
      <c r="AL62" s="367" t="n"/>
    </row>
    <row r="63" ht="4.5" customHeight="1">
      <c r="B63" s="1382" t="n"/>
      <c r="C63" s="1094" t="n"/>
      <c r="D63" s="1094" t="n"/>
      <c r="E63" s="1094" t="n"/>
      <c r="F63" s="1094" t="n"/>
      <c r="G63" s="1094" t="n"/>
      <c r="H63" s="1094" t="n"/>
      <c r="I63" s="1094" t="n"/>
      <c r="J63" s="1094" t="n"/>
      <c r="K63" s="1094" t="n"/>
      <c r="L63" s="1094" t="n"/>
      <c r="M63" s="1094" t="n"/>
      <c r="N63" s="1094" t="n"/>
      <c r="O63" s="1094" t="n"/>
      <c r="P63" s="1094" t="n"/>
      <c r="Q63" s="1094" t="n"/>
      <c r="R63" s="1094" t="n"/>
      <c r="S63" s="1094" t="n"/>
      <c r="T63" s="1094" t="n"/>
      <c r="U63" s="1094" t="n"/>
      <c r="V63" s="1094" t="n"/>
      <c r="W63" s="1094" t="n"/>
      <c r="X63" s="1094" t="n"/>
      <c r="Y63" s="1094" t="n"/>
      <c r="Z63" s="1094" t="n"/>
      <c r="AA63" s="1094" t="n"/>
      <c r="AB63" s="1094" t="n"/>
      <c r="AC63" s="1094" t="n"/>
      <c r="AD63" s="1094" t="n"/>
      <c r="AE63" s="1094" t="n"/>
      <c r="AF63" s="1094" t="n"/>
      <c r="AG63" s="1094" t="n"/>
      <c r="AH63" s="1094" t="n"/>
      <c r="AI63" s="1094" t="n"/>
      <c r="AJ63" s="1094" t="n"/>
      <c r="AK63" s="1094" t="n"/>
      <c r="AL63" s="1096" t="n"/>
    </row>
    <row r="64" ht="15" customHeight="1">
      <c r="B64" s="1362" t="inlineStr">
        <is>
          <t>INFORMACION DEL CREDITO</t>
        </is>
      </c>
      <c r="C64" s="1141" t="n"/>
      <c r="D64" s="1141" t="n"/>
      <c r="E64" s="1141" t="n"/>
      <c r="F64" s="1141" t="n"/>
      <c r="G64" s="1141" t="n"/>
      <c r="H64" s="1141" t="n"/>
      <c r="I64" s="1141" t="n"/>
      <c r="J64" s="1141" t="n"/>
      <c r="K64" s="1141" t="n"/>
      <c r="L64" s="1141" t="n"/>
      <c r="M64" s="1141" t="n"/>
      <c r="N64" s="1141" t="n"/>
      <c r="O64" s="1141" t="n"/>
      <c r="P64" s="1141" t="n"/>
      <c r="Q64" s="1141" t="n"/>
      <c r="R64" s="1141" t="n"/>
      <c r="S64" s="1141" t="n"/>
      <c r="T64" s="1141" t="n"/>
      <c r="U64" s="1141" t="n"/>
      <c r="V64" s="1141" t="n"/>
      <c r="W64" s="1141" t="n"/>
      <c r="X64" s="1141" t="n"/>
      <c r="Y64" s="1141" t="n"/>
      <c r="Z64" s="1141" t="n"/>
      <c r="AA64" s="1141" t="n"/>
      <c r="AB64" s="1141" t="n"/>
      <c r="AC64" s="1141" t="n"/>
      <c r="AD64" s="1141" t="n"/>
      <c r="AE64" s="1141" t="n"/>
      <c r="AF64" s="1141" t="n"/>
      <c r="AG64" s="1141" t="n"/>
      <c r="AH64" s="1141" t="n"/>
      <c r="AI64" s="1141" t="n"/>
      <c r="AJ64" s="1141" t="n"/>
      <c r="AK64" s="1141" t="n"/>
      <c r="AL64" s="1142" t="n"/>
    </row>
    <row r="65" ht="4.5" customHeight="1">
      <c r="B65" s="1346" t="n"/>
      <c r="C65" s="1130" t="n"/>
      <c r="D65" s="1130" t="n"/>
      <c r="E65" s="1130" t="n"/>
      <c r="F65" s="1130" t="n"/>
      <c r="G65" s="1130" t="n"/>
      <c r="H65" s="1130" t="n"/>
      <c r="I65" s="1130" t="n"/>
      <c r="J65" s="1130" t="n"/>
      <c r="K65" s="1130" t="n"/>
      <c r="L65" s="1130" t="n"/>
      <c r="M65" s="1130" t="n"/>
      <c r="N65" s="1130" t="n"/>
      <c r="O65" s="1130" t="n"/>
      <c r="P65" s="1130" t="n"/>
      <c r="Q65" s="1130" t="n"/>
      <c r="R65" s="1130" t="n"/>
      <c r="S65" s="1130" t="n"/>
      <c r="T65" s="1130" t="n"/>
      <c r="U65" s="1130" t="n"/>
      <c r="V65" s="1130" t="n"/>
      <c r="W65" s="1130" t="n"/>
      <c r="X65" s="1130" t="n"/>
      <c r="Y65" s="1130" t="n"/>
      <c r="Z65" s="1130" t="n"/>
      <c r="AA65" s="1130" t="n"/>
      <c r="AB65" s="1130" t="n"/>
      <c r="AC65" s="1130" t="n"/>
      <c r="AD65" s="1130" t="n"/>
      <c r="AE65" s="1130" t="n"/>
      <c r="AF65" s="1130" t="n"/>
      <c r="AG65" s="1130" t="n"/>
      <c r="AH65" s="1130" t="n"/>
      <c r="AI65" s="1130" t="n"/>
      <c r="AJ65" s="1130" t="n"/>
      <c r="AK65" s="1130" t="n"/>
      <c r="AL65" s="1131" t="n"/>
    </row>
    <row r="66" ht="15" customHeight="1">
      <c r="B66" s="1451" t="inlineStr">
        <is>
          <t>DESEMBOLSO N°</t>
        </is>
      </c>
      <c r="C66" s="1094" t="n"/>
      <c r="D66" s="1094" t="n"/>
      <c r="E66" s="1094" t="n"/>
      <c r="F66" s="1094" t="n"/>
      <c r="G66" s="1094" t="n"/>
      <c r="H66" s="1123" t="n"/>
      <c r="I66" s="1347" t="n">
        <v>1</v>
      </c>
      <c r="J66" s="1116" t="n"/>
      <c r="K66" s="1385" t="inlineStr">
        <is>
          <t xml:space="preserve">DE:   </t>
        </is>
      </c>
      <c r="L66" s="1094" t="n"/>
      <c r="M66" s="1094" t="n"/>
      <c r="N66" s="1123" t="n"/>
      <c r="O66" s="1347" t="n">
        <v>1</v>
      </c>
      <c r="P66" s="1116" t="n"/>
      <c r="Q66" s="1439" t="n"/>
      <c r="R66" s="1439" t="n"/>
      <c r="S66" s="936" t="n"/>
      <c r="T66" s="1439" t="n"/>
      <c r="U66" s="1439" t="n"/>
      <c r="V66" s="1391" t="inlineStr">
        <is>
          <t>TIPO PLAN DE PAGOS:</t>
        </is>
      </c>
      <c r="W66" s="1094" t="n"/>
      <c r="X66" s="1094" t="n"/>
      <c r="Y66" s="1094" t="n"/>
      <c r="Z66" s="1094" t="n"/>
      <c r="AA66" s="1094" t="n"/>
      <c r="AB66" s="1094" t="n"/>
      <c r="AC66" s="1094" t="n"/>
      <c r="AD66" s="1357" t="inlineStr">
        <is>
          <t>LINEAL</t>
        </is>
      </c>
      <c r="AE66" s="1115" t="n"/>
      <c r="AF66" s="1115" t="n"/>
      <c r="AG66" s="1115" t="n"/>
      <c r="AH66" s="1115" t="n"/>
      <c r="AI66" s="1115" t="n"/>
      <c r="AJ66" s="1116" t="n"/>
      <c r="AK66" s="1440" t="inlineStr">
        <is>
          <t>XX</t>
        </is>
      </c>
      <c r="AL66" s="1116" t="n"/>
    </row>
    <row r="67" ht="15" customHeight="1">
      <c r="B67" s="1412" t="n"/>
      <c r="C67" s="1094" t="n"/>
      <c r="D67" s="1094" t="n"/>
      <c r="E67" s="1094" t="n"/>
      <c r="F67" s="1094" t="n"/>
      <c r="G67" s="1094" t="n"/>
      <c r="H67" s="1094" t="n"/>
      <c r="I67" s="1094" t="n"/>
      <c r="J67" s="1094" t="n"/>
      <c r="K67" s="1094" t="n"/>
      <c r="L67" s="1094" t="n"/>
      <c r="M67" s="1094" t="n"/>
      <c r="N67" s="1094" t="n"/>
      <c r="O67" s="1094" t="n"/>
      <c r="P67" s="1094" t="n"/>
      <c r="Q67" s="1094" t="n"/>
      <c r="R67" s="1094" t="n"/>
      <c r="S67" s="936" t="n"/>
      <c r="T67" s="1439" t="n"/>
      <c r="U67" s="1439" t="n"/>
      <c r="V67" s="1399" t="n"/>
      <c r="W67" s="1094" t="n"/>
      <c r="X67" s="1094" t="n"/>
      <c r="Y67" s="1094" t="n"/>
      <c r="Z67" s="1094" t="n"/>
      <c r="AA67" s="1094" t="n"/>
      <c r="AB67" s="1094" t="n"/>
      <c r="AC67" s="1123" t="n"/>
      <c r="AD67" s="1357" t="inlineStr">
        <is>
          <t>CAPITALIZABLE</t>
        </is>
      </c>
      <c r="AE67" s="1115" t="n"/>
      <c r="AF67" s="1115" t="n"/>
      <c r="AG67" s="1115" t="n"/>
      <c r="AH67" s="1115" t="n"/>
      <c r="AI67" s="1115" t="n"/>
      <c r="AJ67" s="1116" t="n"/>
      <c r="AK67" s="1338" t="n"/>
      <c r="AL67" s="1116" t="n"/>
    </row>
    <row r="68" ht="15" customHeight="1">
      <c r="B68" s="1451" t="inlineStr">
        <is>
          <t>Llave primer desembolso:</t>
        </is>
      </c>
      <c r="C68" s="1094" t="n"/>
      <c r="D68" s="1094" t="n"/>
      <c r="E68" s="1094" t="n"/>
      <c r="F68" s="1094" t="n"/>
      <c r="G68" s="1094" t="n"/>
      <c r="H68" s="1094" t="n"/>
      <c r="I68" s="1094" t="n"/>
      <c r="J68" s="1123" t="n"/>
      <c r="K68" s="1363" t="n"/>
      <c r="L68" s="1115" t="n"/>
      <c r="M68" s="1115" t="n"/>
      <c r="N68" s="1115" t="n"/>
      <c r="O68" s="1115" t="n"/>
      <c r="P68" s="1116" t="n"/>
      <c r="Q68" s="1439" t="n"/>
      <c r="R68" s="1439" t="n"/>
      <c r="S68" s="936" t="n"/>
      <c r="T68" s="1439" t="n"/>
      <c r="U68" s="1439" t="n"/>
      <c r="V68" s="1399" t="n"/>
      <c r="W68" s="1094" t="n"/>
      <c r="X68" s="1094" t="n"/>
      <c r="Y68" s="1094" t="n"/>
      <c r="Z68" s="1094" t="n"/>
      <c r="AA68" s="1094" t="n"/>
      <c r="AB68" s="1094" t="n"/>
      <c r="AC68" s="1123" t="n"/>
      <c r="AD68" s="1357" t="inlineStr">
        <is>
          <t>VARIABLE TOTAL</t>
        </is>
      </c>
      <c r="AE68" s="1115" t="n"/>
      <c r="AF68" s="1115" t="n"/>
      <c r="AG68" s="1115" t="n"/>
      <c r="AH68" s="1115" t="n"/>
      <c r="AI68" s="1115" t="n"/>
      <c r="AJ68" s="1116" t="n"/>
      <c r="AK68" s="1338" t="n"/>
      <c r="AL68" s="1116" t="n"/>
    </row>
    <row r="69" ht="4.5" customHeight="1">
      <c r="B69" s="1412" t="n"/>
      <c r="C69" s="1094" t="n"/>
      <c r="D69" s="1094" t="n"/>
      <c r="E69" s="1094" t="n"/>
      <c r="F69" s="1094" t="n"/>
      <c r="G69" s="1094" t="n"/>
      <c r="H69" s="1094" t="n"/>
      <c r="I69" s="1094" t="n"/>
      <c r="J69" s="1094" t="n"/>
      <c r="K69" s="1094" t="n"/>
      <c r="L69" s="1094" t="n"/>
      <c r="M69" s="1094" t="n"/>
      <c r="N69" s="1094" t="n"/>
      <c r="O69" s="1094" t="n"/>
      <c r="P69" s="1094" t="n"/>
      <c r="Q69" s="1094" t="n"/>
      <c r="R69" s="1094" t="n"/>
      <c r="S69" s="936" t="n"/>
      <c r="T69" s="1439" t="n"/>
      <c r="U69" s="1439" t="n"/>
      <c r="V69" s="1379" t="n"/>
      <c r="W69" s="1094" t="n"/>
      <c r="X69" s="1094" t="n"/>
      <c r="Y69" s="1094" t="n"/>
      <c r="Z69" s="1094" t="n"/>
      <c r="AA69" s="1094" t="n"/>
      <c r="AB69" s="1094" t="n"/>
      <c r="AC69" s="1094" t="n"/>
      <c r="AD69" s="1094" t="n"/>
      <c r="AE69" s="1094" t="n"/>
      <c r="AF69" s="1094" t="n"/>
      <c r="AG69" s="1094" t="n"/>
      <c r="AH69" s="1094" t="n"/>
      <c r="AI69" s="1094" t="n"/>
      <c r="AJ69" s="1094" t="n"/>
      <c r="AK69" s="1094" t="n"/>
      <c r="AL69" s="1096" t="n"/>
    </row>
    <row r="70" ht="15" customHeight="1">
      <c r="B70" s="360" t="n"/>
      <c r="Q70" s="1439" t="n"/>
      <c r="R70" s="1439" t="n"/>
      <c r="S70" s="936" t="n"/>
      <c r="T70" s="1439" t="n"/>
      <c r="U70" s="1439" t="n"/>
      <c r="V70" s="1461" t="inlineStr">
        <is>
          <t>PLAZO EN MESES:</t>
        </is>
      </c>
      <c r="W70" s="1094" t="n"/>
      <c r="X70" s="1094" t="n"/>
      <c r="Y70" s="1094" t="n"/>
      <c r="Z70" s="1094" t="n"/>
      <c r="AA70" s="1094" t="n"/>
      <c r="AB70" s="1094" t="n"/>
      <c r="AC70" s="1094" t="n"/>
      <c r="AD70" s="1123" t="n"/>
      <c r="AE70" s="1359">
        <f>+M85*M86</f>
        <v/>
      </c>
      <c r="AF70" s="1115" t="n"/>
      <c r="AG70" s="1115" t="n"/>
      <c r="AH70" s="1115" t="n"/>
      <c r="AI70" s="1115" t="n"/>
      <c r="AJ70" s="1115" t="n"/>
      <c r="AK70" s="1115" t="n"/>
      <c r="AL70" s="1134" t="n"/>
    </row>
    <row r="71" ht="4.5" customHeight="1">
      <c r="B71" s="360" t="n"/>
      <c r="Q71" s="1439" t="n"/>
      <c r="R71" s="1439" t="n"/>
      <c r="S71" s="936" t="n"/>
      <c r="T71" s="1439" t="n"/>
      <c r="U71" s="1439" t="n"/>
      <c r="V71" s="1379" t="n"/>
      <c r="W71" s="1094" t="n"/>
      <c r="X71" s="1094" t="n"/>
      <c r="Y71" s="1094" t="n"/>
      <c r="Z71" s="1094" t="n"/>
      <c r="AA71" s="1094" t="n"/>
      <c r="AB71" s="1094" t="n"/>
      <c r="AC71" s="1094" t="n"/>
      <c r="AD71" s="1094" t="n"/>
      <c r="AE71" s="1094" t="n"/>
      <c r="AF71" s="1094" t="n"/>
      <c r="AG71" s="1094" t="n"/>
      <c r="AH71" s="1094" t="n"/>
      <c r="AI71" s="1094" t="n"/>
      <c r="AJ71" s="1094" t="n"/>
      <c r="AK71" s="1094" t="n"/>
      <c r="AL71" s="1096" t="n"/>
    </row>
    <row r="72" ht="15" customHeight="1">
      <c r="B72" s="1454" t="inlineStr">
        <is>
          <t xml:space="preserve">Llave de operación cancelada a consolidar </t>
        </is>
      </c>
      <c r="C72" s="1094" t="n"/>
      <c r="D72" s="1094" t="n"/>
      <c r="E72" s="1094" t="n"/>
      <c r="F72" s="1094" t="n"/>
      <c r="G72" s="1094" t="n"/>
      <c r="H72" s="1094" t="n"/>
      <c r="I72" s="1094" t="n"/>
      <c r="J72" s="1094" t="n"/>
      <c r="K72" s="1094" t="n"/>
      <c r="L72" s="1094" t="n"/>
      <c r="M72" s="1094" t="n"/>
      <c r="N72" s="1094" t="n"/>
      <c r="O72" s="1094" t="n"/>
      <c r="P72" s="1094" t="n"/>
      <c r="Q72" s="1439" t="n"/>
      <c r="R72" s="1439" t="n"/>
      <c r="S72" s="936" t="n"/>
      <c r="T72" s="1439" t="n"/>
      <c r="U72" s="1439" t="n"/>
      <c r="V72" s="1443" t="inlineStr">
        <is>
          <t>FECHA 1er. VCTO INTERES</t>
        </is>
      </c>
      <c r="W72" s="1130" t="n"/>
      <c r="X72" s="1130" t="n"/>
      <c r="Y72" s="1130" t="n"/>
      <c r="Z72" s="1130" t="n"/>
      <c r="AA72" s="1130" t="n"/>
      <c r="AB72" s="1130" t="n"/>
      <c r="AC72" s="1130" t="n"/>
      <c r="AD72" s="1144" t="n"/>
      <c r="AE72" s="1395" t="inlineStr">
        <is>
          <t>DIA</t>
        </is>
      </c>
      <c r="AF72" s="1116" t="n"/>
      <c r="AG72" s="1395" t="inlineStr">
        <is>
          <t>MES</t>
        </is>
      </c>
      <c r="AH72" s="1116" t="n"/>
      <c r="AI72" s="1395" t="inlineStr">
        <is>
          <t>AÑO</t>
        </is>
      </c>
      <c r="AJ72" s="1115" t="n"/>
      <c r="AK72" s="1115" t="n"/>
      <c r="AL72" s="1116" t="n"/>
    </row>
    <row r="73" ht="15" customHeight="1">
      <c r="B73" s="1451" t="inlineStr">
        <is>
          <t>o a reingresar:</t>
        </is>
      </c>
      <c r="C73" s="1094" t="n"/>
      <c r="D73" s="1094" t="n"/>
      <c r="E73" s="1094" t="n"/>
      <c r="F73" s="1094" t="n"/>
      <c r="G73" s="1094" t="n"/>
      <c r="H73" s="1094" t="n"/>
      <c r="I73" s="1094" t="n"/>
      <c r="J73" s="1123" t="n"/>
      <c r="K73" s="1363" t="n"/>
      <c r="L73" s="1115" t="n"/>
      <c r="M73" s="1115" t="n"/>
      <c r="N73" s="1115" t="n"/>
      <c r="O73" s="1115" t="n"/>
      <c r="P73" s="1116" t="n"/>
      <c r="S73" s="936" t="n"/>
      <c r="T73" s="1439" t="n"/>
      <c r="U73" s="1439" t="n"/>
      <c r="V73" s="1236" t="n"/>
      <c r="W73" s="1141" t="n"/>
      <c r="X73" s="1141" t="n"/>
      <c r="Y73" s="1141" t="n"/>
      <c r="Z73" s="1141" t="n"/>
      <c r="AA73" s="1141" t="n"/>
      <c r="AB73" s="1141" t="n"/>
      <c r="AC73" s="1141" t="n"/>
      <c r="AD73" s="1146" t="n"/>
      <c r="AE73" s="1744">
        <f>+EDATE(K20,M85)</f>
        <v/>
      </c>
      <c r="AF73" s="1141" t="n"/>
      <c r="AG73" s="1141" t="n"/>
      <c r="AH73" s="1141" t="n"/>
      <c r="AI73" s="1141" t="n"/>
      <c r="AJ73" s="1141" t="n"/>
      <c r="AK73" s="1141" t="n"/>
      <c r="AL73" s="1146" t="n"/>
    </row>
    <row r="74" ht="15" customHeight="1">
      <c r="B74" s="360" t="n"/>
      <c r="S74" s="936" t="n"/>
      <c r="T74" s="1439" t="n"/>
      <c r="U74" s="1439" t="n"/>
      <c r="V74" s="1363" t="inlineStr">
        <is>
          <t>FECHA VCTO FINAL</t>
        </is>
      </c>
      <c r="W74" s="1130" t="n"/>
      <c r="X74" s="1130" t="n"/>
      <c r="Y74" s="1130" t="n"/>
      <c r="Z74" s="1130" t="n"/>
      <c r="AA74" s="1130" t="n"/>
      <c r="AB74" s="1130" t="n"/>
      <c r="AC74" s="1130" t="n"/>
      <c r="AD74" s="1144" t="n"/>
      <c r="AE74" s="1395" t="inlineStr">
        <is>
          <t>DIA</t>
        </is>
      </c>
      <c r="AF74" s="1116" t="n"/>
      <c r="AG74" s="1395" t="inlineStr">
        <is>
          <t>MES</t>
        </is>
      </c>
      <c r="AH74" s="1116" t="n"/>
      <c r="AI74" s="1395" t="inlineStr">
        <is>
          <t>AÑO</t>
        </is>
      </c>
      <c r="AJ74" s="1115" t="n"/>
      <c r="AK74" s="1115" t="n"/>
      <c r="AL74" s="1116" t="n"/>
    </row>
    <row r="75" ht="15" customHeight="1">
      <c r="B75" s="360" t="n"/>
      <c r="S75" s="936" t="n"/>
      <c r="T75" s="8" t="n"/>
      <c r="U75" s="8" t="n"/>
      <c r="V75" s="1236" t="n"/>
      <c r="W75" s="1141" t="n"/>
      <c r="X75" s="1141" t="n"/>
      <c r="Y75" s="1141" t="n"/>
      <c r="Z75" s="1141" t="n"/>
      <c r="AA75" s="1141" t="n"/>
      <c r="AB75" s="1141" t="n"/>
      <c r="AC75" s="1141" t="n"/>
      <c r="AD75" s="1146" t="n"/>
      <c r="AE75" s="1744">
        <f>+EDATE(K20,AE70)</f>
        <v/>
      </c>
      <c r="AF75" s="1141" t="n"/>
      <c r="AG75" s="1141" t="n"/>
      <c r="AH75" s="1141" t="n"/>
      <c r="AI75" s="1141" t="n"/>
      <c r="AJ75" s="1141" t="n"/>
      <c r="AK75" s="1141" t="n"/>
      <c r="AL75" s="1146" t="n"/>
    </row>
    <row r="76" ht="4.5" customHeight="1">
      <c r="B76" s="360" t="n"/>
      <c r="S76" s="936" t="n"/>
      <c r="T76" s="1360" t="n"/>
      <c r="U76" s="1094" t="n"/>
      <c r="V76" s="1094" t="n"/>
      <c r="W76" s="1094" t="n"/>
      <c r="X76" s="1094" t="n"/>
      <c r="Y76" s="1094" t="n"/>
      <c r="Z76" s="1094" t="n"/>
      <c r="AA76" s="1094" t="n"/>
      <c r="AB76" s="1094" t="n"/>
      <c r="AC76" s="1094" t="n"/>
      <c r="AD76" s="1094" t="n"/>
      <c r="AE76" s="1094" t="n"/>
      <c r="AF76" s="1094" t="n"/>
      <c r="AG76" s="1094" t="n"/>
      <c r="AH76" s="1094" t="n"/>
      <c r="AI76" s="1094" t="n"/>
      <c r="AJ76" s="1094" t="n"/>
      <c r="AK76" s="1094" t="n"/>
      <c r="AL76" s="1096" t="n"/>
    </row>
    <row r="77" ht="15" customHeight="1">
      <c r="B77" s="1474" t="n"/>
      <c r="C77" s="1094" t="n"/>
      <c r="D77" s="1094" t="n"/>
      <c r="E77" s="1094" t="n"/>
      <c r="F77" s="1094" t="n"/>
      <c r="G77" s="1094" t="n"/>
      <c r="H77" s="1094" t="n"/>
      <c r="I77" s="1094" t="n"/>
      <c r="J77" s="1094" t="n"/>
      <c r="K77" s="1094" t="n"/>
      <c r="L77" s="1094" t="n"/>
      <c r="M77" s="1094" t="n"/>
      <c r="N77" s="1094" t="n"/>
      <c r="O77" s="1094" t="n"/>
      <c r="P77" s="1094" t="n"/>
      <c r="Q77" s="1094" t="n"/>
      <c r="R77" s="1094" t="n"/>
      <c r="S77" s="1094" t="n"/>
      <c r="T77" s="1094" t="n"/>
      <c r="U77" s="1094" t="n"/>
      <c r="V77" s="1094" t="n"/>
      <c r="W77" s="1094" t="n"/>
      <c r="X77" s="1094" t="n"/>
      <c r="Y77" s="1094" t="n"/>
      <c r="Z77" s="1094" t="n"/>
      <c r="AA77" s="1094" t="n"/>
      <c r="AB77" s="1094" t="n"/>
      <c r="AC77" s="1094" t="n"/>
      <c r="AD77" s="1094" t="n"/>
      <c r="AE77" s="1094" t="n"/>
      <c r="AF77" s="1094" t="n"/>
      <c r="AG77" s="1094" t="n"/>
      <c r="AH77" s="1094" t="n"/>
      <c r="AI77" s="1094" t="n"/>
      <c r="AJ77" s="1094" t="n"/>
      <c r="AK77" s="1094" t="n"/>
      <c r="AL77" s="1096" t="n"/>
    </row>
    <row r="78" ht="4.5" customHeight="1">
      <c r="B78" s="1418" t="n"/>
      <c r="C78" s="1094" t="n"/>
      <c r="D78" s="1094" t="n"/>
      <c r="E78" s="1094" t="n"/>
      <c r="F78" s="1094" t="n"/>
      <c r="G78" s="1094" t="n"/>
      <c r="H78" s="1094" t="n"/>
      <c r="I78" s="1094" t="n"/>
      <c r="J78" s="1094" t="n"/>
      <c r="K78" s="1094" t="n"/>
      <c r="L78" s="1094" t="n"/>
      <c r="M78" s="1094" t="n"/>
      <c r="N78" s="1094" t="n"/>
      <c r="O78" s="1094" t="n"/>
      <c r="P78" s="1094" t="n"/>
      <c r="Q78" s="1094" t="n"/>
      <c r="R78" s="1094" t="n"/>
      <c r="S78" s="1094" t="n"/>
      <c r="T78" s="1094" t="n"/>
      <c r="U78" s="1094" t="n"/>
      <c r="V78" s="1094" t="n"/>
      <c r="W78" s="1094" t="n"/>
      <c r="X78" s="1094" t="n"/>
      <c r="Y78" s="1094" t="n"/>
      <c r="Z78" s="1094" t="n"/>
      <c r="AA78" s="1094" t="n"/>
      <c r="AB78" s="1094" t="n"/>
      <c r="AC78" s="1094" t="n"/>
      <c r="AD78" s="1094" t="n"/>
      <c r="AE78" s="1094" t="n"/>
      <c r="AF78" s="1094" t="n"/>
      <c r="AG78" s="1094" t="n"/>
      <c r="AH78" s="1094" t="n"/>
      <c r="AI78" s="1094" t="n"/>
      <c r="AJ78" s="1094" t="n"/>
      <c r="AK78" s="1094" t="n"/>
      <c r="AL78" s="1096" t="n"/>
    </row>
    <row r="79" ht="15" customHeight="1">
      <c r="B79" s="1454" t="inlineStr">
        <is>
          <t>INTERESES:</t>
        </is>
      </c>
      <c r="C79" s="1094" t="n"/>
      <c r="D79" s="1094" t="n"/>
      <c r="E79" s="1094" t="n"/>
      <c r="F79" s="1094" t="n"/>
      <c r="G79" s="1094" t="n"/>
      <c r="H79" s="1094" t="n"/>
      <c r="I79" s="1094" t="n"/>
      <c r="J79" s="1094" t="n"/>
      <c r="K79" s="1094" t="n"/>
      <c r="L79" s="1094" t="n"/>
      <c r="M79" s="1094" t="n"/>
      <c r="N79" s="1094" t="n"/>
      <c r="O79" s="1094" t="n"/>
      <c r="P79" s="1094" t="n"/>
      <c r="Q79" s="1094" t="n"/>
      <c r="R79" s="1094" t="n"/>
      <c r="S79" s="937" t="n"/>
      <c r="T79" s="1381" t="n"/>
      <c r="U79" s="1473" t="inlineStr">
        <is>
          <t>CAPITAL:</t>
        </is>
      </c>
      <c r="V79" s="1094" t="n"/>
      <c r="W79" s="1094" t="n"/>
      <c r="X79" s="1094" t="n"/>
      <c r="Y79" s="1094" t="n"/>
      <c r="Z79" s="1094" t="n"/>
      <c r="AA79" s="1094" t="n"/>
      <c r="AB79" s="1094" t="n"/>
      <c r="AC79" s="1094" t="n"/>
      <c r="AD79" s="1094" t="n"/>
      <c r="AE79" s="1094" t="n"/>
      <c r="AF79" s="1094" t="n"/>
      <c r="AG79" s="1094" t="n"/>
      <c r="AH79" s="1094" t="n"/>
      <c r="AI79" s="1094" t="n"/>
      <c r="AJ79" s="1094" t="n"/>
      <c r="AK79" s="1094" t="n"/>
      <c r="AL79" s="1096" t="n"/>
    </row>
    <row r="80" ht="4.5" customHeight="1">
      <c r="B80" s="1412" t="n"/>
      <c r="C80" s="1094" t="n"/>
      <c r="D80" s="1094" t="n"/>
      <c r="E80" s="1094" t="n"/>
      <c r="F80" s="1094" t="n"/>
      <c r="G80" s="1094" t="n"/>
      <c r="H80" s="1094" t="n"/>
      <c r="I80" s="1094" t="n"/>
      <c r="J80" s="1094" t="n"/>
      <c r="K80" s="1094" t="n"/>
      <c r="L80" s="1094" t="n"/>
      <c r="M80" s="1094" t="n"/>
      <c r="N80" s="1094" t="n"/>
      <c r="O80" s="1094" t="n"/>
      <c r="P80" s="1094" t="n"/>
      <c r="Q80" s="1094" t="n"/>
      <c r="R80" s="1094" t="n"/>
      <c r="S80" s="937" t="n"/>
      <c r="T80" s="1381" t="n"/>
      <c r="U80" s="1438" t="n"/>
      <c r="V80" s="1141" t="n"/>
      <c r="W80" s="1141" t="n"/>
      <c r="X80" s="1141" t="n"/>
      <c r="Y80" s="1141" t="n"/>
      <c r="Z80" s="1141" t="n"/>
      <c r="AA80" s="1141" t="n"/>
      <c r="AB80" s="1141" t="n"/>
      <c r="AC80" s="1141" t="n"/>
      <c r="AD80" s="1141" t="n"/>
      <c r="AE80" s="1141" t="n"/>
      <c r="AF80" s="1141" t="n"/>
      <c r="AG80" s="1141" t="n"/>
      <c r="AH80" s="1141" t="n"/>
      <c r="AI80" s="1141" t="n"/>
      <c r="AJ80" s="1141" t="n"/>
      <c r="AK80" s="1141" t="n"/>
      <c r="AL80" s="1142" t="n"/>
    </row>
    <row r="81" ht="15" customHeight="1">
      <c r="B81" s="1367" t="inlineStr">
        <is>
          <t>VENCIDOS</t>
        </is>
      </c>
      <c r="C81" s="1115" t="n"/>
      <c r="D81" s="1115" t="n"/>
      <c r="E81" s="1115" t="n"/>
      <c r="F81" s="1115" t="n"/>
      <c r="G81" s="1115" t="n"/>
      <c r="H81" s="1115" t="n"/>
      <c r="I81" s="1115" t="n"/>
      <c r="J81" s="1115" t="n"/>
      <c r="K81" s="1115" t="n"/>
      <c r="L81" s="1116" t="n"/>
      <c r="M81" s="1338" t="inlineStr">
        <is>
          <t>XX</t>
        </is>
      </c>
      <c r="N81" s="1116" t="n"/>
      <c r="O81" s="1750" t="n"/>
      <c r="Q81" s="368" t="n"/>
      <c r="R81" s="368" t="n"/>
      <c r="S81" s="937" t="n"/>
      <c r="T81" s="1381" t="n"/>
      <c r="U81" s="1357" t="inlineStr">
        <is>
          <t>VALOR TOTAL DE CAPITAL</t>
        </is>
      </c>
      <c r="V81" s="1115" t="n"/>
      <c r="W81" s="1115" t="n"/>
      <c r="X81" s="1115" t="n"/>
      <c r="Y81" s="1115" t="n"/>
      <c r="Z81" s="1115" t="n"/>
      <c r="AA81" s="1115" t="n"/>
      <c r="AB81" s="1115" t="n"/>
      <c r="AC81" s="1115" t="n"/>
      <c r="AD81" s="1115" t="n"/>
      <c r="AE81" s="1115" t="n"/>
      <c r="AF81" s="1116" t="n"/>
      <c r="AG81" s="1751">
        <f>U62</f>
        <v/>
      </c>
      <c r="AH81" s="1115" t="n"/>
      <c r="AI81" s="1115" t="n"/>
      <c r="AJ81" s="1115" t="n"/>
      <c r="AK81" s="1115" t="n"/>
      <c r="AL81" s="1134" t="n"/>
    </row>
    <row r="82" ht="15" customFormat="1" customHeight="1" s="349">
      <c r="B82" s="1472" t="n"/>
      <c r="C82" s="1130" t="n"/>
      <c r="D82" s="1130" t="n"/>
      <c r="E82" s="1130" t="n"/>
      <c r="F82" s="1130" t="n"/>
      <c r="G82" s="1130" t="n"/>
      <c r="H82" s="1130" t="n"/>
      <c r="I82" s="1130" t="n"/>
      <c r="J82" s="1130" t="n"/>
      <c r="K82" s="1130" t="n"/>
      <c r="L82" s="1130" t="n"/>
      <c r="M82" s="1431" t="n"/>
      <c r="N82" s="1130" t="n"/>
      <c r="O82" s="1752" t="n"/>
      <c r="Q82" s="371" t="n"/>
      <c r="R82" s="371" t="n"/>
      <c r="S82" s="937" t="n"/>
      <c r="T82" s="1381" t="n"/>
      <c r="U82" s="1357" t="inlineStr">
        <is>
          <t>MARGEN DE REDESCUENTO (%)</t>
        </is>
      </c>
      <c r="V82" s="1115" t="n"/>
      <c r="W82" s="1115" t="n"/>
      <c r="X82" s="1115" t="n"/>
      <c r="Y82" s="1115" t="n"/>
      <c r="Z82" s="1115" t="n"/>
      <c r="AA82" s="1115" t="n"/>
      <c r="AB82" s="1115" t="n"/>
      <c r="AC82" s="1115" t="n"/>
      <c r="AD82" s="1115" t="n"/>
      <c r="AE82" s="1115" t="n"/>
      <c r="AF82" s="1116" t="n"/>
      <c r="AG82" s="1427" t="n">
        <v>1</v>
      </c>
      <c r="AH82" s="1115" t="n"/>
      <c r="AI82" s="1115" t="n"/>
      <c r="AJ82" s="1115" t="n"/>
      <c r="AK82" s="1115" t="n"/>
      <c r="AL82" s="1134" t="n"/>
      <c r="AM82" s="341" t="n"/>
      <c r="AN82" s="341" t="n"/>
      <c r="AO82" s="341" t="n"/>
      <c r="AP82" s="341" t="n"/>
      <c r="AQ82" s="341" t="n"/>
      <c r="AR82" s="341" t="n"/>
      <c r="AS82" s="341" t="n"/>
      <c r="AT82" s="341" t="n"/>
    </row>
    <row r="83" ht="15" customHeight="1">
      <c r="B83" s="360" t="n"/>
      <c r="O83" s="1750" t="n"/>
      <c r="Q83" s="368" t="n"/>
      <c r="R83" s="368" t="n"/>
      <c r="S83" s="937" t="n"/>
      <c r="T83" s="1381" t="n"/>
      <c r="U83" s="1357" t="inlineStr">
        <is>
          <t>VALOR DEL REDESCUENTO:</t>
        </is>
      </c>
      <c r="V83" s="1115" t="n"/>
      <c r="W83" s="1115" t="n"/>
      <c r="X83" s="1115" t="n"/>
      <c r="Y83" s="1115" t="n"/>
      <c r="Z83" s="1115" t="n"/>
      <c r="AA83" s="1115" t="n"/>
      <c r="AB83" s="1115" t="n"/>
      <c r="AC83" s="1115" t="n"/>
      <c r="AD83" s="1115" t="n"/>
      <c r="AE83" s="1115" t="n"/>
      <c r="AF83" s="1116" t="n"/>
      <c r="AG83" s="1751">
        <f>AG81*AG82</f>
        <v/>
      </c>
      <c r="AH83" s="1115" t="n"/>
      <c r="AI83" s="1115" t="n"/>
      <c r="AJ83" s="1115" t="n"/>
      <c r="AK83" s="1115" t="n"/>
      <c r="AL83" s="1134" t="n"/>
    </row>
    <row r="84" ht="4.5" customFormat="1" customHeight="1" s="349">
      <c r="B84" s="372" t="n"/>
      <c r="C84" s="373" t="n"/>
      <c r="D84" s="373" t="n"/>
      <c r="E84" s="373" t="n"/>
      <c r="F84" s="373" t="n"/>
      <c r="G84" s="373" t="n"/>
      <c r="H84" s="373" t="n"/>
      <c r="I84" s="373" t="n"/>
      <c r="J84" s="373" t="n"/>
      <c r="K84" s="373" t="n"/>
      <c r="L84" s="373" t="n"/>
      <c r="M84" s="373" t="n"/>
      <c r="N84" s="373" t="n"/>
      <c r="O84" s="1752" t="n"/>
      <c r="Q84" s="371" t="n"/>
      <c r="R84" s="371" t="n"/>
      <c r="S84" s="937" t="n"/>
      <c r="T84" s="1381" t="n"/>
      <c r="U84" s="1355" t="n"/>
      <c r="V84" s="1115" t="n"/>
      <c r="W84" s="1115" t="n"/>
      <c r="X84" s="1115" t="n"/>
      <c r="Y84" s="1115" t="n"/>
      <c r="Z84" s="1115" t="n"/>
      <c r="AA84" s="1115" t="n"/>
      <c r="AB84" s="1115" t="n"/>
      <c r="AC84" s="1115" t="n"/>
      <c r="AD84" s="1115" t="n"/>
      <c r="AE84" s="1115" t="n"/>
      <c r="AF84" s="1115" t="n"/>
      <c r="AG84" s="1441" t="n"/>
      <c r="AH84" s="1115" t="n"/>
      <c r="AL84" s="374" t="n"/>
      <c r="AM84" s="341" t="n"/>
      <c r="AN84" s="341" t="n"/>
      <c r="AO84" s="341" t="n"/>
      <c r="AP84" s="341" t="n"/>
      <c r="AQ84" s="341" t="n"/>
      <c r="AR84" s="341" t="n"/>
      <c r="AS84" s="341" t="n"/>
      <c r="AT84" s="341" t="n"/>
    </row>
    <row r="85" ht="15" customHeight="1">
      <c r="B85" s="1367" t="inlineStr">
        <is>
          <t>PERIODICIDAD (MESES)</t>
        </is>
      </c>
      <c r="C85" s="1115" t="n"/>
      <c r="D85" s="1115" t="n"/>
      <c r="E85" s="1115" t="n"/>
      <c r="F85" s="1115" t="n"/>
      <c r="G85" s="1115" t="n"/>
      <c r="H85" s="1115" t="n"/>
      <c r="I85" s="1115" t="n"/>
      <c r="J85" s="1115" t="n"/>
      <c r="K85" s="1115" t="n"/>
      <c r="L85" s="1116" t="n"/>
      <c r="M85" s="1753">
        <f>+Intro_data!C44</f>
        <v/>
      </c>
      <c r="N85" s="1116" t="n"/>
      <c r="O85" s="1750" t="n"/>
      <c r="Q85" s="368" t="n"/>
      <c r="R85" s="368" t="n"/>
      <c r="S85" s="937" t="n"/>
      <c r="T85" s="1381" t="n"/>
      <c r="U85" s="1357" t="inlineStr">
        <is>
          <t>PERIODICIDAD (MESES)</t>
        </is>
      </c>
      <c r="V85" s="1115" t="n"/>
      <c r="W85" s="1115" t="n"/>
      <c r="X85" s="1115" t="n"/>
      <c r="Y85" s="1115" t="n"/>
      <c r="Z85" s="1115" t="n"/>
      <c r="AA85" s="1115" t="n"/>
      <c r="AB85" s="1115" t="n"/>
      <c r="AC85" s="1115" t="n"/>
      <c r="AD85" s="1115" t="n"/>
      <c r="AE85" s="1115" t="n"/>
      <c r="AF85" s="1116" t="n"/>
      <c r="AG85" s="1753">
        <f>+Intro_data!C46</f>
        <v/>
      </c>
      <c r="AH85" s="1116" t="n"/>
      <c r="AL85" s="352" t="n"/>
    </row>
    <row r="86" ht="15" customFormat="1" customHeight="1" s="349">
      <c r="B86" s="1367" t="inlineStr">
        <is>
          <t>NUMERO DE ABONOS:</t>
        </is>
      </c>
      <c r="C86" s="1115" t="n"/>
      <c r="D86" s="1115" t="n"/>
      <c r="E86" s="1115" t="n"/>
      <c r="F86" s="1115" t="n"/>
      <c r="G86" s="1115" t="n"/>
      <c r="H86" s="1115" t="n"/>
      <c r="I86" s="1115" t="n"/>
      <c r="J86" s="1115" t="n"/>
      <c r="K86" s="1115" t="n"/>
      <c r="L86" s="1116" t="n"/>
      <c r="M86" s="1753">
        <f>+Intro_data!C45</f>
        <v/>
      </c>
      <c r="N86" s="1116" t="n"/>
      <c r="O86" s="1752" t="n"/>
      <c r="Q86" s="371" t="n"/>
      <c r="R86" s="371" t="n"/>
      <c r="S86" s="937" t="n"/>
      <c r="T86" s="1381" t="n"/>
      <c r="U86" s="1357" t="inlineStr">
        <is>
          <t>ABONOS (NUMERO)</t>
        </is>
      </c>
      <c r="V86" s="1115" t="n"/>
      <c r="W86" s="1115" t="n"/>
      <c r="X86" s="1115" t="n"/>
      <c r="Y86" s="1115" t="n"/>
      <c r="Z86" s="1115" t="n"/>
      <c r="AA86" s="1115" t="n"/>
      <c r="AB86" s="1115" t="n"/>
      <c r="AC86" s="1115" t="n"/>
      <c r="AD86" s="1115" t="n"/>
      <c r="AE86" s="1115" t="n"/>
      <c r="AF86" s="1116" t="n"/>
      <c r="AG86" s="1753">
        <f>+Intro_data!C47</f>
        <v/>
      </c>
      <c r="AH86" s="1116" t="n"/>
      <c r="AL86" s="374" t="n"/>
      <c r="AM86" s="341" t="n"/>
      <c r="AN86" s="341" t="n"/>
      <c r="AO86" s="341" t="n"/>
      <c r="AP86" s="341" t="n"/>
      <c r="AQ86" s="341" t="n"/>
      <c r="AR86" s="341" t="n"/>
      <c r="AS86" s="341" t="n"/>
      <c r="AT86" s="341" t="n"/>
    </row>
    <row r="87" ht="15" customHeight="1">
      <c r="B87" s="1435" t="inlineStr">
        <is>
          <t>MARGEN TASA DE INTERES (NOMINAL)</t>
        </is>
      </c>
      <c r="C87" s="1115" t="n"/>
      <c r="D87" s="1115" t="n"/>
      <c r="E87" s="1115" t="n"/>
      <c r="F87" s="1115" t="n"/>
      <c r="G87" s="1115" t="n"/>
      <c r="H87" s="1115" t="n"/>
      <c r="I87" s="1115" t="n"/>
      <c r="J87" s="1115" t="n"/>
      <c r="K87" s="1115" t="n"/>
      <c r="L87" s="1116" t="n"/>
      <c r="M87" s="1754">
        <f>+Intro_data!C48</f>
        <v/>
      </c>
      <c r="N87" s="1116" t="n"/>
      <c r="O87" s="1750" t="n"/>
      <c r="Q87" s="368" t="n"/>
      <c r="R87" s="368" t="n"/>
      <c r="S87" s="937" t="n"/>
      <c r="T87" s="1381" t="n"/>
      <c r="U87" s="1357" t="inlineStr">
        <is>
          <t>PERIODO GRACIA (MESES)</t>
        </is>
      </c>
      <c r="V87" s="1115" t="n"/>
      <c r="W87" s="1115" t="n"/>
      <c r="X87" s="1115" t="n"/>
      <c r="Y87" s="1115" t="n"/>
      <c r="Z87" s="1115" t="n"/>
      <c r="AA87" s="1115" t="n"/>
      <c r="AB87" s="1115" t="n"/>
      <c r="AC87" s="1115" t="n"/>
      <c r="AD87" s="1115" t="n"/>
      <c r="AE87" s="1115" t="n"/>
      <c r="AF87" s="1116" t="n"/>
      <c r="AG87" s="1413">
        <f>+AE70-(AG85*AG86)</f>
        <v/>
      </c>
      <c r="AH87" s="1116" t="n"/>
      <c r="AL87" s="352" t="n"/>
    </row>
    <row r="88" ht="4.5" customHeight="1">
      <c r="B88" s="1382" t="n"/>
      <c r="C88" s="1094" t="n"/>
      <c r="D88" s="1094" t="n"/>
      <c r="E88" s="1094" t="n"/>
      <c r="F88" s="1094" t="n"/>
      <c r="G88" s="1094" t="n"/>
      <c r="H88" s="1094" t="n"/>
      <c r="I88" s="1094" t="n"/>
      <c r="J88" s="1094" t="n"/>
      <c r="K88" s="1094" t="n"/>
      <c r="L88" s="1094" t="n"/>
      <c r="M88" s="1094" t="n"/>
      <c r="N88" s="1094" t="n"/>
      <c r="O88" s="1094" t="n"/>
      <c r="P88" s="1094" t="n"/>
      <c r="Q88" s="1094" t="n"/>
      <c r="R88" s="1094" t="n"/>
      <c r="S88" s="1094" t="n"/>
      <c r="T88" s="1094" t="n"/>
      <c r="U88" s="1094" t="n"/>
      <c r="V88" s="1094" t="n"/>
      <c r="W88" s="1094" t="n"/>
      <c r="X88" s="1094" t="n"/>
      <c r="Y88" s="1094" t="n"/>
      <c r="Z88" s="1094" t="n"/>
      <c r="AA88" s="1094" t="n"/>
      <c r="AB88" s="1094" t="n"/>
      <c r="AC88" s="1094" t="n"/>
      <c r="AD88" s="1094" t="n"/>
      <c r="AE88" s="1094" t="n"/>
      <c r="AF88" s="1094" t="n"/>
      <c r="AG88" s="1094" t="n"/>
      <c r="AH88" s="1094" t="n"/>
      <c r="AI88" s="1094" t="n"/>
      <c r="AJ88" s="1094" t="n"/>
      <c r="AK88" s="1094" t="n"/>
      <c r="AL88" s="1096" t="n"/>
    </row>
    <row r="89" ht="15" customHeight="1">
      <c r="B89" s="938" t="n"/>
      <c r="C89" s="939" t="n"/>
      <c r="D89" s="939" t="n"/>
      <c r="E89" s="939" t="n"/>
      <c r="F89" s="939" t="n"/>
      <c r="G89" s="939" t="n"/>
      <c r="H89" s="939" t="n"/>
      <c r="I89" s="939" t="n"/>
      <c r="J89" s="939" t="n"/>
      <c r="K89" s="939" t="n"/>
      <c r="L89" s="939" t="n"/>
      <c r="M89" s="939" t="n"/>
      <c r="N89" s="939" t="n"/>
      <c r="O89" s="939" t="n"/>
      <c r="P89" s="939" t="n"/>
      <c r="Q89" s="939" t="n"/>
      <c r="R89" s="939" t="n"/>
      <c r="S89" s="939" t="n"/>
      <c r="T89" s="939" t="n"/>
      <c r="U89" s="939" t="n"/>
      <c r="V89" s="939" t="n"/>
      <c r="W89" s="939" t="n"/>
      <c r="X89" s="939" t="n"/>
      <c r="Y89" s="939" t="n"/>
      <c r="Z89" s="939" t="n"/>
      <c r="AA89" s="939" t="n"/>
      <c r="AB89" s="939" t="n"/>
      <c r="AC89" s="939" t="n"/>
      <c r="AD89" s="939" t="n"/>
      <c r="AE89" s="939" t="n"/>
      <c r="AF89" s="939" t="n"/>
      <c r="AG89" s="939" t="n"/>
      <c r="AH89" s="939" t="n"/>
      <c r="AI89" s="939" t="n"/>
      <c r="AJ89" s="939" t="n"/>
      <c r="AK89" s="939" t="n"/>
      <c r="AL89" s="940" t="n"/>
    </row>
    <row r="90" ht="15" customHeight="1">
      <c r="B90" s="1451" t="inlineStr">
        <is>
          <t>CREDITOS CAPITALIZABLES:</t>
        </is>
      </c>
      <c r="C90" s="1094" t="n"/>
      <c r="D90" s="1094" t="n"/>
      <c r="E90" s="1094" t="n"/>
      <c r="F90" s="1094" t="n"/>
      <c r="G90" s="1094" t="n"/>
      <c r="H90" s="1094" t="n"/>
      <c r="I90" s="1094" t="n"/>
      <c r="J90" s="1094" t="n"/>
      <c r="K90" s="1094" t="n"/>
      <c r="L90" s="1094" t="n"/>
      <c r="M90" s="1094" t="n"/>
      <c r="N90" s="1094" t="n"/>
      <c r="O90" s="1094" t="n"/>
      <c r="P90" s="1094" t="n"/>
      <c r="Q90" s="1094" t="n"/>
      <c r="R90" s="1094" t="n"/>
      <c r="S90" s="1094" t="n"/>
      <c r="T90" s="1094" t="n"/>
      <c r="U90" s="1123" t="n"/>
      <c r="V90" s="1443" t="inlineStr">
        <is>
          <t>FECHA CAPITALIZACION HASTA</t>
        </is>
      </c>
      <c r="W90" s="1130" t="n"/>
      <c r="X90" s="1130" t="n"/>
      <c r="Y90" s="1130" t="n"/>
      <c r="Z90" s="1130" t="n"/>
      <c r="AA90" s="1130" t="n"/>
      <c r="AB90" s="1130" t="n"/>
      <c r="AC90" s="1130" t="n"/>
      <c r="AD90" s="1144" t="n"/>
      <c r="AE90" s="1423" t="inlineStr">
        <is>
          <t>DIA</t>
        </is>
      </c>
      <c r="AF90" s="1144" t="n"/>
      <c r="AG90" s="1423" t="inlineStr">
        <is>
          <t>MES</t>
        </is>
      </c>
      <c r="AH90" s="1144" t="n"/>
      <c r="AI90" s="1471" t="inlineStr">
        <is>
          <t>AÑO</t>
        </is>
      </c>
      <c r="AJ90" s="1130" t="n"/>
      <c r="AK90" s="1130" t="n"/>
      <c r="AL90" s="1131" t="n"/>
    </row>
    <row r="91" ht="15" customHeight="1">
      <c r="B91" s="1367" t="inlineStr">
        <is>
          <t>% DE CAPITALIZACION</t>
        </is>
      </c>
      <c r="C91" s="1115" t="n"/>
      <c r="D91" s="1115" t="n"/>
      <c r="E91" s="1115" t="n"/>
      <c r="F91" s="1115" t="n"/>
      <c r="G91" s="1115" t="n"/>
      <c r="H91" s="1115" t="n"/>
      <c r="I91" s="1115" t="n"/>
      <c r="J91" s="1115" t="n"/>
      <c r="K91" s="1115" t="n"/>
      <c r="L91" s="1116" t="n"/>
      <c r="M91" s="1388" t="n"/>
      <c r="N91" s="1115" t="n"/>
      <c r="O91" s="1116" t="n"/>
      <c r="P91" s="1384" t="n"/>
      <c r="Q91" s="1094" t="n"/>
      <c r="R91" s="1094" t="n"/>
      <c r="S91" s="1094" t="n"/>
      <c r="T91" s="1094" t="n"/>
      <c r="U91" s="1123" t="n"/>
      <c r="V91" s="1236" t="n"/>
      <c r="W91" s="1141" t="n"/>
      <c r="X91" s="1141" t="n"/>
      <c r="Y91" s="1141" t="n"/>
      <c r="Z91" s="1141" t="n"/>
      <c r="AA91" s="1141" t="n"/>
      <c r="AB91" s="1141" t="n"/>
      <c r="AC91" s="1141" t="n"/>
      <c r="AD91" s="1146" t="n"/>
      <c r="AE91" s="1341" t="n"/>
      <c r="AF91" s="1146" t="n"/>
      <c r="AG91" s="1341" t="n"/>
      <c r="AH91" s="1146" t="n"/>
      <c r="AI91" s="1358" t="n"/>
      <c r="AJ91" s="1141" t="n"/>
      <c r="AK91" s="1141" t="n"/>
      <c r="AL91" s="1142" t="n"/>
    </row>
    <row r="92" ht="4.5" customHeight="1">
      <c r="B92" s="1418" t="n"/>
      <c r="C92" s="1094" t="n"/>
      <c r="D92" s="1094" t="n"/>
      <c r="E92" s="1094" t="n"/>
      <c r="F92" s="1094" t="n"/>
      <c r="G92" s="1094" t="n"/>
      <c r="H92" s="1094" t="n"/>
      <c r="I92" s="1094" t="n"/>
      <c r="J92" s="1094" t="n"/>
      <c r="K92" s="1094" t="n"/>
      <c r="L92" s="1094" t="n"/>
      <c r="M92" s="1094" t="n"/>
      <c r="N92" s="1094" t="n"/>
      <c r="O92" s="1094" t="n"/>
      <c r="P92" s="1094" t="n"/>
      <c r="Q92" s="1094" t="n"/>
      <c r="R92" s="1094" t="n"/>
      <c r="S92" s="1094" t="n"/>
      <c r="T92" s="1094" t="n"/>
      <c r="U92" s="1094" t="n"/>
      <c r="V92" s="1094" t="n"/>
      <c r="W92" s="1094" t="n"/>
      <c r="X92" s="1094" t="n"/>
      <c r="Y92" s="1094" t="n"/>
      <c r="Z92" s="1094" t="n"/>
      <c r="AA92" s="1094" t="n"/>
      <c r="AB92" s="1094" t="n"/>
      <c r="AC92" s="1094" t="n"/>
      <c r="AD92" s="1094" t="n"/>
      <c r="AE92" s="1094" t="n"/>
      <c r="AF92" s="1094" t="n"/>
      <c r="AG92" s="1094" t="n"/>
      <c r="AH92" s="1094" t="n"/>
      <c r="AI92" s="1094" t="n"/>
      <c r="AJ92" s="1094" t="n"/>
      <c r="AK92" s="1094" t="n"/>
      <c r="AL92" s="1096" t="n"/>
    </row>
    <row r="93" ht="15" customHeight="1">
      <c r="B93" s="1373" t="n"/>
      <c r="C93" s="1094" t="n"/>
      <c r="D93" s="1094" t="n"/>
      <c r="E93" s="1094" t="n"/>
      <c r="F93" s="1094" t="n"/>
      <c r="G93" s="1094" t="n"/>
      <c r="H93" s="1094" t="n"/>
      <c r="I93" s="1094" t="n"/>
      <c r="J93" s="1094" t="n"/>
      <c r="K93" s="1094" t="n"/>
      <c r="L93" s="1094" t="n"/>
      <c r="M93" s="1094" t="n"/>
      <c r="N93" s="1094" t="n"/>
      <c r="O93" s="1094" t="n"/>
      <c r="P93" s="1094" t="n"/>
      <c r="Q93" s="1094" t="n"/>
      <c r="R93" s="1094" t="n"/>
      <c r="S93" s="1094" t="n"/>
      <c r="T93" s="1094" t="n"/>
      <c r="U93" s="1094" t="n"/>
      <c r="V93" s="1094" t="n"/>
      <c r="W93" s="1094" t="n"/>
      <c r="X93" s="1094" t="n"/>
      <c r="Y93" s="1094" t="n"/>
      <c r="Z93" s="1094" t="n"/>
      <c r="AA93" s="1094" t="n"/>
      <c r="AB93" s="1094" t="n"/>
      <c r="AC93" s="1094" t="n"/>
      <c r="AD93" s="1094" t="n"/>
      <c r="AE93" s="1094" t="n"/>
      <c r="AF93" s="1094" t="n"/>
      <c r="AG93" s="1094" t="n"/>
      <c r="AH93" s="1094" t="n"/>
      <c r="AI93" s="1094" t="n"/>
      <c r="AJ93" s="1094" t="n"/>
      <c r="AK93" s="1094" t="n"/>
      <c r="AL93" s="1096" t="n"/>
    </row>
    <row r="94" ht="4.5" customHeight="1">
      <c r="B94" s="1418" t="n"/>
      <c r="C94" s="1094" t="n"/>
      <c r="D94" s="1094" t="n"/>
      <c r="E94" s="1094" t="n"/>
      <c r="F94" s="1094" t="n"/>
      <c r="G94" s="1094" t="n"/>
      <c r="H94" s="1094" t="n"/>
      <c r="I94" s="1094" t="n"/>
      <c r="J94" s="1094" t="n"/>
      <c r="K94" s="1094" t="n"/>
      <c r="L94" s="1094" t="n"/>
      <c r="M94" s="1094" t="n"/>
      <c r="N94" s="1094" t="n"/>
      <c r="O94" s="1094" t="n"/>
      <c r="P94" s="1094" t="n"/>
      <c r="Q94" s="1094" t="n"/>
      <c r="R94" s="1094" t="n"/>
      <c r="S94" s="1094" t="n"/>
      <c r="T94" s="1094" t="n"/>
      <c r="U94" s="1094" t="n"/>
      <c r="V94" s="1094" t="n"/>
      <c r="W94" s="1094" t="n"/>
      <c r="X94" s="1094" t="n"/>
      <c r="Y94" s="1094" t="n"/>
      <c r="Z94" s="1094" t="n"/>
      <c r="AA94" s="1094" t="n"/>
      <c r="AB94" s="1094" t="n"/>
      <c r="AC94" s="1094" t="n"/>
      <c r="AD94" s="1094" t="n"/>
      <c r="AE94" s="1094" t="n"/>
      <c r="AF94" s="1094" t="n"/>
      <c r="AG94" s="1094" t="n"/>
      <c r="AH94" s="1094" t="n"/>
      <c r="AI94" s="1094" t="n"/>
      <c r="AJ94" s="1094" t="n"/>
      <c r="AK94" s="1094" t="n"/>
      <c r="AL94" s="1096" t="n"/>
    </row>
    <row r="95" ht="15" customHeight="1">
      <c r="B95" s="1378" t="inlineStr">
        <is>
          <t>PLAN DE PAGOS:</t>
        </is>
      </c>
      <c r="C95" s="1094" t="n"/>
      <c r="D95" s="1094" t="n"/>
      <c r="E95" s="1094" t="n"/>
      <c r="F95" s="1094" t="n"/>
      <c r="G95" s="1094" t="n"/>
      <c r="H95" s="1094" t="n"/>
      <c r="I95" s="1094" t="n"/>
      <c r="J95" s="1407" t="n"/>
      <c r="K95" s="1094" t="n"/>
      <c r="L95" s="1094" t="n"/>
      <c r="M95" s="1094" t="n"/>
      <c r="N95" s="1094" t="n"/>
      <c r="O95" s="1094" t="n"/>
      <c r="P95" s="1094" t="n"/>
      <c r="Q95" s="1094" t="n"/>
      <c r="R95" s="1094" t="n"/>
      <c r="S95" s="1094" t="n"/>
      <c r="T95" s="1094" t="n"/>
      <c r="U95" s="1094" t="n"/>
      <c r="V95" s="1094" t="n"/>
      <c r="W95" s="1094" t="n"/>
      <c r="X95" s="1094" t="n"/>
      <c r="Y95" s="1094" t="n"/>
      <c r="Z95" s="1094" t="n"/>
      <c r="AA95" s="1094" t="n"/>
      <c r="AB95" s="1094" t="n"/>
      <c r="AC95" s="1094" t="n"/>
      <c r="AD95" s="1094" t="n"/>
      <c r="AE95" s="1094" t="n"/>
      <c r="AF95" s="1094" t="n"/>
      <c r="AG95" s="1094" t="n"/>
      <c r="AH95" s="1094" t="n"/>
      <c r="AI95" s="1094" t="n"/>
      <c r="AJ95" s="1094" t="n"/>
      <c r="AK95" s="1094" t="n"/>
      <c r="AL95" s="1096" t="n"/>
    </row>
    <row r="96" ht="4.5" customHeight="1">
      <c r="B96" s="1365" t="n"/>
      <c r="C96" s="1141" t="n"/>
      <c r="D96" s="1141" t="n"/>
      <c r="E96" s="1141" t="n"/>
      <c r="F96" s="1141" t="n"/>
      <c r="G96" s="1141" t="n"/>
      <c r="H96" s="1141" t="n"/>
      <c r="I96" s="1141" t="n"/>
      <c r="J96" s="1141" t="n"/>
      <c r="K96" s="1141" t="n"/>
      <c r="L96" s="1141" t="n"/>
      <c r="M96" s="1141" t="n"/>
      <c r="N96" s="1141" t="n"/>
      <c r="O96" s="1141" t="n"/>
      <c r="P96" s="1141" t="n"/>
      <c r="Q96" s="1141" t="n"/>
      <c r="R96" s="1141" t="n"/>
      <c r="S96" s="1141" t="n"/>
      <c r="T96" s="1141" t="n"/>
      <c r="U96" s="1141" t="n"/>
      <c r="V96" s="1141" t="n"/>
      <c r="W96" s="1141" t="n"/>
      <c r="X96" s="1141" t="n"/>
      <c r="Y96" s="1141" t="n"/>
      <c r="Z96" s="1141" t="n"/>
      <c r="AA96" s="1141" t="n"/>
      <c r="AB96" s="1141" t="n"/>
      <c r="AC96" s="1141" t="n"/>
      <c r="AD96" s="1141" t="n"/>
      <c r="AE96" s="1141" t="n"/>
      <c r="AF96" s="1141" t="n"/>
      <c r="AG96" s="1141" t="n"/>
      <c r="AH96" s="1141" t="n"/>
      <c r="AI96" s="1141" t="n"/>
      <c r="AJ96" s="1141" t="n"/>
      <c r="AK96" s="1141" t="n"/>
      <c r="AL96" s="1142" t="n"/>
    </row>
    <row r="97" ht="16.5" customHeight="1">
      <c r="B97" s="1448" t="inlineStr">
        <is>
          <t>No.
CUOTA</t>
        </is>
      </c>
      <c r="C97" s="1116" t="n"/>
      <c r="D97" s="1466" t="inlineStr">
        <is>
          <t>FECHA</t>
        </is>
      </c>
      <c r="E97" s="1130" t="n"/>
      <c r="F97" s="1130" t="n"/>
      <c r="G97" s="1130" t="n"/>
      <c r="H97" s="1130" t="n"/>
      <c r="I97" s="1130" t="n"/>
      <c r="J97" s="1130" t="n"/>
      <c r="K97" s="1130" t="n"/>
      <c r="L97" s="1130" t="n"/>
      <c r="M97" s="1130" t="n"/>
      <c r="N97" s="1130" t="n"/>
      <c r="O97" s="1144" t="n"/>
      <c r="P97" s="1363" t="inlineStr">
        <is>
          <t>VALOR</t>
        </is>
      </c>
      <c r="Q97" s="1115" t="n"/>
      <c r="R97" s="1115" t="n"/>
      <c r="S97" s="1115" t="n"/>
      <c r="T97" s="1115" t="n"/>
      <c r="U97" s="1115" t="n"/>
      <c r="V97" s="1115" t="n"/>
      <c r="W97" s="1115" t="n"/>
      <c r="X97" s="1115" t="n"/>
      <c r="Y97" s="1116" t="n"/>
      <c r="Z97" s="1467" t="inlineStr">
        <is>
          <t>No.
CUOTA</t>
        </is>
      </c>
      <c r="AA97" s="1116" t="n"/>
      <c r="AB97" s="1363" t="inlineStr">
        <is>
          <t>FECHA</t>
        </is>
      </c>
      <c r="AC97" s="1115" t="n"/>
      <c r="AD97" s="1115" t="n"/>
      <c r="AE97" s="1115" t="n"/>
      <c r="AF97" s="1116" t="n"/>
      <c r="AG97" s="1368" t="inlineStr">
        <is>
          <t>VALOR</t>
        </is>
      </c>
      <c r="AH97" s="1115" t="n"/>
      <c r="AI97" s="1115" t="n"/>
      <c r="AJ97" s="1115" t="n"/>
      <c r="AK97" s="1115" t="n"/>
      <c r="AL97" s="1134" t="n"/>
    </row>
    <row r="98" ht="15" customHeight="1">
      <c r="B98" s="1411" t="n"/>
      <c r="C98" s="1115" t="n"/>
      <c r="D98" s="1755">
        <f>+EDATE(K20,AG85+AG87)</f>
        <v/>
      </c>
      <c r="E98" s="1115" t="n"/>
      <c r="F98" s="1115" t="n"/>
      <c r="G98" s="1115" t="n"/>
      <c r="H98" s="1115" t="n"/>
      <c r="I98" s="1756" t="n"/>
      <c r="J98" s="1115" t="n"/>
      <c r="K98" s="1757">
        <f>+EDATE(D99,-AG85)</f>
        <v/>
      </c>
      <c r="L98" s="1115" t="n"/>
      <c r="M98" s="1115" t="n"/>
      <c r="N98" s="1115" t="n"/>
      <c r="O98" s="1116" t="n"/>
      <c r="P98" s="1758">
        <f>+IF(AG86=1,"",ROUND(AG81/B99,0))</f>
        <v/>
      </c>
      <c r="Q98" s="1115" t="n"/>
      <c r="R98" s="1115" t="n"/>
      <c r="S98" s="1115" t="n"/>
      <c r="T98" s="1115" t="n"/>
      <c r="U98" s="1115" t="n"/>
      <c r="V98" s="1115" t="n"/>
      <c r="W98" s="1115" t="n"/>
      <c r="X98" s="1115" t="n"/>
      <c r="Y98" s="1116" t="n"/>
      <c r="Z98" s="1338" t="n"/>
      <c r="AA98" s="1116" t="n"/>
      <c r="AB98" s="1759" t="n"/>
      <c r="AC98" s="1115" t="n"/>
      <c r="AD98" s="1115" t="n"/>
      <c r="AE98" s="1115" t="n"/>
      <c r="AF98" s="1116" t="n"/>
      <c r="AG98" s="1751" t="n"/>
      <c r="AH98" s="1115" t="n"/>
      <c r="AI98" s="1115" t="n"/>
      <c r="AJ98" s="1115" t="n"/>
      <c r="AK98" s="1115" t="n"/>
      <c r="AL98" s="1134" t="n"/>
    </row>
    <row r="99" ht="15" customHeight="1">
      <c r="B99" s="1760">
        <f>+AG86</f>
        <v/>
      </c>
      <c r="C99" s="1115" t="n"/>
      <c r="D99" s="1761">
        <f>+AE75</f>
        <v/>
      </c>
      <c r="E99" s="1115" t="n"/>
      <c r="F99" s="1115" t="n"/>
      <c r="G99" s="1115" t="n"/>
      <c r="H99" s="1115" t="n"/>
      <c r="I99" s="1115" t="n"/>
      <c r="J99" s="1115" t="n"/>
      <c r="K99" s="1115" t="n"/>
      <c r="L99" s="1115" t="n"/>
      <c r="M99" s="1115" t="n"/>
      <c r="N99" s="1115" t="n"/>
      <c r="O99" s="1116" t="n"/>
      <c r="P99" s="1758">
        <f>+IF(P98="",AG81-(0*(B99-1)),AG81-(P98*(B99-1)))</f>
        <v/>
      </c>
      <c r="Q99" s="1115" t="n"/>
      <c r="R99" s="1115" t="n"/>
      <c r="S99" s="1115" t="n"/>
      <c r="T99" s="1115" t="n"/>
      <c r="U99" s="1115" t="n"/>
      <c r="V99" s="1115" t="n"/>
      <c r="W99" s="1115" t="n"/>
      <c r="X99" s="1115" t="n"/>
      <c r="Y99" s="1116" t="n"/>
      <c r="Z99" s="1338" t="n"/>
      <c r="AA99" s="1116" t="n"/>
      <c r="AB99" s="1759" t="n"/>
      <c r="AC99" s="1115" t="n"/>
      <c r="AD99" s="1115" t="n"/>
      <c r="AE99" s="1115" t="n"/>
      <c r="AF99" s="1116" t="n"/>
      <c r="AG99" s="1751" t="n"/>
      <c r="AH99" s="1115" t="n"/>
      <c r="AI99" s="1115" t="n"/>
      <c r="AJ99" s="1115" t="n"/>
      <c r="AK99" s="1115" t="n"/>
      <c r="AL99" s="1134" t="n"/>
    </row>
    <row r="100" hidden="1" ht="15" customHeight="1">
      <c r="B100" s="1393" t="n"/>
      <c r="C100" s="1116" t="n"/>
      <c r="D100" s="1762" t="n"/>
      <c r="E100" s="1141" t="n"/>
      <c r="F100" s="1141" t="n"/>
      <c r="G100" s="1141" t="n"/>
      <c r="H100" s="1146" t="n"/>
      <c r="I100" s="1763" t="n"/>
      <c r="J100" s="1141" t="n"/>
      <c r="K100" s="1141" t="n"/>
      <c r="L100" s="1141" t="n"/>
      <c r="M100" s="1146" t="n"/>
      <c r="N100" s="1341" t="n"/>
      <c r="O100" s="1146" t="n"/>
      <c r="P100" s="1759" t="n"/>
      <c r="Q100" s="1115" t="n"/>
      <c r="R100" s="1115" t="n"/>
      <c r="S100" s="1115" t="n"/>
      <c r="T100" s="1116" t="n"/>
      <c r="U100" s="1748" t="n"/>
      <c r="V100" s="1115" t="n"/>
      <c r="W100" s="1115" t="n"/>
      <c r="X100" s="1115" t="n"/>
      <c r="Y100" s="1116" t="n"/>
      <c r="Z100" s="1338" t="n"/>
      <c r="AA100" s="1116" t="n"/>
      <c r="AB100" s="1759" t="n"/>
      <c r="AC100" s="1115" t="n"/>
      <c r="AD100" s="1115" t="n"/>
      <c r="AE100" s="1115" t="n"/>
      <c r="AF100" s="1116" t="n"/>
      <c r="AG100" s="1751" t="n"/>
      <c r="AH100" s="1115" t="n"/>
      <c r="AI100" s="1115" t="n"/>
      <c r="AJ100" s="1115" t="n"/>
      <c r="AK100" s="1115" t="n"/>
      <c r="AL100" s="1134" t="n"/>
    </row>
    <row r="101" hidden="1" ht="15" customHeight="1">
      <c r="B101" s="1393" t="n"/>
      <c r="C101" s="1116" t="n"/>
      <c r="D101" s="1759" t="n"/>
      <c r="E101" s="1115" t="n"/>
      <c r="F101" s="1115" t="n"/>
      <c r="G101" s="1115" t="n"/>
      <c r="H101" s="1116" t="n"/>
      <c r="I101" s="1748" t="n"/>
      <c r="J101" s="1115" t="n"/>
      <c r="K101" s="1115" t="n"/>
      <c r="L101" s="1115" t="n"/>
      <c r="M101" s="1116" t="n"/>
      <c r="N101" s="1338" t="n"/>
      <c r="O101" s="1116" t="n"/>
      <c r="P101" s="1759" t="n"/>
      <c r="Q101" s="1115" t="n"/>
      <c r="R101" s="1115" t="n"/>
      <c r="S101" s="1115" t="n"/>
      <c r="T101" s="1116" t="n"/>
      <c r="U101" s="1748" t="n"/>
      <c r="V101" s="1115" t="n"/>
      <c r="W101" s="1115" t="n"/>
      <c r="X101" s="1115" t="n"/>
      <c r="Y101" s="1116" t="n"/>
      <c r="Z101" s="1338" t="n"/>
      <c r="AA101" s="1116" t="n"/>
      <c r="AB101" s="1759" t="n"/>
      <c r="AC101" s="1115" t="n"/>
      <c r="AD101" s="1115" t="n"/>
      <c r="AE101" s="1115" t="n"/>
      <c r="AF101" s="1116" t="n"/>
      <c r="AG101" s="1751" t="n"/>
      <c r="AH101" s="1115" t="n"/>
      <c r="AI101" s="1115" t="n"/>
      <c r="AJ101" s="1115" t="n"/>
      <c r="AK101" s="1115" t="n"/>
      <c r="AL101" s="1134" t="n"/>
    </row>
    <row r="102" hidden="1" ht="15" customHeight="1">
      <c r="B102" s="1393" t="n"/>
      <c r="C102" s="1116" t="n"/>
      <c r="D102" s="1759" t="n"/>
      <c r="E102" s="1115" t="n"/>
      <c r="F102" s="1115" t="n"/>
      <c r="G102" s="1115" t="n"/>
      <c r="H102" s="1116" t="n"/>
      <c r="I102" s="1748" t="n"/>
      <c r="J102" s="1115" t="n"/>
      <c r="K102" s="1115" t="n"/>
      <c r="L102" s="1115" t="n"/>
      <c r="M102" s="1116" t="n"/>
      <c r="N102" s="1338" t="n"/>
      <c r="O102" s="1116" t="n"/>
      <c r="P102" s="1759" t="n"/>
      <c r="Q102" s="1115" t="n"/>
      <c r="R102" s="1115" t="n"/>
      <c r="S102" s="1115" t="n"/>
      <c r="T102" s="1116" t="n"/>
      <c r="U102" s="1748" t="n"/>
      <c r="V102" s="1115" t="n"/>
      <c r="W102" s="1115" t="n"/>
      <c r="X102" s="1115" t="n"/>
      <c r="Y102" s="1116" t="n"/>
      <c r="Z102" s="1338" t="n"/>
      <c r="AA102" s="1116" t="n"/>
      <c r="AB102" s="1759" t="n"/>
      <c r="AC102" s="1115" t="n"/>
      <c r="AD102" s="1115" t="n"/>
      <c r="AE102" s="1115" t="n"/>
      <c r="AF102" s="1116" t="n"/>
      <c r="AG102" s="1751" t="n"/>
      <c r="AH102" s="1115" t="n"/>
      <c r="AI102" s="1115" t="n"/>
      <c r="AJ102" s="1115" t="n"/>
      <c r="AK102" s="1115" t="n"/>
      <c r="AL102" s="1134" t="n"/>
    </row>
    <row r="103" ht="4.5" customHeight="1">
      <c r="B103" s="1346" t="n"/>
      <c r="C103" s="1130" t="n"/>
      <c r="D103" s="1130" t="n"/>
      <c r="E103" s="1130" t="n"/>
      <c r="F103" s="1130" t="n"/>
      <c r="G103" s="1130" t="n"/>
      <c r="H103" s="1130" t="n"/>
      <c r="I103" s="1130" t="n"/>
      <c r="J103" s="1130" t="n"/>
      <c r="K103" s="1130" t="n"/>
      <c r="L103" s="1130" t="n"/>
      <c r="M103" s="1130" t="n"/>
      <c r="N103" s="1130" t="n"/>
      <c r="O103" s="1130" t="n"/>
      <c r="P103" s="1130" t="n"/>
      <c r="Q103" s="1130" t="n"/>
      <c r="R103" s="1130" t="n"/>
      <c r="S103" s="1130" t="n"/>
      <c r="T103" s="1130" t="n"/>
      <c r="U103" s="1130" t="n"/>
      <c r="V103" s="1130" t="n"/>
      <c r="W103" s="1130" t="n"/>
      <c r="X103" s="1130" t="n"/>
      <c r="Y103" s="1130" t="n"/>
      <c r="Z103" s="1130" t="n"/>
      <c r="AA103" s="1130" t="n"/>
      <c r="AB103" s="1130" t="n"/>
      <c r="AC103" s="1130" t="n"/>
      <c r="AD103" s="1130" t="n"/>
      <c r="AE103" s="1130" t="n"/>
      <c r="AF103" s="1130" t="n"/>
      <c r="AG103" s="1130" t="n"/>
      <c r="AH103" s="1130" t="n"/>
      <c r="AI103" s="1130" t="n"/>
      <c r="AJ103" s="1130" t="n"/>
      <c r="AK103" s="1130" t="n"/>
      <c r="AL103" s="1131" t="n"/>
    </row>
    <row r="104" ht="15" customHeight="1">
      <c r="B104" s="1362" t="inlineStr">
        <is>
          <t>TERMINOS LEGALES</t>
        </is>
      </c>
      <c r="C104" s="1141" t="n"/>
      <c r="D104" s="1141" t="n"/>
      <c r="E104" s="1141" t="n"/>
      <c r="F104" s="1141" t="n"/>
      <c r="G104" s="1141" t="n"/>
      <c r="H104" s="1141" t="n"/>
      <c r="I104" s="1141" t="n"/>
      <c r="J104" s="1141" t="n"/>
      <c r="K104" s="1141" t="n"/>
      <c r="L104" s="1141" t="n"/>
      <c r="M104" s="1141" t="n"/>
      <c r="N104" s="1141" t="n"/>
      <c r="O104" s="1141" t="n"/>
      <c r="P104" s="1141" t="n"/>
      <c r="Q104" s="1141" t="n"/>
      <c r="R104" s="1141" t="n"/>
      <c r="S104" s="1141" t="n"/>
      <c r="T104" s="1141" t="n"/>
      <c r="U104" s="1141" t="n"/>
      <c r="V104" s="1141" t="n"/>
      <c r="W104" s="1141" t="n"/>
      <c r="X104" s="1141" t="n"/>
      <c r="Y104" s="1141" t="n"/>
      <c r="Z104" s="1141" t="n"/>
      <c r="AA104" s="1141" t="n"/>
      <c r="AB104" s="1141" t="n"/>
      <c r="AC104" s="1141" t="n"/>
      <c r="AD104" s="1141" t="n"/>
      <c r="AE104" s="1141" t="n"/>
      <c r="AF104" s="1141" t="n"/>
      <c r="AG104" s="1141" t="n"/>
      <c r="AH104" s="1141" t="n"/>
      <c r="AI104" s="1141" t="n"/>
      <c r="AJ104" s="1141" t="n"/>
      <c r="AK104" s="1141" t="n"/>
      <c r="AL104" s="1142" t="n"/>
    </row>
    <row r="105" ht="4.5" customHeight="1">
      <c r="B105" s="1346" t="n"/>
      <c r="C105" s="1130" t="n"/>
      <c r="D105" s="1130" t="n"/>
      <c r="E105" s="1130" t="n"/>
      <c r="F105" s="1130" t="n"/>
      <c r="G105" s="1130" t="n"/>
      <c r="H105" s="1130" t="n"/>
      <c r="I105" s="1130" t="n"/>
      <c r="J105" s="1130" t="n"/>
      <c r="K105" s="1130" t="n"/>
      <c r="L105" s="1130" t="n"/>
      <c r="M105" s="1130" t="n"/>
      <c r="N105" s="1130" t="n"/>
      <c r="O105" s="1130" t="n"/>
      <c r="P105" s="1130" t="n"/>
      <c r="Q105" s="1130" t="n"/>
      <c r="R105" s="1130" t="n"/>
      <c r="S105" s="1130" t="n"/>
      <c r="T105" s="1130" t="n"/>
      <c r="U105" s="1130" t="n"/>
      <c r="V105" s="1130" t="n"/>
      <c r="W105" s="1130" t="n"/>
      <c r="X105" s="1130" t="n"/>
      <c r="Y105" s="1130" t="n"/>
      <c r="Z105" s="1130" t="n"/>
      <c r="AA105" s="1130" t="n"/>
      <c r="AB105" s="1130" t="n"/>
      <c r="AC105" s="1130" t="n"/>
      <c r="AD105" s="1130" t="n"/>
      <c r="AE105" s="1130" t="n"/>
      <c r="AF105" s="1130" t="n"/>
      <c r="AG105" s="1130" t="n"/>
      <c r="AH105" s="1130" t="n"/>
      <c r="AI105" s="1130" t="n"/>
      <c r="AJ105" s="1130" t="n"/>
      <c r="AK105" s="1130" t="n"/>
      <c r="AL105" s="1131" t="n"/>
    </row>
    <row r="106" ht="54" customHeight="1">
      <c r="B106" s="1389" t="inlineStr">
        <is>
          <t>Certificamos que el préstamo de la obligación presentada, ha sido hecho para fines agropecuarios o agroindustriales, de conformidad con las normas legales y disposiciones vigentes que permiten su redescuento en FINAGRO. De consiguiente queda autorizado FINAGRO para pedir el inmediato retiro de cualquier obligación ya redescontada, cuando tenga motivos para considerar que no es elegible para el redescuento</t>
        </is>
      </c>
      <c r="C106" s="1094" t="n"/>
      <c r="D106" s="1094" t="n"/>
      <c r="E106" s="1094" t="n"/>
      <c r="F106" s="1094" t="n"/>
      <c r="G106" s="1094" t="n"/>
      <c r="H106" s="1094" t="n"/>
      <c r="I106" s="1094" t="n"/>
      <c r="J106" s="1094" t="n"/>
      <c r="K106" s="1094" t="n"/>
      <c r="L106" s="1094" t="n"/>
      <c r="M106" s="1094" t="n"/>
      <c r="N106" s="1094" t="n"/>
      <c r="O106" s="1094" t="n"/>
      <c r="P106" s="1094" t="n"/>
      <c r="Q106" s="1094" t="n"/>
      <c r="R106" s="1094" t="n"/>
      <c r="S106" s="1094" t="n"/>
      <c r="T106" s="1094" t="n"/>
      <c r="U106" s="1094" t="n"/>
      <c r="V106" s="1094" t="n"/>
      <c r="W106" s="1094" t="n"/>
      <c r="X106" s="1094" t="n"/>
      <c r="Y106" s="1094" t="n"/>
      <c r="Z106" s="1094" t="n"/>
      <c r="AA106" s="1094" t="n"/>
      <c r="AB106" s="1094" t="n"/>
      <c r="AC106" s="1094" t="n"/>
      <c r="AD106" s="1094" t="n"/>
      <c r="AE106" s="1094" t="n"/>
      <c r="AF106" s="1094" t="n"/>
      <c r="AG106" s="1094" t="n"/>
      <c r="AH106" s="1094" t="n"/>
      <c r="AI106" s="1094" t="n"/>
      <c r="AJ106" s="1094" t="n"/>
      <c r="AK106" s="1094" t="n"/>
      <c r="AL106" s="1096" t="n"/>
    </row>
    <row r="107" ht="15" customHeight="1">
      <c r="B107" s="1345" t="n"/>
      <c r="C107" s="1094" t="n"/>
      <c r="D107" s="1094" t="n"/>
      <c r="E107" s="1094" t="n"/>
      <c r="F107" s="1094" t="n"/>
      <c r="G107" s="1094" t="n"/>
      <c r="H107" s="1094" t="n"/>
      <c r="I107" s="1094" t="n"/>
      <c r="J107" s="1094" t="n"/>
      <c r="K107" s="1094" t="n"/>
      <c r="L107" s="1094" t="n"/>
      <c r="M107" s="1094" t="n"/>
      <c r="N107" s="1094" t="n"/>
      <c r="O107" s="1094" t="n"/>
      <c r="P107" s="1094" t="n"/>
      <c r="Q107" s="1394" t="n"/>
      <c r="R107" s="1094" t="n"/>
      <c r="S107" s="1094" t="n"/>
      <c r="T107" s="1094" t="n"/>
      <c r="U107" s="1094" t="n"/>
      <c r="V107" s="1094" t="n"/>
      <c r="W107" s="1094" t="n"/>
      <c r="X107" s="1449" t="n"/>
      <c r="Y107" s="1094" t="n"/>
      <c r="Z107" s="1094" t="n"/>
      <c r="AA107" s="1094" t="n"/>
      <c r="AB107" s="1094" t="n"/>
      <c r="AC107" s="1094" t="n"/>
      <c r="AD107" s="1094" t="n"/>
      <c r="AE107" s="1094" t="n"/>
      <c r="AF107" s="1094" t="n"/>
      <c r="AG107" s="1094" t="n"/>
      <c r="AH107" s="1094" t="n"/>
      <c r="AI107" s="1094" t="n"/>
      <c r="AJ107" s="1094" t="n"/>
      <c r="AK107" s="1094" t="n"/>
      <c r="AL107" s="1096" t="n"/>
    </row>
    <row r="108" ht="15" customHeight="1">
      <c r="B108" s="1109" t="n"/>
      <c r="C108" s="1094" t="n"/>
      <c r="D108" s="1094" t="n"/>
      <c r="E108" s="1094" t="n"/>
      <c r="F108" s="1094" t="n"/>
      <c r="G108" s="1094" t="n"/>
      <c r="H108" s="1094" t="n"/>
      <c r="I108" s="1094" t="n"/>
      <c r="J108" s="1094" t="n"/>
      <c r="K108" s="1094" t="n"/>
      <c r="L108" s="1094" t="n"/>
      <c r="M108" s="1094" t="n"/>
      <c r="N108" s="1094" t="n"/>
      <c r="O108" s="1094" t="n"/>
      <c r="P108" s="1094" t="n"/>
      <c r="Q108" s="1094" t="n"/>
      <c r="R108" s="1094" t="n"/>
      <c r="S108" s="1094" t="n"/>
      <c r="T108" s="1094" t="n"/>
      <c r="U108" s="1094" t="n"/>
      <c r="V108" s="1094" t="n"/>
      <c r="W108" s="1094" t="n"/>
      <c r="X108" s="1094" t="n"/>
      <c r="Y108" s="1094" t="n"/>
      <c r="Z108" s="1094" t="n"/>
      <c r="AA108" s="1094" t="n"/>
      <c r="AB108" s="1094" t="n"/>
      <c r="AC108" s="1094" t="n"/>
      <c r="AD108" s="1094" t="n"/>
      <c r="AE108" s="1094" t="n"/>
      <c r="AF108" s="1094" t="n"/>
      <c r="AG108" s="1094" t="n"/>
      <c r="AH108" s="1094" t="n"/>
      <c r="AI108" s="1094" t="n"/>
      <c r="AJ108" s="1094" t="n"/>
      <c r="AK108" s="1094" t="n"/>
      <c r="AL108" s="1096" t="n"/>
    </row>
    <row r="109" ht="15.75" customHeight="1" thickBot="1">
      <c r="B109" s="1110" t="n"/>
      <c r="C109" s="1111" t="n"/>
      <c r="D109" s="1111" t="n"/>
      <c r="E109" s="1111" t="n"/>
      <c r="F109" s="1111" t="n"/>
      <c r="G109" s="1111" t="n"/>
      <c r="H109" s="1111" t="n"/>
      <c r="I109" s="1111" t="n"/>
      <c r="J109" s="1111" t="n"/>
      <c r="K109" s="1111" t="n"/>
      <c r="L109" s="1111" t="n"/>
      <c r="M109" s="1111" t="n"/>
      <c r="N109" s="1111" t="n"/>
      <c r="O109" s="1111" t="n"/>
      <c r="P109" s="1111" t="n"/>
      <c r="Q109" s="1094" t="n"/>
      <c r="R109" s="1094" t="n"/>
      <c r="S109" s="1094" t="n"/>
      <c r="T109" s="1094" t="n"/>
      <c r="U109" s="1094" t="n"/>
      <c r="V109" s="1094" t="n"/>
      <c r="W109" s="1094" t="n"/>
      <c r="X109" s="1111" t="n"/>
      <c r="Y109" s="1111" t="n"/>
      <c r="Z109" s="1111" t="n"/>
      <c r="AA109" s="1111" t="n"/>
      <c r="AB109" s="1111" t="n"/>
      <c r="AC109" s="1111" t="n"/>
      <c r="AD109" s="1111" t="n"/>
      <c r="AE109" s="1111" t="n"/>
      <c r="AF109" s="1111" t="n"/>
      <c r="AG109" s="1111" t="n"/>
      <c r="AH109" s="1111" t="n"/>
      <c r="AI109" s="1111" t="n"/>
      <c r="AJ109" s="1111" t="n"/>
      <c r="AK109" s="1111" t="n"/>
      <c r="AL109" s="1104" t="n"/>
    </row>
    <row r="110" ht="15" customHeight="1">
      <c r="B110" s="1382" t="inlineStr">
        <is>
          <t>FIRMAS AUTORIZADAS</t>
        </is>
      </c>
      <c r="C110" s="1094" t="n"/>
      <c r="D110" s="1094" t="n"/>
      <c r="E110" s="1094" t="n"/>
      <c r="F110" s="1094" t="n"/>
      <c r="G110" s="1094" t="n"/>
      <c r="H110" s="1094" t="n"/>
      <c r="I110" s="1094" t="n"/>
      <c r="J110" s="1094" t="n"/>
      <c r="K110" s="1094" t="n"/>
      <c r="L110" s="1094" t="n"/>
      <c r="M110" s="1094" t="n"/>
      <c r="N110" s="1094" t="n"/>
      <c r="O110" s="1094" t="n"/>
      <c r="P110" s="1094" t="n"/>
      <c r="Q110" s="1094" t="n"/>
      <c r="R110" s="1094" t="n"/>
      <c r="S110" s="1094" t="n"/>
      <c r="T110" s="1094" t="n"/>
      <c r="U110" s="1094" t="n"/>
      <c r="V110" s="1094" t="n"/>
      <c r="W110" s="1094" t="n"/>
      <c r="X110" s="1094" t="n"/>
      <c r="Y110" s="1094" t="n"/>
      <c r="Z110" s="1094" t="n"/>
      <c r="AA110" s="1094" t="n"/>
      <c r="AB110" s="1094" t="n"/>
      <c r="AC110" s="1094" t="n"/>
      <c r="AD110" s="1094" t="n"/>
      <c r="AE110" s="1094" t="n"/>
      <c r="AF110" s="1094" t="n"/>
      <c r="AG110" s="1094" t="n"/>
      <c r="AH110" s="1094" t="n"/>
      <c r="AI110" s="1094" t="n"/>
      <c r="AJ110" s="1094" t="n"/>
      <c r="AK110" s="1094" t="n"/>
      <c r="AL110" s="1096" t="n"/>
    </row>
    <row r="111" ht="15.75" customHeight="1" thickBot="1">
      <c r="B111" s="1366" t="inlineStr">
        <is>
          <t>F-126</t>
        </is>
      </c>
      <c r="C111" s="1111" t="n"/>
      <c r="D111" s="1111" t="n"/>
      <c r="E111" s="1111" t="n"/>
      <c r="F111" s="1111" t="n"/>
      <c r="G111" s="1111" t="n"/>
      <c r="H111" s="1111" t="n"/>
      <c r="I111" s="1111" t="n"/>
      <c r="J111" s="1111" t="n"/>
      <c r="K111" s="1111" t="n"/>
      <c r="L111" s="1111" t="n"/>
      <c r="M111" s="1111" t="n"/>
      <c r="N111" s="1111" t="n"/>
      <c r="O111" s="1111" t="n"/>
      <c r="P111" s="1111" t="n"/>
      <c r="Q111" s="1111" t="n"/>
      <c r="R111" s="1111" t="n"/>
      <c r="S111" s="1111" t="n"/>
      <c r="T111" s="1111" t="n"/>
      <c r="U111" s="1111" t="n"/>
      <c r="V111" s="1111" t="n"/>
      <c r="W111" s="1111" t="n"/>
      <c r="X111" s="1111" t="n"/>
      <c r="Y111" s="1111" t="n"/>
      <c r="Z111" s="1111" t="n"/>
      <c r="AA111" s="1111" t="n"/>
      <c r="AB111" s="1111" t="n"/>
      <c r="AC111" s="1111" t="n"/>
      <c r="AD111" s="1111" t="n"/>
      <c r="AE111" s="1111" t="n"/>
      <c r="AF111" s="1111" t="n"/>
      <c r="AG111" s="1111" t="n"/>
      <c r="AH111" s="1111" t="n"/>
      <c r="AI111" s="1111" t="n"/>
      <c r="AJ111" s="1111" t="n"/>
      <c r="AK111" s="1111" t="n"/>
      <c r="AL111" s="1104" t="n"/>
    </row>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sheetData>
  <mergeCells count="334">
    <mergeCell ref="N101:O101"/>
    <mergeCell ref="AC53:AC54"/>
    <mergeCell ref="O34:S34"/>
    <mergeCell ref="N100:O100"/>
    <mergeCell ref="N17:P17"/>
    <mergeCell ref="B6:AL6"/>
    <mergeCell ref="AG101:AL101"/>
    <mergeCell ref="B107:P109"/>
    <mergeCell ref="B24:AL24"/>
    <mergeCell ref="I66:J66"/>
    <mergeCell ref="S15:V16"/>
    <mergeCell ref="B26:AL26"/>
    <mergeCell ref="AG102:AL102"/>
    <mergeCell ref="AC15:AH16"/>
    <mergeCell ref="T51:U51"/>
    <mergeCell ref="V51:W51"/>
    <mergeCell ref="D102:H102"/>
    <mergeCell ref="K98:O98"/>
    <mergeCell ref="U84:AF84"/>
    <mergeCell ref="AF30:AL30"/>
    <mergeCell ref="J9:O9"/>
    <mergeCell ref="AI91:AL91"/>
    <mergeCell ref="AE70:AL70"/>
    <mergeCell ref="U86:AF86"/>
    <mergeCell ref="T76:AL76"/>
    <mergeCell ref="F61:L61"/>
    <mergeCell ref="AF31:AL31"/>
    <mergeCell ref="B37:AL37"/>
    <mergeCell ref="M54:T54"/>
    <mergeCell ref="N102:O102"/>
    <mergeCell ref="O35:V35"/>
    <mergeCell ref="B96:AL96"/>
    <mergeCell ref="U81:AF81"/>
    <mergeCell ref="B111:AL111"/>
    <mergeCell ref="P100:T100"/>
    <mergeCell ref="B81:L81"/>
    <mergeCell ref="AG97:AL97"/>
    <mergeCell ref="R28:Y28"/>
    <mergeCell ref="R30:Y30"/>
    <mergeCell ref="B45:AL45"/>
    <mergeCell ref="AE73:AL73"/>
    <mergeCell ref="B99:C99"/>
    <mergeCell ref="Y15:Z16"/>
    <mergeCell ref="B93:AL93"/>
    <mergeCell ref="R22:AB22"/>
    <mergeCell ref="Q15:R17"/>
    <mergeCell ref="B95:I95"/>
    <mergeCell ref="AI54:AL54"/>
    <mergeCell ref="B38:AL38"/>
    <mergeCell ref="P97:Y97"/>
    <mergeCell ref="AI56:AL56"/>
    <mergeCell ref="AD53:AG53"/>
    <mergeCell ref="B40:AL40"/>
    <mergeCell ref="B29:M29"/>
    <mergeCell ref="P91:U91"/>
    <mergeCell ref="K66:N66"/>
    <mergeCell ref="AD55:AG55"/>
    <mergeCell ref="AF27:AL27"/>
    <mergeCell ref="B104:AL104"/>
    <mergeCell ref="H51:I51"/>
    <mergeCell ref="M91:O91"/>
    <mergeCell ref="B106:AL106"/>
    <mergeCell ref="AI59:AL59"/>
    <mergeCell ref="AG98:AL98"/>
    <mergeCell ref="AG9:AJ9"/>
    <mergeCell ref="Z31:AE31"/>
    <mergeCell ref="V66:AC66"/>
    <mergeCell ref="B27:M27"/>
    <mergeCell ref="B100:C100"/>
    <mergeCell ref="M55:T55"/>
    <mergeCell ref="B102:C102"/>
    <mergeCell ref="Q107:W109"/>
    <mergeCell ref="D101:H101"/>
    <mergeCell ref="AI15:AJ17"/>
    <mergeCell ref="AE33:AF33"/>
    <mergeCell ref="F54:L54"/>
    <mergeCell ref="AH39:AL39"/>
    <mergeCell ref="B105:AL105"/>
    <mergeCell ref="AJ12:AL12"/>
    <mergeCell ref="AE74:AF74"/>
    <mergeCell ref="AG74:AH74"/>
    <mergeCell ref="AI50:AL50"/>
    <mergeCell ref="U55:AB55"/>
    <mergeCell ref="AG81:AL81"/>
    <mergeCell ref="M19:N19"/>
    <mergeCell ref="AK67:AL67"/>
    <mergeCell ref="M56:T56"/>
    <mergeCell ref="B39:P39"/>
    <mergeCell ref="V68:AC68"/>
    <mergeCell ref="B33:N33"/>
    <mergeCell ref="V67:AC67"/>
    <mergeCell ref="AH23:AL23"/>
    <mergeCell ref="U101:Y101"/>
    <mergeCell ref="B35:N35"/>
    <mergeCell ref="W35:AD35"/>
    <mergeCell ref="V69:AL69"/>
    <mergeCell ref="AE42:AL42"/>
    <mergeCell ref="B62:T62"/>
    <mergeCell ref="B4:AL4"/>
    <mergeCell ref="AI53:AL53"/>
    <mergeCell ref="V19:AD20"/>
    <mergeCell ref="B14:M15"/>
    <mergeCell ref="AC22:AG22"/>
    <mergeCell ref="B61:E61"/>
    <mergeCell ref="Z27:AE27"/>
    <mergeCell ref="AG7:AJ7"/>
    <mergeCell ref="B88:AL88"/>
    <mergeCell ref="U59:AB59"/>
    <mergeCell ref="AI58:AL58"/>
    <mergeCell ref="M59:T59"/>
    <mergeCell ref="B65:AL65"/>
    <mergeCell ref="U61:AB61"/>
    <mergeCell ref="B98:C98"/>
    <mergeCell ref="B54:E54"/>
    <mergeCell ref="B110:AL110"/>
    <mergeCell ref="B67:R67"/>
    <mergeCell ref="U100:Y100"/>
    <mergeCell ref="B56:E56"/>
    <mergeCell ref="U56:AB56"/>
    <mergeCell ref="M81:N81"/>
    <mergeCell ref="B69:R69"/>
    <mergeCell ref="U102:Y102"/>
    <mergeCell ref="AB98:AF98"/>
    <mergeCell ref="AG87:AH87"/>
    <mergeCell ref="B57:E57"/>
    <mergeCell ref="J50:K50"/>
    <mergeCell ref="AG100:AL100"/>
    <mergeCell ref="AI55:AL55"/>
    <mergeCell ref="Y9:AD9"/>
    <mergeCell ref="B1:AL1"/>
    <mergeCell ref="B13:AL13"/>
    <mergeCell ref="B78:AL78"/>
    <mergeCell ref="AE20:AL20"/>
    <mergeCell ref="G2:AH3"/>
    <mergeCell ref="AE90:AF90"/>
    <mergeCell ref="AG90:AH90"/>
    <mergeCell ref="AE35:AL35"/>
    <mergeCell ref="AJ3:AL3"/>
    <mergeCell ref="AI33:AL33"/>
    <mergeCell ref="O43:Z43"/>
    <mergeCell ref="Y17:Z17"/>
    <mergeCell ref="B25:AL25"/>
    <mergeCell ref="AI74:AL74"/>
    <mergeCell ref="S17:V17"/>
    <mergeCell ref="U62:AB62"/>
    <mergeCell ref="AB101:AF101"/>
    <mergeCell ref="AG82:AL82"/>
    <mergeCell ref="B23:Q23"/>
    <mergeCell ref="D98:H98"/>
    <mergeCell ref="M87:N87"/>
    <mergeCell ref="F56:L56"/>
    <mergeCell ref="AF32:AL32"/>
    <mergeCell ref="J12:AB12"/>
    <mergeCell ref="Z100:AA100"/>
    <mergeCell ref="M82:N82"/>
    <mergeCell ref="U87:AF87"/>
    <mergeCell ref="J7:O7"/>
    <mergeCell ref="W15:X17"/>
    <mergeCell ref="K20:R20"/>
    <mergeCell ref="F57:L57"/>
    <mergeCell ref="T50:U50"/>
    <mergeCell ref="AB99:AF99"/>
    <mergeCell ref="I41:M41"/>
    <mergeCell ref="Z102:AA102"/>
    <mergeCell ref="N50:S51"/>
    <mergeCell ref="U82:AF82"/>
    <mergeCell ref="AG91:AH91"/>
    <mergeCell ref="B87:L87"/>
    <mergeCell ref="M85:N85"/>
    <mergeCell ref="B19:J20"/>
    <mergeCell ref="U80:AL80"/>
    <mergeCell ref="AH22:AL22"/>
    <mergeCell ref="AD54:AG54"/>
    <mergeCell ref="O33:S33"/>
    <mergeCell ref="R29:Y29"/>
    <mergeCell ref="AG84:AH84"/>
    <mergeCell ref="B12:I12"/>
    <mergeCell ref="B92:AL92"/>
    <mergeCell ref="I100:M100"/>
    <mergeCell ref="R31:Y31"/>
    <mergeCell ref="AE43:AL43"/>
    <mergeCell ref="AG86:AH86"/>
    <mergeCell ref="B5:AL5"/>
    <mergeCell ref="V72:AD73"/>
    <mergeCell ref="B94:AL94"/>
    <mergeCell ref="I102:M102"/>
    <mergeCell ref="AD59:AG59"/>
    <mergeCell ref="I98:J98"/>
    <mergeCell ref="M61:T61"/>
    <mergeCell ref="B46:AL48"/>
    <mergeCell ref="AG33:AH33"/>
    <mergeCell ref="V90:AD91"/>
    <mergeCell ref="R9:V9"/>
    <mergeCell ref="P98:Y98"/>
    <mergeCell ref="R23:AB23"/>
    <mergeCell ref="B97:C97"/>
    <mergeCell ref="AD61:AG61"/>
    <mergeCell ref="X107:AL109"/>
    <mergeCell ref="X50:AC51"/>
    <mergeCell ref="AD66:AJ66"/>
    <mergeCell ref="B90:U90"/>
    <mergeCell ref="AD56:AG56"/>
    <mergeCell ref="B36:AL36"/>
    <mergeCell ref="AD51:AG51"/>
    <mergeCell ref="F55:L55"/>
    <mergeCell ref="AA15:AB16"/>
    <mergeCell ref="W33:AD34"/>
    <mergeCell ref="B85:L85"/>
    <mergeCell ref="B34:N34"/>
    <mergeCell ref="B79:R79"/>
    <mergeCell ref="F58:L58"/>
    <mergeCell ref="D100:H100"/>
    <mergeCell ref="AD50:AG50"/>
    <mergeCell ref="B49:AC49"/>
    <mergeCell ref="AE75:AL75"/>
    <mergeCell ref="F60:L60"/>
    <mergeCell ref="B50:G51"/>
    <mergeCell ref="AD68:AJ68"/>
    <mergeCell ref="B63:AL63"/>
    <mergeCell ref="R27:Y27"/>
    <mergeCell ref="K73:P73"/>
    <mergeCell ref="AD67:AJ67"/>
    <mergeCell ref="B22:Q22"/>
    <mergeCell ref="AI60:AL60"/>
    <mergeCell ref="P99:Y99"/>
    <mergeCell ref="K68:P68"/>
    <mergeCell ref="D99:O99"/>
    <mergeCell ref="N14:AL14"/>
    <mergeCell ref="AD57:AG57"/>
    <mergeCell ref="Z99:AA99"/>
    <mergeCell ref="B91:L91"/>
    <mergeCell ref="Z101:AA101"/>
    <mergeCell ref="B103:AL103"/>
    <mergeCell ref="AE72:AF72"/>
    <mergeCell ref="Q39:U39"/>
    <mergeCell ref="AH53:AH54"/>
    <mergeCell ref="R7:V7"/>
    <mergeCell ref="B28:M28"/>
    <mergeCell ref="B41:H41"/>
    <mergeCell ref="B86:L86"/>
    <mergeCell ref="B101:C101"/>
    <mergeCell ref="V70:AD70"/>
    <mergeCell ref="AC23:AG23"/>
    <mergeCell ref="B30:M30"/>
    <mergeCell ref="P101:T101"/>
    <mergeCell ref="B66:H66"/>
    <mergeCell ref="Z28:AE28"/>
    <mergeCell ref="AC12:AI12"/>
    <mergeCell ref="AD60:AG60"/>
    <mergeCell ref="AE19:AF19"/>
    <mergeCell ref="J95:AL95"/>
    <mergeCell ref="AG19:AH19"/>
    <mergeCell ref="Z30:AE30"/>
    <mergeCell ref="P102:T102"/>
    <mergeCell ref="B9:I9"/>
    <mergeCell ref="B52:AL52"/>
    <mergeCell ref="U54:AB54"/>
    <mergeCell ref="M57:T57"/>
    <mergeCell ref="AI51:AL51"/>
    <mergeCell ref="O66:P66"/>
    <mergeCell ref="M58:T58"/>
    <mergeCell ref="W32:AE32"/>
    <mergeCell ref="H50:I50"/>
    <mergeCell ref="AF28:AL28"/>
    <mergeCell ref="AI61:AL61"/>
    <mergeCell ref="Z29:AE29"/>
    <mergeCell ref="AG72:AH72"/>
    <mergeCell ref="AD58:AG58"/>
    <mergeCell ref="L50:M51"/>
    <mergeCell ref="AH50:AH51"/>
    <mergeCell ref="U57:AB57"/>
    <mergeCell ref="AG83:AL83"/>
    <mergeCell ref="B42:N44"/>
    <mergeCell ref="V50:W50"/>
    <mergeCell ref="B31:M31"/>
    <mergeCell ref="J51:K51"/>
    <mergeCell ref="K19:L19"/>
    <mergeCell ref="B8:AL8"/>
    <mergeCell ref="V71:AL71"/>
    <mergeCell ref="N15:P16"/>
    <mergeCell ref="AK66:AL66"/>
    <mergeCell ref="AE91:AF91"/>
    <mergeCell ref="AG85:AH85"/>
    <mergeCell ref="B10:AL10"/>
    <mergeCell ref="B55:E55"/>
    <mergeCell ref="D97:O97"/>
    <mergeCell ref="Z97:AA97"/>
    <mergeCell ref="O41:AL41"/>
    <mergeCell ref="I101:M101"/>
    <mergeCell ref="Y7:AD7"/>
    <mergeCell ref="B16:M17"/>
    <mergeCell ref="B53:AB53"/>
    <mergeCell ref="AI57:AL57"/>
    <mergeCell ref="M60:T60"/>
    <mergeCell ref="O42:Z42"/>
    <mergeCell ref="O19:R19"/>
    <mergeCell ref="B58:E58"/>
    <mergeCell ref="F59:L59"/>
    <mergeCell ref="AF29:AL29"/>
    <mergeCell ref="B60:E60"/>
    <mergeCell ref="B21:AL21"/>
    <mergeCell ref="AE34:AL34"/>
    <mergeCell ref="AI72:AL72"/>
    <mergeCell ref="U60:AB60"/>
    <mergeCell ref="B7:I7"/>
    <mergeCell ref="B73:J73"/>
    <mergeCell ref="O44:AL44"/>
    <mergeCell ref="B64:AL64"/>
    <mergeCell ref="AB100:AF100"/>
    <mergeCell ref="AK68:AL68"/>
    <mergeCell ref="AD49:AL49"/>
    <mergeCell ref="B59:E59"/>
    <mergeCell ref="AB102:AF102"/>
    <mergeCell ref="B68:J68"/>
    <mergeCell ref="U83:AF83"/>
    <mergeCell ref="AI19:AL19"/>
    <mergeCell ref="AI90:AL90"/>
    <mergeCell ref="B82:L82"/>
    <mergeCell ref="S19:U20"/>
    <mergeCell ref="M86:N86"/>
    <mergeCell ref="Z98:AA98"/>
    <mergeCell ref="U85:AF85"/>
    <mergeCell ref="V74:AD75"/>
    <mergeCell ref="U79:AL79"/>
    <mergeCell ref="B18:AL18"/>
    <mergeCell ref="U58:AB58"/>
    <mergeCell ref="AB97:AF97"/>
    <mergeCell ref="W39:AG39"/>
    <mergeCell ref="B77:AL77"/>
    <mergeCell ref="B72:P72"/>
    <mergeCell ref="B11:AL11"/>
    <mergeCell ref="AG99:AL99"/>
    <mergeCell ref="AK15:AL16"/>
    <mergeCell ref="B80:R80"/>
  </mergeCells>
  <conditionalFormatting sqref="B105:AL105">
    <cfRule type="expression" priority="1" stopIfTrue="1">
      <formula>#REF!=X</formula>
    </cfRule>
  </conditionalFormatting>
  <printOptions horizontalCentered="1" verticalCentered="1"/>
  <pageMargins left="0.7086614173228347" right="0.7086614173228347" top="0.32" bottom="0.37" header="0.3149606299212598" footer="0.3149606299212598"/>
  <pageSetup orientation="portrait" scale="55"/>
  <drawing r:id="rId1"/>
</worksheet>
</file>

<file path=xl/worksheets/sheet14.xml><?xml version="1.0" encoding="utf-8"?>
<worksheet xmlns:r="http://schemas.openxmlformats.org/officeDocument/2006/relationships" xmlns="http://schemas.openxmlformats.org/spreadsheetml/2006/main">
  <sheetPr>
    <outlinePr summaryBelow="1" summaryRight="1"/>
    <pageSetUpPr fitToPage="1"/>
  </sheetPr>
  <dimension ref="B7:H156"/>
  <sheetViews>
    <sheetView zoomScaleNormal="100" workbookViewId="0">
      <selection activeCell="B3" sqref="B3"/>
    </sheetView>
  </sheetViews>
  <sheetFormatPr baseColWidth="10" defaultColWidth="0" defaultRowHeight="12.75"/>
  <cols>
    <col width="11.42578125" customWidth="1" style="119" min="1" max="1"/>
    <col width="44.140625" customWidth="1" style="1094" min="2" max="2"/>
    <col width="22.42578125" customWidth="1" style="1094" min="3" max="3"/>
    <col width="28.85546875" customWidth="1" style="1094" min="4" max="4"/>
    <col width="18.140625" customWidth="1" style="1094" min="5" max="5"/>
    <col width="12.28515625" bestFit="1" customWidth="1" style="1094" min="6" max="6"/>
    <col width="13.85546875" customWidth="1" style="1094" min="7" max="7"/>
    <col width="7.85546875" customWidth="1" style="1094" min="8" max="8"/>
    <col width="11.42578125" customWidth="1" style="119" min="9" max="9"/>
    <col hidden="1" style="119" min="10" max="44"/>
    <col hidden="1" style="1094" min="45" max="16384"/>
  </cols>
  <sheetData>
    <row r="1" customFormat="1" s="119"/>
    <row r="2" customFormat="1" s="119"/>
    <row r="3" customFormat="1" s="119"/>
    <row r="4" customFormat="1" s="119"/>
    <row r="5" customFormat="1" s="119"/>
    <row r="6" ht="18.75" customFormat="1" customHeight="1" s="119" thickBot="1"/>
    <row r="7" ht="18.75" customHeight="1">
      <c r="B7" s="1483" t="inlineStr">
        <is>
          <t>CLIENTES</t>
        </is>
      </c>
      <c r="C7" s="1482" t="inlineStr">
        <is>
          <t>CARTERA SUSTITUTA</t>
        </is>
      </c>
      <c r="D7" s="1482" t="inlineStr">
        <is>
          <t>CARTERA DE REDESCUENTO</t>
        </is>
      </c>
      <c r="E7" s="1484" t="inlineStr">
        <is>
          <t>LINEA ICR</t>
        </is>
      </c>
      <c r="F7" s="1482" t="inlineStr">
        <is>
          <t>LINEA DRE</t>
        </is>
      </c>
      <c r="G7" s="1482" t="inlineStr">
        <is>
          <t xml:space="preserve">OLA INVERNAL </t>
        </is>
      </c>
      <c r="H7" s="1128" t="n"/>
    </row>
    <row r="8" ht="25.5" customHeight="1" thickBot="1">
      <c r="B8" s="1325" t="n"/>
      <c r="C8" s="1234" t="n"/>
      <c r="D8" s="1234" t="n"/>
      <c r="E8" s="1234" t="n"/>
      <c r="F8" s="1234" t="n"/>
      <c r="G8" s="941" t="inlineStr">
        <is>
          <t>SUBSIDIADA</t>
        </is>
      </c>
      <c r="H8" s="942" t="inlineStr">
        <is>
          <t>ICR</t>
        </is>
      </c>
    </row>
    <row r="9" ht="25.5" customHeight="1">
      <c r="B9" s="1477">
        <f>+Intro_data!C13</f>
        <v/>
      </c>
      <c r="C9" s="1476">
        <f>+IF(Intro_data!C36="SUSTITUTA","XX","")</f>
        <v/>
      </c>
      <c r="D9" s="1480">
        <f>+IF(Intro_data!C36="REDESCUENTO","XX","")</f>
        <v/>
      </c>
      <c r="E9" s="1764" t="n"/>
      <c r="F9" s="1478" t="n"/>
      <c r="G9" s="1478" t="n"/>
      <c r="H9" s="1481" t="n"/>
    </row>
    <row r="10" ht="60.75" customHeight="1" thickBot="1">
      <c r="B10" s="1110" t="n"/>
      <c r="C10" s="1258" t="n"/>
      <c r="D10" s="1258" t="n"/>
      <c r="E10" s="1111" t="n"/>
      <c r="F10" s="1258" t="n"/>
      <c r="G10" s="1258" t="n"/>
      <c r="H10" s="1104" t="n"/>
    </row>
    <row r="11">
      <c r="B11" s="119" t="n"/>
      <c r="C11" s="119" t="n"/>
      <c r="D11" s="119" t="n"/>
      <c r="E11" s="119" t="n"/>
      <c r="F11" s="119" t="n"/>
      <c r="G11" s="119" t="n"/>
      <c r="H11" s="119" t="n"/>
    </row>
    <row r="12">
      <c r="B12" s="119" t="n"/>
      <c r="C12" s="119" t="n"/>
      <c r="D12" s="119" t="n"/>
      <c r="E12" s="119" t="n"/>
      <c r="F12" s="119" t="n"/>
      <c r="G12" s="119" t="n"/>
      <c r="H12" s="119" t="n"/>
    </row>
    <row r="13">
      <c r="B13" s="119" t="n"/>
      <c r="C13" s="119" t="n"/>
      <c r="D13" s="119" t="n"/>
      <c r="E13" s="119" t="n"/>
      <c r="F13" s="119" t="n"/>
      <c r="G13" s="119" t="n"/>
      <c r="H13" s="119" t="n"/>
    </row>
    <row r="14">
      <c r="B14" s="119" t="n"/>
      <c r="C14" s="119" t="n"/>
      <c r="D14" s="119" t="n"/>
      <c r="E14" s="119" t="n"/>
      <c r="F14" s="119" t="n"/>
      <c r="G14" s="119" t="n"/>
      <c r="H14" s="119" t="n"/>
    </row>
    <row r="15">
      <c r="B15" s="119" t="n"/>
      <c r="C15" s="119" t="n"/>
      <c r="D15" s="119" t="n"/>
      <c r="E15" s="119" t="n"/>
      <c r="F15" s="119" t="n"/>
      <c r="G15" s="119" t="n"/>
      <c r="H15" s="119" t="n"/>
    </row>
    <row r="16">
      <c r="B16" s="119" t="n"/>
      <c r="C16" s="119" t="n"/>
      <c r="D16" s="119" t="n"/>
      <c r="E16" s="119" t="n"/>
      <c r="F16" s="119" t="n"/>
      <c r="G16" s="119" t="n"/>
      <c r="H16" s="119" t="n"/>
    </row>
    <row r="17">
      <c r="B17" s="119" t="n"/>
      <c r="C17" s="119" t="n"/>
      <c r="D17" s="119" t="n"/>
      <c r="E17" s="119" t="n"/>
      <c r="F17" s="119" t="n"/>
      <c r="G17" s="119" t="n"/>
      <c r="H17" s="119" t="n"/>
    </row>
    <row r="18">
      <c r="B18" s="119" t="n"/>
      <c r="C18" s="119" t="n"/>
      <c r="D18" s="119" t="n"/>
      <c r="E18" s="119" t="n"/>
      <c r="F18" s="119" t="n"/>
      <c r="G18" s="119" t="n"/>
      <c r="H18" s="119" t="n"/>
    </row>
    <row r="19">
      <c r="B19" s="119" t="n"/>
      <c r="C19" s="119" t="n"/>
      <c r="D19" s="119" t="n"/>
      <c r="E19" s="119" t="n"/>
      <c r="F19" s="119" t="n"/>
      <c r="G19" s="119" t="n"/>
      <c r="H19" s="119" t="n"/>
    </row>
    <row r="20">
      <c r="B20" s="119" t="n"/>
      <c r="C20" s="119" t="n"/>
      <c r="D20" s="119" t="n"/>
      <c r="E20" s="119" t="n"/>
      <c r="F20" s="119" t="n"/>
      <c r="G20" s="119" t="n"/>
      <c r="H20" s="119" t="n"/>
    </row>
    <row r="21">
      <c r="B21" s="119" t="n"/>
      <c r="C21" s="119" t="n"/>
      <c r="D21" s="119" t="n"/>
      <c r="E21" s="119" t="n"/>
      <c r="F21" s="119" t="n"/>
      <c r="G21" s="119" t="n"/>
      <c r="H21" s="119" t="n"/>
    </row>
    <row r="22">
      <c r="B22" s="119" t="n"/>
      <c r="C22" s="119" t="n"/>
      <c r="D22" s="119" t="n"/>
      <c r="E22" s="119" t="n"/>
      <c r="F22" s="119" t="n"/>
      <c r="G22" s="119" t="n"/>
      <c r="H22" s="119" t="n"/>
    </row>
    <row r="23">
      <c r="B23" s="119" t="n"/>
      <c r="C23" s="119" t="n"/>
      <c r="D23" s="119" t="n"/>
      <c r="E23" s="119" t="n"/>
      <c r="F23" s="119" t="n"/>
      <c r="G23" s="119" t="n"/>
      <c r="H23" s="119" t="n"/>
    </row>
    <row r="24">
      <c r="B24" s="119" t="n"/>
      <c r="C24" s="119" t="n"/>
      <c r="D24" s="119" t="n"/>
      <c r="E24" s="119" t="n"/>
      <c r="F24" s="119" t="n"/>
      <c r="G24" s="119" t="n"/>
      <c r="H24" s="119" t="n"/>
    </row>
    <row r="25">
      <c r="B25" s="119" t="n"/>
      <c r="C25" s="119" t="n"/>
      <c r="D25" s="119" t="n"/>
      <c r="E25" s="119" t="n"/>
      <c r="F25" s="119" t="n"/>
      <c r="G25" s="119" t="n"/>
      <c r="H25" s="119" t="n"/>
    </row>
    <row r="26">
      <c r="B26" s="119" t="n"/>
      <c r="C26" s="119" t="n"/>
      <c r="D26" s="119" t="n"/>
      <c r="E26" s="119" t="n"/>
      <c r="F26" s="119" t="n"/>
      <c r="G26" s="119" t="n"/>
      <c r="H26" s="119" t="n"/>
    </row>
    <row r="27">
      <c r="B27" s="119" t="n"/>
      <c r="C27" s="119" t="n"/>
      <c r="D27" s="119" t="n"/>
      <c r="E27" s="119" t="n"/>
      <c r="F27" s="119" t="n"/>
      <c r="G27" s="119" t="n"/>
      <c r="H27" s="119" t="n"/>
    </row>
    <row r="28">
      <c r="B28" s="119" t="n"/>
      <c r="C28" s="119" t="n"/>
      <c r="D28" s="119" t="n"/>
      <c r="E28" s="119" t="n"/>
      <c r="F28" s="119" t="n"/>
      <c r="G28" s="119" t="n"/>
      <c r="H28" s="119" t="n"/>
    </row>
    <row r="29">
      <c r="B29" s="119" t="n"/>
      <c r="C29" s="119" t="n"/>
      <c r="D29" s="119" t="n"/>
      <c r="E29" s="119" t="n"/>
      <c r="F29" s="119" t="n"/>
      <c r="G29" s="119" t="n"/>
      <c r="H29" s="119" t="n"/>
    </row>
    <row r="30">
      <c r="B30" s="119" t="n"/>
      <c r="C30" s="119" t="n"/>
      <c r="D30" s="119" t="n"/>
      <c r="E30" s="119" t="n"/>
      <c r="F30" s="119" t="n"/>
      <c r="G30" s="119" t="n"/>
      <c r="H30" s="119" t="n"/>
    </row>
    <row r="31">
      <c r="B31" s="119" t="n"/>
      <c r="C31" s="119" t="n"/>
      <c r="D31" s="119" t="n"/>
      <c r="E31" s="119" t="n"/>
      <c r="F31" s="119" t="n"/>
      <c r="G31" s="119" t="n"/>
      <c r="H31" s="119" t="n"/>
    </row>
    <row r="32">
      <c r="B32" s="119" t="n"/>
      <c r="C32" s="119" t="n"/>
      <c r="D32" s="119" t="n"/>
      <c r="E32" s="119" t="n"/>
      <c r="F32" s="119" t="n"/>
      <c r="G32" s="119" t="n"/>
      <c r="H32" s="119" t="n"/>
    </row>
    <row r="33">
      <c r="B33" s="119" t="n"/>
      <c r="C33" s="119" t="n"/>
      <c r="D33" s="119" t="n"/>
      <c r="E33" s="119" t="n"/>
      <c r="F33" s="119" t="n"/>
      <c r="G33" s="119" t="n"/>
      <c r="H33" s="119" t="n"/>
    </row>
    <row r="34">
      <c r="B34" s="119" t="n"/>
      <c r="C34" s="119" t="n"/>
      <c r="D34" s="119" t="n"/>
      <c r="E34" s="119" t="n"/>
      <c r="F34" s="119" t="n"/>
      <c r="G34" s="119" t="n"/>
      <c r="H34" s="119" t="n"/>
    </row>
    <row r="35">
      <c r="B35" s="119" t="n"/>
      <c r="C35" s="119" t="n"/>
      <c r="D35" s="119" t="n"/>
      <c r="E35" s="119" t="n"/>
      <c r="F35" s="119" t="n"/>
      <c r="G35" s="119" t="n"/>
      <c r="H35" s="119" t="n"/>
    </row>
    <row r="36">
      <c r="B36" s="119" t="n"/>
      <c r="C36" s="119" t="n"/>
      <c r="D36" s="119" t="n"/>
      <c r="E36" s="119" t="n"/>
      <c r="F36" s="119" t="n"/>
      <c r="G36" s="119" t="n"/>
      <c r="H36" s="119" t="n"/>
    </row>
    <row r="37">
      <c r="B37" s="119" t="n"/>
      <c r="C37" s="119" t="n"/>
      <c r="D37" s="119" t="n"/>
      <c r="E37" s="119" t="n"/>
      <c r="F37" s="119" t="n"/>
      <c r="G37" s="119" t="n"/>
      <c r="H37" s="119" t="n"/>
    </row>
    <row r="38">
      <c r="B38" s="119" t="n"/>
      <c r="C38" s="119" t="n"/>
      <c r="D38" s="119" t="n"/>
      <c r="E38" s="119" t="n"/>
      <c r="F38" s="119" t="n"/>
      <c r="G38" s="119" t="n"/>
      <c r="H38" s="119" t="n"/>
    </row>
    <row r="39">
      <c r="B39" s="119" t="n"/>
      <c r="C39" s="119" t="n"/>
      <c r="D39" s="119" t="n"/>
      <c r="E39" s="119" t="n"/>
      <c r="F39" s="119" t="n"/>
      <c r="G39" s="119" t="n"/>
      <c r="H39" s="119" t="n"/>
    </row>
    <row r="40">
      <c r="B40" s="119" t="n"/>
      <c r="C40" s="119" t="n"/>
      <c r="D40" s="119" t="n"/>
      <c r="E40" s="119" t="n"/>
      <c r="F40" s="119" t="n"/>
      <c r="G40" s="119" t="n"/>
      <c r="H40" s="119" t="n"/>
    </row>
    <row r="41">
      <c r="B41" s="119" t="n"/>
      <c r="C41" s="119" t="n"/>
      <c r="D41" s="119" t="n"/>
      <c r="E41" s="119" t="n"/>
      <c r="F41" s="119" t="n"/>
      <c r="G41" s="119" t="n"/>
      <c r="H41" s="119" t="n"/>
    </row>
    <row r="42">
      <c r="B42" s="119" t="n"/>
      <c r="C42" s="119" t="n"/>
      <c r="D42" s="119" t="n"/>
      <c r="E42" s="119" t="n"/>
      <c r="F42" s="119" t="n"/>
      <c r="G42" s="119" t="n"/>
      <c r="H42" s="119" t="n"/>
    </row>
    <row r="43">
      <c r="B43" s="119" t="n"/>
      <c r="C43" s="119" t="n"/>
      <c r="D43" s="119" t="n"/>
      <c r="E43" s="119" t="n"/>
      <c r="F43" s="119" t="n"/>
      <c r="G43" s="119" t="n"/>
      <c r="H43" s="119" t="n"/>
    </row>
    <row r="44">
      <c r="B44" s="119" t="n"/>
      <c r="C44" s="119" t="n"/>
      <c r="D44" s="119" t="n"/>
      <c r="E44" s="119" t="n"/>
      <c r="F44" s="119" t="n"/>
      <c r="G44" s="119" t="n"/>
      <c r="H44" s="119" t="n"/>
    </row>
    <row r="45">
      <c r="B45" s="119" t="n"/>
      <c r="C45" s="119" t="n"/>
      <c r="D45" s="119" t="n"/>
      <c r="E45" s="119" t="n"/>
      <c r="F45" s="119" t="n"/>
      <c r="G45" s="119" t="n"/>
      <c r="H45" s="119" t="n"/>
    </row>
    <row r="46">
      <c r="B46" s="119" t="n"/>
      <c r="C46" s="119" t="n"/>
      <c r="D46" s="119" t="n"/>
      <c r="E46" s="119" t="n"/>
      <c r="F46" s="119" t="n"/>
      <c r="G46" s="119" t="n"/>
      <c r="H46" s="119" t="n"/>
    </row>
    <row r="47">
      <c r="B47" s="119" t="n"/>
      <c r="C47" s="119" t="n"/>
      <c r="D47" s="119" t="n"/>
      <c r="E47" s="119" t="n"/>
      <c r="F47" s="119" t="n"/>
      <c r="G47" s="119" t="n"/>
      <c r="H47" s="119" t="n"/>
    </row>
    <row r="48">
      <c r="B48" s="119" t="n"/>
      <c r="C48" s="119" t="n"/>
      <c r="D48" s="119" t="n"/>
      <c r="E48" s="119" t="n"/>
      <c r="F48" s="119" t="n"/>
      <c r="G48" s="119" t="n"/>
      <c r="H48" s="119" t="n"/>
    </row>
    <row r="49">
      <c r="B49" s="119" t="n"/>
      <c r="C49" s="119" t="n"/>
      <c r="D49" s="119" t="n"/>
      <c r="E49" s="119" t="n"/>
      <c r="F49" s="119" t="n"/>
      <c r="G49" s="119" t="n"/>
      <c r="H49" s="119" t="n"/>
    </row>
    <row r="50">
      <c r="B50" s="119" t="n"/>
      <c r="C50" s="119" t="n"/>
      <c r="D50" s="119" t="n"/>
      <c r="E50" s="119" t="n"/>
      <c r="F50" s="119" t="n"/>
      <c r="G50" s="119" t="n"/>
      <c r="H50" s="119" t="n"/>
    </row>
    <row r="51">
      <c r="B51" s="119" t="n"/>
      <c r="C51" s="119" t="n"/>
      <c r="D51" s="119" t="n"/>
      <c r="E51" s="119" t="n"/>
      <c r="F51" s="119" t="n"/>
      <c r="G51" s="119" t="n"/>
      <c r="H51" s="119" t="n"/>
    </row>
    <row r="52">
      <c r="B52" s="119" t="n"/>
      <c r="C52" s="119" t="n"/>
      <c r="D52" s="119" t="n"/>
      <c r="E52" s="119" t="n"/>
      <c r="F52" s="119" t="n"/>
      <c r="G52" s="119" t="n"/>
      <c r="H52" s="119" t="n"/>
    </row>
    <row r="53">
      <c r="B53" s="119" t="n"/>
      <c r="C53" s="119" t="n"/>
      <c r="D53" s="119" t="n"/>
      <c r="E53" s="119" t="n"/>
      <c r="F53" s="119" t="n"/>
      <c r="G53" s="119" t="n"/>
      <c r="H53" s="119" t="n"/>
    </row>
    <row r="54">
      <c r="B54" s="119" t="n"/>
      <c r="C54" s="119" t="n"/>
      <c r="D54" s="119" t="n"/>
      <c r="E54" s="119" t="n"/>
      <c r="F54" s="119" t="n"/>
      <c r="G54" s="119" t="n"/>
      <c r="H54" s="119" t="n"/>
    </row>
    <row r="55">
      <c r="B55" s="119" t="n"/>
      <c r="C55" s="119" t="n"/>
      <c r="D55" s="119" t="n"/>
      <c r="E55" s="119" t="n"/>
      <c r="F55" s="119" t="n"/>
      <c r="G55" s="119" t="n"/>
      <c r="H55" s="119" t="n"/>
    </row>
    <row r="56">
      <c r="B56" s="119" t="n"/>
      <c r="C56" s="119" t="n"/>
      <c r="D56" s="119" t="n"/>
      <c r="E56" s="119" t="n"/>
      <c r="F56" s="119" t="n"/>
      <c r="G56" s="119" t="n"/>
      <c r="H56" s="119" t="n"/>
    </row>
    <row r="57">
      <c r="B57" s="119" t="n"/>
      <c r="C57" s="119" t="n"/>
      <c r="D57" s="119" t="n"/>
      <c r="E57" s="119" t="n"/>
      <c r="F57" s="119" t="n"/>
      <c r="G57" s="119" t="n"/>
      <c r="H57" s="119" t="n"/>
    </row>
    <row r="58">
      <c r="B58" s="119" t="n"/>
      <c r="C58" s="119" t="n"/>
      <c r="D58" s="119" t="n"/>
      <c r="E58" s="119" t="n"/>
      <c r="F58" s="119" t="n"/>
      <c r="G58" s="119" t="n"/>
      <c r="H58" s="119" t="n"/>
    </row>
    <row r="59">
      <c r="B59" s="119" t="n"/>
      <c r="C59" s="119" t="n"/>
      <c r="D59" s="119" t="n"/>
      <c r="E59" s="119" t="n"/>
      <c r="F59" s="119" t="n"/>
      <c r="G59" s="119" t="n"/>
      <c r="H59" s="119" t="n"/>
    </row>
    <row r="60">
      <c r="B60" s="119" t="n"/>
      <c r="C60" s="119" t="n"/>
      <c r="D60" s="119" t="n"/>
      <c r="E60" s="119" t="n"/>
      <c r="F60" s="119" t="n"/>
      <c r="G60" s="119" t="n"/>
      <c r="H60" s="119" t="n"/>
    </row>
    <row r="61">
      <c r="B61" s="119" t="n"/>
      <c r="C61" s="119" t="n"/>
      <c r="D61" s="119" t="n"/>
      <c r="E61" s="119" t="n"/>
      <c r="F61" s="119" t="n"/>
      <c r="G61" s="119" t="n"/>
      <c r="H61" s="119" t="n"/>
    </row>
    <row r="62">
      <c r="B62" s="119" t="n"/>
      <c r="C62" s="119" t="n"/>
      <c r="D62" s="119" t="n"/>
      <c r="E62" s="119" t="n"/>
      <c r="F62" s="119" t="n"/>
      <c r="G62" s="119" t="n"/>
      <c r="H62" s="119" t="n"/>
    </row>
    <row r="63">
      <c r="B63" s="119" t="n"/>
      <c r="C63" s="119" t="n"/>
      <c r="D63" s="119" t="n"/>
      <c r="E63" s="119" t="n"/>
      <c r="F63" s="119" t="n"/>
      <c r="G63" s="119" t="n"/>
      <c r="H63" s="119" t="n"/>
    </row>
    <row r="64">
      <c r="B64" s="119" t="n"/>
      <c r="C64" s="119" t="n"/>
      <c r="D64" s="119" t="n"/>
      <c r="E64" s="119" t="n"/>
      <c r="F64" s="119" t="n"/>
      <c r="G64" s="119" t="n"/>
      <c r="H64" s="119" t="n"/>
    </row>
    <row r="65">
      <c r="B65" s="119" t="n"/>
      <c r="C65" s="119" t="n"/>
      <c r="D65" s="119" t="n"/>
      <c r="E65" s="119" t="n"/>
      <c r="F65" s="119" t="n"/>
      <c r="G65" s="119" t="n"/>
      <c r="H65" s="119" t="n"/>
    </row>
    <row r="66">
      <c r="B66" s="119" t="n"/>
      <c r="C66" s="119" t="n"/>
      <c r="D66" s="119" t="n"/>
      <c r="E66" s="119" t="n"/>
      <c r="F66" s="119" t="n"/>
      <c r="G66" s="119" t="n"/>
      <c r="H66" s="119" t="n"/>
    </row>
    <row r="67">
      <c r="B67" s="119" t="n"/>
      <c r="C67" s="119" t="n"/>
      <c r="D67" s="119" t="n"/>
      <c r="E67" s="119" t="n"/>
      <c r="F67" s="119" t="n"/>
      <c r="G67" s="119" t="n"/>
      <c r="H67" s="119" t="n"/>
    </row>
    <row r="68">
      <c r="B68" s="119" t="n"/>
      <c r="C68" s="119" t="n"/>
      <c r="D68" s="119" t="n"/>
      <c r="E68" s="119" t="n"/>
      <c r="F68" s="119" t="n"/>
      <c r="G68" s="119" t="n"/>
      <c r="H68" s="119" t="n"/>
    </row>
    <row r="69">
      <c r="B69" s="119" t="n"/>
      <c r="C69" s="119" t="n"/>
      <c r="D69" s="119" t="n"/>
      <c r="E69" s="119" t="n"/>
      <c r="F69" s="119" t="n"/>
      <c r="G69" s="119" t="n"/>
      <c r="H69" s="119" t="n"/>
    </row>
    <row r="70">
      <c r="B70" s="119" t="n"/>
      <c r="C70" s="119" t="n"/>
      <c r="D70" s="119" t="n"/>
      <c r="E70" s="119" t="n"/>
      <c r="F70" s="119" t="n"/>
      <c r="G70" s="119" t="n"/>
      <c r="H70" s="119" t="n"/>
    </row>
    <row r="71">
      <c r="B71" s="119" t="n"/>
      <c r="C71" s="119" t="n"/>
      <c r="D71" s="119" t="n"/>
      <c r="E71" s="119" t="n"/>
      <c r="F71" s="119" t="n"/>
      <c r="G71" s="119" t="n"/>
      <c r="H71" s="119" t="n"/>
    </row>
    <row r="72">
      <c r="B72" s="119" t="n"/>
      <c r="C72" s="119" t="n"/>
      <c r="D72" s="119" t="n"/>
      <c r="E72" s="119" t="n"/>
      <c r="F72" s="119" t="n"/>
      <c r="G72" s="119" t="n"/>
      <c r="H72" s="119" t="n"/>
    </row>
    <row r="73">
      <c r="B73" s="119" t="n"/>
      <c r="C73" s="119" t="n"/>
      <c r="D73" s="119" t="n"/>
      <c r="E73" s="119" t="n"/>
      <c r="F73" s="119" t="n"/>
      <c r="G73" s="119" t="n"/>
      <c r="H73" s="119" t="n"/>
    </row>
    <row r="74">
      <c r="B74" s="119" t="n"/>
      <c r="C74" s="119" t="n"/>
      <c r="D74" s="119" t="n"/>
      <c r="E74" s="119" t="n"/>
      <c r="F74" s="119" t="n"/>
      <c r="G74" s="119" t="n"/>
      <c r="H74" s="119" t="n"/>
    </row>
    <row r="75">
      <c r="B75" s="119" t="n"/>
      <c r="C75" s="119" t="n"/>
      <c r="D75" s="119" t="n"/>
      <c r="E75" s="119" t="n"/>
      <c r="F75" s="119" t="n"/>
      <c r="G75" s="119" t="n"/>
      <c r="H75" s="119" t="n"/>
    </row>
    <row r="76">
      <c r="B76" s="119" t="n"/>
      <c r="C76" s="119" t="n"/>
      <c r="D76" s="119" t="n"/>
      <c r="E76" s="119" t="n"/>
      <c r="F76" s="119" t="n"/>
      <c r="G76" s="119" t="n"/>
      <c r="H76" s="119" t="n"/>
    </row>
    <row r="77">
      <c r="B77" s="119" t="n"/>
      <c r="C77" s="119" t="n"/>
      <c r="D77" s="119" t="n"/>
      <c r="E77" s="119" t="n"/>
      <c r="F77" s="119" t="n"/>
      <c r="G77" s="119" t="n"/>
      <c r="H77" s="119" t="n"/>
    </row>
    <row r="78">
      <c r="B78" s="119" t="n"/>
      <c r="C78" s="119" t="n"/>
      <c r="D78" s="119" t="n"/>
      <c r="E78" s="119" t="n"/>
      <c r="F78" s="119" t="n"/>
      <c r="G78" s="119" t="n"/>
      <c r="H78" s="119" t="n"/>
    </row>
    <row r="79">
      <c r="B79" s="119" t="n"/>
      <c r="C79" s="119" t="n"/>
      <c r="D79" s="119" t="n"/>
      <c r="E79" s="119" t="n"/>
      <c r="F79" s="119" t="n"/>
      <c r="G79" s="119" t="n"/>
      <c r="H79" s="119" t="n"/>
    </row>
    <row r="80">
      <c r="B80" s="119" t="n"/>
      <c r="C80" s="119" t="n"/>
      <c r="D80" s="119" t="n"/>
      <c r="E80" s="119" t="n"/>
      <c r="F80" s="119" t="n"/>
      <c r="G80" s="119" t="n"/>
      <c r="H80" s="119" t="n"/>
    </row>
    <row r="81">
      <c r="B81" s="119" t="n"/>
      <c r="C81" s="119" t="n"/>
      <c r="D81" s="119" t="n"/>
      <c r="E81" s="119" t="n"/>
      <c r="F81" s="119" t="n"/>
      <c r="G81" s="119" t="n"/>
      <c r="H81" s="119" t="n"/>
    </row>
    <row r="82">
      <c r="B82" s="119" t="n"/>
      <c r="C82" s="119" t="n"/>
      <c r="D82" s="119" t="n"/>
      <c r="E82" s="119" t="n"/>
      <c r="F82" s="119" t="n"/>
      <c r="G82" s="119" t="n"/>
      <c r="H82" s="119" t="n"/>
    </row>
    <row r="83">
      <c r="B83" s="119" t="n"/>
      <c r="C83" s="119" t="n"/>
      <c r="D83" s="119" t="n"/>
      <c r="E83" s="119" t="n"/>
      <c r="F83" s="119" t="n"/>
      <c r="G83" s="119" t="n"/>
      <c r="H83" s="119" t="n"/>
    </row>
    <row r="84">
      <c r="B84" s="119" t="n"/>
      <c r="C84" s="119" t="n"/>
      <c r="D84" s="119" t="n"/>
      <c r="E84" s="119" t="n"/>
      <c r="F84" s="119" t="n"/>
      <c r="G84" s="119" t="n"/>
      <c r="H84" s="119" t="n"/>
    </row>
    <row r="85">
      <c r="B85" s="119" t="n"/>
      <c r="C85" s="119" t="n"/>
      <c r="D85" s="119" t="n"/>
      <c r="E85" s="119" t="n"/>
      <c r="F85" s="119" t="n"/>
      <c r="G85" s="119" t="n"/>
      <c r="H85" s="119" t="n"/>
    </row>
    <row r="86">
      <c r="B86" s="119" t="n"/>
      <c r="C86" s="119" t="n"/>
      <c r="D86" s="119" t="n"/>
      <c r="E86" s="119" t="n"/>
      <c r="F86" s="119" t="n"/>
      <c r="G86" s="119" t="n"/>
      <c r="H86" s="119" t="n"/>
    </row>
    <row r="87">
      <c r="B87" s="119" t="n"/>
      <c r="C87" s="119" t="n"/>
      <c r="D87" s="119" t="n"/>
      <c r="E87" s="119" t="n"/>
      <c r="F87" s="119" t="n"/>
      <c r="G87" s="119" t="n"/>
      <c r="H87" s="119" t="n"/>
    </row>
    <row r="88">
      <c r="B88" s="119" t="n"/>
      <c r="C88" s="119" t="n"/>
      <c r="D88" s="119" t="n"/>
      <c r="E88" s="119" t="n"/>
      <c r="F88" s="119" t="n"/>
      <c r="G88" s="119" t="n"/>
      <c r="H88" s="119" t="n"/>
    </row>
    <row r="89">
      <c r="B89" s="119" t="n"/>
      <c r="C89" s="119" t="n"/>
      <c r="D89" s="119" t="n"/>
      <c r="E89" s="119" t="n"/>
      <c r="F89" s="119" t="n"/>
      <c r="G89" s="119" t="n"/>
      <c r="H89" s="119" t="n"/>
    </row>
    <row r="90">
      <c r="B90" s="119" t="n"/>
      <c r="C90" s="119" t="n"/>
      <c r="D90" s="119" t="n"/>
      <c r="E90" s="119" t="n"/>
      <c r="F90" s="119" t="n"/>
      <c r="G90" s="119" t="n"/>
      <c r="H90" s="119" t="n"/>
    </row>
    <row r="91">
      <c r="B91" s="119" t="n"/>
      <c r="C91" s="119" t="n"/>
      <c r="D91" s="119" t="n"/>
      <c r="E91" s="119" t="n"/>
      <c r="F91" s="119" t="n"/>
      <c r="G91" s="119" t="n"/>
      <c r="H91" s="119" t="n"/>
    </row>
    <row r="92">
      <c r="B92" s="119" t="n"/>
      <c r="C92" s="119" t="n"/>
      <c r="D92" s="119" t="n"/>
      <c r="E92" s="119" t="n"/>
      <c r="F92" s="119" t="n"/>
      <c r="G92" s="119" t="n"/>
      <c r="H92" s="119" t="n"/>
    </row>
    <row r="93">
      <c r="B93" s="119" t="n"/>
      <c r="C93" s="119" t="n"/>
      <c r="D93" s="119" t="n"/>
      <c r="E93" s="119" t="n"/>
      <c r="F93" s="119" t="n"/>
      <c r="G93" s="119" t="n"/>
      <c r="H93" s="119" t="n"/>
    </row>
    <row r="94">
      <c r="B94" s="119" t="n"/>
      <c r="C94" s="119" t="n"/>
      <c r="D94" s="119" t="n"/>
      <c r="E94" s="119" t="n"/>
      <c r="F94" s="119" t="n"/>
      <c r="G94" s="119" t="n"/>
      <c r="H94" s="119" t="n"/>
    </row>
    <row r="95">
      <c r="B95" s="119" t="n"/>
      <c r="C95" s="119" t="n"/>
      <c r="D95" s="119" t="n"/>
      <c r="E95" s="119" t="n"/>
      <c r="F95" s="119" t="n"/>
      <c r="G95" s="119" t="n"/>
      <c r="H95" s="119" t="n"/>
    </row>
    <row r="96">
      <c r="B96" s="119" t="n"/>
      <c r="C96" s="119" t="n"/>
      <c r="D96" s="119" t="n"/>
      <c r="E96" s="119" t="n"/>
      <c r="F96" s="119" t="n"/>
      <c r="G96" s="119" t="n"/>
      <c r="H96" s="119" t="n"/>
    </row>
    <row r="97">
      <c r="B97" s="119" t="n"/>
      <c r="C97" s="119" t="n"/>
      <c r="D97" s="119" t="n"/>
      <c r="E97" s="119" t="n"/>
      <c r="F97" s="119" t="n"/>
      <c r="G97" s="119" t="n"/>
      <c r="H97" s="119" t="n"/>
    </row>
    <row r="98">
      <c r="B98" s="119" t="n"/>
      <c r="C98" s="119" t="n"/>
      <c r="D98" s="119" t="n"/>
      <c r="E98" s="119" t="n"/>
      <c r="F98" s="119" t="n"/>
      <c r="G98" s="119" t="n"/>
      <c r="H98" s="119" t="n"/>
    </row>
    <row r="99">
      <c r="B99" s="119" t="n"/>
      <c r="C99" s="119" t="n"/>
      <c r="D99" s="119" t="n"/>
      <c r="E99" s="119" t="n"/>
      <c r="F99" s="119" t="n"/>
      <c r="G99" s="119" t="n"/>
      <c r="H99" s="119" t="n"/>
    </row>
    <row r="100">
      <c r="B100" s="119" t="n"/>
      <c r="C100" s="119" t="n"/>
      <c r="D100" s="119" t="n"/>
      <c r="E100" s="119" t="n"/>
      <c r="F100" s="119" t="n"/>
      <c r="G100" s="119" t="n"/>
      <c r="H100" s="119" t="n"/>
    </row>
    <row r="101">
      <c r="B101" s="119" t="n"/>
      <c r="C101" s="119" t="n"/>
      <c r="D101" s="119" t="n"/>
      <c r="E101" s="119" t="n"/>
      <c r="F101" s="119" t="n"/>
      <c r="G101" s="119" t="n"/>
      <c r="H101" s="119" t="n"/>
    </row>
    <row r="102">
      <c r="B102" s="119" t="n"/>
      <c r="C102" s="119" t="n"/>
      <c r="D102" s="119" t="n"/>
      <c r="E102" s="119" t="n"/>
      <c r="F102" s="119" t="n"/>
      <c r="G102" s="119" t="n"/>
      <c r="H102" s="119" t="n"/>
    </row>
    <row r="103">
      <c r="B103" s="119" t="n"/>
      <c r="C103" s="119" t="n"/>
      <c r="D103" s="119" t="n"/>
      <c r="E103" s="119" t="n"/>
      <c r="F103" s="119" t="n"/>
      <c r="G103" s="119" t="n"/>
      <c r="H103" s="119" t="n"/>
    </row>
    <row r="104">
      <c r="B104" s="119" t="n"/>
      <c r="C104" s="119" t="n"/>
      <c r="D104" s="119" t="n"/>
      <c r="E104" s="119" t="n"/>
      <c r="F104" s="119" t="n"/>
      <c r="G104" s="119" t="n"/>
      <c r="H104" s="119" t="n"/>
    </row>
    <row r="105">
      <c r="B105" s="119" t="n"/>
      <c r="C105" s="119" t="n"/>
      <c r="D105" s="119" t="n"/>
      <c r="E105" s="119" t="n"/>
      <c r="F105" s="119" t="n"/>
      <c r="G105" s="119" t="n"/>
      <c r="H105" s="119" t="n"/>
    </row>
    <row r="106">
      <c r="B106" s="119" t="n"/>
      <c r="C106" s="119" t="n"/>
      <c r="D106" s="119" t="n"/>
      <c r="E106" s="119" t="n"/>
      <c r="F106" s="119" t="n"/>
      <c r="G106" s="119" t="n"/>
      <c r="H106" s="119" t="n"/>
    </row>
    <row r="107">
      <c r="B107" s="119" t="n"/>
      <c r="C107" s="119" t="n"/>
      <c r="D107" s="119" t="n"/>
      <c r="E107" s="119" t="n"/>
      <c r="F107" s="119" t="n"/>
      <c r="G107" s="119" t="n"/>
      <c r="H107" s="119" t="n"/>
    </row>
    <row r="108">
      <c r="B108" s="119" t="n"/>
      <c r="C108" s="119" t="n"/>
      <c r="D108" s="119" t="n"/>
      <c r="E108" s="119" t="n"/>
      <c r="F108" s="119" t="n"/>
      <c r="G108" s="119" t="n"/>
      <c r="H108" s="119" t="n"/>
    </row>
    <row r="109">
      <c r="B109" s="119" t="n"/>
      <c r="C109" s="119" t="n"/>
      <c r="D109" s="119" t="n"/>
      <c r="E109" s="119" t="n"/>
      <c r="F109" s="119" t="n"/>
      <c r="G109" s="119" t="n"/>
      <c r="H109" s="119" t="n"/>
    </row>
    <row r="110">
      <c r="B110" s="119" t="n"/>
      <c r="C110" s="119" t="n"/>
      <c r="D110" s="119" t="n"/>
      <c r="E110" s="119" t="n"/>
      <c r="F110" s="119" t="n"/>
      <c r="G110" s="119" t="n"/>
      <c r="H110" s="119" t="n"/>
    </row>
    <row r="111">
      <c r="B111" s="119" t="n"/>
      <c r="C111" s="119" t="n"/>
      <c r="D111" s="119" t="n"/>
      <c r="E111" s="119" t="n"/>
      <c r="F111" s="119" t="n"/>
      <c r="G111" s="119" t="n"/>
      <c r="H111" s="119" t="n"/>
    </row>
    <row r="112">
      <c r="B112" s="119" t="n"/>
      <c r="C112" s="119" t="n"/>
      <c r="D112" s="119" t="n"/>
      <c r="E112" s="119" t="n"/>
      <c r="F112" s="119" t="n"/>
      <c r="G112" s="119" t="n"/>
      <c r="H112" s="119" t="n"/>
    </row>
    <row r="113">
      <c r="B113" s="119" t="n"/>
      <c r="C113" s="119" t="n"/>
      <c r="D113" s="119" t="n"/>
      <c r="E113" s="119" t="n"/>
      <c r="F113" s="119" t="n"/>
      <c r="G113" s="119" t="n"/>
      <c r="H113" s="119" t="n"/>
    </row>
    <row r="114">
      <c r="B114" s="119" t="n"/>
      <c r="C114" s="119" t="n"/>
      <c r="D114" s="119" t="n"/>
      <c r="E114" s="119" t="n"/>
      <c r="F114" s="119" t="n"/>
      <c r="G114" s="119" t="n"/>
      <c r="H114" s="119" t="n"/>
    </row>
    <row r="115">
      <c r="B115" s="119" t="n"/>
      <c r="C115" s="119" t="n"/>
      <c r="D115" s="119" t="n"/>
      <c r="E115" s="119" t="n"/>
      <c r="F115" s="119" t="n"/>
      <c r="G115" s="119" t="n"/>
      <c r="H115" s="119" t="n"/>
    </row>
    <row r="116">
      <c r="B116" s="119" t="n"/>
      <c r="C116" s="119" t="n"/>
      <c r="D116" s="119" t="n"/>
      <c r="E116" s="119" t="n"/>
      <c r="F116" s="119" t="n"/>
      <c r="G116" s="119" t="n"/>
      <c r="H116" s="119" t="n"/>
    </row>
    <row r="117">
      <c r="B117" s="119" t="n"/>
      <c r="C117" s="119" t="n"/>
      <c r="D117" s="119" t="n"/>
      <c r="E117" s="119" t="n"/>
      <c r="F117" s="119" t="n"/>
      <c r="G117" s="119" t="n"/>
      <c r="H117" s="119" t="n"/>
    </row>
    <row r="118">
      <c r="B118" s="119" t="n"/>
      <c r="C118" s="119" t="n"/>
      <c r="D118" s="119" t="n"/>
      <c r="E118" s="119" t="n"/>
      <c r="F118" s="119" t="n"/>
      <c r="G118" s="119" t="n"/>
      <c r="H118" s="119" t="n"/>
    </row>
    <row r="119">
      <c r="B119" s="119" t="n"/>
      <c r="C119" s="119" t="n"/>
      <c r="D119" s="119" t="n"/>
      <c r="E119" s="119" t="n"/>
      <c r="F119" s="119" t="n"/>
      <c r="G119" s="119" t="n"/>
      <c r="H119" s="119" t="n"/>
    </row>
    <row r="120">
      <c r="B120" s="119" t="n"/>
      <c r="C120" s="119" t="n"/>
      <c r="D120" s="119" t="n"/>
      <c r="E120" s="119" t="n"/>
      <c r="F120" s="119" t="n"/>
      <c r="G120" s="119" t="n"/>
      <c r="H120" s="119" t="n"/>
    </row>
    <row r="121">
      <c r="B121" s="119" t="n"/>
      <c r="C121" s="119" t="n"/>
      <c r="D121" s="119" t="n"/>
      <c r="E121" s="119" t="n"/>
      <c r="F121" s="119" t="n"/>
      <c r="G121" s="119" t="n"/>
      <c r="H121" s="119" t="n"/>
    </row>
    <row r="122">
      <c r="B122" s="119" t="n"/>
      <c r="C122" s="119" t="n"/>
      <c r="D122" s="119" t="n"/>
      <c r="E122" s="119" t="n"/>
      <c r="F122" s="119" t="n"/>
      <c r="G122" s="119" t="n"/>
      <c r="H122" s="119" t="n"/>
    </row>
    <row r="123">
      <c r="B123" s="119" t="n"/>
      <c r="C123" s="119" t="n"/>
      <c r="D123" s="119" t="n"/>
      <c r="E123" s="119" t="n"/>
      <c r="F123" s="119" t="n"/>
      <c r="G123" s="119" t="n"/>
      <c r="H123" s="119" t="n"/>
    </row>
    <row r="124">
      <c r="B124" s="119" t="n"/>
      <c r="C124" s="119" t="n"/>
      <c r="D124" s="119" t="n"/>
      <c r="E124" s="119" t="n"/>
      <c r="F124" s="119" t="n"/>
      <c r="G124" s="119" t="n"/>
      <c r="H124" s="119" t="n"/>
    </row>
    <row r="125">
      <c r="B125" s="119" t="n"/>
      <c r="C125" s="119" t="n"/>
      <c r="D125" s="119" t="n"/>
      <c r="E125" s="119" t="n"/>
      <c r="F125" s="119" t="n"/>
      <c r="G125" s="119" t="n"/>
      <c r="H125" s="119" t="n"/>
    </row>
    <row r="126">
      <c r="B126" s="119" t="n"/>
      <c r="C126" s="119" t="n"/>
      <c r="D126" s="119" t="n"/>
      <c r="E126" s="119" t="n"/>
      <c r="F126" s="119" t="n"/>
      <c r="G126" s="119" t="n"/>
      <c r="H126" s="119" t="n"/>
    </row>
    <row r="127">
      <c r="B127" s="119" t="n"/>
      <c r="C127" s="119" t="n"/>
      <c r="D127" s="119" t="n"/>
      <c r="E127" s="119" t="n"/>
      <c r="F127" s="119" t="n"/>
      <c r="G127" s="119" t="n"/>
      <c r="H127" s="119" t="n"/>
    </row>
    <row r="128">
      <c r="B128" s="119" t="n"/>
      <c r="C128" s="119" t="n"/>
      <c r="D128" s="119" t="n"/>
      <c r="E128" s="119" t="n"/>
      <c r="F128" s="119" t="n"/>
      <c r="G128" s="119" t="n"/>
      <c r="H128" s="119" t="n"/>
    </row>
    <row r="129">
      <c r="B129" s="119" t="n"/>
      <c r="C129" s="119" t="n"/>
      <c r="D129" s="119" t="n"/>
      <c r="E129" s="119" t="n"/>
      <c r="F129" s="119" t="n"/>
      <c r="G129" s="119" t="n"/>
      <c r="H129" s="119" t="n"/>
    </row>
    <row r="130">
      <c r="B130" s="119" t="n"/>
      <c r="C130" s="119" t="n"/>
      <c r="D130" s="119" t="n"/>
      <c r="E130" s="119" t="n"/>
      <c r="F130" s="119" t="n"/>
      <c r="G130" s="119" t="n"/>
      <c r="H130" s="119" t="n"/>
    </row>
    <row r="131">
      <c r="B131" s="119" t="n"/>
      <c r="C131" s="119" t="n"/>
      <c r="D131" s="119" t="n"/>
      <c r="E131" s="119" t="n"/>
      <c r="F131" s="119" t="n"/>
      <c r="G131" s="119" t="n"/>
      <c r="H131" s="119" t="n"/>
    </row>
    <row r="132">
      <c r="B132" s="119" t="n"/>
      <c r="C132" s="119" t="n"/>
      <c r="D132" s="119" t="n"/>
      <c r="E132" s="119" t="n"/>
      <c r="F132" s="119" t="n"/>
      <c r="G132" s="119" t="n"/>
      <c r="H132" s="119" t="n"/>
    </row>
    <row r="133">
      <c r="B133" s="119" t="n"/>
      <c r="C133" s="119" t="n"/>
      <c r="D133" s="119" t="n"/>
      <c r="E133" s="119" t="n"/>
      <c r="F133" s="119" t="n"/>
      <c r="G133" s="119" t="n"/>
      <c r="H133" s="119" t="n"/>
    </row>
    <row r="134">
      <c r="B134" s="119" t="n"/>
      <c r="C134" s="119" t="n"/>
      <c r="D134" s="119" t="n"/>
      <c r="E134" s="119" t="n"/>
      <c r="F134" s="119" t="n"/>
      <c r="G134" s="119" t="n"/>
      <c r="H134" s="119" t="n"/>
    </row>
    <row r="135">
      <c r="B135" s="119" t="n"/>
      <c r="C135" s="119" t="n"/>
      <c r="D135" s="119" t="n"/>
      <c r="E135" s="119" t="n"/>
      <c r="F135" s="119" t="n"/>
      <c r="G135" s="119" t="n"/>
      <c r="H135" s="119" t="n"/>
    </row>
    <row r="136">
      <c r="B136" s="119" t="n"/>
      <c r="C136" s="119" t="n"/>
      <c r="D136" s="119" t="n"/>
      <c r="E136" s="119" t="n"/>
      <c r="F136" s="119" t="n"/>
      <c r="G136" s="119" t="n"/>
      <c r="H136" s="119" t="n"/>
    </row>
    <row r="137">
      <c r="B137" s="119" t="n"/>
      <c r="C137" s="119" t="n"/>
      <c r="D137" s="119" t="n"/>
      <c r="E137" s="119" t="n"/>
      <c r="F137" s="119" t="n"/>
      <c r="G137" s="119" t="n"/>
      <c r="H137" s="119" t="n"/>
    </row>
    <row r="138">
      <c r="B138" s="119" t="n"/>
      <c r="C138" s="119" t="n"/>
      <c r="D138" s="119" t="n"/>
      <c r="E138" s="119" t="n"/>
      <c r="F138" s="119" t="n"/>
      <c r="G138" s="119" t="n"/>
      <c r="H138" s="119" t="n"/>
    </row>
    <row r="139">
      <c r="B139" s="119" t="n"/>
      <c r="C139" s="119" t="n"/>
      <c r="D139" s="119" t="n"/>
      <c r="E139" s="119" t="n"/>
      <c r="F139" s="119" t="n"/>
      <c r="G139" s="119" t="n"/>
      <c r="H139" s="119" t="n"/>
    </row>
    <row r="140">
      <c r="B140" s="119" t="n"/>
      <c r="C140" s="119" t="n"/>
      <c r="D140" s="119" t="n"/>
      <c r="E140" s="119" t="n"/>
      <c r="F140" s="119" t="n"/>
      <c r="G140" s="119" t="n"/>
      <c r="H140" s="119" t="n"/>
    </row>
    <row r="141">
      <c r="B141" s="119" t="n"/>
      <c r="C141" s="119" t="n"/>
      <c r="D141" s="119" t="n"/>
      <c r="E141" s="119" t="n"/>
      <c r="F141" s="119" t="n"/>
      <c r="G141" s="119" t="n"/>
      <c r="H141" s="119" t="n"/>
    </row>
    <row r="142">
      <c r="B142" s="119" t="n"/>
      <c r="C142" s="119" t="n"/>
      <c r="D142" s="119" t="n"/>
      <c r="E142" s="119" t="n"/>
      <c r="F142" s="119" t="n"/>
      <c r="G142" s="119" t="n"/>
      <c r="H142" s="119" t="n"/>
    </row>
    <row r="143">
      <c r="B143" s="119" t="n"/>
      <c r="C143" s="119" t="n"/>
      <c r="D143" s="119" t="n"/>
      <c r="E143" s="119" t="n"/>
      <c r="F143" s="119" t="n"/>
      <c r="G143" s="119" t="n"/>
      <c r="H143" s="119" t="n"/>
    </row>
    <row r="144">
      <c r="B144" s="119" t="n"/>
      <c r="C144" s="119" t="n"/>
      <c r="D144" s="119" t="n"/>
      <c r="E144" s="119" t="n"/>
      <c r="F144" s="119" t="n"/>
      <c r="G144" s="119" t="n"/>
      <c r="H144" s="119" t="n"/>
    </row>
    <row r="145">
      <c r="B145" s="119" t="n"/>
      <c r="C145" s="119" t="n"/>
      <c r="D145" s="119" t="n"/>
      <c r="E145" s="119" t="n"/>
      <c r="F145" s="119" t="n"/>
      <c r="G145" s="119" t="n"/>
      <c r="H145" s="119" t="n"/>
    </row>
    <row r="146">
      <c r="B146" s="119" t="n"/>
      <c r="C146" s="119" t="n"/>
      <c r="D146" s="119" t="n"/>
      <c r="E146" s="119" t="n"/>
      <c r="F146" s="119" t="n"/>
      <c r="G146" s="119" t="n"/>
      <c r="H146" s="119" t="n"/>
    </row>
    <row r="147">
      <c r="B147" s="119" t="n"/>
      <c r="C147" s="119" t="n"/>
      <c r="D147" s="119" t="n"/>
      <c r="E147" s="119" t="n"/>
      <c r="F147" s="119" t="n"/>
      <c r="G147" s="119" t="n"/>
      <c r="H147" s="119" t="n"/>
    </row>
    <row r="148">
      <c r="B148" s="119" t="n"/>
      <c r="C148" s="119" t="n"/>
      <c r="D148" s="119" t="n"/>
      <c r="E148" s="119" t="n"/>
      <c r="F148" s="119" t="n"/>
      <c r="G148" s="119" t="n"/>
      <c r="H148" s="119" t="n"/>
    </row>
    <row r="149">
      <c r="B149" s="119" t="n"/>
      <c r="C149" s="119" t="n"/>
      <c r="D149" s="119" t="n"/>
      <c r="E149" s="119" t="n"/>
      <c r="F149" s="119" t="n"/>
      <c r="G149" s="119" t="n"/>
      <c r="H149" s="119" t="n"/>
    </row>
    <row r="150">
      <c r="B150" s="119" t="n"/>
      <c r="C150" s="119" t="n"/>
      <c r="D150" s="119" t="n"/>
      <c r="E150" s="119" t="n"/>
      <c r="F150" s="119" t="n"/>
      <c r="G150" s="119" t="n"/>
      <c r="H150" s="119" t="n"/>
    </row>
    <row r="151">
      <c r="B151" s="119" t="n"/>
      <c r="C151" s="119" t="n"/>
      <c r="D151" s="119" t="n"/>
      <c r="E151" s="119" t="n"/>
      <c r="F151" s="119" t="n"/>
      <c r="G151" s="119" t="n"/>
      <c r="H151" s="119" t="n"/>
    </row>
    <row r="152">
      <c r="B152" s="119" t="n"/>
      <c r="C152" s="119" t="n"/>
      <c r="D152" s="119" t="n"/>
      <c r="E152" s="119" t="n"/>
      <c r="F152" s="119" t="n"/>
      <c r="G152" s="119" t="n"/>
      <c r="H152" s="119" t="n"/>
    </row>
    <row r="153">
      <c r="B153" s="119" t="n"/>
      <c r="C153" s="119" t="n"/>
      <c r="D153" s="119" t="n"/>
      <c r="E153" s="119" t="n"/>
      <c r="F153" s="119" t="n"/>
      <c r="G153" s="119" t="n"/>
      <c r="H153" s="119" t="n"/>
    </row>
    <row r="154">
      <c r="B154" s="119" t="n"/>
      <c r="C154" s="119" t="n"/>
      <c r="D154" s="119" t="n"/>
      <c r="E154" s="119" t="n"/>
      <c r="F154" s="119" t="n"/>
      <c r="G154" s="119" t="n"/>
      <c r="H154" s="119" t="n"/>
    </row>
    <row r="155">
      <c r="B155" s="119" t="n"/>
      <c r="C155" s="119" t="n"/>
      <c r="D155" s="119" t="n"/>
      <c r="E155" s="119" t="n"/>
      <c r="F155" s="119" t="n"/>
      <c r="G155" s="119" t="n"/>
      <c r="H155" s="119" t="n"/>
    </row>
    <row r="156">
      <c r="B156" s="119" t="n"/>
      <c r="C156" s="119" t="n"/>
      <c r="D156" s="119" t="n"/>
      <c r="E156" s="119" t="n"/>
      <c r="F156" s="119" t="n"/>
      <c r="G156" s="119" t="n"/>
      <c r="H156" s="119" t="n"/>
    </row>
  </sheetData>
  <mergeCells count="13">
    <mergeCell ref="C9:C10"/>
    <mergeCell ref="B9:B10"/>
    <mergeCell ref="G9:G10"/>
    <mergeCell ref="E9:E10"/>
    <mergeCell ref="D9:D10"/>
    <mergeCell ref="H9:H10"/>
    <mergeCell ref="F9:F10"/>
    <mergeCell ref="G7:H7"/>
    <mergeCell ref="C7:C8"/>
    <mergeCell ref="B7:B8"/>
    <mergeCell ref="D7:D8"/>
    <mergeCell ref="E7:E8"/>
    <mergeCell ref="F7:F8"/>
  </mergeCells>
  <printOptions horizontalCentered="1" verticalCentered="1"/>
  <pageMargins left="0.7086614173228347" right="0.7086614173228347" top="0.7480314960629921" bottom="0.7480314960629921" header="0.3149606299212598" footer="0.3149606299212598"/>
  <pageSetup orientation="landscape" scale="98" fitToHeight="0"/>
  <rowBreaks count="1" manualBreakCount="1">
    <brk id="19" min="0" max="16383" man="1"/>
  </rowBreaks>
  <drawing r:id="rId1"/>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5:H103"/>
  <sheetViews>
    <sheetView topLeftCell="A10" zoomScaleNormal="100" workbookViewId="0">
      <selection activeCell="B20" sqref="B20:F20"/>
    </sheetView>
  </sheetViews>
  <sheetFormatPr baseColWidth="10" defaultColWidth="0" defaultRowHeight="14.25"/>
  <cols>
    <col width="9.7109375" customWidth="1" style="121" min="1" max="1"/>
    <col width="10.42578125" customWidth="1" style="121" min="2" max="2"/>
    <col width="15.140625" customWidth="1" style="121" min="3" max="3"/>
    <col width="23.140625" customWidth="1" style="121" min="4" max="4"/>
    <col width="20.7109375" customWidth="1" style="121" min="5" max="5"/>
    <col width="28" customWidth="1" style="121" min="6" max="6"/>
    <col width="11.42578125" customWidth="1" style="121" min="7" max="8"/>
    <col hidden="1" style="121" min="9" max="16384"/>
  </cols>
  <sheetData>
    <row r="5" ht="18" customHeight="1">
      <c r="B5" s="1489" t="inlineStr">
        <is>
          <t>VIABILIDAD AMBIENTAL Y TÉCNICA</t>
        </is>
      </c>
      <c r="C5" s="1094" t="n"/>
      <c r="D5" s="1094" t="n"/>
      <c r="E5" s="1094" t="n"/>
      <c r="F5" s="1094" t="n"/>
    </row>
    <row r="9" ht="32.25" customHeight="1">
      <c r="B9" s="1487" t="inlineStr">
        <is>
          <t>Se certifica que se ha verificado que el cliente cumple con las normas ambientales exigidas por las autoridades competentes relativas a su objeto social:</t>
        </is>
      </c>
      <c r="C9" s="1094" t="n"/>
      <c r="D9" s="1094" t="n"/>
      <c r="E9" s="1094" t="n"/>
      <c r="F9" s="1094" t="n"/>
    </row>
    <row r="10" ht="13.5" customHeight="1">
      <c r="B10" s="1487" t="n"/>
      <c r="C10" s="1487" t="n"/>
      <c r="D10" s="1487" t="n"/>
      <c r="E10" s="1487" t="n"/>
      <c r="F10" s="1487" t="n"/>
    </row>
    <row r="12" ht="15" customHeight="1">
      <c r="B12" s="1486" t="inlineStr">
        <is>
          <t>ESPECIFICACIONES SOBRE CLIENTE:</t>
        </is>
      </c>
      <c r="C12" s="1094" t="n"/>
      <c r="D12" s="1094" t="n"/>
      <c r="E12" s="1094" t="n"/>
      <c r="F12" s="1094" t="n"/>
    </row>
    <row r="13">
      <c r="B13" s="123" t="n"/>
      <c r="C13" s="123" t="n"/>
      <c r="D13" s="123" t="n"/>
      <c r="E13" s="123" t="n"/>
      <c r="F13" s="123" t="n"/>
    </row>
    <row r="14" ht="25.5" customHeight="1">
      <c r="B14" s="1490">
        <f>Intro_data!C13</f>
        <v/>
      </c>
      <c r="C14" s="1094" t="n"/>
      <c r="D14" s="1094" t="n"/>
      <c r="E14" s="1094" t="n"/>
      <c r="F14" s="1094" t="n"/>
    </row>
    <row r="16" ht="15" customHeight="1">
      <c r="B16" s="124">
        <f>+Intro_data!D17</f>
        <v/>
      </c>
      <c r="C16" s="124">
        <f>Intro_data!C17</f>
        <v/>
      </c>
    </row>
    <row r="17" ht="15" customHeight="1">
      <c r="C17" s="124" t="n"/>
    </row>
    <row r="18" ht="147" customFormat="1" customHeight="1" s="625">
      <c r="A18" s="121" t="n"/>
      <c r="B18" s="1488">
        <f>+'FORMATO -PÁGINA 1'!C46</f>
        <v/>
      </c>
      <c r="C18" s="1094" t="n"/>
      <c r="D18" s="1094" t="n"/>
      <c r="E18" s="1094" t="n"/>
      <c r="F18" s="1094" t="n"/>
      <c r="G18" s="121" t="n"/>
      <c r="H18" s="121" t="n"/>
    </row>
    <row r="19" ht="9.75" customHeight="1">
      <c r="B19" s="648" t="n"/>
      <c r="C19" s="648" t="n"/>
      <c r="D19" s="648" t="n"/>
      <c r="E19" s="648" t="n"/>
      <c r="F19" s="648" t="n"/>
    </row>
    <row r="20" ht="92.09999999999999" customFormat="1" customHeight="1" s="625">
      <c r="A20" s="121" t="n"/>
      <c r="B20" s="1488">
        <f>+'FORMATO -PÁGINA 1'!C47</f>
        <v/>
      </c>
      <c r="C20" s="1094" t="n"/>
      <c r="D20" s="1094" t="n"/>
      <c r="E20" s="1094" t="n"/>
      <c r="F20" s="1094" t="n"/>
      <c r="G20" s="121" t="n"/>
      <c r="H20" s="121" t="n"/>
    </row>
    <row r="21" ht="9.75" customHeight="1"/>
    <row r="22" ht="72.75" customHeight="1">
      <c r="B22" s="1488" t="inlineStr">
        <is>
          <t>Igualmente se certifica que de acuerdo con la información remitida por el cliente, el proyecto no se desarrollará sobre: terrenos baldíos, áreas del Sistema de Parques Nacionales, reservas forestales, vegetación nativa, humedales, mineras, petroleras, o cualquier otra de las que correspondan a limitación en su explotación u ocupación. Así mismo, se ratifica que el cliente conoce que el proyecto no puede ejecutarse dentro de ninguna de estas áreas.</t>
        </is>
      </c>
      <c r="C22" s="1094" t="n"/>
      <c r="D22" s="1094" t="n"/>
      <c r="E22" s="1094" t="n"/>
      <c r="F22" s="1094" t="n"/>
    </row>
    <row r="23" ht="9.75" customHeight="1">
      <c r="C23" s="124" t="n"/>
      <c r="D23" s="124" t="n"/>
      <c r="E23" s="125" t="n"/>
      <c r="F23" s="125" t="n"/>
    </row>
    <row r="24" ht="87.75" customHeight="1">
      <c r="B24" s="1488" t="inlineStr">
        <is>
          <t>Por otro lado, también se certifica que el cliente fue evaluado previamente por nuestra área de riesgos y expertos agroindustriales, y cumple con todos los requisitos establecidos en las políticas de Riesgo de crédito del BBVA COLOMBIA, así como con los parámetros de razonabilidad técnica; en cuanto a costos, cantidad, volumen de producción por área, entre otros, establecidos por el Ministerio de Agricultura, Instituciones Gremiales, FINAGRO en sus costos de referencia, y demás entidades competentes.</t>
        </is>
      </c>
      <c r="C24" s="1094" t="n"/>
      <c r="D24" s="1094" t="n"/>
      <c r="E24" s="1094" t="n"/>
      <c r="F24" s="1094" t="n"/>
    </row>
    <row r="25" ht="15" customHeight="1">
      <c r="B25" s="1487" t="n"/>
      <c r="C25" s="1487" t="n"/>
      <c r="D25" s="1487" t="n"/>
      <c r="E25" s="1487" t="n"/>
      <c r="F25" s="1487" t="n"/>
    </row>
    <row r="26" ht="15" customHeight="1">
      <c r="B26" s="378" t="inlineStr">
        <is>
          <t xml:space="preserve">La presente se suscribe el </t>
        </is>
      </c>
      <c r="C26" s="126" t="n"/>
      <c r="D26" s="1765">
        <f>Intro_data!C38</f>
        <v/>
      </c>
      <c r="E26" s="1094" t="n"/>
      <c r="F26" s="126" t="n"/>
    </row>
    <row r="27" ht="15" customHeight="1">
      <c r="B27" s="121" t="inlineStr">
        <is>
          <t>Atentamente,</t>
        </is>
      </c>
      <c r="D27" s="124" t="n"/>
      <c r="E27" s="123" t="n"/>
    </row>
    <row r="28" ht="30" customHeight="1">
      <c r="D28" s="124" t="n"/>
      <c r="E28" s="1766" t="n"/>
    </row>
    <row r="29" ht="17.25" customHeight="1">
      <c r="B29" s="1485">
        <f>+Intro_data!C3</f>
        <v/>
      </c>
      <c r="C29" s="1094" t="n"/>
      <c r="D29" s="1094" t="n"/>
      <c r="E29" s="1094" t="n"/>
      <c r="F29" s="1094" t="n"/>
    </row>
    <row r="33">
      <c r="B33" s="123" t="n"/>
    </row>
    <row r="34">
      <c r="B34" s="123" t="n"/>
    </row>
    <row r="35">
      <c r="B35" s="123" t="n"/>
    </row>
    <row r="36">
      <c r="B36" s="123" t="n"/>
    </row>
    <row r="37">
      <c r="B37" s="123" t="n"/>
    </row>
    <row r="38">
      <c r="B38" s="123" t="n"/>
    </row>
    <row r="39">
      <c r="B39" s="123" t="n"/>
    </row>
    <row r="40">
      <c r="B40" s="123" t="n"/>
    </row>
    <row r="41">
      <c r="B41" s="123" t="n"/>
    </row>
    <row r="42">
      <c r="B42" s="123" t="n"/>
    </row>
    <row r="43">
      <c r="B43" s="123" t="n"/>
    </row>
    <row r="44">
      <c r="B44" s="123" t="n"/>
    </row>
    <row r="45">
      <c r="B45" s="123" t="n"/>
    </row>
    <row r="46">
      <c r="B46" s="123" t="n"/>
    </row>
    <row r="47">
      <c r="B47" s="123" t="n"/>
    </row>
    <row r="48">
      <c r="B48" s="123" t="n"/>
    </row>
    <row r="49">
      <c r="B49" s="123" t="n"/>
    </row>
    <row r="50">
      <c r="B50" s="123" t="n"/>
    </row>
    <row r="51">
      <c r="B51" s="123" t="n"/>
    </row>
    <row r="52">
      <c r="B52" s="123" t="n"/>
    </row>
    <row r="53">
      <c r="B53" s="123" t="n"/>
    </row>
    <row r="54">
      <c r="B54" s="123" t="n"/>
    </row>
    <row r="55">
      <c r="B55" s="123" t="n"/>
    </row>
    <row r="56">
      <c r="B56" s="123" t="n"/>
    </row>
    <row r="57">
      <c r="B57" s="123" t="n"/>
      <c r="D57" s="123" t="n"/>
      <c r="E57" s="123" t="n"/>
      <c r="F57" s="123" t="n"/>
    </row>
    <row r="58">
      <c r="B58" s="123" t="n"/>
      <c r="F58" s="123" t="n"/>
    </row>
    <row r="59">
      <c r="B59" s="123" t="n"/>
      <c r="D59" s="123" t="n"/>
      <c r="E59" s="123" t="n"/>
      <c r="F59" s="123" t="n"/>
    </row>
    <row r="60">
      <c r="B60" s="123" t="n"/>
    </row>
    <row r="61">
      <c r="B61" s="123" t="n"/>
    </row>
    <row r="62">
      <c r="B62" s="123" t="n"/>
    </row>
    <row r="63">
      <c r="B63" s="123" t="n"/>
    </row>
    <row r="64">
      <c r="B64" s="123" t="n"/>
    </row>
    <row r="65">
      <c r="B65" s="123" t="n"/>
      <c r="F65" s="1767" t="n"/>
    </row>
    <row r="66">
      <c r="B66" s="123" t="n"/>
    </row>
    <row r="67">
      <c r="B67" s="123" t="n"/>
      <c r="D67" s="1767" t="n"/>
      <c r="E67" s="1767" t="n"/>
      <c r="F67" s="1767" t="n"/>
    </row>
    <row r="68">
      <c r="B68" s="123" t="n"/>
    </row>
    <row r="69">
      <c r="B69" s="123" t="n"/>
    </row>
    <row r="70">
      <c r="B70" s="123" t="n"/>
    </row>
    <row r="71">
      <c r="B71" s="123" t="n"/>
    </row>
    <row r="72">
      <c r="B72" s="123" t="n"/>
    </row>
    <row r="73">
      <c r="B73" s="123" t="n"/>
    </row>
    <row r="74">
      <c r="B74" s="123" t="n"/>
    </row>
    <row r="75">
      <c r="B75" s="123" t="n"/>
    </row>
    <row r="76">
      <c r="B76" s="123" t="n"/>
    </row>
    <row r="77">
      <c r="B77" s="123" t="n"/>
    </row>
    <row r="78">
      <c r="B78" s="123" t="n"/>
    </row>
    <row r="79">
      <c r="B79" s="123" t="n"/>
    </row>
    <row r="80">
      <c r="B80" s="123" t="n"/>
    </row>
    <row r="81">
      <c r="B81" s="123" t="n"/>
    </row>
    <row r="82">
      <c r="B82" s="123" t="n"/>
    </row>
    <row r="83">
      <c r="B83" s="123" t="n"/>
    </row>
    <row r="84">
      <c r="B84" s="123" t="n"/>
    </row>
    <row r="85">
      <c r="B85" s="123" t="n"/>
    </row>
    <row r="86">
      <c r="B86" s="123" t="n"/>
    </row>
    <row r="87">
      <c r="B87" s="123" t="n"/>
    </row>
    <row r="88">
      <c r="B88" s="123" t="n"/>
    </row>
    <row r="89">
      <c r="B89" s="123" t="n"/>
    </row>
    <row r="90">
      <c r="B90" s="123" t="n"/>
    </row>
    <row r="91">
      <c r="B91" s="123" t="n"/>
    </row>
    <row r="92">
      <c r="B92" s="123" t="n"/>
    </row>
    <row r="93">
      <c r="B93" s="123" t="n"/>
    </row>
    <row r="94">
      <c r="B94" s="123" t="n"/>
    </row>
    <row r="95">
      <c r="B95" s="123" t="n"/>
    </row>
    <row r="96">
      <c r="B96" s="123" t="n"/>
    </row>
    <row r="97">
      <c r="B97" s="123" t="n"/>
    </row>
    <row r="98">
      <c r="B98" s="123" t="n"/>
    </row>
    <row r="99">
      <c r="B99" s="123" t="n"/>
    </row>
    <row r="100">
      <c r="B100" s="123" t="n"/>
    </row>
    <row r="101">
      <c r="B101" s="123" t="n"/>
    </row>
    <row r="102">
      <c r="B102" s="123" t="n"/>
    </row>
    <row r="103">
      <c r="B103" s="123" t="n"/>
    </row>
  </sheetData>
  <mergeCells count="10">
    <mergeCell ref="B29:F29"/>
    <mergeCell ref="B12:F12"/>
    <mergeCell ref="B24:F24"/>
    <mergeCell ref="B20:F20"/>
    <mergeCell ref="B18:F18"/>
    <mergeCell ref="B5:F5"/>
    <mergeCell ref="B22:F22"/>
    <mergeCell ref="B14:F14"/>
    <mergeCell ref="D26:E26"/>
    <mergeCell ref="B9:F9"/>
  </mergeCells>
  <pageMargins left="0.7086614173228347" right="0.7086614173228347" top="0.7480314960629921" bottom="0.7480314960629921" header="0.3149606299212598" footer="0.3149606299212598"/>
  <pageSetup orientation="portrait" scale="80"/>
  <rowBreaks count="2" manualBreakCount="2">
    <brk id="32" min="0" max="5" man="1"/>
    <brk id="36" min="0" max="16383" man="1"/>
  </rowBreaks>
  <drawing r:id="rId1"/>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B2:AC90"/>
  <sheetViews>
    <sheetView showGridLines="0" view="pageBreakPreview" topLeftCell="F17" zoomScale="115" zoomScaleNormal="100" zoomScaleSheetLayoutView="115" workbookViewId="0">
      <selection activeCell="I29" sqref="I29:P37"/>
    </sheetView>
  </sheetViews>
  <sheetFormatPr baseColWidth="10" defaultColWidth="11.42578125" defaultRowHeight="12.75"/>
  <cols>
    <col width="6.28515625" customWidth="1" style="281" min="1" max="1"/>
    <col width="12.5703125" customWidth="1" style="281" min="2" max="2"/>
    <col width="28" customWidth="1" style="281" min="3" max="3"/>
    <col width="26.42578125" customWidth="1" style="281" min="4" max="4"/>
    <col width="45.85546875" customWidth="1" style="281" min="5" max="5"/>
    <col width="11.42578125" customWidth="1" style="281" min="6" max="6"/>
    <col width="11.42578125" customWidth="1" min="7" max="20"/>
    <col width="11.42578125" customWidth="1" style="281" min="21" max="21"/>
    <col width="11.42578125" customWidth="1" style="281" min="22" max="16384"/>
  </cols>
  <sheetData>
    <row r="2" ht="15.75" customHeight="1">
      <c r="D2" s="1509" t="n"/>
      <c r="E2" s="1094" t="n"/>
      <c r="I2" s="642" t="inlineStr">
        <is>
          <t>SERVICIOS DE APOYO (VENTA DE ALGÚN PRODUCTO NO DE SOLO SERVICIOS)</t>
        </is>
      </c>
      <c r="J2" s="643" t="n"/>
      <c r="K2" s="643" t="n"/>
      <c r="L2" s="643" t="n"/>
      <c r="M2" s="643" t="n"/>
      <c r="N2" s="643" t="n"/>
      <c r="O2" s="643" t="n"/>
      <c r="P2" s="643" t="n"/>
      <c r="Q2" s="281" t="n"/>
      <c r="R2" s="281" t="n"/>
      <c r="T2" s="642" t="inlineStr">
        <is>
          <t xml:space="preserve">CONSOLIDACION DE PASIVOS </t>
        </is>
      </c>
    </row>
    <row r="3" ht="12.75" customHeight="1">
      <c r="D3" s="1094" t="n"/>
      <c r="E3" s="1094" t="n"/>
      <c r="I3" s="1493" t="inlineStr">
        <is>
          <t>1.	Facturas compra de insumos, materiales o inventarios que hayan sido utilizados para la producción, transformación y/o comercialización de productos destinados al sector agropecuario nacional (o su soporte contable equivalente).
2.	Soporte de pago de mano de obra directa, relacionada con la producción, transformación y/o comercialización de productos destinados al sector agropecuario nacional (o su soporte contable equivalente).
3.	Soporte de pago de servicios o alquileres requeridos para la producción, transformación y/o comercialización de los productos dirigidos al sector agropecuario. (o su soporte contable equivalente).</t>
        </is>
      </c>
      <c r="J3" s="1094" t="n"/>
      <c r="K3" s="1094" t="n"/>
      <c r="L3" s="1094" t="n"/>
      <c r="M3" s="1094" t="n"/>
      <c r="N3" s="1094" t="n"/>
      <c r="O3" s="1094" t="n"/>
      <c r="P3" s="1094" t="n"/>
      <c r="Q3" s="281" t="n"/>
      <c r="R3" s="281" t="n"/>
      <c r="T3" s="1496" t="inlineStr">
        <is>
          <t>Soporte de paz y salvo de la(s) operación(es) a consolidar.</t>
        </is>
      </c>
      <c r="U3" s="1094" t="n"/>
      <c r="V3" s="1094" t="n"/>
      <c r="W3" s="1094" t="n"/>
      <c r="X3" s="1094" t="n"/>
      <c r="Y3" s="1094" t="n"/>
      <c r="Z3" s="1094" t="n"/>
      <c r="AA3" s="1094" t="n"/>
      <c r="AB3" s="1094" t="n"/>
      <c r="AC3" s="1094" t="n"/>
    </row>
    <row r="4" ht="39.75" customHeight="1">
      <c r="I4" s="1094" t="n"/>
      <c r="J4" s="1094" t="n"/>
      <c r="K4" s="1094" t="n"/>
      <c r="L4" s="1094" t="n"/>
      <c r="M4" s="1094" t="n"/>
      <c r="N4" s="1094" t="n"/>
      <c r="O4" s="1094" t="n"/>
      <c r="P4" s="1094" t="n"/>
      <c r="Q4" s="281" t="n"/>
      <c r="R4" s="281" t="n"/>
    </row>
    <row r="5" ht="15.75" customHeight="1">
      <c r="B5" s="702">
        <f>+Intro_data!D4</f>
        <v/>
      </c>
      <c r="C5" s="1768">
        <f>+Intro_data!C38</f>
        <v/>
      </c>
      <c r="D5" s="1094" t="n"/>
      <c r="I5" s="1094" t="n"/>
      <c r="J5" s="1094" t="n"/>
      <c r="K5" s="1094" t="n"/>
      <c r="L5" s="1094" t="n"/>
      <c r="M5" s="1094" t="n"/>
      <c r="N5" s="1094" t="n"/>
      <c r="O5" s="1094" t="n"/>
      <c r="P5" s="1094" t="n"/>
      <c r="Q5" s="281" t="n"/>
      <c r="R5" s="281" t="n"/>
      <c r="T5" s="642" t="inlineStr">
        <is>
          <t>MAQUINARIA Y EQUIPOS</t>
        </is>
      </c>
    </row>
    <row r="6" ht="23.25" customHeight="1">
      <c r="I6" s="1094" t="n"/>
      <c r="J6" s="1094" t="n"/>
      <c r="K6" s="1094" t="n"/>
      <c r="L6" s="1094" t="n"/>
      <c r="M6" s="1094" t="n"/>
      <c r="N6" s="1094" t="n"/>
      <c r="O6" s="1094" t="n"/>
      <c r="P6" s="1094" t="n"/>
      <c r="Q6" s="281" t="n"/>
      <c r="R6" s="281" t="n"/>
    </row>
    <row r="7" ht="23.25" customHeight="1">
      <c r="I7" s="1094" t="n"/>
      <c r="J7" s="1094" t="n"/>
      <c r="K7" s="1094" t="n"/>
      <c r="L7" s="1094" t="n"/>
      <c r="M7" s="1094" t="n"/>
      <c r="N7" s="1094" t="n"/>
      <c r="O7" s="1094" t="n"/>
      <c r="P7" s="1094" t="n"/>
      <c r="Q7" s="281" t="n"/>
      <c r="R7" s="281" t="n"/>
    </row>
    <row r="8">
      <c r="B8" s="120" t="inlineStr">
        <is>
          <t>SEÑORES</t>
        </is>
      </c>
      <c r="I8" s="281" t="n"/>
      <c r="J8" s="281" t="n"/>
      <c r="K8" s="281" t="n"/>
      <c r="L8" s="281" t="n"/>
      <c r="M8" s="281" t="n"/>
      <c r="N8" s="281" t="n"/>
      <c r="O8" s="281" t="n"/>
      <c r="P8" s="281" t="n"/>
      <c r="Q8" s="281" t="n"/>
      <c r="R8" s="281" t="n"/>
      <c r="T8" s="1493" t="inlineStr">
        <is>
          <t>Factura de compra de la maquinaria o equipo a financiar así como el soporte de los costos incurridos para su puesta en marcha. En caso de ser importados se debe adjuntar la declaración de importación.</t>
        </is>
      </c>
      <c r="U8" s="1094" t="n"/>
      <c r="V8" s="1094" t="n"/>
      <c r="W8" s="1094" t="n"/>
      <c r="X8" s="1094" t="n"/>
      <c r="Y8" s="1094" t="n"/>
      <c r="Z8" s="1094" t="n"/>
      <c r="AA8" s="1094" t="n"/>
      <c r="AB8" s="1094" t="n"/>
      <c r="AC8" s="1094" t="n"/>
    </row>
    <row r="9" ht="12.75" customHeight="1">
      <c r="B9" s="1507">
        <f>+Intro_data!C13</f>
        <v/>
      </c>
      <c r="C9" s="1094" t="n"/>
      <c r="D9" s="1094" t="n"/>
      <c r="E9" s="1094" t="n"/>
      <c r="I9" s="642" t="inlineStr">
        <is>
          <t>SERVICIOS DE APOYO (PRESTACIÓN DE UN SERVICIO NO VENTA DE PRODUCTOS)</t>
        </is>
      </c>
      <c r="J9" s="281" t="n"/>
      <c r="K9" s="281" t="n"/>
      <c r="L9" s="281" t="n"/>
      <c r="M9" s="281" t="n"/>
      <c r="N9" s="281" t="n"/>
      <c r="O9" s="281" t="n"/>
      <c r="P9" s="281" t="n"/>
      <c r="Q9" s="281" t="n"/>
      <c r="R9" s="281" t="n"/>
      <c r="T9" s="1094" t="n"/>
      <c r="U9" s="1094" t="n"/>
      <c r="V9" s="1094" t="n"/>
      <c r="W9" s="1094" t="n"/>
      <c r="X9" s="1094" t="n"/>
      <c r="Y9" s="1094" t="n"/>
      <c r="Z9" s="1094" t="n"/>
      <c r="AA9" s="1094" t="n"/>
      <c r="AB9" s="1094" t="n"/>
      <c r="AC9" s="1094" t="n"/>
    </row>
    <row r="10" ht="15.75" customHeight="1">
      <c r="B10" s="1506">
        <f>+Intro_data!C16</f>
        <v/>
      </c>
      <c r="C10" s="1094" t="n"/>
      <c r="D10" s="1094" t="n"/>
      <c r="E10" s="1094" t="n"/>
      <c r="I10" s="644" t="inlineStr">
        <is>
          <t>TRANSPORTE</t>
        </is>
      </c>
      <c r="J10" s="281" t="n"/>
      <c r="K10" s="281" t="n"/>
      <c r="L10" s="281" t="n"/>
      <c r="M10" s="281" t="n"/>
      <c r="N10" s="281" t="n"/>
      <c r="O10" s="281" t="n"/>
      <c r="P10" s="281" t="n"/>
      <c r="Q10" s="281" t="n"/>
      <c r="R10" s="281" t="n"/>
    </row>
    <row r="11">
      <c r="I11" s="1493" t="inlineStr">
        <is>
          <t>1.	Facturas compra de insumos o materiales que hayan sido utilizados para la prestación de servicios de transporte de carga de productos del sector agropecuario nacional (o su soporte contable equivalente.
2.	Soporte de pago de mano de obra directa, relacionada con la prestación de servicios de transporte de carga  de productos del sector agropecuario nacional (o su soporte contable equivalente).
3.	Soporte de pago de servicios o alquileres requeridos para prestación de servicios de transporte de carga  de productos del sector agropecuario nacional (o su soporte contable equivalente.</t>
        </is>
      </c>
      <c r="J11" s="1094" t="n"/>
      <c r="K11" s="1094" t="n"/>
      <c r="L11" s="1094" t="n"/>
      <c r="M11" s="1094" t="n"/>
      <c r="N11" s="1094" t="n"/>
      <c r="O11" s="1094" t="n"/>
      <c r="P11" s="1094" t="n"/>
      <c r="Q11" s="281" t="n"/>
      <c r="R11" s="281" t="n"/>
    </row>
    <row r="12" ht="15.75" customHeight="1">
      <c r="B12" s="120" t="inlineStr">
        <is>
          <t>REF:</t>
        </is>
      </c>
      <c r="C12" s="120" t="inlineStr">
        <is>
          <t>CRÉDITO LÍNEA FINAGRO:</t>
        </is>
      </c>
      <c r="D12" s="120">
        <f>+"CARTERA"&amp;" "&amp;Intro_data!C36</f>
        <v/>
      </c>
      <c r="E12" s="120" t="n"/>
      <c r="I12" s="1094" t="n"/>
      <c r="J12" s="1094" t="n"/>
      <c r="K12" s="1094" t="n"/>
      <c r="L12" s="1094" t="n"/>
      <c r="M12" s="1094" t="n"/>
      <c r="N12" s="1094" t="n"/>
      <c r="O12" s="1094" t="n"/>
      <c r="P12" s="1094" t="n"/>
      <c r="Q12" s="281" t="n"/>
      <c r="R12" s="281" t="n"/>
      <c r="T12" s="642" t="inlineStr">
        <is>
          <t>OBRAS CIVILES</t>
        </is>
      </c>
    </row>
    <row r="13" ht="25.5" customHeight="1">
      <c r="C13" s="120" t="inlineStr">
        <is>
          <t>LÍNEA DE CRÉDITO:</t>
        </is>
      </c>
      <c r="D13" s="1495">
        <f>+Intro_data!D49</f>
        <v/>
      </c>
      <c r="E13" s="1094" t="n"/>
      <c r="I13" s="1094" t="n"/>
      <c r="J13" s="1094" t="n"/>
      <c r="K13" s="1094" t="n"/>
      <c r="L13" s="1094" t="n"/>
      <c r="M13" s="1094" t="n"/>
      <c r="N13" s="1094" t="n"/>
      <c r="O13" s="1094" t="n"/>
      <c r="P13" s="1094" t="n"/>
      <c r="Q13" s="281" t="n"/>
      <c r="R13" s="281" t="n"/>
    </row>
    <row r="14">
      <c r="C14" s="120" t="inlineStr">
        <is>
          <t xml:space="preserve">NOMBRE CLIENTE: </t>
        </is>
      </c>
      <c r="D14" s="1495">
        <f>+Intro_data!C13</f>
        <v/>
      </c>
      <c r="E14" s="1094" t="n"/>
      <c r="I14" s="1094" t="n"/>
      <c r="J14" s="1094" t="n"/>
      <c r="K14" s="1094" t="n"/>
      <c r="L14" s="1094" t="n"/>
      <c r="M14" s="1094" t="n"/>
      <c r="N14" s="1094" t="n"/>
      <c r="O14" s="1094" t="n"/>
      <c r="P14" s="1094" t="n"/>
      <c r="Q14" s="281" t="n"/>
      <c r="R14" s="281" t="n"/>
      <c r="S14" s="281" t="n"/>
      <c r="T14" s="1493" t="inlineStr">
        <is>
          <t>1. Contratos de llave en mano o a todo costo con su respectiva acta de liquidación.
2. Factura de compra de materiales necesarios para lleva a cabo las obras.
3. Soporte de pago de mano de obra relacionada con la ejecución de las obras.</t>
        </is>
      </c>
      <c r="U14" s="1094" t="n"/>
      <c r="V14" s="1094" t="n"/>
      <c r="W14" s="1094" t="n"/>
      <c r="X14" s="1094" t="n"/>
      <c r="Y14" s="1094" t="n"/>
      <c r="Z14" s="1094" t="n"/>
      <c r="AA14" s="1094" t="n"/>
      <c r="AB14" s="1094" t="n"/>
      <c r="AC14" s="1094" t="n"/>
    </row>
    <row r="15">
      <c r="C15" s="120" t="inlineStr">
        <is>
          <t>IDENTIFICACIÓN</t>
        </is>
      </c>
      <c r="D15" s="1492">
        <f>+Intro_data!C17</f>
        <v/>
      </c>
      <c r="I15" s="1094" t="n"/>
      <c r="J15" s="1094" t="n"/>
      <c r="K15" s="1094" t="n"/>
      <c r="L15" s="1094" t="n"/>
      <c r="M15" s="1094" t="n"/>
      <c r="N15" s="1094" t="n"/>
      <c r="O15" s="1094" t="n"/>
      <c r="P15" s="1094" t="n"/>
      <c r="Q15" s="281" t="n"/>
      <c r="R15" s="281" t="n"/>
      <c r="T15" s="1094" t="n"/>
      <c r="U15" s="1094" t="n"/>
      <c r="V15" s="1094" t="n"/>
      <c r="W15" s="1094" t="n"/>
      <c r="X15" s="1094" t="n"/>
      <c r="Y15" s="1094" t="n"/>
      <c r="Z15" s="1094" t="n"/>
      <c r="AA15" s="1094" t="n"/>
      <c r="AB15" s="1094" t="n"/>
      <c r="AC15" s="1094" t="n"/>
    </row>
    <row r="16" ht="12.75" customHeight="1">
      <c r="C16" s="120" t="inlineStr">
        <is>
          <t>VALOR DE LA OPERACIÓN</t>
        </is>
      </c>
      <c r="D16" s="1769">
        <f>+Intro_data!C53*1000</f>
        <v/>
      </c>
      <c r="I16" s="1094" t="n"/>
      <c r="J16" s="1094" t="n"/>
      <c r="K16" s="1094" t="n"/>
      <c r="L16" s="1094" t="n"/>
      <c r="M16" s="1094" t="n"/>
      <c r="N16" s="1094" t="n"/>
      <c r="O16" s="1094" t="n"/>
      <c r="P16" s="1094" t="n"/>
      <c r="Q16" s="281" t="n"/>
      <c r="R16" s="281" t="n"/>
      <c r="T16" s="1094" t="n"/>
      <c r="U16" s="1094" t="n"/>
      <c r="V16" s="1094" t="n"/>
      <c r="W16" s="1094" t="n"/>
      <c r="X16" s="1094" t="n"/>
      <c r="Y16" s="1094" t="n"/>
      <c r="Z16" s="1094" t="n"/>
      <c r="AA16" s="1094" t="n"/>
      <c r="AB16" s="1094" t="n"/>
      <c r="AC16" s="1094" t="n"/>
    </row>
    <row r="17" ht="12.75" customHeight="1">
      <c r="C17" s="120" t="inlineStr">
        <is>
          <t>BBVA COLOMBIA</t>
        </is>
      </c>
      <c r="I17" s="281" t="n"/>
      <c r="J17" s="281" t="n"/>
      <c r="K17" s="281" t="n"/>
      <c r="L17" s="281" t="n"/>
      <c r="M17" s="281" t="n"/>
      <c r="N17" s="281" t="n"/>
      <c r="O17" s="281" t="n"/>
      <c r="P17" s="281" t="n"/>
      <c r="Q17" s="281" t="n"/>
      <c r="R17" s="281" t="n"/>
    </row>
    <row r="18" ht="27.75" customHeight="1">
      <c r="I18" s="644" t="inlineStr">
        <is>
          <t>PERSONAL</t>
        </is>
      </c>
      <c r="J18" s="281" t="n"/>
      <c r="K18" s="281" t="n"/>
      <c r="L18" s="281" t="n"/>
      <c r="M18" s="281" t="n"/>
      <c r="N18" s="281" t="n"/>
      <c r="O18" s="281" t="n"/>
      <c r="P18" s="281" t="n"/>
      <c r="Q18" s="281" t="n"/>
      <c r="R18" s="281" t="n"/>
      <c r="T18" s="642" t="inlineStr">
        <is>
          <t xml:space="preserve">SIEMBRAS O SOSTENIEMITNO AGRICOLA </t>
        </is>
      </c>
    </row>
    <row r="19">
      <c r="B19" s="1506" t="inlineStr">
        <is>
          <t xml:space="preserve">Respetado Cliente, </t>
        </is>
      </c>
      <c r="C19" s="1094" t="n"/>
      <c r="I19" s="1493" t="inlineStr">
        <is>
          <t>1.	Soporte de pago de mano de obra directa, relacionada con la prestación de servicios de apoyo a los procesos productivos de clientes del sector agropecuario Nacional (o su soporte contable equivalente).
2.	Soporte de pago de dotación requerida para la prestación de servicios de apoyo a los procesos productivos de clientes del sector agropecuario Nacional (o su soporte contable equivalente).
3.	Soporte de pago de servicios o alquileres requeridos para prestación de servicios de apoyo a los procesos productivos de clientes del sector agropecuario Nacional (o su soporte contable equivalente).</t>
        </is>
      </c>
      <c r="J19" s="1094" t="n"/>
      <c r="K19" s="1094" t="n"/>
      <c r="L19" s="1094" t="n"/>
      <c r="M19" s="1094" t="n"/>
      <c r="N19" s="1094" t="n"/>
      <c r="O19" s="1094" t="n"/>
      <c r="P19" s="1094" t="n"/>
      <c r="Q19" s="281" t="n"/>
      <c r="R19" s="281" t="n"/>
      <c r="T19" s="1493" t="inlineStr">
        <is>
          <t>Factura de compra de insumos agrícolas como abonos, fertilizantes, insecticidas, pesticidas, entre otros, así como el soporte de pago de mano de obra directamente relacionada con la siembra/sostenimiento del cultivo.</t>
        </is>
      </c>
      <c r="U19" s="1094" t="n"/>
      <c r="V19" s="1094" t="n"/>
      <c r="W19" s="1094" t="n"/>
      <c r="X19" s="1094" t="n"/>
      <c r="Y19" s="1094" t="n"/>
      <c r="Z19" s="1094" t="n"/>
      <c r="AA19" s="1094" t="n"/>
      <c r="AB19" s="1094" t="n"/>
      <c r="AC19" s="1094" t="n"/>
    </row>
    <row r="20" ht="4.5" customHeight="1">
      <c r="I20" s="1094" t="n"/>
      <c r="J20" s="1094" t="n"/>
      <c r="K20" s="1094" t="n"/>
      <c r="L20" s="1094" t="n"/>
      <c r="M20" s="1094" t="n"/>
      <c r="N20" s="1094" t="n"/>
      <c r="O20" s="1094" t="n"/>
      <c r="P20" s="1094" t="n"/>
      <c r="Q20" s="1492" t="n"/>
      <c r="R20" s="1492" t="n"/>
      <c r="T20" s="1094" t="n"/>
      <c r="U20" s="1094" t="n"/>
      <c r="V20" s="1094" t="n"/>
      <c r="W20" s="1094" t="n"/>
      <c r="X20" s="1094" t="n"/>
      <c r="Y20" s="1094" t="n"/>
      <c r="Z20" s="1094" t="n"/>
      <c r="AA20" s="1094" t="n"/>
      <c r="AB20" s="1094" t="n"/>
      <c r="AC20" s="1094" t="n"/>
    </row>
    <row r="21" ht="12.75" customFormat="1" customHeight="1" s="1492">
      <c r="B21" s="1503" t="inlineStr">
        <is>
          <t>Queremos comunicarle algunos aspectos propios de la línea a la que Usted accedió a través de BBVA COLOMBIA, teniendo en cuenta que los créditos que se desembolsan por líneas de FINAGRO, se encuentra catalogados como operaciones de crédito oficialmente regulados, lo cual representa muchos beneficios para Usted y su actividad económica; y a su vez implican algunos aspectos especiales para los beneficiarios de los mismos, y que a continuación nos permitimos resumir para su mejor conocimiento:</t>
        </is>
      </c>
      <c r="C21" s="1094" t="n"/>
      <c r="D21" s="1094" t="n"/>
      <c r="E21" s="1094" t="n"/>
      <c r="I21" s="1094" t="n"/>
      <c r="J21" s="1094" t="n"/>
      <c r="K21" s="1094" t="n"/>
      <c r="L21" s="1094" t="n"/>
      <c r="M21" s="1094" t="n"/>
      <c r="N21" s="1094" t="n"/>
      <c r="O21" s="1094" t="n"/>
      <c r="P21" s="1094" t="n"/>
      <c r="T21" s="1094" t="n"/>
      <c r="U21" s="1094" t="n"/>
      <c r="V21" s="1094" t="n"/>
      <c r="W21" s="1094" t="n"/>
      <c r="X21" s="1094" t="n"/>
      <c r="Y21" s="1094" t="n"/>
      <c r="Z21" s="1094" t="n"/>
      <c r="AA21" s="1094" t="n"/>
      <c r="AB21" s="1094" t="n"/>
      <c r="AC21" s="1094" t="n"/>
    </row>
    <row r="22" customFormat="1" s="1492">
      <c r="B22" s="1094" t="n"/>
      <c r="C22" s="1094" t="n"/>
      <c r="D22" s="1094" t="n"/>
      <c r="E22" s="1094" t="n"/>
      <c r="I22" s="1094" t="n"/>
      <c r="J22" s="1094" t="n"/>
      <c r="K22" s="1094" t="n"/>
      <c r="L22" s="1094" t="n"/>
      <c r="M22" s="1094" t="n"/>
      <c r="N22" s="1094" t="n"/>
      <c r="O22" s="1094" t="n"/>
      <c r="P22" s="1094" t="n"/>
      <c r="S22" s="401" t="n"/>
    </row>
    <row r="23" ht="15.75" customFormat="1" customHeight="1" s="1492">
      <c r="B23" s="1094" t="n"/>
      <c r="C23" s="1094" t="n"/>
      <c r="D23" s="1094" t="n"/>
      <c r="E23" s="1094" t="n"/>
      <c r="I23" s="1094" t="n"/>
      <c r="J23" s="1094" t="n"/>
      <c r="K23" s="1094" t="n"/>
      <c r="L23" s="1094" t="n"/>
      <c r="M23" s="1094" t="n"/>
      <c r="N23" s="1094" t="n"/>
      <c r="O23" s="1094" t="n"/>
      <c r="P23" s="1094" t="n"/>
      <c r="S23" s="402" t="n"/>
      <c r="T23" s="642" t="inlineStr">
        <is>
          <t xml:space="preserve">SOSTENIMIENTO PECUARIO </t>
        </is>
      </c>
    </row>
    <row r="24" customFormat="1" s="1492">
      <c r="B24" s="1094" t="n"/>
      <c r="C24" s="1094" t="n"/>
      <c r="D24" s="1094" t="n"/>
      <c r="E24" s="1094" t="n"/>
      <c r="I24" s="1094" t="n"/>
      <c r="J24" s="1094" t="n"/>
      <c r="K24" s="1094" t="n"/>
      <c r="L24" s="1094" t="n"/>
      <c r="M24" s="1094" t="n"/>
      <c r="N24" s="1094" t="n"/>
      <c r="O24" s="1094" t="n"/>
      <c r="P24" s="1094" t="n"/>
      <c r="S24" s="401" t="n"/>
      <c r="T24" s="1493" t="inlineStr">
        <is>
          <t>Factura de compra de insumos necesarios para el sostenimiento de los animales como alimento y medicamentos, así como el soporte de pago de mano de obra directamente relacionada con el sostenimiento de los animales o mantenimiento de los galpones/granjas/tanques/corrales, según aplique.</t>
        </is>
      </c>
      <c r="U24" s="1094" t="n"/>
      <c r="V24" s="1094" t="n"/>
      <c r="W24" s="1094" t="n"/>
      <c r="X24" s="1094" t="n"/>
      <c r="Y24" s="1094" t="n"/>
      <c r="Z24" s="1094" t="n"/>
      <c r="AA24" s="1094" t="n"/>
      <c r="AB24" s="1094" t="n"/>
      <c r="AC24" s="1094" t="n"/>
    </row>
    <row r="25" ht="6.75" customFormat="1" customHeight="1" s="1492">
      <c r="B25" s="1492" t="n"/>
      <c r="C25" s="1094" t="n"/>
      <c r="D25" s="1094" t="n"/>
      <c r="E25" s="1094" t="n"/>
      <c r="I25" s="1094" t="n"/>
      <c r="J25" s="1094" t="n"/>
      <c r="K25" s="1094" t="n"/>
      <c r="L25" s="1094" t="n"/>
      <c r="M25" s="1094" t="n"/>
      <c r="N25" s="1094" t="n"/>
      <c r="O25" s="1094" t="n"/>
      <c r="P25" s="1094" t="n"/>
      <c r="S25" s="401" t="n"/>
      <c r="T25" s="1094" t="n"/>
      <c r="U25" s="1094" t="n"/>
      <c r="V25" s="1094" t="n"/>
      <c r="W25" s="1094" t="n"/>
      <c r="X25" s="1094" t="n"/>
      <c r="Y25" s="1094" t="n"/>
      <c r="Z25" s="1094" t="n"/>
      <c r="AA25" s="1094" t="n"/>
      <c r="AB25" s="1094" t="n"/>
      <c r="AC25" s="1094" t="n"/>
    </row>
    <row r="26" customFormat="1" s="1492">
      <c r="B26" s="1494" t="inlineStr">
        <is>
          <t>a. Usted deberá siempre suministrar la información veraz y completa al Banco y/o a FINAGRO, así como atender las visitas que previamente funcionarios debidamente autorizados por cualquiera de las dos entidades solicite hacer.</t>
        </is>
      </c>
      <c r="C26" s="1094" t="n"/>
      <c r="D26" s="1094" t="n"/>
      <c r="E26" s="1094" t="n"/>
      <c r="I26" s="1493" t="n"/>
      <c r="J26" s="1094" t="n"/>
      <c r="K26" s="1094" t="n"/>
      <c r="L26" s="1094" t="n"/>
      <c r="M26" s="1094" t="n"/>
      <c r="N26" s="1094" t="n"/>
      <c r="O26" s="1094" t="n"/>
      <c r="P26" s="1094" t="n"/>
      <c r="S26" s="402" t="n"/>
    </row>
    <row r="27" ht="15.75" customFormat="1" customHeight="1" s="1492">
      <c r="B27" s="1094" t="n"/>
      <c r="C27" s="1094" t="n"/>
      <c r="D27" s="1094" t="n"/>
      <c r="E27" s="1094" t="n"/>
      <c r="I27" s="642" t="inlineStr">
        <is>
          <t>COMERCIALIZADORES O TRANSFORMADORES</t>
        </is>
      </c>
      <c r="S27" s="401" t="n"/>
      <c r="T27" s="642" t="inlineStr">
        <is>
          <t>COMPRA DE TIERRA</t>
        </is>
      </c>
    </row>
    <row r="28" ht="8.25" customFormat="1" customHeight="1" s="1492">
      <c r="B28" s="1094" t="n"/>
      <c r="C28" s="1094" t="n"/>
      <c r="D28" s="1094" t="n"/>
      <c r="E28" s="1094" t="n"/>
      <c r="S28" s="402" t="n"/>
    </row>
    <row r="29" ht="8.25" customFormat="1" customHeight="1" s="1492">
      <c r="B29" s="1492" t="n"/>
      <c r="C29" s="1094" t="n"/>
      <c r="D29" s="1094" t="n"/>
      <c r="E29" s="1094" t="n"/>
      <c r="I29" s="1493" t="inlineStr">
        <is>
          <t>1.	Facturas de compra de materias primas agropecuarias de origen nacional  o inventarios que hayan sido utilizados para la transformación/comercialización del producto final (o su soporte contable equivalente).
2.	Soporte de pago de mano de obra directa, relacionada con    la transformación/comercialización  del producto agropecuario nacional (o su soporte contable equivalente).
3.	Soporte de pago de servicios o alquileres requeridos para para la transformación/comercialización de los productos agropecuarios nacionales
 (o su soporte contable equivalente).</t>
        </is>
      </c>
      <c r="J29" s="1094" t="n"/>
      <c r="K29" s="1094" t="n"/>
      <c r="L29" s="1094" t="n"/>
      <c r="M29" s="1094" t="n"/>
      <c r="N29" s="1094" t="n"/>
      <c r="O29" s="1094" t="n"/>
      <c r="P29" s="1094" t="n"/>
      <c r="S29" s="402" t="n"/>
    </row>
    <row r="30" customFormat="1" s="1492">
      <c r="B30" s="1494" t="inlineStr">
        <is>
          <t>b. En caso de que su proyecto tenga algún cambio se debe igualmente informar por escrito al Banco, para que se realicen los cambios necesarios a que haya lugar.</t>
        </is>
      </c>
      <c r="C30" s="1094" t="n"/>
      <c r="D30" s="1094" t="n"/>
      <c r="E30" s="1094" t="n"/>
      <c r="I30" s="1094" t="n"/>
      <c r="J30" s="1094" t="n"/>
      <c r="K30" s="1094" t="n"/>
      <c r="L30" s="1094" t="n"/>
      <c r="M30" s="1094" t="n"/>
      <c r="N30" s="1094" t="n"/>
      <c r="O30" s="1094" t="n"/>
      <c r="P30" s="1094" t="n"/>
      <c r="S30" s="401" t="n"/>
      <c r="T30" s="1496" t="inlineStr">
        <is>
          <t>Certificado de tradición y libertad y escritura pública.</t>
        </is>
      </c>
      <c r="U30" s="1094" t="n"/>
      <c r="V30" s="1094" t="n"/>
      <c r="W30" s="1094" t="n"/>
      <c r="X30" s="1094" t="n"/>
      <c r="Y30" s="1094" t="n"/>
      <c r="Z30" s="1094" t="n"/>
      <c r="AA30" s="1094" t="n"/>
      <c r="AB30" s="1094" t="n"/>
      <c r="AC30" s="1094" t="n"/>
    </row>
    <row r="31" customFormat="1" s="1492">
      <c r="B31" s="1094" t="n"/>
      <c r="C31" s="1094" t="n"/>
      <c r="D31" s="1094" t="n"/>
      <c r="E31" s="1094" t="n"/>
      <c r="I31" s="1094" t="n"/>
      <c r="J31" s="1094" t="n"/>
      <c r="K31" s="1094" t="n"/>
      <c r="L31" s="1094" t="n"/>
      <c r="M31" s="1094" t="n"/>
      <c r="N31" s="1094" t="n"/>
      <c r="O31" s="1094" t="n"/>
      <c r="P31" s="1094" t="n"/>
      <c r="S31" s="402" t="n"/>
    </row>
    <row r="32" ht="8.25" customFormat="1" customHeight="1" s="1492">
      <c r="B32" s="1492" t="n"/>
      <c r="C32" s="1094" t="n"/>
      <c r="D32" s="1094" t="n"/>
      <c r="E32" s="1094" t="n"/>
      <c r="I32" s="1094" t="n"/>
      <c r="J32" s="1094" t="n"/>
      <c r="K32" s="1094" t="n"/>
      <c r="L32" s="1094" t="n"/>
      <c r="M32" s="1094" t="n"/>
      <c r="N32" s="1094" t="n"/>
      <c r="O32" s="1094" t="n"/>
      <c r="P32" s="1094" t="n"/>
      <c r="S32" s="402" t="n"/>
    </row>
    <row r="33" ht="15.75" customFormat="1" customHeight="1" s="1492">
      <c r="B33" s="1494" t="inlineStr">
        <is>
          <t>c. Este tipo de operaciones no tienen sanciones por prepago/pagos anticipados, sin embargo se deberá previamente informar al Banco con el fin de que podamos comunicarlo a FINAGRO.</t>
        </is>
      </c>
      <c r="C33" s="1094" t="n"/>
      <c r="D33" s="1094" t="n"/>
      <c r="E33" s="1094" t="n"/>
      <c r="I33" s="1094" t="n"/>
      <c r="J33" s="1094" t="n"/>
      <c r="K33" s="1094" t="n"/>
      <c r="L33" s="1094" t="n"/>
      <c r="M33" s="1094" t="n"/>
      <c r="N33" s="1094" t="n"/>
      <c r="O33" s="1094" t="n"/>
      <c r="P33" s="1094" t="n"/>
      <c r="S33" s="401" t="n"/>
      <c r="T33" s="642" t="inlineStr">
        <is>
          <t>AGROCENSANTIAS</t>
        </is>
      </c>
    </row>
    <row r="34" customFormat="1" s="1492">
      <c r="B34" s="1094" t="n"/>
      <c r="C34" s="1094" t="n"/>
      <c r="D34" s="1094" t="n"/>
      <c r="E34" s="1094" t="n"/>
      <c r="I34" s="1094" t="n"/>
      <c r="J34" s="1094" t="n"/>
      <c r="K34" s="1094" t="n"/>
      <c r="L34" s="1094" t="n"/>
      <c r="M34" s="1094" t="n"/>
      <c r="N34" s="1094" t="n"/>
      <c r="O34" s="1094" t="n"/>
      <c r="P34" s="1094" t="n"/>
    </row>
    <row r="35" ht="7.5" customFormat="1" customHeight="1" s="1492">
      <c r="B35" s="1492" t="n"/>
      <c r="C35" s="1094" t="n"/>
      <c r="D35" s="1094" t="n"/>
      <c r="E35" s="1094" t="n"/>
      <c r="I35" s="1094" t="n"/>
      <c r="J35" s="1094" t="n"/>
      <c r="K35" s="1094" t="n"/>
      <c r="L35" s="1094" t="n"/>
      <c r="M35" s="1094" t="n"/>
      <c r="N35" s="1094" t="n"/>
      <c r="O35" s="1094" t="n"/>
      <c r="P35" s="1094" t="n"/>
      <c r="S35" s="403" t="n"/>
      <c r="T35" s="1502" t="inlineStr">
        <is>
          <t>• Soporte de pago de mano de obra directamente relacionada con el ( transformación, comercializador, servivio d eapoyo o sostenimiento de productos primarios agropecuarios)
• Soporte de ejecución de gasto tanto la planilla de pago de las cesantías del personal relacionado, como el soporte de pago de nómina y
parafiscales</t>
        </is>
      </c>
      <c r="U35" s="1094" t="n"/>
      <c r="V35" s="1094" t="n"/>
      <c r="W35" s="1094" t="n"/>
      <c r="X35" s="1094" t="n"/>
      <c r="Y35" s="1094" t="n"/>
      <c r="Z35" s="1094" t="n"/>
      <c r="AA35" s="1094" t="n"/>
      <c r="AB35" s="1094" t="n"/>
      <c r="AC35" s="1094" t="n"/>
    </row>
    <row r="36" customFormat="1" s="1492">
      <c r="B36" s="1494" t="inlineStr">
        <is>
          <t xml:space="preserve">d. Conservar los soportes del gasto o llevar registros de contabilidad válidos que demuestren la correcta utilización del crédito, para lo cual, y con el fin de facilitarle esta gestión se enumeran algunos de los soportes que Usted podrá utilizar como válidos: </t>
        </is>
      </c>
      <c r="C36" s="1094" t="n"/>
      <c r="D36" s="1094" t="n"/>
      <c r="E36" s="1094" t="n"/>
      <c r="I36" s="1094" t="n"/>
      <c r="J36" s="1094" t="n"/>
      <c r="K36" s="1094" t="n"/>
      <c r="L36" s="1094" t="n"/>
      <c r="M36" s="1094" t="n"/>
      <c r="N36" s="1094" t="n"/>
      <c r="O36" s="1094" t="n"/>
      <c r="P36" s="1094" t="n"/>
      <c r="T36" s="1094" t="n"/>
      <c r="U36" s="1094" t="n"/>
      <c r="V36" s="1094" t="n"/>
      <c r="W36" s="1094" t="n"/>
      <c r="X36" s="1094" t="n"/>
      <c r="Y36" s="1094" t="n"/>
      <c r="Z36" s="1094" t="n"/>
      <c r="AA36" s="1094" t="n"/>
      <c r="AB36" s="1094" t="n"/>
      <c r="AC36" s="1094" t="n"/>
    </row>
    <row r="37" customFormat="1" s="1492">
      <c r="B37" s="1094" t="n"/>
      <c r="C37" s="1094" t="n"/>
      <c r="D37" s="1094" t="n"/>
      <c r="E37" s="1094" t="n"/>
      <c r="I37" s="1094" t="n"/>
      <c r="J37" s="1094" t="n"/>
      <c r="K37" s="1094" t="n"/>
      <c r="L37" s="1094" t="n"/>
      <c r="M37" s="1094" t="n"/>
      <c r="N37" s="1094" t="n"/>
      <c r="O37" s="1094" t="n"/>
      <c r="P37" s="1094" t="n"/>
      <c r="Q37" s="1495" t="n"/>
      <c r="S37" s="1495" t="n"/>
      <c r="T37" s="1094" t="n"/>
      <c r="U37" s="1094" t="n"/>
      <c r="V37" s="1094" t="n"/>
      <c r="W37" s="1094" t="n"/>
      <c r="X37" s="1094" t="n"/>
      <c r="Y37" s="1094" t="n"/>
      <c r="Z37" s="1094" t="n"/>
      <c r="AA37" s="1094" t="n"/>
      <c r="AB37" s="1094" t="n"/>
      <c r="AC37" s="1094" t="n"/>
    </row>
    <row r="38" ht="9" customFormat="1" customHeight="1" s="1492">
      <c r="B38" s="1094" t="n"/>
      <c r="C38" s="1094" t="n"/>
      <c r="D38" s="1094" t="n"/>
      <c r="E38" s="1094" t="n"/>
      <c r="I38" s="642" t="inlineStr">
        <is>
          <t>LEASING</t>
        </is>
      </c>
    </row>
    <row r="39" ht="3" customFormat="1" customHeight="1" s="1492" thickBot="1">
      <c r="B39" s="1492" t="n"/>
      <c r="C39" s="1094" t="n"/>
      <c r="D39" s="1094" t="n"/>
      <c r="E39" s="1094" t="n"/>
      <c r="I39" s="1496" t="inlineStr">
        <is>
          <t xml:space="preserve">Factura de compra del activo (s) adquirido (s), en caso de ser importado (s) adjuntar la respectiva declaración de importación. </t>
        </is>
      </c>
      <c r="J39" s="1094" t="n"/>
      <c r="K39" s="1094" t="n"/>
      <c r="L39" s="1094" t="n"/>
      <c r="M39" s="1094" t="n"/>
      <c r="N39" s="1094" t="n"/>
      <c r="O39" s="1094" t="n"/>
      <c r="P39" s="1094" t="n"/>
      <c r="Q39" s="1094" t="n"/>
      <c r="R39" s="1094" t="n"/>
      <c r="S39" s="401" t="n"/>
    </row>
    <row r="40" ht="92.45" customFormat="1" customHeight="1" s="1495" thickBot="1">
      <c r="B40" s="1499">
        <f>+T35</f>
        <v/>
      </c>
      <c r="C40" s="1238" t="n"/>
      <c r="D40" s="1238" t="n"/>
      <c r="E40" s="1106" t="n"/>
      <c r="I40" s="1094" t="n"/>
      <c r="J40" s="1094" t="n"/>
      <c r="K40" s="1094" t="n"/>
      <c r="L40" s="1094" t="n"/>
      <c r="M40" s="1094" t="n"/>
      <c r="N40" s="1094" t="n"/>
      <c r="O40" s="1094" t="n"/>
      <c r="P40" s="1094" t="n"/>
      <c r="Q40" s="1094" t="n"/>
      <c r="R40" s="1094" t="n"/>
      <c r="S40" s="1492" t="n"/>
      <c r="T40" s="642" t="inlineStr">
        <is>
          <t>COMPRA DE GANADO</t>
        </is>
      </c>
      <c r="U40" s="1492" t="n"/>
      <c r="V40" s="1492" t="n"/>
      <c r="W40" s="1492" t="n"/>
      <c r="X40" s="1492" t="n"/>
      <c r="Y40" s="1492" t="n"/>
      <c r="Z40" s="1492" t="n"/>
      <c r="AA40" s="1492" t="n"/>
      <c r="AB40" s="1492" t="n"/>
      <c r="AC40" s="1492" t="n"/>
    </row>
    <row r="41" customFormat="1" s="1492">
      <c r="B41" s="405" t="n"/>
      <c r="C41" s="1508" t="n"/>
      <c r="D41" s="1508" t="n"/>
      <c r="E41" s="1508" t="n"/>
      <c r="S41" s="401" t="n"/>
      <c r="T41" s="1496" t="inlineStr">
        <is>
          <t>Certificados de vacunación y/o boleta ganadera, posteriores a la compra del ganado.</t>
        </is>
      </c>
      <c r="U41" s="1094" t="n"/>
      <c r="V41" s="1094" t="n"/>
      <c r="W41" s="1094" t="n"/>
      <c r="X41" s="1094" t="n"/>
      <c r="Y41" s="1094" t="n"/>
      <c r="Z41" s="1094" t="n"/>
      <c r="AA41" s="1094" t="n"/>
      <c r="AB41" s="1094" t="n"/>
      <c r="AC41" s="1094" t="n"/>
    </row>
    <row r="42" ht="15.75" customFormat="1" customHeight="1" s="1492">
      <c r="B42" s="1504" t="inlineStr">
        <is>
          <t>Se recuerda que los soportes deben sumar</t>
        </is>
      </c>
      <c r="C42" s="1094" t="n"/>
      <c r="D42" s="1770">
        <f>+'FORMATO -PÁGINA 1'!K62*1000</f>
        <v/>
      </c>
      <c r="E42" s="1504" t="inlineStr">
        <is>
          <t>valor correspondiente al total del proyecto.</t>
        </is>
      </c>
      <c r="I42" s="642" t="inlineStr">
        <is>
          <t xml:space="preserve">ANTICIPO A PRODUCTORES </t>
        </is>
      </c>
    </row>
    <row r="43" customFormat="1" s="1492">
      <c r="B43" s="405" t="n"/>
      <c r="C43" s="1508" t="n"/>
      <c r="D43" s="1508" t="n"/>
      <c r="E43" s="1508" t="n"/>
    </row>
    <row r="44" customFormat="1" s="1492">
      <c r="B44" s="1497" t="inlineStr">
        <is>
          <t>*Es importante resaltar que esta lista es enumerativa y que sí Usted cuenta con otro soporte podrá consultar directamente con el Banco respecto a su validez.</t>
        </is>
      </c>
      <c r="C44" s="1094" t="n"/>
      <c r="D44" s="1094" t="n"/>
      <c r="E44" s="1094" t="n"/>
      <c r="I44" s="1493" t="inlineStr">
        <is>
          <t xml:space="preserve">1. Certificación expedida por el representante legal  con la relación de productores agropecuarios con quienes se tengan contratos de producción formalizados y a los cuales se les ha entregado anticipos para sus unidades productivas. 
2. Copia de los contratos con los productores agropecuarios a quienes se les realizará el anticipo, los cuales deberán ser conservados por el intermediario financiero para verificación por parte de FINAGRO o cualquier entidad de control y vigilancia.
</t>
        </is>
      </c>
      <c r="J44" s="1094" t="n"/>
      <c r="K44" s="1094" t="n"/>
      <c r="L44" s="1094" t="n"/>
      <c r="M44" s="1094" t="n"/>
      <c r="N44" s="1094" t="n"/>
      <c r="O44" s="1094" t="n"/>
      <c r="P44" s="1094" t="n"/>
      <c r="Q44" s="1094" t="n"/>
      <c r="R44" s="1094" t="n"/>
    </row>
    <row r="45" ht="15.75" customFormat="1" customHeight="1" s="1492">
      <c r="B45" s="1094" t="n"/>
      <c r="C45" s="1094" t="n"/>
      <c r="D45" s="1094" t="n"/>
      <c r="E45" s="1094" t="n"/>
      <c r="I45" s="1094" t="n"/>
      <c r="J45" s="1094" t="n"/>
      <c r="K45" s="1094" t="n"/>
      <c r="L45" s="1094" t="n"/>
      <c r="M45" s="1094" t="n"/>
      <c r="N45" s="1094" t="n"/>
      <c r="O45" s="1094" t="n"/>
      <c r="P45" s="1094" t="n"/>
      <c r="Q45" s="1094" t="n"/>
      <c r="R45" s="1094" t="n"/>
      <c r="T45" s="642" t="inlineStr">
        <is>
          <t>COMERCIALIZACIÓN O TRANSFORMACIÓN DIRECTA POR EL PRODUCTOR</t>
        </is>
      </c>
    </row>
    <row r="46" customFormat="1" s="1492">
      <c r="B46" s="1508" t="n"/>
      <c r="C46" s="1094" t="n"/>
      <c r="D46" s="1094" t="n"/>
      <c r="E46" s="1094" t="n"/>
      <c r="I46" s="1094" t="n"/>
      <c r="J46" s="1094" t="n"/>
      <c r="K46" s="1094" t="n"/>
      <c r="L46" s="1094" t="n"/>
      <c r="M46" s="1094" t="n"/>
      <c r="N46" s="1094" t="n"/>
      <c r="O46" s="1094" t="n"/>
      <c r="P46" s="1094" t="n"/>
      <c r="Q46" s="1094" t="n"/>
      <c r="R46" s="1094" t="n"/>
    </row>
    <row r="47" customFormat="1" s="1492">
      <c r="B47" s="409" t="inlineStr">
        <is>
          <t>Los soportes presentados deberán tener fechas de emisión desde el:</t>
        </is>
      </c>
      <c r="C47" s="405" t="n"/>
      <c r="D47" s="405" t="n"/>
      <c r="E47" s="1771">
        <f>+Intro_data!C38-180</f>
        <v/>
      </c>
      <c r="I47" s="1094" t="n"/>
      <c r="J47" s="1094" t="n"/>
      <c r="K47" s="1094" t="n"/>
      <c r="L47" s="1094" t="n"/>
      <c r="M47" s="1094" t="n"/>
      <c r="N47" s="1094" t="n"/>
      <c r="O47" s="1094" t="n"/>
      <c r="P47" s="1094" t="n"/>
      <c r="Q47" s="1094" t="n"/>
      <c r="R47" s="1094" t="n"/>
      <c r="T47" s="1493" t="inlineStr">
        <is>
          <t>1. Facturas de compra de insumos o inventarios que hayan sido utilizados para la comercialización/transformación del producto agropecuario nacional (o su soporte contable equivalente).
2.Soporte de pago de mano de obra directa, relacionada con  la comercialización/transformación del producto agropecuario nacional (o su soporte contable equivalente).
3.Soporte de pago de servicios o alquileres requeridos para para la comercialización/transformación de los productos agropecuarios nacionales (o su soporte contable equivalente).</t>
        </is>
      </c>
      <c r="U47" s="1094" t="n"/>
      <c r="V47" s="1094" t="n"/>
      <c r="W47" s="1094" t="n"/>
      <c r="X47" s="1094" t="n"/>
      <c r="Y47" s="1094" t="n"/>
      <c r="Z47" s="1094" t="n"/>
      <c r="AA47" s="1094" t="n"/>
    </row>
    <row r="48" customFormat="1" s="1492">
      <c r="B48" s="409" t="inlineStr">
        <is>
          <t>y hasta el:</t>
        </is>
      </c>
      <c r="C48" s="1771">
        <f>+Intro_data!C38+180</f>
        <v/>
      </c>
      <c r="D48" s="1094" t="n"/>
      <c r="E48" s="1094" t="n"/>
      <c r="I48" s="1094" t="n"/>
      <c r="J48" s="1094" t="n"/>
      <c r="K48" s="1094" t="n"/>
      <c r="L48" s="1094" t="n"/>
      <c r="M48" s="1094" t="n"/>
      <c r="N48" s="1094" t="n"/>
      <c r="O48" s="1094" t="n"/>
      <c r="P48" s="1094" t="n"/>
      <c r="Q48" s="1094" t="n"/>
      <c r="R48" s="1094" t="n"/>
      <c r="T48" s="1094" t="n"/>
      <c r="U48" s="1094" t="n"/>
      <c r="V48" s="1094" t="n"/>
      <c r="W48" s="1094" t="n"/>
      <c r="X48" s="1094" t="n"/>
      <c r="Y48" s="1094" t="n"/>
      <c r="Z48" s="1094" t="n"/>
      <c r="AA48" s="1094" t="n"/>
    </row>
    <row r="49" ht="11.25" customFormat="1" customHeight="1" s="1492">
      <c r="B49" s="293" t="n"/>
      <c r="C49" s="1772" t="n"/>
      <c r="D49" s="1772" t="n"/>
      <c r="E49" s="1772" t="n"/>
      <c r="I49" s="1094" t="n"/>
      <c r="J49" s="1094" t="n"/>
      <c r="K49" s="1094" t="n"/>
      <c r="L49" s="1094" t="n"/>
      <c r="M49" s="1094" t="n"/>
      <c r="N49" s="1094" t="n"/>
      <c r="O49" s="1094" t="n"/>
      <c r="P49" s="1094" t="n"/>
      <c r="Q49" s="1094" t="n"/>
      <c r="R49" s="1094" t="n"/>
      <c r="T49" s="1094" t="n"/>
      <c r="U49" s="1094" t="n"/>
      <c r="V49" s="1094" t="n"/>
      <c r="W49" s="1094" t="n"/>
      <c r="X49" s="1094" t="n"/>
      <c r="Y49" s="1094" t="n"/>
      <c r="Z49" s="1094" t="n"/>
      <c r="AA49" s="1094" t="n"/>
    </row>
    <row r="50" hidden="1" customFormat="1" s="1492">
      <c r="B50" s="1496" t="n"/>
      <c r="C50" s="1094" t="n"/>
      <c r="D50" s="1094" t="n"/>
      <c r="E50" s="1094" t="n"/>
      <c r="I50" s="1094" t="n"/>
      <c r="J50" s="1094" t="n"/>
      <c r="K50" s="1094" t="n"/>
      <c r="L50" s="1094" t="n"/>
      <c r="M50" s="1094" t="n"/>
      <c r="N50" s="1094" t="n"/>
      <c r="O50" s="1094" t="n"/>
      <c r="P50" s="1094" t="n"/>
      <c r="Q50" s="1094" t="n"/>
      <c r="R50" s="1094" t="n"/>
      <c r="T50" s="1094" t="n"/>
      <c r="U50" s="1094" t="n"/>
      <c r="V50" s="1094" t="n"/>
      <c r="W50" s="1094" t="n"/>
      <c r="X50" s="1094" t="n"/>
      <c r="Y50" s="1094" t="n"/>
      <c r="Z50" s="1094" t="n"/>
      <c r="AA50" s="1094" t="n"/>
    </row>
    <row r="51" customFormat="1" s="1492">
      <c r="B51" s="1492" t="n"/>
      <c r="C51" s="1094" t="n"/>
      <c r="D51" s="1094" t="n"/>
      <c r="E51" s="1094" t="n"/>
      <c r="I51" s="1094" t="n"/>
      <c r="J51" s="1094" t="n"/>
      <c r="K51" s="1094" t="n"/>
      <c r="L51" s="1094" t="n"/>
      <c r="M51" s="1094" t="n"/>
      <c r="N51" s="1094" t="n"/>
      <c r="O51" s="1094" t="n"/>
      <c r="P51" s="1094" t="n"/>
      <c r="Q51" s="1094" t="n"/>
      <c r="R51" s="1094" t="n"/>
      <c r="T51" s="1094" t="n"/>
      <c r="U51" s="1094" t="n"/>
      <c r="V51" s="1094" t="n"/>
      <c r="W51" s="1094" t="n"/>
      <c r="X51" s="1094" t="n"/>
      <c r="Y51" s="1094" t="n"/>
      <c r="Z51" s="1094" t="n"/>
      <c r="AA51" s="1094" t="n"/>
    </row>
    <row r="52" customFormat="1" s="1492">
      <c r="B52" s="1494" t="inlineStr">
        <is>
          <t xml:space="preserve">Para cualquier consulta o inquietud adicional El Banco cuenta con una red de asesores especialistas en el tema que podrán asistirlo en cualquier momento, y para más información Usted también podrá consultar el Manual de Servicios de FINAGRO (Manual de Crédito Agropecuario), a través del siguiente link www.finagro.com.co   </t>
        </is>
      </c>
      <c r="C52" s="1094" t="n"/>
      <c r="D52" s="1094" t="n"/>
      <c r="E52" s="1094" t="n"/>
      <c r="T52" s="1094" t="n"/>
      <c r="U52" s="1094" t="n"/>
      <c r="V52" s="1094" t="n"/>
      <c r="W52" s="1094" t="n"/>
      <c r="X52" s="1094" t="n"/>
      <c r="Y52" s="1094" t="n"/>
      <c r="Z52" s="1094" t="n"/>
      <c r="AA52" s="1094" t="n"/>
    </row>
    <row r="53" ht="15.75" customFormat="1" customHeight="1" s="1492">
      <c r="B53" s="1094" t="n"/>
      <c r="C53" s="1094" t="n"/>
      <c r="D53" s="1094" t="n"/>
      <c r="E53" s="1094" t="n"/>
      <c r="I53" s="642" t="inlineStr">
        <is>
          <t>ESQUEMA DE INTEGRADOR</t>
        </is>
      </c>
      <c r="T53" s="1094" t="n"/>
      <c r="U53" s="1094" t="n"/>
      <c r="V53" s="1094" t="n"/>
      <c r="W53" s="1094" t="n"/>
      <c r="X53" s="1094" t="n"/>
      <c r="Y53" s="1094" t="n"/>
      <c r="Z53" s="1094" t="n"/>
      <c r="AA53" s="1094" t="n"/>
    </row>
    <row r="54" customFormat="1" s="1492">
      <c r="B54" s="1094" t="n"/>
      <c r="C54" s="1094" t="n"/>
      <c r="D54" s="1094" t="n"/>
      <c r="E54" s="1094" t="n"/>
      <c r="T54" s="1094" t="n"/>
      <c r="U54" s="1094" t="n"/>
      <c r="V54" s="1094" t="n"/>
      <c r="W54" s="1094" t="n"/>
      <c r="X54" s="1094" t="n"/>
      <c r="Y54" s="1094" t="n"/>
      <c r="Z54" s="1094" t="n"/>
      <c r="AA54" s="1094" t="n"/>
    </row>
    <row r="55" customFormat="1" s="1492">
      <c r="B55" s="1492" t="n"/>
      <c r="C55" s="1094" t="n"/>
      <c r="D55" s="1094" t="n"/>
      <c r="E55" s="1094" t="n"/>
      <c r="I55" s="1493" t="inlineStr">
        <is>
          <t>1.Soporte de compras de insumos realizada para la entrega a los integrados del esquema.
2. Soporte de la compra de cosecha financiada a cada integrador en donde se determine valor y los datos del beneficiario con número de documento de identidad y nombre.
3. Evidencia de la asistencia técnica, transferencia de tecnología, implementación de buenas prácticas agrícolas, el uso adecuado de
políticas medioambientales como:
-Registro fotográfico de ferias, capacitaciones, conferencias, asambleas realizadas, a los productores.
-Listado de Asistencia a capacitaciones, conferencia y/o asambleas.
-Certificaciones.</t>
        </is>
      </c>
      <c r="J55" s="1094" t="n"/>
      <c r="K55" s="1094" t="n"/>
      <c r="L55" s="1094" t="n"/>
      <c r="M55" s="1094" t="n"/>
      <c r="N55" s="1094" t="n"/>
      <c r="O55" s="1094" t="n"/>
      <c r="P55" s="1094" t="n"/>
      <c r="Q55" s="1094" t="n"/>
      <c r="R55" s="1094" t="n"/>
      <c r="T55" s="1094" t="n"/>
      <c r="U55" s="1094" t="n"/>
      <c r="V55" s="1094" t="n"/>
      <c r="W55" s="1094" t="n"/>
      <c r="X55" s="1094" t="n"/>
      <c r="Y55" s="1094" t="n"/>
      <c r="Z55" s="1094" t="n"/>
      <c r="AA55" s="1094" t="n"/>
    </row>
    <row r="56" customFormat="1" s="1492">
      <c r="B56" s="1496" t="inlineStr">
        <is>
          <t xml:space="preserve">Cordialmente, </t>
        </is>
      </c>
      <c r="C56" s="1094" t="n"/>
      <c r="D56" s="1094" t="n"/>
      <c r="E56" s="1094" t="n"/>
      <c r="I56" s="1094" t="n"/>
      <c r="J56" s="1094" t="n"/>
      <c r="K56" s="1094" t="n"/>
      <c r="L56" s="1094" t="n"/>
      <c r="M56" s="1094" t="n"/>
      <c r="N56" s="1094" t="n"/>
      <c r="O56" s="1094" t="n"/>
      <c r="P56" s="1094" t="n"/>
      <c r="Q56" s="1094" t="n"/>
      <c r="R56" s="1094" t="n"/>
    </row>
    <row r="57" ht="30" customFormat="1" customHeight="1" s="1492">
      <c r="B57" s="1492" t="n"/>
      <c r="C57" s="1094" t="n"/>
      <c r="D57" s="1094" t="n"/>
      <c r="E57" s="1094" t="n"/>
      <c r="I57" s="1094" t="n"/>
      <c r="J57" s="1094" t="n"/>
      <c r="K57" s="1094" t="n"/>
      <c r="L57" s="1094" t="n"/>
      <c r="M57" s="1094" t="n"/>
      <c r="N57" s="1094" t="n"/>
      <c r="O57" s="1094" t="n"/>
      <c r="P57" s="1094" t="n"/>
      <c r="Q57" s="1094" t="n"/>
      <c r="R57" s="1094" t="n"/>
    </row>
    <row r="58" ht="15" customFormat="1" customHeight="1" s="1492">
      <c r="B58" s="1505" t="inlineStr">
        <is>
          <t xml:space="preserve">GERENTE </t>
        </is>
      </c>
      <c r="C58" s="1094" t="n"/>
      <c r="D58" s="1094" t="n"/>
      <c r="E58" s="1094" t="n"/>
      <c r="I58" s="1094" t="n"/>
      <c r="J58" s="1094" t="n"/>
      <c r="K58" s="1094" t="n"/>
      <c r="L58" s="1094" t="n"/>
      <c r="M58" s="1094" t="n"/>
      <c r="N58" s="1094" t="n"/>
      <c r="O58" s="1094" t="n"/>
      <c r="P58" s="1094" t="n"/>
      <c r="Q58" s="1094" t="n"/>
      <c r="R58" s="1094" t="n"/>
    </row>
    <row r="59" ht="15" customFormat="1" customHeight="1" s="1492">
      <c r="B59" s="1505">
        <f>+Intro_data!C3</f>
        <v/>
      </c>
      <c r="C59" s="1094" t="n"/>
      <c r="D59" s="1094" t="n"/>
      <c r="E59" s="1094" t="n"/>
      <c r="I59" s="1094" t="n"/>
      <c r="J59" s="1094" t="n"/>
      <c r="K59" s="1094" t="n"/>
      <c r="L59" s="1094" t="n"/>
      <c r="M59" s="1094" t="n"/>
      <c r="N59" s="1094" t="n"/>
      <c r="O59" s="1094" t="n"/>
      <c r="P59" s="1094" t="n"/>
      <c r="Q59" s="1094" t="n"/>
      <c r="R59" s="1094" t="n"/>
    </row>
    <row r="60" customFormat="1" s="1492">
      <c r="B60" s="1507" t="n"/>
      <c r="C60" s="1094" t="n"/>
      <c r="D60" s="1094" t="n"/>
      <c r="E60" s="1094" t="n"/>
      <c r="I60" s="1094" t="n"/>
      <c r="J60" s="1094" t="n"/>
      <c r="K60" s="1094" t="n"/>
      <c r="L60" s="1094" t="n"/>
      <c r="M60" s="1094" t="n"/>
      <c r="N60" s="1094" t="n"/>
      <c r="O60" s="1094" t="n"/>
      <c r="P60" s="1094" t="n"/>
      <c r="Q60" s="1094" t="n"/>
      <c r="R60" s="1094" t="n"/>
    </row>
    <row r="61" customFormat="1" s="1492">
      <c r="B61" s="1492" t="n"/>
      <c r="C61" s="1094" t="n"/>
      <c r="D61" s="1094" t="n"/>
      <c r="E61" s="1094" t="n"/>
      <c r="I61" s="1094" t="n"/>
      <c r="J61" s="1094" t="n"/>
      <c r="K61" s="1094" t="n"/>
      <c r="L61" s="1094" t="n"/>
      <c r="M61" s="1094" t="n"/>
      <c r="N61" s="1094" t="n"/>
      <c r="O61" s="1094" t="n"/>
      <c r="P61" s="1094" t="n"/>
      <c r="Q61" s="1094" t="n"/>
      <c r="R61" s="1094" t="n"/>
    </row>
    <row r="62" customFormat="1" s="1492">
      <c r="B62" s="1492" t="n"/>
      <c r="C62" s="1094" t="n"/>
      <c r="D62" s="1094" t="n"/>
      <c r="E62" s="1094" t="n"/>
      <c r="I62" s="1094" t="n"/>
      <c r="J62" s="1094" t="n"/>
      <c r="K62" s="1094" t="n"/>
      <c r="L62" s="1094" t="n"/>
      <c r="M62" s="1094" t="n"/>
      <c r="N62" s="1094" t="n"/>
      <c r="O62" s="1094" t="n"/>
      <c r="P62" s="1094" t="n"/>
      <c r="Q62" s="1094" t="n"/>
      <c r="R62" s="1094" t="n"/>
    </row>
    <row r="63" customFormat="1" s="1492">
      <c r="B63" s="1492" t="n"/>
      <c r="C63" s="1094" t="n"/>
      <c r="D63" s="1094" t="n"/>
      <c r="E63" s="1094" t="n"/>
    </row>
    <row r="64" customFormat="1" s="1492">
      <c r="B64" s="1492" t="n"/>
      <c r="C64" s="1094" t="n"/>
      <c r="D64" s="1094" t="n"/>
      <c r="E64" s="1094" t="n"/>
    </row>
    <row r="65" customFormat="1" s="1492">
      <c r="B65" s="1492" t="n"/>
      <c r="C65" s="1094" t="n"/>
      <c r="D65" s="1094" t="n"/>
      <c r="E65" s="1094" t="n"/>
    </row>
    <row r="66" customFormat="1" s="1492">
      <c r="B66" s="1492" t="n"/>
      <c r="C66" s="1094" t="n"/>
      <c r="D66" s="1094" t="n"/>
      <c r="E66" s="1094" t="n"/>
    </row>
    <row r="67" customFormat="1" s="1492">
      <c r="B67" s="1492" t="n"/>
      <c r="C67" s="1094" t="n"/>
      <c r="D67" s="1094" t="n"/>
      <c r="E67" s="1094" t="n"/>
    </row>
    <row r="68" customFormat="1" s="1492">
      <c r="B68" s="1492" t="n"/>
      <c r="C68" s="1094" t="n"/>
      <c r="D68" s="1094" t="n"/>
      <c r="E68" s="1094" t="n"/>
    </row>
    <row r="69" customFormat="1" s="1492">
      <c r="B69" s="1492" t="n"/>
      <c r="C69" s="1094" t="n"/>
      <c r="D69" s="1094" t="n"/>
      <c r="E69" s="1094" t="n"/>
    </row>
    <row r="70" customFormat="1" s="1492">
      <c r="B70" s="1492" t="n"/>
      <c r="C70" s="1094" t="n"/>
      <c r="D70" s="1094" t="n"/>
      <c r="E70" s="1094" t="n"/>
    </row>
    <row r="71" customFormat="1" s="1492">
      <c r="B71" s="1492" t="n"/>
      <c r="C71" s="1094" t="n"/>
      <c r="D71" s="1094" t="n"/>
      <c r="E71" s="1094" t="n"/>
    </row>
    <row r="72" customFormat="1" s="1492">
      <c r="B72" s="1492" t="n"/>
      <c r="C72" s="1094" t="n"/>
      <c r="D72" s="1094" t="n"/>
      <c r="E72" s="1094" t="n"/>
    </row>
    <row r="73" customFormat="1" s="1492">
      <c r="B73" s="1492" t="n"/>
      <c r="C73" s="1094" t="n"/>
      <c r="D73" s="1094" t="n"/>
      <c r="E73" s="1094" t="n"/>
    </row>
    <row r="74" customFormat="1" s="1492">
      <c r="B74" s="1492" t="n"/>
      <c r="C74" s="1094" t="n"/>
      <c r="D74" s="1094" t="n"/>
      <c r="E74" s="1094" t="n"/>
    </row>
    <row r="75" customFormat="1" s="1492">
      <c r="B75" s="1492" t="n"/>
      <c r="C75" s="1094" t="n"/>
      <c r="D75" s="1094" t="n"/>
      <c r="E75" s="1094" t="n"/>
    </row>
    <row r="76" customFormat="1" s="1492">
      <c r="B76" s="1492" t="n"/>
      <c r="C76" s="1094" t="n"/>
      <c r="D76" s="1094" t="n"/>
      <c r="E76" s="1094" t="n"/>
    </row>
    <row r="77" customFormat="1" s="1492">
      <c r="B77" s="1492" t="n"/>
      <c r="C77" s="1094" t="n"/>
      <c r="D77" s="1094" t="n"/>
      <c r="E77" s="1094" t="n"/>
    </row>
    <row r="78" customFormat="1" s="1492">
      <c r="B78" s="1492" t="n"/>
      <c r="C78" s="1094" t="n"/>
      <c r="D78" s="1094" t="n"/>
      <c r="E78" s="1094" t="n"/>
    </row>
    <row r="79" customFormat="1" s="1492">
      <c r="B79" s="1492" t="n"/>
      <c r="C79" s="1094" t="n"/>
      <c r="D79" s="1094" t="n"/>
      <c r="E79" s="1094" t="n"/>
    </row>
    <row r="80" customFormat="1" s="1492">
      <c r="B80" s="1492" t="n"/>
      <c r="C80" s="1094" t="n"/>
      <c r="D80" s="1094" t="n"/>
      <c r="E80" s="1094" t="n"/>
    </row>
    <row r="81" customFormat="1" s="1492">
      <c r="B81" s="1492" t="n"/>
      <c r="C81" s="1094" t="n"/>
      <c r="D81" s="1094" t="n"/>
      <c r="E81" s="1094" t="n"/>
    </row>
    <row r="82" customFormat="1" s="1492">
      <c r="B82" s="1492" t="n"/>
      <c r="C82" s="1094" t="n"/>
      <c r="D82" s="1094" t="n"/>
      <c r="E82" s="1094" t="n"/>
    </row>
    <row r="83">
      <c r="B83" s="1498" t="n"/>
      <c r="C83" s="1094" t="n"/>
      <c r="D83" s="1094" t="n"/>
      <c r="E83" s="1094" t="n"/>
    </row>
    <row r="84">
      <c r="B84" s="1498" t="n"/>
      <c r="C84" s="1094" t="n"/>
      <c r="D84" s="1094" t="n"/>
      <c r="E84" s="1094" t="n"/>
    </row>
    <row r="85">
      <c r="B85" s="1498" t="n"/>
      <c r="C85" s="1094" t="n"/>
      <c r="D85" s="1094" t="n"/>
      <c r="E85" s="1094" t="n"/>
    </row>
    <row r="86">
      <c r="B86" s="1498" t="n"/>
      <c r="C86" s="1094" t="n"/>
      <c r="D86" s="1094" t="n"/>
      <c r="E86" s="1094" t="n"/>
    </row>
    <row r="87">
      <c r="B87" s="1498" t="n"/>
      <c r="C87" s="1094" t="n"/>
      <c r="D87" s="1094" t="n"/>
      <c r="E87" s="1094" t="n"/>
    </row>
    <row r="88">
      <c r="B88" s="1498" t="n"/>
      <c r="C88" s="1094" t="n"/>
      <c r="D88" s="1094" t="n"/>
      <c r="E88" s="1094" t="n"/>
    </row>
    <row r="89">
      <c r="B89" s="1498" t="n"/>
      <c r="C89" s="1094" t="n"/>
      <c r="D89" s="1094" t="n"/>
      <c r="E89" s="1094" t="n"/>
    </row>
    <row r="90">
      <c r="B90" s="1498" t="n"/>
      <c r="C90" s="1094" t="n"/>
      <c r="D90" s="1094" t="n"/>
      <c r="E90" s="1094" t="n"/>
    </row>
  </sheetData>
  <mergeCells count="78">
    <mergeCell ref="B65:E65"/>
    <mergeCell ref="B74:E74"/>
    <mergeCell ref="B68:E68"/>
    <mergeCell ref="B76:E76"/>
    <mergeCell ref="T19:AC21"/>
    <mergeCell ref="B26:E28"/>
    <mergeCell ref="D13:E13"/>
    <mergeCell ref="T30:AC30"/>
    <mergeCell ref="B44:E45"/>
    <mergeCell ref="I3:P7"/>
    <mergeCell ref="B86:E86"/>
    <mergeCell ref="B39:E39"/>
    <mergeCell ref="B30:E31"/>
    <mergeCell ref="B69:E69"/>
    <mergeCell ref="I11:P16"/>
    <mergeCell ref="B78:E78"/>
    <mergeCell ref="B87:E87"/>
    <mergeCell ref="B40:E40"/>
    <mergeCell ref="C5:D5"/>
    <mergeCell ref="B64:E64"/>
    <mergeCell ref="I19:P25"/>
    <mergeCell ref="I29:P37"/>
    <mergeCell ref="B51:E51"/>
    <mergeCell ref="B32:E32"/>
    <mergeCell ref="B63:E63"/>
    <mergeCell ref="B35:E35"/>
    <mergeCell ref="B50:E50"/>
    <mergeCell ref="T3:AC3"/>
    <mergeCell ref="C48:E48"/>
    <mergeCell ref="B25:E25"/>
    <mergeCell ref="B90:E90"/>
    <mergeCell ref="B66:E66"/>
    <mergeCell ref="T35:AC37"/>
    <mergeCell ref="B52:E54"/>
    <mergeCell ref="B77:E77"/>
    <mergeCell ref="B33:E34"/>
    <mergeCell ref="B67:E67"/>
    <mergeCell ref="B61:E61"/>
    <mergeCell ref="B29:E29"/>
    <mergeCell ref="B84:E84"/>
    <mergeCell ref="T41:AC41"/>
    <mergeCell ref="B55:E55"/>
    <mergeCell ref="B80:E80"/>
    <mergeCell ref="B21:E24"/>
    <mergeCell ref="B89:E89"/>
    <mergeCell ref="B79:E79"/>
    <mergeCell ref="I26:P26"/>
    <mergeCell ref="B42:C42"/>
    <mergeCell ref="B72:E72"/>
    <mergeCell ref="B81:E81"/>
    <mergeCell ref="T8:AC9"/>
    <mergeCell ref="B56:E56"/>
    <mergeCell ref="B71:E71"/>
    <mergeCell ref="B58:E58"/>
    <mergeCell ref="I39:R40"/>
    <mergeCell ref="B19:C19"/>
    <mergeCell ref="B60:E60"/>
    <mergeCell ref="I55:R62"/>
    <mergeCell ref="B57:E57"/>
    <mergeCell ref="D14:E14"/>
    <mergeCell ref="B9:E9"/>
    <mergeCell ref="B83:E83"/>
    <mergeCell ref="B85:E85"/>
    <mergeCell ref="B36:E38"/>
    <mergeCell ref="B75:E75"/>
    <mergeCell ref="B62:E62"/>
    <mergeCell ref="B59:E59"/>
    <mergeCell ref="B46:E46"/>
    <mergeCell ref="T14:AC16"/>
    <mergeCell ref="T47:AA55"/>
    <mergeCell ref="B70:E70"/>
    <mergeCell ref="D2:E3"/>
    <mergeCell ref="B88:E88"/>
    <mergeCell ref="B73:E73"/>
    <mergeCell ref="B82:E82"/>
    <mergeCell ref="I44:R51"/>
    <mergeCell ref="B10:E10"/>
    <mergeCell ref="T24:AC25"/>
  </mergeCells>
  <pageMargins left="0.7086614173228347" right="0.7086614173228347" top="0.7480314960629921" bottom="0.41" header="0.3149606299212598" footer="0.3149606299212598"/>
  <pageSetup orientation="portrait" scale="75"/>
  <rowBreaks count="1" manualBreakCount="1">
    <brk id="62" min="0" max="16383" man="1"/>
  </rowBreaks>
  <drawing r:id="rId1"/>
  <legacyDrawing r:id="anysvml"/>
</worksheet>
</file>

<file path=xl/worksheets/sheet17.xml><?xml version="1.0" encoding="utf-8"?>
<worksheet xmlns="http://schemas.openxmlformats.org/spreadsheetml/2006/main">
  <sheetPr>
    <outlinePr summaryBelow="1" summaryRight="1"/>
    <pageSetUpPr/>
  </sheetPr>
  <dimension ref="A1:O19"/>
  <sheetViews>
    <sheetView topLeftCell="D1" zoomScale="85" zoomScaleNormal="85" workbookViewId="0">
      <selection activeCell="J20" sqref="J20"/>
    </sheetView>
  </sheetViews>
  <sheetFormatPr baseColWidth="10" defaultColWidth="11.42578125" defaultRowHeight="15"/>
  <cols>
    <col width="11.42578125" customWidth="1" style="943" min="1" max="1"/>
    <col width="30.5703125" bestFit="1" customWidth="1" style="943" min="2" max="2"/>
    <col width="22.140625" bestFit="1" customWidth="1" style="943" min="3" max="3"/>
    <col width="23.140625" bestFit="1" customWidth="1" style="943" min="4" max="4"/>
    <col width="11.42578125" customWidth="1" style="943" min="5" max="7"/>
    <col width="33.85546875" bestFit="1" customWidth="1" style="943" min="8" max="8"/>
    <col width="13.140625" bestFit="1" customWidth="1" style="943" min="9" max="9"/>
    <col width="17.42578125" bestFit="1" customWidth="1" style="1773" min="10" max="10"/>
    <col width="11.42578125" customWidth="1" style="943" min="11" max="12"/>
    <col width="15.85546875" bestFit="1" customWidth="1" style="943" min="13" max="13"/>
    <col width="16.85546875" bestFit="1" customWidth="1" style="943" min="14" max="14"/>
    <col width="11.42578125" customWidth="1" style="943" min="15" max="15"/>
    <col width="11.42578125" customWidth="1" style="943" min="16" max="16384"/>
  </cols>
  <sheetData>
    <row r="1" ht="16.5" customHeight="1">
      <c r="B1" s="944" t="inlineStr">
        <is>
          <t>VALIDADOR</t>
        </is>
      </c>
      <c r="C1" s="945" t="inlineStr">
        <is>
          <t>Validador de Activos</t>
        </is>
      </c>
      <c r="D1" s="945" t="inlineStr">
        <is>
          <t>Validador de Ingresos</t>
        </is>
      </c>
      <c r="H1" s="946" t="inlineStr">
        <is>
          <t>Grande Productor</t>
        </is>
      </c>
      <c r="I1" s="947" t="inlineStr">
        <is>
          <t>Valor en UVT</t>
        </is>
      </c>
      <c r="J1" s="1774" t="inlineStr">
        <is>
          <t>Valor en pesos</t>
        </is>
      </c>
      <c r="K1" s="949" t="inlineStr">
        <is>
          <t>UVT</t>
        </is>
      </c>
      <c r="L1" s="949" t="n">
        <v>47065</v>
      </c>
      <c r="N1" s="1775">
        <f>284*1117172</f>
        <v/>
      </c>
      <c r="O1" s="943" t="inlineStr">
        <is>
          <t>&lt;-Pequeño</t>
        </is>
      </c>
    </row>
    <row r="2">
      <c r="A2" s="943">
        <f>+IF(AND(C2=TRUE,D2=TRUE),1,0)</f>
        <v/>
      </c>
      <c r="B2" s="951">
        <f>IF(AND(C2=TRUE,D2=TRUE),"Mediano Productor","No Es Mediano Productor")</f>
        <v/>
      </c>
      <c r="C2" s="952">
        <f>AND(VALIDADOR!B12&lt;=$J$7)</f>
        <v/>
      </c>
      <c r="D2" s="952">
        <f>OR(AND(VALIDADOR!B13&gt;$J$8,VALIDADOR!B13&lt;=$J$9))</f>
        <v/>
      </c>
      <c r="H2" s="953" t="inlineStr">
        <is>
          <t>Activos Límite Inferior</t>
        </is>
      </c>
      <c r="I2" s="954" t="n">
        <v>125000</v>
      </c>
      <c r="J2" s="1776">
        <f>+I2*$L$1</f>
        <v/>
      </c>
      <c r="N2" s="1775">
        <f>5000*1117172</f>
        <v/>
      </c>
      <c r="O2" s="943" t="inlineStr">
        <is>
          <t>&lt;-Mediano</t>
        </is>
      </c>
    </row>
    <row r="3">
      <c r="A3" s="943">
        <f>+IF(AND(C3=TRUE,D3=TRUE),1,0)</f>
        <v/>
      </c>
      <c r="B3" s="951">
        <f>IF(D3=TRUE,"Grande Productor",IF(C3=TRUE,"Grande Productor","No es Grande Productor"))</f>
        <v/>
      </c>
      <c r="C3" s="952">
        <f>+VALIDADOR!B12&gt;VALIDADOR!J2</f>
        <v/>
      </c>
      <c r="D3" s="952">
        <f>+VALIDADOR!B13&lt;=VALIDADOR!J3</f>
        <v/>
      </c>
      <c r="H3" s="953" t="inlineStr">
        <is>
          <t>Ingresos Límite Inferior</t>
        </is>
      </c>
      <c r="I3" s="954" t="n">
        <v>68000</v>
      </c>
      <c r="J3" s="1776">
        <f>+I3*$L$1</f>
        <v/>
      </c>
    </row>
    <row r="4">
      <c r="A4" s="943">
        <f>+IF(AND(C4=TRUE,D4=TRUE),1,0)</f>
        <v/>
      </c>
      <c r="B4" s="951">
        <f>IF(AND(C4=TRUE,D4=TRUE),"Pequeño Productor","No Es Pequeño Productor")</f>
        <v/>
      </c>
      <c r="C4" s="952">
        <f>VALIDADOR!B12&lt;=$J$12</f>
        <v/>
      </c>
      <c r="D4" s="952">
        <f>AND(VALIDADOR!B13&gt;$J$14,VALIDADOR!B13&lt;=$J$13)</f>
        <v/>
      </c>
      <c r="H4" s="956" t="n"/>
      <c r="I4" s="956" t="n"/>
      <c r="J4" s="1777" t="n"/>
      <c r="M4" s="1775" t="n"/>
    </row>
    <row r="5">
      <c r="A5" s="943">
        <f>+IF(AND(C5=TRUE,D5=TRUE),1,0)</f>
        <v/>
      </c>
      <c r="B5" s="951">
        <f>IF(AND(C5=TRUE,D5=TRUE),"Pequeño Productor Bajos Ingresos","No Es Pequeño Productor Bajos Ingresos")</f>
        <v/>
      </c>
      <c r="C5" s="952">
        <f>VALIDADOR!B12&lt;=$J$12</f>
        <v/>
      </c>
      <c r="D5" s="952">
        <f>AND(VALIDADOR!B13&gt;=$J$18,VALIDADOR!B13&lt;=$J$19)</f>
        <v/>
      </c>
      <c r="H5" s="946" t="inlineStr">
        <is>
          <t>Mediano Productor</t>
        </is>
      </c>
      <c r="I5" s="947" t="inlineStr">
        <is>
          <t>Valor en UVT</t>
        </is>
      </c>
      <c r="J5" s="1774" t="inlineStr">
        <is>
          <t>Valor en pesos</t>
        </is>
      </c>
    </row>
    <row r="6">
      <c r="A6" s="943">
        <f>+IF(AND(C6=TRUE,D6=TRUE),1,0)</f>
        <v/>
      </c>
      <c r="B6" s="951">
        <f>IF(D6=TRUE,"Grande Productor",IF(C6=TRUE,"Grande Productor","No es Grande Productor"))</f>
        <v/>
      </c>
      <c r="C6" s="952">
        <f>+VALIDADOR!B12&gt;=0</f>
        <v/>
      </c>
      <c r="D6" s="952">
        <f>+VALIDADOR!B13&gt;VALIDADOR!J3</f>
        <v/>
      </c>
      <c r="H6" s="951" t="inlineStr">
        <is>
          <t>Activos Límite Inferior</t>
        </is>
      </c>
      <c r="I6" s="954" t="n">
        <v>11250</v>
      </c>
      <c r="J6" s="1776">
        <f>+I6*$L$1</f>
        <v/>
      </c>
    </row>
    <row r="7">
      <c r="A7" s="943">
        <f>+IF(AND(C7=TRUE,D7=TRUE),1,0)</f>
        <v/>
      </c>
      <c r="B7" s="951">
        <f>IF(AND(C7=TRUE,D7=TRUE),"Mediano Productor","No Es Mediano Productor")</f>
        <v/>
      </c>
      <c r="C7" s="952">
        <f>+AND(VALIDADOR!B12&gt;VALIDADOR!J6,VALIDADOR!B12&lt;=VALIDADOR!J7)</f>
        <v/>
      </c>
      <c r="D7" s="952">
        <f>+VALIDADOR!B13&lt;=VALIDADOR!J8</f>
        <v/>
      </c>
      <c r="H7" s="951" t="inlineStr">
        <is>
          <t>Activos Límite Superior</t>
        </is>
      </c>
      <c r="I7" s="954" t="n">
        <v>125000</v>
      </c>
      <c r="J7" s="1776">
        <f>+I7*$L$1</f>
        <v/>
      </c>
    </row>
    <row r="8">
      <c r="H8" s="951" t="inlineStr">
        <is>
          <t>Ingresos Límite Inferior</t>
        </is>
      </c>
      <c r="I8" s="954" t="n">
        <v>3500</v>
      </c>
      <c r="J8" s="1776">
        <f>+I8*$L$1</f>
        <v/>
      </c>
    </row>
    <row r="9">
      <c r="H9" s="951" t="inlineStr">
        <is>
          <t>Ingresos Límite Superior</t>
        </is>
      </c>
      <c r="I9" s="954" t="n">
        <v>68000</v>
      </c>
      <c r="J9" s="1776">
        <f>+I9*$L$1</f>
        <v/>
      </c>
    </row>
    <row r="10">
      <c r="H10" s="956" t="n"/>
      <c r="I10" s="956" t="n"/>
      <c r="J10" s="1777" t="n"/>
    </row>
    <row r="11" ht="15.75" customHeight="1" thickBot="1">
      <c r="H11" s="947" t="inlineStr">
        <is>
          <t>Pequeño Productor</t>
        </is>
      </c>
      <c r="I11" s="947" t="inlineStr">
        <is>
          <t>Valor en UVT</t>
        </is>
      </c>
      <c r="J11" s="1774" t="inlineStr">
        <is>
          <t>Valor en pesos</t>
        </is>
      </c>
    </row>
    <row r="12" ht="15.75" customHeight="1" thickBot="1">
      <c r="B12" s="958">
        <f>+Intro_data!C19*1000</f>
        <v/>
      </c>
      <c r="H12" s="951" t="inlineStr">
        <is>
          <t>Activos Límite Superior</t>
        </is>
      </c>
      <c r="I12" s="954" t="n">
        <v>11250</v>
      </c>
      <c r="J12" s="1776">
        <f>+I12*$L$1</f>
        <v/>
      </c>
    </row>
    <row r="13" ht="15.75" customHeight="1" thickBot="1">
      <c r="B13" s="958">
        <f>+Intro_data!C20*1000</f>
        <v/>
      </c>
      <c r="H13" s="951" t="inlineStr">
        <is>
          <t>Ingresos Límite Superior</t>
        </is>
      </c>
      <c r="I13" s="954" t="n">
        <v>3500</v>
      </c>
      <c r="J13" s="1776">
        <f>+I13*$L$1</f>
        <v/>
      </c>
    </row>
    <row r="14" ht="30.75" customHeight="1" thickBot="1">
      <c r="B14" s="959">
        <f>IFERROR(VLOOKUP(1,VALIDADOR!$A$2:$B$7,2,0),"Validar con el analista de fomento")</f>
        <v/>
      </c>
      <c r="H14" s="951" t="inlineStr">
        <is>
          <t>Ingresos Límite Superior</t>
        </is>
      </c>
      <c r="I14" s="954" t="n">
        <v>1250</v>
      </c>
      <c r="J14" s="1776">
        <f>+I14*$L$1</f>
        <v/>
      </c>
    </row>
    <row r="15">
      <c r="H15" s="956" t="n"/>
      <c r="I15" s="956" t="n"/>
      <c r="J15" s="1777" t="n"/>
    </row>
    <row r="16">
      <c r="H16" s="947" t="inlineStr">
        <is>
          <t>Pequeño Productor Bajos Ingresos</t>
        </is>
      </c>
      <c r="I16" s="947" t="inlineStr">
        <is>
          <t>Valor en UVT</t>
        </is>
      </c>
      <c r="J16" s="1774" t="inlineStr">
        <is>
          <t>Valor en pesos</t>
        </is>
      </c>
    </row>
    <row r="17">
      <c r="H17" s="951" t="inlineStr">
        <is>
          <t>Activos Límite Superior</t>
        </is>
      </c>
      <c r="I17" s="954" t="n">
        <v>11250</v>
      </c>
      <c r="J17" s="1776">
        <f>+I17*$L$1</f>
        <v/>
      </c>
    </row>
    <row r="18">
      <c r="H18" s="951" t="inlineStr">
        <is>
          <t>Ingresos Límite Inferior</t>
        </is>
      </c>
      <c r="I18" s="1778" t="n">
        <v>0</v>
      </c>
      <c r="J18" s="1776">
        <f>+I18*$L$1</f>
        <v/>
      </c>
    </row>
    <row r="19">
      <c r="H19" s="951" t="inlineStr">
        <is>
          <t>Ingresos Límite Superior</t>
        </is>
      </c>
      <c r="I19" s="954" t="n">
        <v>1250</v>
      </c>
      <c r="J19" s="1776">
        <f>+I19*$L$1</f>
        <v/>
      </c>
    </row>
  </sheetData>
  <pageMargins left="0.7" right="0.7" top="0.75" bottom="0.75" header="0.3" footer="0.3"/>
  <pageSetup orientation="portrait"/>
  <headerFooter>
    <oddHeader>&amp;C&amp;"Calibri"&amp;1 &amp;K000000&amp;G&amp;LGrupo Bancolombia Clasificación – Interna#</oddHeader>
    <oddFooter/>
    <evenHeader/>
    <evenFooter/>
    <firstHeader/>
    <firstFooter/>
  </headerFooter>
</worksheet>
</file>

<file path=xl/worksheets/sheet18.xml><?xml version="1.0" encoding="utf-8"?>
<worksheet xmlns="http://schemas.openxmlformats.org/spreadsheetml/2006/main">
  <sheetPr>
    <tabColor theme="7" tint="0.3999755851924192"/>
    <outlinePr summaryBelow="1" summaryRight="1"/>
    <pageSetUpPr/>
  </sheetPr>
  <dimension ref="B1:AH80"/>
  <sheetViews>
    <sheetView view="pageBreakPreview" zoomScaleNormal="100" zoomScaleSheetLayoutView="100" workbookViewId="0">
      <selection activeCell="AN36" sqref="AN36"/>
    </sheetView>
  </sheetViews>
  <sheetFormatPr baseColWidth="10" defaultColWidth="11.42578125" defaultRowHeight="12.75"/>
  <cols>
    <col width="2.7109375" customWidth="1" style="138" min="1" max="1"/>
    <col width="4.42578125" customWidth="1" style="1527" min="2" max="5"/>
    <col width="7.140625" customWidth="1" style="1527" min="6" max="9"/>
    <col width="3.42578125" customWidth="1" style="1527" min="10" max="10"/>
    <col width="7.140625" customWidth="1" style="1527" min="11" max="11"/>
    <col width="3.5703125" customWidth="1" style="1527" min="12" max="12"/>
    <col width="6.42578125" customWidth="1" style="1527" min="13" max="13"/>
    <col width="4.5703125" customWidth="1" style="1527" min="14" max="14"/>
    <col width="3.140625" customWidth="1" style="1527" min="15" max="16"/>
    <col width="4.85546875" customWidth="1" style="1527" min="17" max="17"/>
    <col width="3.140625" customWidth="1" style="1527" min="18" max="20"/>
    <col width="5.5703125" customWidth="1" style="1527" min="21" max="21"/>
    <col width="6.140625" customWidth="1" style="1527" min="22" max="22"/>
    <col width="3.140625" customWidth="1" style="1527" min="23" max="23"/>
    <col width="4.42578125" bestFit="1" customWidth="1" style="1527" min="24" max="24"/>
    <col width="3.140625" customWidth="1" style="1527" min="25" max="26"/>
    <col width="3.85546875" customWidth="1" style="1527" min="27" max="32"/>
    <col width="2.7109375" customWidth="1" style="138" min="33" max="33"/>
    <col width="11.42578125" customWidth="1" style="1527" min="34" max="34"/>
    <col width="11.42578125" customWidth="1" style="1527" min="35" max="16384"/>
  </cols>
  <sheetData>
    <row r="1" ht="12.75" customHeight="1" thickBot="1">
      <c r="B1" s="138" t="n"/>
      <c r="C1" s="138" t="n"/>
      <c r="D1" s="138" t="n"/>
      <c r="E1" s="138" t="n"/>
      <c r="F1" s="138" t="n"/>
      <c r="G1" s="138" t="n"/>
      <c r="H1" s="138" t="n"/>
      <c r="I1" s="138" t="n"/>
      <c r="J1" s="138" t="n"/>
      <c r="K1" s="138" t="n"/>
      <c r="L1" s="138" t="n"/>
      <c r="M1" s="138" t="n"/>
      <c r="N1" s="138" t="n"/>
      <c r="O1" s="138" t="n"/>
      <c r="P1" s="138" t="n"/>
      <c r="Q1" s="138" t="n"/>
      <c r="R1" s="138" t="n"/>
      <c r="S1" s="138" t="n"/>
      <c r="T1" s="138" t="n"/>
      <c r="U1" s="138" t="n"/>
      <c r="V1" s="138" t="n"/>
      <c r="W1" s="138" t="n"/>
      <c r="X1" s="138" t="n"/>
      <c r="Y1" s="138" t="n"/>
      <c r="Z1" s="138" t="n"/>
      <c r="AA1" s="138" t="n"/>
      <c r="AB1" s="138" t="n"/>
      <c r="AC1" s="138" t="n"/>
      <c r="AD1" s="138" t="n"/>
      <c r="AE1" s="138" t="n"/>
      <c r="AF1" s="138" t="n"/>
    </row>
    <row r="2" ht="24.75" customHeight="1">
      <c r="B2" s="1552" t="n"/>
      <c r="C2" s="1517" t="n"/>
      <c r="D2" s="1517" t="n"/>
      <c r="E2" s="1517" t="n"/>
      <c r="F2" s="1518" t="n"/>
      <c r="G2" s="1542" t="inlineStr">
        <is>
          <t xml:space="preserve"> FORMATO ÚNICO DE INFORME CONTROL DE CRÉDITO</t>
        </is>
      </c>
      <c r="H2" s="1517" t="n"/>
      <c r="I2" s="1517" t="n"/>
      <c r="J2" s="1517" t="n"/>
      <c r="K2" s="1517" t="n"/>
      <c r="L2" s="1517" t="n"/>
      <c r="M2" s="1517" t="n"/>
      <c r="N2" s="1517" t="n"/>
      <c r="O2" s="1517" t="n"/>
      <c r="P2" s="1517" t="n"/>
      <c r="Q2" s="1517" t="n"/>
      <c r="R2" s="1517" t="n"/>
      <c r="S2" s="1517" t="n"/>
      <c r="T2" s="1517" t="n"/>
      <c r="U2" s="1517" t="n"/>
      <c r="V2" s="1517" t="n"/>
      <c r="W2" s="1517" t="n"/>
      <c r="X2" s="1518" t="n"/>
      <c r="Y2" s="1556" t="inlineStr">
        <is>
          <t>Versión: 2</t>
        </is>
      </c>
      <c r="Z2" s="1517" t="n"/>
      <c r="AA2" s="1517" t="n"/>
      <c r="AB2" s="1517" t="n"/>
      <c r="AC2" s="1517" t="n"/>
      <c r="AD2" s="1517" t="n"/>
      <c r="AE2" s="1517" t="n"/>
      <c r="AF2" s="1518" t="n"/>
    </row>
    <row r="3" ht="24.75" customHeight="1" thickBot="1">
      <c r="B3" s="1543" t="n"/>
      <c r="F3" s="1083" t="n"/>
      <c r="G3" s="1543" t="n"/>
      <c r="X3" s="1083" t="n"/>
      <c r="Y3" s="1544" t="n"/>
      <c r="Z3" s="1545" t="n"/>
      <c r="AA3" s="1545" t="n"/>
      <c r="AB3" s="1545" t="n"/>
      <c r="AC3" s="1545" t="n"/>
      <c r="AD3" s="1545" t="n"/>
      <c r="AE3" s="1545" t="n"/>
      <c r="AF3" s="1079" t="n"/>
    </row>
    <row r="4" ht="24.75" customHeight="1">
      <c r="B4" s="1543" t="n"/>
      <c r="F4" s="1083" t="n"/>
      <c r="G4" s="1543" t="n"/>
      <c r="X4" s="1083" t="n"/>
      <c r="Y4" s="1556" t="inlineStr">
        <is>
          <t>Código: SIN-FOR-04-001</t>
        </is>
      </c>
      <c r="Z4" s="1517" t="n"/>
      <c r="AA4" s="1517" t="n"/>
      <c r="AB4" s="1517" t="n"/>
      <c r="AC4" s="1517" t="n"/>
      <c r="AD4" s="1517" t="n"/>
      <c r="AE4" s="1517" t="n"/>
      <c r="AF4" s="1518" t="n"/>
    </row>
    <row r="5" ht="24.75" customHeight="1" thickBot="1">
      <c r="B5" s="1544" t="n"/>
      <c r="C5" s="1545" t="n"/>
      <c r="D5" s="1545" t="n"/>
      <c r="E5" s="1545" t="n"/>
      <c r="F5" s="1079" t="n"/>
      <c r="G5" s="1544" t="n"/>
      <c r="H5" s="1545" t="n"/>
      <c r="I5" s="1545" t="n"/>
      <c r="J5" s="1545" t="n"/>
      <c r="K5" s="1545" t="n"/>
      <c r="L5" s="1545" t="n"/>
      <c r="M5" s="1545" t="n"/>
      <c r="N5" s="1545" t="n"/>
      <c r="O5" s="1545" t="n"/>
      <c r="P5" s="1545" t="n"/>
      <c r="Q5" s="1545" t="n"/>
      <c r="R5" s="1545" t="n"/>
      <c r="S5" s="1545" t="n"/>
      <c r="T5" s="1545" t="n"/>
      <c r="U5" s="1545" t="n"/>
      <c r="V5" s="1545" t="n"/>
      <c r="W5" s="1545" t="n"/>
      <c r="X5" s="1079" t="n"/>
      <c r="Y5" s="1544" t="n"/>
      <c r="Z5" s="1545" t="n"/>
      <c r="AA5" s="1545" t="n"/>
      <c r="AB5" s="1545" t="n"/>
      <c r="AC5" s="1545" t="n"/>
      <c r="AD5" s="1545" t="n"/>
      <c r="AE5" s="1545" t="n"/>
      <c r="AF5" s="1079" t="n"/>
    </row>
    <row r="6" ht="11.25" customHeight="1" thickBot="1">
      <c r="B6" s="138" t="n"/>
      <c r="C6" s="138" t="n"/>
      <c r="D6" s="138" t="n"/>
      <c r="E6" s="138" t="n"/>
      <c r="F6" s="138" t="n"/>
      <c r="G6" s="138" t="n"/>
      <c r="H6" s="138" t="n"/>
      <c r="I6" s="140" t="inlineStr"/>
      <c r="J6" s="140" t="n"/>
      <c r="K6" s="138" t="n"/>
      <c r="L6" s="138" t="n"/>
      <c r="M6" s="138" t="n"/>
      <c r="N6" s="138" t="n"/>
      <c r="O6" s="138" t="n"/>
      <c r="P6" s="138" t="n"/>
      <c r="Q6" s="138" t="n"/>
      <c r="R6" s="138" t="n"/>
      <c r="S6" s="138" t="n"/>
      <c r="T6" s="138" t="n"/>
      <c r="U6" s="138" t="n"/>
      <c r="V6" s="138" t="n"/>
      <c r="W6" s="138" t="n"/>
      <c r="X6" s="138" t="n"/>
      <c r="Y6" s="138" t="n"/>
      <c r="Z6" s="138" t="n"/>
      <c r="AA6" s="138" t="n"/>
      <c r="AB6" s="138" t="n"/>
      <c r="AC6" s="138" t="n"/>
      <c r="AD6" s="138" t="n"/>
      <c r="AE6" s="138" t="n"/>
      <c r="AF6" s="138" t="n"/>
    </row>
    <row r="7" ht="11.25" customHeight="1">
      <c r="B7" s="1554" t="inlineStr">
        <is>
          <t xml:space="preserve">              NOTA: SI AL DILIGENCIAR ESTE FORMATO LOS ESPACIOS NO SON SUFICIENTES, UTILIZAR LOS ANEXOS NECESARIOS</t>
        </is>
      </c>
      <c r="C7" s="1517" t="n"/>
      <c r="D7" s="1517" t="n"/>
      <c r="E7" s="1517" t="n"/>
      <c r="F7" s="1517" t="n"/>
      <c r="G7" s="1517" t="n"/>
      <c r="H7" s="1517" t="n"/>
      <c r="I7" s="1517" t="n"/>
      <c r="J7" s="1517" t="n"/>
      <c r="K7" s="1517" t="n"/>
      <c r="L7" s="1517" t="n"/>
      <c r="M7" s="1517" t="n"/>
      <c r="N7" s="1517" t="n"/>
      <c r="O7" s="1517" t="n"/>
      <c r="P7" s="1517" t="n"/>
      <c r="Q7" s="1517" t="n"/>
      <c r="R7" s="1517" t="n"/>
      <c r="S7" s="1517" t="n"/>
      <c r="T7" s="1517" t="n"/>
      <c r="U7" s="1517" t="n"/>
      <c r="V7" s="1517" t="n"/>
      <c r="W7" s="1517" t="n"/>
      <c r="X7" s="1517" t="n"/>
      <c r="Y7" s="1517" t="n"/>
      <c r="Z7" s="1517" t="n"/>
      <c r="AA7" s="1517" t="n"/>
      <c r="AB7" s="1517" t="n"/>
      <c r="AC7" s="1517" t="n"/>
      <c r="AD7" s="1517" t="n"/>
      <c r="AE7" s="1517" t="n"/>
      <c r="AF7" s="1518" t="n"/>
    </row>
    <row r="8" ht="11.25" customHeight="1" thickBot="1">
      <c r="B8" s="141" t="n"/>
      <c r="D8" s="142" t="n"/>
      <c r="E8" s="142" t="n"/>
      <c r="F8" s="142" t="n"/>
      <c r="AF8" s="143" t="n"/>
    </row>
    <row r="9" ht="11.25" customHeight="1" thickBot="1">
      <c r="B9" s="1514" t="inlineStr">
        <is>
          <t>1. INFORMACIÓN DEL BENEFICIARIO</t>
        </is>
      </c>
      <c r="C9" s="1515" t="n"/>
      <c r="D9" s="1515" t="n"/>
      <c r="E9" s="1515" t="n"/>
      <c r="F9" s="1515" t="n"/>
      <c r="G9" s="1515" t="n"/>
      <c r="H9" s="1515" t="n"/>
      <c r="I9" s="1515" t="n"/>
      <c r="J9" s="1515" t="n"/>
      <c r="K9" s="1515" t="n"/>
      <c r="L9" s="1515" t="n"/>
      <c r="M9" s="1515" t="n"/>
      <c r="N9" s="1515" t="n"/>
      <c r="O9" s="1515" t="n"/>
      <c r="P9" s="1515" t="n"/>
      <c r="Q9" s="1515" t="n"/>
      <c r="R9" s="1515" t="n"/>
      <c r="S9" s="1515" t="n"/>
      <c r="T9" s="1515" t="n"/>
      <c r="U9" s="1515" t="n"/>
      <c r="V9" s="1515" t="n"/>
      <c r="W9" s="1515" t="n"/>
      <c r="X9" s="1515" t="n"/>
      <c r="Y9" s="1515" t="n"/>
      <c r="Z9" s="1515" t="n"/>
      <c r="AA9" s="1515" t="n"/>
      <c r="AB9" s="1515" t="n"/>
      <c r="AC9" s="1515" t="n"/>
      <c r="AD9" s="1515" t="n"/>
      <c r="AE9" s="1515" t="n"/>
      <c r="AF9" s="1086" t="n"/>
    </row>
    <row r="10" ht="16.5" customHeight="1">
      <c r="B10" s="141" t="n"/>
      <c r="K10" s="144" t="inlineStr">
        <is>
          <t>IDENTIFICACIÓN</t>
        </is>
      </c>
      <c r="T10" s="144" t="n"/>
      <c r="AF10" s="143" t="n"/>
    </row>
    <row r="11" ht="19.5" customHeight="1">
      <c r="B11" s="145" t="inlineStr">
        <is>
          <t>NOMBRE:</t>
        </is>
      </c>
      <c r="E11" s="1510">
        <f>+Intro_data!C13</f>
        <v/>
      </c>
      <c r="F11" s="1511" t="n"/>
      <c r="G11" s="1511" t="n"/>
      <c r="H11" s="1511" t="n"/>
      <c r="I11" s="1511" t="n"/>
      <c r="AF11" s="143" t="n"/>
    </row>
    <row r="12" ht="18.75" customHeight="1">
      <c r="B12" s="141" t="n"/>
      <c r="K12" s="144" t="inlineStr">
        <is>
          <t>CC</t>
        </is>
      </c>
      <c r="L12" s="157">
        <f>+IF(Intro_data!D17="CC","XX","")</f>
        <v/>
      </c>
      <c r="M12" s="144" t="inlineStr">
        <is>
          <t>NIT.</t>
        </is>
      </c>
      <c r="N12" s="157">
        <f>+IF(Intro_data!D17="NIT","XX","")</f>
        <v/>
      </c>
      <c r="O12" s="1527" t="inlineStr">
        <is>
          <t>No.</t>
        </is>
      </c>
      <c r="P12" s="1536">
        <f>+Intro_data!C17</f>
        <v/>
      </c>
      <c r="Q12" s="1511" t="n"/>
      <c r="R12" s="1511" t="n"/>
      <c r="S12" s="1511" t="n"/>
      <c r="T12" s="1511" t="n"/>
      <c r="U12" s="1511" t="n"/>
      <c r="V12" s="1511" t="n"/>
      <c r="W12" s="144" t="inlineStr">
        <is>
          <t>ICR. N.</t>
        </is>
      </c>
      <c r="Y12" s="1523" t="n"/>
      <c r="Z12" s="1511" t="n"/>
      <c r="AA12" s="1511" t="n"/>
      <c r="AB12" s="1511" t="n"/>
      <c r="AC12" s="1511" t="n"/>
      <c r="AD12" s="1511" t="n"/>
      <c r="AE12" s="1511" t="n"/>
      <c r="AF12" s="143" t="n"/>
    </row>
    <row r="13" ht="15.75" customHeight="1">
      <c r="B13" s="145" t="inlineStr">
        <is>
          <t>CELULAR</t>
        </is>
      </c>
      <c r="E13" s="1522">
        <f>+Intro_data!C30</f>
        <v/>
      </c>
      <c r="F13" s="1511" t="n"/>
      <c r="G13" s="1511" t="n"/>
      <c r="H13" s="1511" t="n"/>
      <c r="I13" s="1511" t="n"/>
      <c r="K13" s="144" t="n"/>
      <c r="M13" s="144" t="n"/>
      <c r="W13" s="144" t="n"/>
      <c r="AF13" s="143" t="n"/>
    </row>
    <row r="14" ht="11.25" customHeight="1">
      <c r="B14" s="145" t="n"/>
      <c r="K14" s="144" t="n"/>
      <c r="M14" s="144" t="n"/>
      <c r="W14" s="144" t="n"/>
      <c r="AF14" s="143" t="n"/>
    </row>
    <row r="15" ht="16.5" customHeight="1">
      <c r="B15" s="145" t="inlineStr">
        <is>
          <t xml:space="preserve">DIRECCIÓN PARA ENVÍO DE CORRESPONDENCIA, DIFERENTE A LA DEL INTERMEDIARIO FINANCIERO: </t>
        </is>
      </c>
      <c r="K15" s="144" t="n"/>
      <c r="M15" s="144" t="n"/>
      <c r="R15" s="1510">
        <f>+Intro_data!C14</f>
        <v/>
      </c>
      <c r="S15" s="1511" t="n"/>
      <c r="T15" s="1511" t="n"/>
      <c r="U15" s="1511" t="n"/>
      <c r="V15" s="1511" t="n"/>
      <c r="W15" s="1511" t="n"/>
      <c r="X15" s="1511" t="n"/>
      <c r="Y15" s="1511" t="n"/>
      <c r="Z15" s="1511" t="n"/>
      <c r="AA15" s="1511" t="n"/>
      <c r="AB15" s="1511" t="n"/>
      <c r="AC15" s="1511" t="n"/>
      <c r="AD15" s="1511" t="n"/>
      <c r="AE15" s="1511" t="n"/>
      <c r="AF15" s="143" t="n"/>
    </row>
    <row r="16" ht="11.25" customHeight="1" thickBot="1">
      <c r="B16" s="146" t="n"/>
      <c r="C16" s="147" t="n"/>
      <c r="D16" s="147" t="n"/>
      <c r="E16" s="147" t="n"/>
      <c r="F16" s="147" t="n"/>
      <c r="G16" s="147" t="n"/>
      <c r="H16" s="147" t="n"/>
      <c r="I16" s="147" t="n"/>
      <c r="J16" s="147" t="n"/>
      <c r="K16" s="147" t="n"/>
      <c r="L16" s="147" t="n"/>
      <c r="M16" s="147" t="n"/>
      <c r="N16" s="147" t="n"/>
      <c r="O16" s="147" t="n"/>
      <c r="P16" s="147" t="n"/>
      <c r="Q16" s="147" t="n"/>
      <c r="R16" s="147" t="n"/>
      <c r="S16" s="147" t="n"/>
      <c r="T16" s="147" t="n"/>
      <c r="U16" s="147" t="n"/>
      <c r="V16" s="147" t="n"/>
      <c r="W16" s="147" t="n"/>
      <c r="X16" s="147" t="n"/>
      <c r="Y16" s="147" t="n"/>
      <c r="Z16" s="147" t="n"/>
      <c r="AA16" s="147" t="n"/>
      <c r="AB16" s="147" t="n"/>
      <c r="AC16" s="147" t="n"/>
      <c r="AD16" s="147" t="n"/>
      <c r="AE16" s="147" t="n"/>
      <c r="AF16" s="148" t="n"/>
    </row>
    <row r="17" ht="12.75" customHeight="1" thickBot="1">
      <c r="B17" s="138" t="n"/>
      <c r="C17" s="138" t="n"/>
      <c r="D17" s="138" t="n"/>
      <c r="E17" s="138" t="n"/>
      <c r="F17" s="138" t="n"/>
      <c r="G17" s="138" t="n"/>
      <c r="H17" s="138" t="n"/>
      <c r="I17" s="138" t="n"/>
      <c r="J17" s="138" t="n"/>
      <c r="K17" s="138" t="n"/>
      <c r="L17" s="138" t="n"/>
      <c r="M17" s="138" t="n"/>
      <c r="N17" s="138" t="n"/>
      <c r="O17" s="138" t="n"/>
      <c r="P17" s="138" t="n"/>
      <c r="Q17" s="138" t="n"/>
      <c r="R17" s="138" t="n"/>
      <c r="S17" s="138" t="n"/>
      <c r="T17" s="138" t="n"/>
      <c r="U17" s="138" t="n"/>
      <c r="V17" s="138" t="n"/>
      <c r="W17" s="138" t="n"/>
      <c r="X17" s="138" t="n"/>
      <c r="Y17" s="138" t="n"/>
      <c r="Z17" s="138" t="n"/>
      <c r="AA17" s="138" t="n"/>
      <c r="AB17" s="138" t="n"/>
      <c r="AC17" s="138" t="n"/>
      <c r="AD17" s="138" t="n"/>
      <c r="AE17" s="138" t="n"/>
      <c r="AF17" s="138" t="n"/>
    </row>
    <row r="18" ht="11.25" customHeight="1" thickBot="1">
      <c r="B18" s="1514" t="inlineStr">
        <is>
          <t>2. INFORMACIÓN SOBRE EL CRÉDITO</t>
        </is>
      </c>
      <c r="C18" s="1515" t="n"/>
      <c r="D18" s="1515" t="n"/>
      <c r="E18" s="1515" t="n"/>
      <c r="F18" s="1515" t="n"/>
      <c r="G18" s="1515" t="n"/>
      <c r="H18" s="1515" t="n"/>
      <c r="I18" s="1515" t="n"/>
      <c r="J18" s="1515" t="n"/>
      <c r="K18" s="1515" t="n"/>
      <c r="L18" s="1515" t="n"/>
      <c r="M18" s="1515" t="n"/>
      <c r="N18" s="1515" t="n"/>
      <c r="O18" s="1515" t="n"/>
      <c r="P18" s="1515" t="n"/>
      <c r="Q18" s="1515" t="n"/>
      <c r="R18" s="1515" t="n"/>
      <c r="S18" s="1515" t="n"/>
      <c r="T18" s="1515" t="n"/>
      <c r="U18" s="1515" t="n"/>
      <c r="V18" s="1515" t="n"/>
      <c r="W18" s="1515" t="n"/>
      <c r="X18" s="1515" t="n"/>
      <c r="Y18" s="1515" t="n"/>
      <c r="Z18" s="1515" t="n"/>
      <c r="AA18" s="1515" t="n"/>
      <c r="AB18" s="1515" t="n"/>
      <c r="AC18" s="1515" t="n"/>
      <c r="AD18" s="1515" t="n"/>
      <c r="AE18" s="1515" t="n"/>
      <c r="AF18" s="1086" t="n"/>
    </row>
    <row r="19" ht="11.25" customHeight="1">
      <c r="B19" s="141" t="n"/>
      <c r="AF19" s="143" t="n"/>
    </row>
    <row r="20" ht="15.75" customHeight="1">
      <c r="B20" s="141" t="n"/>
      <c r="C20" s="144" t="n"/>
      <c r="J20" s="144" t="inlineStr">
        <is>
          <t>LLAVE DE CREDITO</t>
        </is>
      </c>
      <c r="N20" s="149" t="n"/>
      <c r="O20" s="149" t="n"/>
      <c r="P20" s="149" t="n"/>
      <c r="Q20" s="149" t="n"/>
      <c r="R20" s="149" t="n"/>
      <c r="S20" s="149" t="n"/>
      <c r="T20" s="149" t="n"/>
      <c r="U20" s="149" t="n"/>
      <c r="V20" s="149" t="n"/>
      <c r="W20" s="149" t="n"/>
      <c r="X20" s="149" t="n"/>
      <c r="Y20" s="149" t="n"/>
      <c r="Z20" s="149" t="n"/>
      <c r="AA20" s="149" t="n"/>
      <c r="AB20" s="149" t="n"/>
      <c r="AC20" s="149" t="n"/>
      <c r="AD20" s="149" t="n"/>
      <c r="AE20" s="149" t="n"/>
      <c r="AF20" s="143" t="n"/>
    </row>
    <row r="21" ht="11.25" customHeight="1">
      <c r="B21" s="141" t="n"/>
      <c r="AF21" s="143" t="n"/>
    </row>
    <row r="22" ht="15.75" customHeight="1">
      <c r="B22" s="145" t="inlineStr">
        <is>
          <t>2.1 INTERMEDIARIO FINANCIERO</t>
        </is>
      </c>
      <c r="J22" s="144" t="inlineStr">
        <is>
          <t>NOMBRE</t>
        </is>
      </c>
      <c r="L22" s="1510">
        <f>+Intro_data!C3</f>
        <v/>
      </c>
      <c r="M22" s="1511" t="n"/>
      <c r="N22" s="1511" t="n"/>
      <c r="O22" s="1511" t="n"/>
      <c r="P22" s="1511" t="n"/>
      <c r="Q22" s="1511" t="n"/>
      <c r="R22" s="1511" t="n"/>
      <c r="S22" s="1511" t="n"/>
      <c r="T22" s="1511" t="n"/>
      <c r="U22" s="1511" t="n"/>
      <c r="V22" s="144" t="inlineStr">
        <is>
          <t>SUCURSAL</t>
        </is>
      </c>
      <c r="Y22" s="1510">
        <f>+Intro_data!C5</f>
        <v/>
      </c>
      <c r="Z22" s="1511" t="n"/>
      <c r="AA22" s="1511" t="n"/>
      <c r="AB22" s="1511" t="n"/>
      <c r="AC22" s="1511" t="n"/>
      <c r="AD22" s="1511" t="n"/>
      <c r="AE22" s="1511" t="n"/>
      <c r="AF22" s="143" t="n"/>
    </row>
    <row r="23" ht="15.75" customHeight="1">
      <c r="B23" s="141" t="n"/>
      <c r="AF23" s="143" t="n"/>
    </row>
    <row r="24" ht="15.75" customHeight="1">
      <c r="B24" s="141" t="n"/>
      <c r="J24" s="144" t="inlineStr">
        <is>
          <t>CIUDAD</t>
        </is>
      </c>
      <c r="L24" s="1510">
        <f>+Intro_data!#REF!</f>
        <v/>
      </c>
      <c r="M24" s="1511" t="n"/>
      <c r="N24" s="1511" t="n"/>
      <c r="O24" s="1511" t="n"/>
      <c r="P24" s="1511" t="n"/>
      <c r="Q24" s="1511" t="n"/>
      <c r="R24" s="1511" t="n"/>
      <c r="S24" s="1511" t="n"/>
      <c r="T24" s="1511" t="n"/>
      <c r="U24" s="1511" t="n"/>
      <c r="V24" s="144" t="inlineStr">
        <is>
          <t>DEPARTAMENTO</t>
        </is>
      </c>
      <c r="AA24" s="1510">
        <f>+'FORMATO -PÁGINA 1'!N8</f>
        <v/>
      </c>
      <c r="AB24" s="1511" t="n"/>
      <c r="AC24" s="1511" t="n"/>
      <c r="AD24" s="1511" t="n"/>
      <c r="AE24" s="1511" t="n"/>
      <c r="AF24" s="143" t="n"/>
    </row>
    <row r="25" ht="15.75" customHeight="1">
      <c r="B25" s="141" t="n"/>
      <c r="AF25" s="143" t="n"/>
    </row>
    <row r="26" ht="15.75" customHeight="1">
      <c r="B26" s="145" t="inlineStr">
        <is>
          <t>2.2 FECHA REAL DE TERMINACIÓN PROYECTO</t>
        </is>
      </c>
      <c r="K26" s="144" t="inlineStr">
        <is>
          <t>DIA</t>
        </is>
      </c>
      <c r="L26" s="1537" t="n"/>
      <c r="M26" s="1511" t="n"/>
      <c r="N26" s="144" t="inlineStr">
        <is>
          <t>MES</t>
        </is>
      </c>
      <c r="O26" s="1523" t="n"/>
      <c r="P26" s="1511" t="n"/>
      <c r="Q26" s="144" t="inlineStr">
        <is>
          <t>AÑO</t>
        </is>
      </c>
      <c r="R26" s="1523" t="n"/>
      <c r="S26" s="1511" t="n"/>
      <c r="T26" s="1511" t="n"/>
      <c r="U26" s="1511" t="n"/>
      <c r="AF26" s="143" t="n"/>
    </row>
    <row r="27" ht="11.25" customHeight="1" thickBot="1">
      <c r="B27" s="146" t="n"/>
      <c r="C27" s="147" t="n"/>
      <c r="D27" s="147" t="n"/>
      <c r="E27" s="147" t="n"/>
      <c r="F27" s="147" t="n"/>
      <c r="G27" s="147" t="n"/>
      <c r="H27" s="147" t="n"/>
      <c r="I27" s="147" t="n"/>
      <c r="J27" s="147" t="n"/>
      <c r="K27" s="147" t="n"/>
      <c r="L27" s="147" t="n"/>
      <c r="M27" s="147" t="n"/>
      <c r="N27" s="147" t="n"/>
      <c r="O27" s="147" t="n"/>
      <c r="P27" s="147" t="n"/>
      <c r="Q27" s="147" t="n"/>
      <c r="R27" s="147" t="n"/>
      <c r="S27" s="147" t="n"/>
      <c r="T27" s="147" t="n"/>
      <c r="U27" s="147" t="n"/>
      <c r="V27" s="147" t="n"/>
      <c r="W27" s="147" t="n"/>
      <c r="X27" s="147" t="n"/>
      <c r="Y27" s="147" t="n"/>
      <c r="Z27" s="147" t="n"/>
      <c r="AA27" s="147" t="n"/>
      <c r="AB27" s="147" t="n"/>
      <c r="AC27" s="147" t="n"/>
      <c r="AD27" s="147" t="n"/>
      <c r="AE27" s="147" t="n"/>
      <c r="AF27" s="148" t="n"/>
    </row>
    <row r="28" ht="12.75" customHeight="1" thickBot="1">
      <c r="B28" s="138" t="n"/>
      <c r="C28" s="138" t="n"/>
      <c r="D28" s="138" t="n"/>
      <c r="E28" s="138" t="n"/>
      <c r="F28" s="138" t="n"/>
      <c r="G28" s="138" t="n"/>
      <c r="H28" s="138" t="n"/>
      <c r="I28" s="138" t="n"/>
      <c r="J28" s="138" t="n"/>
      <c r="K28" s="138" t="n"/>
      <c r="L28" s="138" t="n"/>
      <c r="M28" s="138" t="n"/>
      <c r="N28" s="138" t="n"/>
      <c r="O28" s="138" t="n"/>
      <c r="P28" s="138" t="n"/>
      <c r="Q28" s="138" t="n"/>
      <c r="R28" s="138" t="n"/>
      <c r="S28" s="138" t="n"/>
      <c r="T28" s="138" t="n"/>
      <c r="U28" s="138" t="n"/>
      <c r="V28" s="138" t="n"/>
      <c r="W28" s="138" t="n"/>
      <c r="X28" s="138" t="n"/>
      <c r="Y28" s="138" t="n"/>
      <c r="Z28" s="138" t="n"/>
      <c r="AA28" s="138" t="n"/>
      <c r="AB28" s="138" t="n"/>
      <c r="AC28" s="138" t="n"/>
      <c r="AD28" s="138" t="n"/>
      <c r="AE28" s="138" t="n"/>
      <c r="AF28" s="138" t="n"/>
    </row>
    <row r="29" ht="11.25" customHeight="1" thickBot="1">
      <c r="B29" s="1514" t="inlineStr">
        <is>
          <t>3. INFORMACIÓN DEL PREDIO  NOMBRE/DIRECCIÓN</t>
        </is>
      </c>
      <c r="C29" s="1515" t="n"/>
      <c r="D29" s="1515" t="n"/>
      <c r="E29" s="1515" t="n"/>
      <c r="F29" s="1515" t="n"/>
      <c r="G29" s="1515" t="n"/>
      <c r="H29" s="1515" t="n"/>
      <c r="I29" s="1515" t="n"/>
      <c r="J29" s="1515" t="n"/>
      <c r="K29" s="1515" t="n"/>
      <c r="L29" s="1515" t="n"/>
      <c r="M29" s="1515" t="n"/>
      <c r="N29" s="1515" t="n"/>
      <c r="O29" s="1515" t="n"/>
      <c r="P29" s="1515" t="n"/>
      <c r="Q29" s="1515" t="n"/>
      <c r="R29" s="1515" t="n"/>
      <c r="S29" s="1515" t="n"/>
      <c r="T29" s="1515" t="n"/>
      <c r="U29" s="1515" t="n"/>
      <c r="V29" s="1515" t="n"/>
      <c r="W29" s="1515" t="n"/>
      <c r="X29" s="1515" t="n"/>
      <c r="Y29" s="1515" t="n"/>
      <c r="Z29" s="1515" t="n"/>
      <c r="AA29" s="1515" t="n"/>
      <c r="AB29" s="1515" t="n"/>
      <c r="AC29" s="1515" t="n"/>
      <c r="AD29" s="1515" t="n"/>
      <c r="AE29" s="1515" t="n"/>
      <c r="AF29" s="1086" t="n"/>
    </row>
    <row r="30" ht="29.25" customHeight="1">
      <c r="B30" s="141" t="n"/>
      <c r="C30" s="144" t="n"/>
      <c r="E30" s="150" t="n"/>
      <c r="F30" s="150" t="n"/>
      <c r="G30" s="150" t="n"/>
      <c r="H30" s="150" t="n"/>
      <c r="I30" s="150" t="inlineStr">
        <is>
          <t>NOMBRE / DIRECCION PREDIO</t>
        </is>
      </c>
      <c r="J30" s="150" t="n"/>
      <c r="K30" s="1559">
        <f>+Intro_data!C25</f>
        <v/>
      </c>
      <c r="L30" s="1560" t="n"/>
      <c r="M30" s="1560" t="n"/>
      <c r="N30" s="1560" t="n"/>
      <c r="O30" s="1560" t="n"/>
      <c r="P30" s="1560" t="n"/>
      <c r="Q30" s="1560" t="n"/>
      <c r="R30" s="1560" t="n"/>
      <c r="S30" s="1560" t="n"/>
      <c r="T30" s="1560" t="n"/>
      <c r="U30" s="1560" t="n"/>
      <c r="V30" s="1560" t="n"/>
      <c r="X30" s="144" t="n"/>
      <c r="Y30" s="144" t="n"/>
      <c r="AB30" s="151" t="n"/>
      <c r="AC30" s="151" t="n"/>
      <c r="AD30" s="151" t="n"/>
      <c r="AE30" s="151" t="n"/>
      <c r="AF30" s="143" t="n"/>
    </row>
    <row r="31">
      <c r="B31" s="141" t="n"/>
      <c r="AF31" s="143" t="n"/>
    </row>
    <row r="32" ht="18.75" customHeight="1">
      <c r="B32" s="141" t="n"/>
      <c r="C32" s="144" t="inlineStr">
        <is>
          <t xml:space="preserve">  DEPARTAMENTO</t>
        </is>
      </c>
      <c r="G32" s="1510">
        <f>+'FORMATO -PÁGINA 1'!C37</f>
        <v/>
      </c>
      <c r="H32" s="1511" t="n"/>
      <c r="I32" s="1511" t="n"/>
      <c r="J32" s="1511" t="n"/>
      <c r="K32" s="1511" t="n"/>
      <c r="L32" s="144" t="inlineStr">
        <is>
          <t>MUNICIPIO</t>
        </is>
      </c>
      <c r="O32" s="1561">
        <f>+Intro_data!C26</f>
        <v/>
      </c>
      <c r="P32" s="1511" t="n"/>
      <c r="Q32" s="1511" t="n"/>
      <c r="R32" s="1511" t="n"/>
      <c r="S32" s="1511" t="n"/>
      <c r="T32" s="1511" t="n"/>
      <c r="U32" s="1511" t="n"/>
      <c r="V32" s="144" t="inlineStr">
        <is>
          <t>VEREDA</t>
        </is>
      </c>
      <c r="Y32" s="1510">
        <f>+Intro_data!C27</f>
        <v/>
      </c>
      <c r="Z32" s="1511" t="n"/>
      <c r="AA32" s="1511" t="n"/>
      <c r="AB32" s="1511" t="n"/>
      <c r="AC32" s="1511" t="n"/>
      <c r="AD32" s="1511" t="n"/>
      <c r="AE32" s="1511" t="n"/>
      <c r="AF32" s="143" t="n"/>
    </row>
    <row r="33" ht="16.5" customHeight="1" thickBot="1">
      <c r="B33" s="146" t="n"/>
      <c r="C33" s="147" t="n"/>
      <c r="D33" s="147" t="n"/>
      <c r="E33" s="147" t="n"/>
      <c r="F33" s="147" t="n"/>
      <c r="G33" s="147" t="n"/>
      <c r="H33" s="147" t="n"/>
      <c r="I33" s="147" t="n"/>
      <c r="J33" s="147" t="n"/>
      <c r="K33" s="147" t="n"/>
      <c r="L33" s="147" t="n"/>
      <c r="M33" s="147" t="n"/>
      <c r="N33" s="147" t="n"/>
      <c r="O33" s="147" t="n"/>
      <c r="P33" s="147" t="n"/>
      <c r="Q33" s="147" t="n"/>
      <c r="R33" s="147" t="n"/>
      <c r="S33" s="147" t="n"/>
      <c r="T33" s="147" t="n"/>
      <c r="U33" s="147" t="n"/>
      <c r="V33" s="147" t="n"/>
      <c r="W33" s="147" t="n"/>
      <c r="X33" s="147" t="n"/>
      <c r="Y33" s="147" t="n"/>
      <c r="Z33" s="147" t="n"/>
      <c r="AA33" s="147" t="n"/>
      <c r="AB33" s="147" t="n"/>
      <c r="AC33" s="147" t="n"/>
      <c r="AD33" s="147" t="n"/>
      <c r="AE33" s="147" t="n"/>
      <c r="AF33" s="148" t="n"/>
    </row>
    <row r="34" ht="12.75" customFormat="1" customHeight="1" s="138" thickBot="1">
      <c r="AH34" s="1527" t="n"/>
    </row>
    <row r="35">
      <c r="B35" s="1521" t="inlineStr">
        <is>
          <t>4. RELACIÓN DE ACTIVIDADES FINANCIADAS</t>
        </is>
      </c>
      <c r="C35" s="1517" t="n"/>
      <c r="D35" s="1517" t="n"/>
      <c r="E35" s="1517" t="n"/>
      <c r="F35" s="1517" t="n"/>
      <c r="G35" s="1517" t="n"/>
      <c r="H35" s="1517" t="n"/>
      <c r="I35" s="1517" t="n"/>
      <c r="J35" s="1517" t="n"/>
      <c r="K35" s="1517" t="n"/>
      <c r="L35" s="1517" t="n"/>
      <c r="M35" s="1517" t="n"/>
      <c r="N35" s="1517" t="n"/>
      <c r="O35" s="1517" t="n"/>
      <c r="P35" s="1517" t="n"/>
      <c r="Q35" s="1518" t="n"/>
      <c r="R35" s="1516" t="inlineStr">
        <is>
          <t>(VALOR EN MILES DE $)</t>
        </is>
      </c>
      <c r="S35" s="1517" t="n"/>
      <c r="T35" s="1517" t="n"/>
      <c r="U35" s="1517" t="n"/>
      <c r="V35" s="1517" t="n"/>
      <c r="W35" s="1517" t="n"/>
      <c r="X35" s="1517" t="n"/>
      <c r="Y35" s="1517" t="n"/>
      <c r="Z35" s="1517" t="n"/>
      <c r="AA35" s="1517" t="n"/>
      <c r="AB35" s="1517" t="n"/>
      <c r="AC35" s="1517" t="n"/>
      <c r="AD35" s="1517" t="n"/>
      <c r="AE35" s="1517" t="n"/>
      <c r="AF35" s="1518" t="n"/>
    </row>
    <row r="36">
      <c r="B36" s="1549" t="inlineStr">
        <is>
          <t>CÓDIGO RUBRO</t>
        </is>
      </c>
      <c r="C36" s="1513" t="n"/>
      <c r="D36" s="1513" t="n"/>
      <c r="E36" s="1525" t="n"/>
      <c r="F36" s="1534" t="inlineStr">
        <is>
          <t xml:space="preserve">      NOMBRE RUBRO</t>
        </is>
      </c>
      <c r="G36" s="1513" t="n"/>
      <c r="H36" s="1513" t="n"/>
      <c r="I36" s="1513" t="n"/>
      <c r="J36" s="1525" t="n"/>
      <c r="K36" s="1524" t="inlineStr">
        <is>
          <t>UNIDADES O HECTAREAS</t>
        </is>
      </c>
      <c r="L36" s="1513" t="n"/>
      <c r="M36" s="1513" t="n"/>
      <c r="N36" s="1525" t="n"/>
      <c r="O36" s="1524" t="inlineStr">
        <is>
          <t>COSTO PROGRAMADO  SEGÚN PLANIFICACIÓN    DE CRÉDITO</t>
        </is>
      </c>
      <c r="P36" s="1513" t="n"/>
      <c r="Q36" s="1513" t="n"/>
      <c r="R36" s="1513" t="n"/>
      <c r="S36" s="1513" t="n"/>
      <c r="T36" s="1525" t="n"/>
      <c r="U36" s="1524" t="inlineStr">
        <is>
          <t>COSTO REAL SEGÚN FACTURAS Y/O CONTRATOS</t>
        </is>
      </c>
      <c r="V36" s="1513" t="n"/>
      <c r="W36" s="1513" t="n"/>
      <c r="X36" s="1513" t="n"/>
      <c r="Y36" s="1513" t="n"/>
      <c r="Z36" s="1525" t="n"/>
      <c r="AA36" s="1524" t="inlineStr">
        <is>
          <t>SE CUMPLIÓ AL 100% CON  EL OBJETIVO DEL RUBRO FINANCIADO</t>
        </is>
      </c>
      <c r="AB36" s="1513" t="n"/>
      <c r="AC36" s="1513" t="n"/>
      <c r="AD36" s="1513" t="n"/>
      <c r="AE36" s="1513" t="n"/>
      <c r="AF36" s="1525" t="n"/>
    </row>
    <row r="37">
      <c r="B37" s="1543" t="n"/>
      <c r="E37" s="1528" t="n"/>
      <c r="F37" s="1526" t="n"/>
      <c r="J37" s="1528" t="n"/>
      <c r="K37" s="1526" t="n"/>
      <c r="N37" s="1528" t="n"/>
      <c r="O37" s="1526" t="n"/>
      <c r="T37" s="1528" t="n"/>
      <c r="U37" s="1526" t="n"/>
      <c r="Z37" s="1528" t="n"/>
      <c r="AA37" s="1526" t="n"/>
      <c r="AF37" s="1528" t="n"/>
    </row>
    <row r="38">
      <c r="B38" s="1543" t="n"/>
      <c r="E38" s="1528" t="n"/>
      <c r="F38" s="1526" t="n"/>
      <c r="J38" s="1528" t="n"/>
      <c r="K38" s="1526" t="n"/>
      <c r="N38" s="1528" t="n"/>
      <c r="O38" s="1526" t="n"/>
      <c r="T38" s="1528" t="n"/>
      <c r="U38" s="1526" t="n"/>
      <c r="Z38" s="1528" t="n"/>
      <c r="AA38" s="1529" t="n"/>
      <c r="AB38" s="1511" t="n"/>
      <c r="AC38" s="1511" t="n"/>
      <c r="AD38" s="1511" t="n"/>
      <c r="AE38" s="1511" t="n"/>
      <c r="AF38" s="1530" t="n"/>
    </row>
    <row r="39">
      <c r="B39" s="1550" t="n"/>
      <c r="C39" s="1511" t="n"/>
      <c r="D39" s="1511" t="n"/>
      <c r="E39" s="1530" t="n"/>
      <c r="F39" s="1529" t="n"/>
      <c r="G39" s="1511" t="n"/>
      <c r="H39" s="1511" t="n"/>
      <c r="I39" s="1511" t="n"/>
      <c r="J39" s="1530" t="n"/>
      <c r="K39" s="1529" t="n"/>
      <c r="L39" s="1511" t="n"/>
      <c r="M39" s="1511" t="n"/>
      <c r="N39" s="1530" t="n"/>
      <c r="O39" s="1529" t="n"/>
      <c r="P39" s="1511" t="n"/>
      <c r="Q39" s="1511" t="n"/>
      <c r="R39" s="1511" t="n"/>
      <c r="S39" s="1511" t="n"/>
      <c r="T39" s="1530" t="n"/>
      <c r="U39" s="1529" t="n"/>
      <c r="V39" s="1511" t="n"/>
      <c r="W39" s="1511" t="n"/>
      <c r="X39" s="1511" t="n"/>
      <c r="Y39" s="1511" t="n"/>
      <c r="Z39" s="1530" t="n"/>
      <c r="AA39" s="1534" t="inlineStr">
        <is>
          <t>SI</t>
        </is>
      </c>
      <c r="AB39" s="1520" t="n"/>
      <c r="AC39" s="1075" t="n"/>
      <c r="AD39" s="1531" t="inlineStr">
        <is>
          <t>NO</t>
        </is>
      </c>
      <c r="AE39" s="1520" t="n"/>
      <c r="AF39" s="1532" t="n"/>
    </row>
    <row r="40" ht="17.25" customHeight="1">
      <c r="B40" s="1535">
        <f>+'FORMATO -PÁGINA 1'!D58</f>
        <v/>
      </c>
      <c r="C40" s="1520" t="n"/>
      <c r="D40" s="1520" t="n"/>
      <c r="E40" s="1075" t="n"/>
      <c r="F40" s="1541">
        <f>+'FORMATO -PÁGINA 1'!E58</f>
        <v/>
      </c>
      <c r="G40" s="1520" t="n"/>
      <c r="H40" s="1520" t="n"/>
      <c r="I40" s="1520" t="n"/>
      <c r="J40" s="1075" t="n"/>
      <c r="K40" s="1541">
        <f>+'FORMATO -PÁGINA 1'!J58</f>
        <v/>
      </c>
      <c r="L40" s="1520" t="n"/>
      <c r="M40" s="1520" t="n"/>
      <c r="N40" s="1075" t="n"/>
      <c r="O40" s="1779">
        <f>+'FORMATO -PÁGINA 1'!K58</f>
        <v/>
      </c>
      <c r="P40" s="1520" t="n"/>
      <c r="Q40" s="1520" t="n"/>
      <c r="R40" s="1520" t="n"/>
      <c r="S40" s="1520" t="n"/>
      <c r="T40" s="1075" t="n"/>
      <c r="U40" s="1779">
        <f>+'FORMATO -PÁGINA 1'!L58</f>
        <v/>
      </c>
      <c r="V40" s="1520" t="n"/>
      <c r="W40" s="1520" t="n"/>
      <c r="X40" s="1520" t="n"/>
      <c r="Y40" s="1520" t="n"/>
      <c r="Z40" s="1075" t="n"/>
      <c r="AA40" s="1551" t="n"/>
      <c r="AB40" s="1520" t="n"/>
      <c r="AC40" s="1075" t="n"/>
      <c r="AD40" s="1553" t="n"/>
      <c r="AE40" s="1520" t="n"/>
      <c r="AF40" s="1532" t="n"/>
    </row>
    <row r="41" ht="17.25" customHeight="1">
      <c r="B41" s="1535">
        <f>+'FORMATO -PÁGINA 1'!D59</f>
        <v/>
      </c>
      <c r="C41" s="1520" t="n"/>
      <c r="D41" s="1520" t="n"/>
      <c r="E41" s="1075" t="n"/>
      <c r="F41" s="1541">
        <f>+'FORMATO -PÁGINA 1'!E59</f>
        <v/>
      </c>
      <c r="G41" s="1520" t="n"/>
      <c r="H41" s="1520" t="n"/>
      <c r="I41" s="1520" t="n"/>
      <c r="J41" s="1075" t="n"/>
      <c r="K41" s="1541">
        <f>+'FORMATO -PÁGINA 1'!I59</f>
        <v/>
      </c>
      <c r="L41" s="1520" t="n"/>
      <c r="M41" s="1520" t="n"/>
      <c r="N41" s="1075" t="n"/>
      <c r="O41" s="1779">
        <f>+'FORMATO -PÁGINA 1'!K59</f>
        <v/>
      </c>
      <c r="P41" s="1520" t="n"/>
      <c r="Q41" s="1520" t="n"/>
      <c r="R41" s="1520" t="n"/>
      <c r="S41" s="1520" t="n"/>
      <c r="T41" s="1075" t="n"/>
      <c r="U41" s="1779">
        <f>+'FORMATO -PÁGINA 1'!L59</f>
        <v/>
      </c>
      <c r="V41" s="1520" t="n"/>
      <c r="W41" s="1520" t="n"/>
      <c r="X41" s="1520" t="n"/>
      <c r="Y41" s="1520" t="n"/>
      <c r="Z41" s="1075" t="n"/>
      <c r="AA41" s="1551" t="n"/>
      <c r="AB41" s="1520" t="n"/>
      <c r="AC41" s="1075" t="n"/>
      <c r="AD41" s="1553" t="n"/>
      <c r="AE41" s="1520" t="n"/>
      <c r="AF41" s="1532" t="n"/>
    </row>
    <row r="42" ht="11.25" customHeight="1" thickBot="1">
      <c r="B42" s="1555" t="inlineStr">
        <is>
          <t>TOTAL</t>
        </is>
      </c>
      <c r="C42" s="1539" t="n"/>
      <c r="D42" s="1539" t="n"/>
      <c r="E42" s="1539" t="n"/>
      <c r="F42" s="1539" t="n"/>
      <c r="G42" s="1539" t="n"/>
      <c r="H42" s="1539" t="n"/>
      <c r="I42" s="1539" t="n"/>
      <c r="J42" s="1539" t="n"/>
      <c r="K42" s="1539" t="n"/>
      <c r="L42" s="1539" t="n"/>
      <c r="M42" s="1539" t="n"/>
      <c r="N42" s="1540" t="n"/>
      <c r="O42" s="1780">
        <f>+O40+O41</f>
        <v/>
      </c>
      <c r="P42" s="1539" t="n"/>
      <c r="Q42" s="1539" t="n"/>
      <c r="R42" s="1539" t="n"/>
      <c r="S42" s="1539" t="n"/>
      <c r="T42" s="1540" t="n"/>
      <c r="U42" s="1780">
        <f>+U40+U41</f>
        <v/>
      </c>
      <c r="V42" s="1539" t="n"/>
      <c r="W42" s="1539" t="n"/>
      <c r="X42" s="1539" t="n"/>
      <c r="Y42" s="1539" t="n"/>
      <c r="Z42" s="1540" t="n"/>
      <c r="AA42" s="1558" t="n"/>
      <c r="AB42" s="1539" t="n"/>
      <c r="AC42" s="1540" t="n"/>
      <c r="AD42" s="1546" t="n"/>
      <c r="AE42" s="1539" t="n"/>
      <c r="AF42" s="1547" t="n"/>
    </row>
    <row r="43" ht="12.75" customFormat="1" customHeight="1" s="138" thickBot="1">
      <c r="AH43" s="1527" t="n"/>
    </row>
    <row r="44" ht="11.25" customHeight="1">
      <c r="B44" s="152" t="n"/>
      <c r="C44" s="153" t="n"/>
      <c r="D44" s="151" t="n"/>
      <c r="E44" s="151" t="n"/>
      <c r="F44" s="151" t="n"/>
      <c r="G44" s="151" t="n"/>
      <c r="H44" s="151" t="n"/>
      <c r="I44" s="151" t="n"/>
      <c r="J44" s="151" t="n"/>
      <c r="K44" s="151" t="n"/>
      <c r="L44" s="151" t="n"/>
      <c r="M44" s="151" t="n"/>
      <c r="N44" s="151" t="n"/>
      <c r="O44" s="151" t="n"/>
      <c r="P44" s="151" t="n"/>
      <c r="Q44" s="151" t="n"/>
      <c r="R44" s="151" t="n"/>
      <c r="S44" s="151" t="n"/>
      <c r="T44" s="151" t="n"/>
      <c r="U44" s="151" t="n"/>
      <c r="V44" s="151" t="n"/>
      <c r="W44" s="153" t="n"/>
      <c r="X44" s="151" t="n"/>
      <c r="Y44" s="151" t="n"/>
      <c r="Z44" s="151" t="n"/>
      <c r="AA44" s="151" t="n"/>
      <c r="AB44" s="153" t="n"/>
      <c r="AC44" s="151" t="n"/>
      <c r="AD44" s="151" t="n"/>
      <c r="AE44" s="151" t="n"/>
      <c r="AF44" s="154" t="n"/>
    </row>
    <row r="45" ht="11.25" customHeight="1">
      <c r="B45" s="141" t="n"/>
      <c r="C45" s="144" t="inlineStr">
        <is>
          <t>5. LAS INVERSIONES OBJETO DEL CRÉDITO SON NUEVAS Y CUMPLEN CON LA ANTIGÜEDAD DEL GASTO</t>
        </is>
      </c>
      <c r="W45" s="144" t="inlineStr">
        <is>
          <t>SI</t>
        </is>
      </c>
      <c r="X45" s="1510" t="n"/>
      <c r="Y45" s="1511" t="n"/>
      <c r="Z45" s="1511" t="n"/>
      <c r="AB45" s="144" t="inlineStr">
        <is>
          <t>NO</t>
        </is>
      </c>
      <c r="AC45" s="1510" t="n"/>
      <c r="AD45" s="1511" t="n"/>
      <c r="AE45" s="1511" t="n"/>
      <c r="AF45" s="143" t="n"/>
    </row>
    <row r="46" ht="11.25" customHeight="1">
      <c r="B46" s="141" t="n"/>
      <c r="AF46" s="143" t="n"/>
    </row>
    <row r="47" ht="11.25" customHeight="1">
      <c r="B47" s="141" t="n"/>
      <c r="C47" s="144" t="inlineStr">
        <is>
          <t>6. LAS INVERSIONES OBJETO DEL CRÉDITO SE ENCUENTRAN TERMINADAS Y EN FUNCIONAMIENTO</t>
        </is>
      </c>
      <c r="W47" s="144" t="inlineStr">
        <is>
          <t>SI</t>
        </is>
      </c>
      <c r="X47" s="1510" t="n"/>
      <c r="Y47" s="1511" t="n"/>
      <c r="Z47" s="1511" t="n"/>
      <c r="AB47" s="144" t="inlineStr">
        <is>
          <t>NO</t>
        </is>
      </c>
      <c r="AC47" s="1510" t="n"/>
      <c r="AD47" s="1511" t="n"/>
      <c r="AE47" s="1511" t="n"/>
      <c r="AF47" s="143" t="n"/>
    </row>
    <row r="48" ht="11.25" customHeight="1">
      <c r="B48" s="141" t="n"/>
      <c r="AF48" s="143" t="n"/>
    </row>
    <row r="49" ht="11.25" customHeight="1">
      <c r="B49" s="141" t="n"/>
      <c r="C49" s="144" t="inlineStr">
        <is>
          <t>7. DESCRIPCIÓN DETALLADA DE LAS INVERSIONES REALIZADAS (Según el objeto del proyecto indicar áreas, unidades, dimensiones y especidicaciones)</t>
        </is>
      </c>
      <c r="AF49" s="143" t="n"/>
    </row>
    <row r="50" ht="15.75" customHeight="1">
      <c r="B50" s="141" t="n"/>
      <c r="C50" s="1537">
        <f>+'FORMATO -PÁGINA 1'!C48</f>
        <v/>
      </c>
      <c r="AF50" s="143" t="n"/>
    </row>
    <row r="51" ht="15.75" customHeight="1">
      <c r="B51" s="141" t="n"/>
      <c r="AF51" s="143" t="n"/>
    </row>
    <row r="52" ht="15.75" customHeight="1">
      <c r="B52" s="141" t="n"/>
      <c r="AF52" s="143" t="n"/>
    </row>
    <row r="53" ht="15.75" customHeight="1">
      <c r="B53" s="141" t="n"/>
      <c r="AF53" s="143" t="n"/>
    </row>
    <row r="54" ht="15.75" customHeight="1">
      <c r="B54" s="141" t="n"/>
      <c r="AF54" s="143" t="n"/>
    </row>
    <row r="55" ht="15.75" customHeight="1">
      <c r="B55" s="141" t="n"/>
      <c r="AF55" s="143" t="n"/>
    </row>
    <row r="56" ht="15.75" customHeight="1">
      <c r="B56" s="141" t="n"/>
      <c r="AF56" s="143" t="n"/>
    </row>
    <row r="57" ht="15.75" customHeight="1">
      <c r="B57" s="141" t="n"/>
      <c r="C57" s="1511" t="n"/>
      <c r="D57" s="1511" t="n"/>
      <c r="E57" s="1511" t="n"/>
      <c r="F57" s="1511" t="n"/>
      <c r="G57" s="1511" t="n"/>
      <c r="H57" s="1511" t="n"/>
      <c r="I57" s="1511" t="n"/>
      <c r="J57" s="1511" t="n"/>
      <c r="K57" s="1511" t="n"/>
      <c r="L57" s="1511" t="n"/>
      <c r="M57" s="1511" t="n"/>
      <c r="N57" s="1511" t="n"/>
      <c r="O57" s="1511" t="n"/>
      <c r="P57" s="1511" t="n"/>
      <c r="Q57" s="1511" t="n"/>
      <c r="R57" s="1511" t="n"/>
      <c r="S57" s="1511" t="n"/>
      <c r="T57" s="1511" t="n"/>
      <c r="U57" s="1511" t="n"/>
      <c r="V57" s="1511" t="n"/>
      <c r="W57" s="1511" t="n"/>
      <c r="X57" s="1511" t="n"/>
      <c r="Y57" s="1511" t="n"/>
      <c r="Z57" s="1511" t="n"/>
      <c r="AA57" s="1511" t="n"/>
      <c r="AB57" s="1511" t="n"/>
      <c r="AC57" s="1511" t="n"/>
      <c r="AD57" s="1511" t="n"/>
      <c r="AE57" s="1511" t="n"/>
      <c r="AF57" s="143" t="n"/>
    </row>
    <row r="58" ht="15.75" customHeight="1">
      <c r="B58" s="141" t="n"/>
      <c r="C58" s="144" t="inlineStr">
        <is>
          <t>8. AUTORIZA A FINAGRO A ENVIARLE INFORMACION SOBRE EL ESTADO DE SU TRAMITE A SU CELULAR</t>
        </is>
      </c>
      <c r="W58" s="144" t="inlineStr">
        <is>
          <t>SI</t>
        </is>
      </c>
      <c r="X58" s="1519" t="n"/>
      <c r="Y58" s="1520" t="n"/>
      <c r="Z58" s="1520" t="n"/>
      <c r="AB58" s="144" t="inlineStr">
        <is>
          <t>NO</t>
        </is>
      </c>
      <c r="AC58" s="1519" t="n"/>
      <c r="AD58" s="1520" t="n"/>
      <c r="AE58" s="1520" t="n"/>
      <c r="AF58" s="143" t="n"/>
    </row>
    <row r="59" ht="11.25" customHeight="1" thickBot="1">
      <c r="B59" s="146" t="n"/>
      <c r="C59" s="147" t="n"/>
      <c r="D59" s="147" t="n"/>
      <c r="E59" s="147" t="n"/>
      <c r="F59" s="147" t="n"/>
      <c r="G59" s="147" t="n"/>
      <c r="H59" s="147" t="n"/>
      <c r="I59" s="147" t="n"/>
      <c r="J59" s="147" t="n"/>
      <c r="K59" s="147" t="n"/>
      <c r="L59" s="147" t="n"/>
      <c r="M59" s="147" t="n"/>
      <c r="N59" s="147" t="n"/>
      <c r="O59" s="147" t="n"/>
      <c r="P59" s="147" t="n"/>
      <c r="Q59" s="147" t="n"/>
      <c r="R59" s="147" t="n"/>
      <c r="S59" s="147" t="n"/>
      <c r="T59" s="147" t="n"/>
      <c r="U59" s="147" t="n"/>
      <c r="V59" s="147" t="n"/>
      <c r="W59" s="147" t="n"/>
      <c r="X59" s="147" t="n"/>
      <c r="Y59" s="147" t="n"/>
      <c r="Z59" s="147" t="n"/>
      <c r="AA59" s="147" t="n"/>
      <c r="AB59" s="147" t="n"/>
      <c r="AC59" s="147" t="n"/>
      <c r="AD59" s="147" t="n"/>
      <c r="AE59" s="147" t="n"/>
      <c r="AF59" s="148" t="n"/>
    </row>
    <row r="60" ht="12.75" customFormat="1" customHeight="1" s="138" thickBot="1"/>
    <row r="61" ht="13.5" customHeight="1" thickBot="1">
      <c r="B61" s="1514" t="inlineStr">
        <is>
          <t>9. CERTIFICACIÓN DEL USUARIO Y DEL INTERMEDIARIO FINANCIERO</t>
        </is>
      </c>
      <c r="C61" s="1515" t="n"/>
      <c r="D61" s="1515" t="n"/>
      <c r="E61" s="1515" t="n"/>
      <c r="F61" s="1515" t="n"/>
      <c r="G61" s="1515" t="n"/>
      <c r="H61" s="1515" t="n"/>
      <c r="I61" s="1515" t="n"/>
      <c r="J61" s="1515" t="n"/>
      <c r="K61" s="1515" t="n"/>
      <c r="L61" s="1515" t="n"/>
      <c r="M61" s="1515" t="n"/>
      <c r="N61" s="1515" t="n"/>
      <c r="O61" s="1515" t="n"/>
      <c r="P61" s="1515" t="n"/>
      <c r="Q61" s="1515" t="n"/>
      <c r="R61" s="1515" t="n"/>
      <c r="S61" s="1515" t="n"/>
      <c r="T61" s="1515" t="n"/>
      <c r="U61" s="1515" t="n"/>
      <c r="V61" s="1515" t="n"/>
      <c r="W61" s="1515" t="n"/>
      <c r="X61" s="1515" t="n"/>
      <c r="Y61" s="1515" t="n"/>
      <c r="Z61" s="1515" t="n"/>
      <c r="AA61" s="1515" t="n"/>
      <c r="AB61" s="1515" t="n"/>
      <c r="AC61" s="1515" t="n"/>
      <c r="AD61" s="1515" t="n"/>
      <c r="AE61" s="1515" t="n"/>
      <c r="AF61" s="1086" t="n"/>
    </row>
    <row r="62" ht="11.25" customHeight="1">
      <c r="B62" s="1548" t="inlineStr">
        <is>
          <t>DEBE DILIGENCIARLO ÚNICAMENTE EL(LOS) USUARIO(S):</t>
        </is>
      </c>
      <c r="C62" s="1517" t="n"/>
      <c r="D62" s="1517" t="n"/>
      <c r="E62" s="1517" t="n"/>
      <c r="F62" s="1517" t="n"/>
      <c r="G62" s="1517" t="n"/>
      <c r="H62" s="1517" t="n"/>
      <c r="I62" s="1517" t="n"/>
      <c r="J62" s="1517" t="n"/>
      <c r="K62" s="1517" t="n"/>
      <c r="L62" s="1517" t="n"/>
      <c r="M62" s="1518" t="n"/>
      <c r="N62" s="1548" t="inlineStr">
        <is>
          <t>DEBE DILIGENCIARLO ÚNICAMENTE EL GERENTE O DIRECTOR DE LA ENTIDAD</t>
        </is>
      </c>
      <c r="O62" s="1517" t="n"/>
      <c r="P62" s="1517" t="n"/>
      <c r="Q62" s="1517" t="n"/>
      <c r="R62" s="1517" t="n"/>
      <c r="S62" s="1517" t="n"/>
      <c r="T62" s="1517" t="n"/>
      <c r="U62" s="1517" t="n"/>
      <c r="V62" s="1517" t="n"/>
      <c r="W62" s="1517" t="n"/>
      <c r="X62" s="1517" t="n"/>
      <c r="Y62" s="1517" t="n"/>
      <c r="Z62" s="1517" t="n"/>
      <c r="AA62" s="1517" t="n"/>
      <c r="AB62" s="1517" t="n"/>
      <c r="AC62" s="1517" t="n"/>
      <c r="AD62" s="1517" t="n"/>
      <c r="AE62" s="1517" t="n"/>
      <c r="AF62" s="1518" t="n"/>
    </row>
    <row r="63" ht="11.25" customHeight="1">
      <c r="B63" s="141" t="n"/>
      <c r="M63" s="143" t="n"/>
      <c r="N63" s="1557" t="inlineStr">
        <is>
          <t>FINANCIERA</t>
        </is>
      </c>
      <c r="AF63" s="1083" t="n"/>
    </row>
    <row r="64" ht="11.25" customHeight="1">
      <c r="B64" s="141" t="n"/>
      <c r="C64" s="144" t="inlineStr">
        <is>
          <t>CERTIFICO(AMOS) QUE SE HA EJECUTADO EN SU TOTALIDAD EL PROYECTO</t>
        </is>
      </c>
      <c r="M64" s="143" t="n"/>
      <c r="N64" s="141" t="n"/>
      <c r="O64" s="144" t="inlineStr">
        <is>
          <t>CERTIFICO(AMOS) QUE LA INFORMACIÓN SUMINISTRADA CORRESPONDE A LO</t>
        </is>
      </c>
      <c r="AF64" s="143" t="n"/>
    </row>
    <row r="65" ht="11.25" customHeight="1">
      <c r="B65" s="141" t="n"/>
      <c r="C65" s="144" t="inlineStr">
        <is>
          <t>OBJETO DEL CRÉDITO. EL CUAL SE ENCUENTRA OPERANDO CON LAS</t>
        </is>
      </c>
      <c r="M65" s="143" t="n"/>
      <c r="N65" s="141" t="n"/>
      <c r="O65" s="144" t="inlineStr">
        <is>
          <t>ENCONTRADO DURANTE LA VISITA AL PREDIO Y QUE LOS COSTOS REALES SON</t>
        </is>
      </c>
      <c r="AF65" s="143" t="n"/>
    </row>
    <row r="66" ht="11.25" customHeight="1">
      <c r="B66" s="141" t="n"/>
      <c r="C66" s="144" t="inlineStr">
        <is>
          <t>CARACTERÍSTICAS TÉCNICAS SEÑALADAS EN LA PLANIFICACIÓN DEL CRÉDITO</t>
        </is>
      </c>
      <c r="M66" s="143" t="n"/>
      <c r="N66" s="141" t="n"/>
      <c r="O66" s="144" t="inlineStr">
        <is>
          <t>LOS REPORTADOS EN EL NUMERAL 4 Y ESTÁN SOPORTADOS CON DOCUMENTOS</t>
        </is>
      </c>
      <c r="AF66" s="143" t="n"/>
    </row>
    <row r="67" ht="11.25" customHeight="1" thickBot="1">
      <c r="B67" s="141" t="n"/>
      <c r="M67" s="143" t="n"/>
      <c r="N67" s="141" t="n"/>
      <c r="O67" s="144" t="inlineStr">
        <is>
          <t>(FACTURAS Y/O CONTRATOS) QUE REPOSAN EN LA CARPETA DEL CLIENTE EN EL</t>
        </is>
      </c>
      <c r="AF67" s="143" t="n"/>
    </row>
    <row r="68" ht="11.25" customHeight="1" thickBot="1">
      <c r="B68" s="141" t="n"/>
      <c r="C68" s="144" t="inlineStr">
        <is>
          <t>SOLICITA EL OTORGAMIENTO DEL ICR</t>
        </is>
      </c>
      <c r="I68" s="155" t="inlineStr">
        <is>
          <t>SI</t>
        </is>
      </c>
      <c r="J68" s="156" t="n"/>
      <c r="K68" s="155" t="inlineStr">
        <is>
          <t>NO</t>
        </is>
      </c>
      <c r="L68" s="156" t="n"/>
      <c r="M68" s="143" t="n"/>
      <c r="N68" s="141" t="n"/>
      <c r="O68" s="144" t="inlineStr">
        <is>
          <t>ARCHIVO DE ESTA OFICINA</t>
        </is>
      </c>
      <c r="AF68" s="143" t="n"/>
    </row>
    <row r="69" ht="19.5" customHeight="1">
      <c r="B69" s="141" t="n"/>
      <c r="C69" s="1510" t="n"/>
      <c r="D69" s="1511" t="n"/>
      <c r="E69" s="1511" t="n"/>
      <c r="F69" s="1511" t="n"/>
      <c r="G69" s="1511" t="n"/>
      <c r="H69" s="1511" t="n"/>
      <c r="I69" s="1511" t="n"/>
      <c r="J69" s="1511" t="n"/>
      <c r="K69" s="1511" t="n"/>
      <c r="L69" s="1511" t="n"/>
      <c r="M69" s="143" t="n"/>
      <c r="N69" s="141" t="n"/>
      <c r="O69" s="144" t="inlineStr">
        <is>
          <t>FECHA VISITA</t>
        </is>
      </c>
      <c r="U69" s="144" t="inlineStr">
        <is>
          <t>DIA</t>
        </is>
      </c>
      <c r="V69" s="1510" t="n"/>
      <c r="W69" s="1511" t="n"/>
      <c r="X69" s="144" t="inlineStr">
        <is>
          <t>MES</t>
        </is>
      </c>
      <c r="Y69" s="1510" t="n"/>
      <c r="Z69" s="1511" t="n"/>
      <c r="AA69" s="144" t="inlineStr">
        <is>
          <t>AÑO</t>
        </is>
      </c>
      <c r="AB69" s="1510" t="n"/>
      <c r="AC69" s="1511" t="n"/>
      <c r="AD69" s="1511" t="n"/>
      <c r="AE69" s="1511" t="n"/>
      <c r="AF69" s="143" t="n"/>
    </row>
    <row r="70" ht="11.25" customHeight="1">
      <c r="B70" s="141" t="n"/>
      <c r="C70" s="1512" t="inlineStr">
        <is>
          <t>NOMBRE USUARIO</t>
        </is>
      </c>
      <c r="D70" s="1513" t="n"/>
      <c r="E70" s="1513" t="n"/>
      <c r="F70" s="1513" t="n"/>
      <c r="G70" s="1513" t="n"/>
      <c r="H70" s="1513" t="n"/>
      <c r="I70" s="1513" t="n"/>
      <c r="J70" s="1513" t="n"/>
      <c r="K70" s="1513" t="n"/>
      <c r="L70" s="1513" t="n"/>
      <c r="M70" s="143" t="n"/>
      <c r="N70" s="141" t="n"/>
      <c r="AF70" s="143" t="n"/>
    </row>
    <row r="71" ht="11.25" customHeight="1">
      <c r="B71" s="141" t="n"/>
      <c r="C71" s="1510" t="n"/>
      <c r="D71" s="1511" t="n"/>
      <c r="E71" s="1511" t="n"/>
      <c r="F71" s="1511" t="n"/>
      <c r="G71" s="1511" t="n"/>
      <c r="H71" s="1511" t="n"/>
      <c r="I71" s="1511" t="n"/>
      <c r="J71" s="1511" t="n"/>
      <c r="K71" s="1511" t="n"/>
      <c r="L71" s="1511" t="n"/>
      <c r="M71" s="143" t="n"/>
      <c r="N71" s="141" t="n"/>
      <c r="O71" s="1510" t="n"/>
      <c r="P71" s="1511" t="n"/>
      <c r="Q71" s="1511" t="n"/>
      <c r="R71" s="1511" t="n"/>
      <c r="S71" s="1511" t="n"/>
      <c r="T71" s="1511" t="n"/>
      <c r="U71" s="1511" t="n"/>
      <c r="V71" s="1511" t="n"/>
      <c r="W71" s="1511" t="n"/>
      <c r="X71" s="1511" t="n"/>
      <c r="Y71" s="1511" t="n"/>
      <c r="Z71" s="1511" t="n"/>
      <c r="AA71" s="1511" t="n"/>
      <c r="AB71" s="1511" t="n"/>
      <c r="AC71" s="1511" t="n"/>
      <c r="AD71" s="1511" t="n"/>
      <c r="AE71" s="1511" t="n"/>
      <c r="AF71" s="143" t="n"/>
    </row>
    <row r="72" ht="11.25" customHeight="1">
      <c r="B72" s="141" t="n"/>
      <c r="C72" s="1512" t="inlineStr">
        <is>
          <t>NOMBRE REPRESENTANTE LEGAL</t>
        </is>
      </c>
      <c r="D72" s="1513" t="n"/>
      <c r="E72" s="1513" t="n"/>
      <c r="F72" s="1513" t="n"/>
      <c r="G72" s="1513" t="n"/>
      <c r="H72" s="1513" t="n"/>
      <c r="I72" s="1513" t="n"/>
      <c r="J72" s="1513" t="n"/>
      <c r="K72" s="1513" t="n"/>
      <c r="L72" s="1513" t="n"/>
      <c r="M72" s="143" t="n"/>
      <c r="N72" s="141" t="n"/>
      <c r="O72" s="1512" t="inlineStr">
        <is>
          <t>NOMBRE</t>
        </is>
      </c>
      <c r="P72" s="1513" t="n"/>
      <c r="Q72" s="1513" t="n"/>
      <c r="R72" s="1513" t="n"/>
      <c r="S72" s="1513" t="n"/>
      <c r="T72" s="1513" t="n"/>
      <c r="U72" s="1513" t="n"/>
      <c r="V72" s="1513" t="n"/>
      <c r="W72" s="1513" t="n"/>
      <c r="X72" s="1513" t="n"/>
      <c r="Y72" s="1513" t="n"/>
      <c r="Z72" s="1513" t="n"/>
      <c r="AA72" s="1513" t="n"/>
      <c r="AB72" s="1513" t="n"/>
      <c r="AC72" s="1513" t="n"/>
      <c r="AD72" s="1513" t="n"/>
      <c r="AE72" s="1513" t="n"/>
      <c r="AF72" s="143" t="n"/>
    </row>
    <row r="73" ht="11.25" customHeight="1">
      <c r="B73" s="141" t="n"/>
      <c r="G73" s="144" t="n"/>
      <c r="M73" s="143" t="n"/>
      <c r="N73" s="141" t="n"/>
      <c r="O73" s="1510" t="n"/>
      <c r="P73" s="1511" t="n"/>
      <c r="Q73" s="1511" t="n"/>
      <c r="R73" s="1511" t="n"/>
      <c r="S73" s="1511" t="n"/>
      <c r="T73" s="1511" t="n"/>
      <c r="U73" s="1511" t="n"/>
      <c r="V73" s="1511" t="n"/>
      <c r="W73" s="1511" t="n"/>
      <c r="X73" s="1511" t="n"/>
      <c r="Y73" s="1511" t="n"/>
      <c r="Z73" s="1511" t="n"/>
      <c r="AA73" s="1511" t="n"/>
      <c r="AB73" s="1511" t="n"/>
      <c r="AC73" s="1511" t="n"/>
      <c r="AD73" s="1511" t="n"/>
      <c r="AE73" s="1511" t="n"/>
      <c r="AF73" s="143" t="n"/>
    </row>
    <row r="74" ht="11.25" customHeight="1">
      <c r="B74" s="141" t="n"/>
      <c r="C74" s="1510" t="n"/>
      <c r="D74" s="1511" t="n"/>
      <c r="E74" s="1511" t="n"/>
      <c r="F74" s="1511" t="n"/>
      <c r="G74" s="1511" t="n"/>
      <c r="H74" s="1511" t="n"/>
      <c r="I74" s="1511" t="n"/>
      <c r="J74" s="1511" t="n"/>
      <c r="K74" s="1511" t="n"/>
      <c r="L74" s="1511" t="n"/>
      <c r="M74" s="143" t="n"/>
      <c r="N74" s="141" t="n"/>
      <c r="O74" s="1512" t="inlineStr">
        <is>
          <t>CARGO</t>
        </is>
      </c>
      <c r="P74" s="1513" t="n"/>
      <c r="Q74" s="1513" t="n"/>
      <c r="R74" s="1513" t="n"/>
      <c r="S74" s="1513" t="n"/>
      <c r="T74" s="1513" t="n"/>
      <c r="U74" s="1513" t="n"/>
      <c r="V74" s="1513" t="n"/>
      <c r="W74" s="1513" t="n"/>
      <c r="X74" s="1513" t="n"/>
      <c r="Y74" s="1513" t="n"/>
      <c r="Z74" s="1513" t="n"/>
      <c r="AA74" s="1513" t="n"/>
      <c r="AB74" s="1513" t="n"/>
      <c r="AC74" s="1513" t="n"/>
      <c r="AD74" s="1513" t="n"/>
      <c r="AE74" s="1513" t="n"/>
      <c r="AF74" s="143" t="n"/>
    </row>
    <row r="75" ht="11.25" customHeight="1">
      <c r="B75" s="141" t="n"/>
      <c r="C75" s="1512" t="inlineStr">
        <is>
          <t>FIRMA</t>
        </is>
      </c>
      <c r="D75" s="1513" t="n"/>
      <c r="E75" s="1513" t="n"/>
      <c r="F75" s="1513" t="n"/>
      <c r="G75" s="1513" t="n"/>
      <c r="H75" s="1513" t="n"/>
      <c r="I75" s="1513" t="n"/>
      <c r="J75" s="1513" t="n"/>
      <c r="K75" s="1513" t="n"/>
      <c r="L75" s="1513" t="n"/>
      <c r="M75" s="143" t="n"/>
      <c r="N75" s="141" t="n"/>
      <c r="AF75" s="143" t="n"/>
    </row>
    <row r="76" ht="16.5" customHeight="1">
      <c r="B76" s="141" t="n"/>
      <c r="C76" s="1536" t="n"/>
      <c r="D76" s="1511" t="n"/>
      <c r="E76" s="1511" t="n"/>
      <c r="F76" s="1511" t="n"/>
      <c r="G76" s="1511" t="n"/>
      <c r="H76" s="1511" t="n"/>
      <c r="I76" s="1511" t="n"/>
      <c r="J76" s="1511" t="n"/>
      <c r="K76" s="1511" t="n"/>
      <c r="L76" s="1511" t="n"/>
      <c r="M76" s="143" t="n"/>
      <c r="N76" s="141" t="n"/>
      <c r="O76" s="1510" t="n"/>
      <c r="P76" s="1511" t="n"/>
      <c r="Q76" s="1511" t="n"/>
      <c r="R76" s="1511" t="n"/>
      <c r="S76" s="1511" t="n"/>
      <c r="T76" s="1511" t="n"/>
      <c r="U76" s="1511" t="n"/>
      <c r="V76" s="1511" t="n"/>
      <c r="W76" s="1511" t="n"/>
      <c r="X76" s="1511" t="n"/>
      <c r="Y76" s="1511" t="n"/>
      <c r="Z76" s="1511" t="n"/>
      <c r="AA76" s="1511" t="n"/>
      <c r="AB76" s="1511" t="n"/>
      <c r="AC76" s="1511" t="n"/>
      <c r="AD76" s="1511" t="n"/>
      <c r="AE76" s="1511" t="n"/>
      <c r="AF76" s="143" t="n"/>
    </row>
    <row r="77" ht="11.25" customHeight="1">
      <c r="B77" s="141" t="n"/>
      <c r="C77" s="1512" t="inlineStr">
        <is>
          <t xml:space="preserve"> CÉDULA O NIT</t>
        </is>
      </c>
      <c r="D77" s="1513" t="n"/>
      <c r="E77" s="1513" t="n"/>
      <c r="F77" s="1513" t="n"/>
      <c r="G77" s="1513" t="n"/>
      <c r="H77" s="1513" t="n"/>
      <c r="I77" s="1513" t="n"/>
      <c r="J77" s="1513" t="n"/>
      <c r="K77" s="1513" t="n"/>
      <c r="L77" s="1513" t="n"/>
      <c r="M77" s="143" t="n"/>
      <c r="N77" s="141" t="n"/>
      <c r="O77" s="1512" t="inlineStr">
        <is>
          <t>FIRMA</t>
        </is>
      </c>
      <c r="P77" s="1513" t="n"/>
      <c r="Q77" s="1513" t="n"/>
      <c r="R77" s="1513" t="n"/>
      <c r="S77" s="1513" t="n"/>
      <c r="T77" s="1513" t="n"/>
      <c r="U77" s="1513" t="n"/>
      <c r="V77" s="1513" t="n"/>
      <c r="W77" s="1513" t="n"/>
      <c r="X77" s="1513" t="n"/>
      <c r="Y77" s="1513" t="n"/>
      <c r="Z77" s="1513" t="n"/>
      <c r="AA77" s="1513" t="n"/>
      <c r="AB77" s="1513" t="n"/>
      <c r="AC77" s="1513" t="n"/>
      <c r="AD77" s="1513" t="n"/>
      <c r="AE77" s="1513" t="n"/>
      <c r="AF77" s="143" t="n"/>
    </row>
    <row r="78" ht="19.5" customHeight="1">
      <c r="B78" s="141" t="n"/>
      <c r="M78" s="143" t="n"/>
      <c r="N78" s="141" t="n"/>
      <c r="O78" s="144" t="inlineStr">
        <is>
          <t>VISITA REALIZADA POR</t>
        </is>
      </c>
      <c r="U78" s="1510" t="n"/>
      <c r="V78" s="1511" t="n"/>
      <c r="W78" s="1511" t="n"/>
      <c r="X78" s="1511" t="n"/>
      <c r="Y78" s="1511" t="n"/>
      <c r="Z78" s="1511" t="n"/>
      <c r="AA78" s="1511" t="n"/>
      <c r="AB78" s="1511" t="n"/>
      <c r="AC78" s="1511" t="n"/>
      <c r="AD78" s="1511" t="n"/>
      <c r="AE78" s="1511" t="n"/>
      <c r="AF78" s="143" t="n"/>
    </row>
    <row r="79" ht="11.25" customHeight="1" thickBot="1">
      <c r="B79" s="146" t="n"/>
      <c r="C79" s="147" t="n"/>
      <c r="D79" s="147" t="n"/>
      <c r="E79" s="147" t="n"/>
      <c r="F79" s="147" t="n"/>
      <c r="G79" s="147" t="n"/>
      <c r="H79" s="147" t="n"/>
      <c r="I79" s="147" t="n"/>
      <c r="J79" s="147" t="n"/>
      <c r="K79" s="147" t="n"/>
      <c r="L79" s="147" t="n"/>
      <c r="M79" s="148" t="n"/>
      <c r="N79" s="146" t="n"/>
      <c r="O79" s="147" t="n"/>
      <c r="P79" s="147" t="n"/>
      <c r="Q79" s="147" t="n"/>
      <c r="R79" s="147" t="n"/>
      <c r="S79" s="147" t="n"/>
      <c r="T79" s="147" t="n"/>
      <c r="U79" s="147" t="n"/>
      <c r="V79" s="147" t="n"/>
      <c r="W79" s="147" t="n"/>
      <c r="X79" s="147" t="n"/>
      <c r="Y79" s="147" t="n"/>
      <c r="Z79" s="147" t="n"/>
      <c r="AA79" s="147" t="n"/>
      <c r="AB79" s="147" t="n"/>
      <c r="AC79" s="147" t="n"/>
      <c r="AD79" s="147" t="n"/>
      <c r="AE79" s="147" t="n"/>
      <c r="AF79" s="148" t="n"/>
    </row>
    <row r="80" customFormat="1" s="138">
      <c r="AH80" s="1527" t="n"/>
    </row>
  </sheetData>
  <mergeCells count="82">
    <mergeCell ref="C71:L71"/>
    <mergeCell ref="O77:AE77"/>
    <mergeCell ref="B9:AF9"/>
    <mergeCell ref="R35:AF35"/>
    <mergeCell ref="X58:Z58"/>
    <mergeCell ref="X45:Z45"/>
    <mergeCell ref="B35:Q35"/>
    <mergeCell ref="E13:I13"/>
    <mergeCell ref="C77:L77"/>
    <mergeCell ref="O26:P26"/>
    <mergeCell ref="U36:Z39"/>
    <mergeCell ref="C74:L74"/>
    <mergeCell ref="AD39:AF39"/>
    <mergeCell ref="U40:Z40"/>
    <mergeCell ref="L24:U24"/>
    <mergeCell ref="C75:L75"/>
    <mergeCell ref="O72:AE72"/>
    <mergeCell ref="AA39:AC39"/>
    <mergeCell ref="B40:E40"/>
    <mergeCell ref="AC58:AE58"/>
    <mergeCell ref="U78:AE78"/>
    <mergeCell ref="C70:L70"/>
    <mergeCell ref="O41:T41"/>
    <mergeCell ref="K36:N39"/>
    <mergeCell ref="P12:V12"/>
    <mergeCell ref="B41:E41"/>
    <mergeCell ref="C50:AE57"/>
    <mergeCell ref="O40:T40"/>
    <mergeCell ref="U42:Z42"/>
    <mergeCell ref="O42:T42"/>
    <mergeCell ref="F41:J41"/>
    <mergeCell ref="G2:X5"/>
    <mergeCell ref="AD42:AF42"/>
    <mergeCell ref="O36:T39"/>
    <mergeCell ref="K41:N41"/>
    <mergeCell ref="B62:M62"/>
    <mergeCell ref="B36:E39"/>
    <mergeCell ref="N62:AF62"/>
    <mergeCell ref="Y22:AE22"/>
    <mergeCell ref="G32:K32"/>
    <mergeCell ref="AA40:AC40"/>
    <mergeCell ref="B61:AF61"/>
    <mergeCell ref="B2:F5"/>
    <mergeCell ref="F36:J39"/>
    <mergeCell ref="B29:AF29"/>
    <mergeCell ref="U41:Z41"/>
    <mergeCell ref="X47:Z47"/>
    <mergeCell ref="AD40:AF40"/>
    <mergeCell ref="AB69:AE69"/>
    <mergeCell ref="C72:L72"/>
    <mergeCell ref="F40:J40"/>
    <mergeCell ref="C69:L69"/>
    <mergeCell ref="AD41:AF41"/>
    <mergeCell ref="R15:AE15"/>
    <mergeCell ref="B7:AF7"/>
    <mergeCell ref="L26:M26"/>
    <mergeCell ref="O74:AE74"/>
    <mergeCell ref="E11:I11"/>
    <mergeCell ref="B18:AF18"/>
    <mergeCell ref="O71:AE71"/>
    <mergeCell ref="B42:N42"/>
    <mergeCell ref="AC45:AE45"/>
    <mergeCell ref="K40:N40"/>
    <mergeCell ref="O73:AE73"/>
    <mergeCell ref="AC47:AE47"/>
    <mergeCell ref="Y2:AF3"/>
    <mergeCell ref="C76:L76"/>
    <mergeCell ref="L22:U22"/>
    <mergeCell ref="Y12:AE12"/>
    <mergeCell ref="AA36:AF38"/>
    <mergeCell ref="V69:W69"/>
    <mergeCell ref="AA41:AC41"/>
    <mergeCell ref="Y32:AE32"/>
    <mergeCell ref="AA24:AE24"/>
    <mergeCell ref="N63:AF63"/>
    <mergeCell ref="Y69:Z69"/>
    <mergeCell ref="AA42:AC42"/>
    <mergeCell ref="Y4:AF5"/>
    <mergeCell ref="K30:V30"/>
    <mergeCell ref="O32:U32"/>
    <mergeCell ref="R26:U26"/>
    <mergeCell ref="O76:AE76"/>
  </mergeCells>
  <pageMargins left="0.8" right="0.7" top="0.75" bottom="0.75" header="0.3" footer="0.3"/>
  <pageSetup orientation="portrait" scale="62"/>
  <rowBreaks count="1" manualBreakCount="1">
    <brk id="80" min="0" max="32" man="1"/>
  </rowBreaks>
  <colBreaks count="1" manualBreakCount="1">
    <brk id="33" min="0" max="1048575" man="1"/>
  </colBreaks>
</worksheet>
</file>

<file path=xl/worksheets/sheet19.xml><?xml version="1.0" encoding="utf-8"?>
<worksheet xmlns="http://schemas.openxmlformats.org/spreadsheetml/2006/main">
  <sheetPr>
    <tabColor theme="3" tint="0.5999938962981048"/>
    <outlinePr summaryBelow="1" summaryRight="1"/>
    <pageSetUpPr/>
  </sheetPr>
  <dimension ref="A2:IV3681"/>
  <sheetViews>
    <sheetView showGridLines="0" workbookViewId="0">
      <selection activeCell="AN36" sqref="AN36"/>
    </sheetView>
  </sheetViews>
  <sheetFormatPr baseColWidth="10" defaultColWidth="11.42578125" defaultRowHeight="12.75"/>
  <cols>
    <col width="7.140625" customWidth="1" style="1564" min="1" max="1"/>
    <col width="18.140625" bestFit="1" customWidth="1" style="1564" min="2" max="2"/>
    <col width="16" customWidth="1" style="1564" min="3" max="3"/>
    <col width="11.42578125" customWidth="1" style="1564" min="4" max="5"/>
    <col width="5" customWidth="1" style="1564" min="6" max="6"/>
    <col width="11.42578125" customWidth="1" style="1564" min="7" max="7"/>
    <col width="19.42578125" bestFit="1" customWidth="1" style="1564" min="8" max="8"/>
    <col width="17.7109375" bestFit="1" customWidth="1" style="1564" min="9" max="9"/>
    <col width="10.42578125" customWidth="1" style="1564" min="10" max="10"/>
    <col width="6" bestFit="1" customWidth="1" style="1564" min="11" max="11"/>
    <col width="7.140625" customWidth="1" style="1564" min="12" max="12"/>
    <col width="17.7109375" customWidth="1" style="1564" min="13" max="13"/>
    <col width="11.5703125" customWidth="1" style="1564" min="14" max="14"/>
    <col width="11.140625" customWidth="1" style="1564" min="15" max="15"/>
    <col width="6" bestFit="1" customWidth="1" style="1564" min="16" max="16"/>
    <col width="3.28515625" customWidth="1" style="1564" min="17" max="17"/>
    <col width="6.140625" bestFit="1" customWidth="1" style="1564" min="18" max="18"/>
    <col width="18.140625" bestFit="1" customWidth="1" style="1564" min="19" max="19"/>
    <col width="11.5703125" customWidth="1" style="1564" min="20" max="20"/>
    <col width="10.28515625" customWidth="1" style="1564" min="21" max="21"/>
    <col width="6" bestFit="1" customWidth="1" style="1564" min="22" max="22"/>
    <col width="3.28515625" customWidth="1" style="1564" min="23" max="23"/>
    <col width="11.42578125" customWidth="1" style="1564" min="24" max="47"/>
    <col width="12.7109375" customWidth="1" style="1564" min="48" max="49"/>
    <col width="11.42578125" customWidth="1" style="1564" min="50" max="50"/>
    <col width="11.42578125" customWidth="1" style="1564" min="51" max="16384"/>
  </cols>
  <sheetData>
    <row r="2">
      <c r="B2" s="167" t="n"/>
    </row>
    <row r="7" ht="15.75" customHeight="1" thickBot="1">
      <c r="A7" s="1565">
        <f>1-#REF!</f>
        <v/>
      </c>
      <c r="G7" s="1565">
        <f>1-#REF!</f>
        <v/>
      </c>
      <c r="L7" s="1565">
        <f>1-#REF!</f>
        <v/>
      </c>
      <c r="R7" s="1565">
        <f>1-#REF!</f>
        <v/>
      </c>
      <c r="CP7" s="1564">
        <f>-B21</f>
        <v/>
      </c>
      <c r="CQ7" s="1564">
        <f>+CP7-C22</f>
        <v/>
      </c>
      <c r="CR7" s="1564">
        <f>+CQ7-C23</f>
        <v/>
      </c>
      <c r="CS7" s="1564">
        <f>+CR7-C24</f>
        <v/>
      </c>
      <c r="CT7" s="1564">
        <f>+CS7-C25</f>
        <v/>
      </c>
      <c r="CU7" s="1564">
        <f>+CT7-C26</f>
        <v/>
      </c>
      <c r="CV7" s="1564">
        <f>+CU7-C27</f>
        <v/>
      </c>
      <c r="CW7" s="1564">
        <f>+CV7-C28</f>
        <v/>
      </c>
      <c r="CX7" s="1564">
        <f>+CW7-C29</f>
        <v/>
      </c>
      <c r="CY7" s="1564">
        <f>+CX7-C30</f>
        <v/>
      </c>
      <c r="CZ7" s="1564">
        <f>+CY7-C31</f>
        <v/>
      </c>
      <c r="DA7" s="1564">
        <f>+CZ7-C32</f>
        <v/>
      </c>
      <c r="DB7" s="1564">
        <f>+DA7-C33</f>
        <v/>
      </c>
      <c r="DC7" s="1564">
        <f>+DB7-C34</f>
        <v/>
      </c>
      <c r="DD7" s="1564">
        <f>+DC7-C35</f>
        <v/>
      </c>
      <c r="DE7" s="1564">
        <f>+DD7-C36</f>
        <v/>
      </c>
      <c r="DF7" s="1564">
        <f>+DE7-C37</f>
        <v/>
      </c>
      <c r="DG7" s="1564">
        <f>+DF7-C38</f>
        <v/>
      </c>
      <c r="DH7" s="1564">
        <f>+DG7-C39</f>
        <v/>
      </c>
      <c r="DI7" s="1564">
        <f>+DH7-C40</f>
        <v/>
      </c>
      <c r="DJ7" s="1564">
        <f>+DI7-C41</f>
        <v/>
      </c>
      <c r="DK7" s="1564">
        <f>+DJ7-C42</f>
        <v/>
      </c>
      <c r="DL7" s="1564">
        <f>+DK7-C43</f>
        <v/>
      </c>
      <c r="DM7" s="1564">
        <f>+DL7-C44</f>
        <v/>
      </c>
      <c r="DN7" s="1564">
        <f>+DM7-C45</f>
        <v/>
      </c>
      <c r="DO7" s="1564">
        <f>+DN7-C46</f>
        <v/>
      </c>
      <c r="DP7" s="1564">
        <f>+DO7-C47</f>
        <v/>
      </c>
      <c r="DQ7" s="1564">
        <f>+DP7-C48</f>
        <v/>
      </c>
      <c r="DR7" s="1564">
        <f>+DQ7-C49</f>
        <v/>
      </c>
      <c r="DS7" s="1564">
        <f>+DR7-C50</f>
        <v/>
      </c>
      <c r="DT7" s="1564">
        <f>+DS7-C51</f>
        <v/>
      </c>
      <c r="DU7" s="1564">
        <f>+DT7-C52</f>
        <v/>
      </c>
      <c r="DV7" s="1564">
        <f>+DU7-C53</f>
        <v/>
      </c>
      <c r="DW7" s="1564">
        <f>+DV7-C54</f>
        <v/>
      </c>
      <c r="DX7" s="1564">
        <f>+DW7-C55</f>
        <v/>
      </c>
      <c r="DY7" s="1564">
        <f>+DX7-C56</f>
        <v/>
      </c>
    </row>
    <row r="8" ht="24" customHeight="1" thickBot="1">
      <c r="A8" s="1562" t="inlineStr">
        <is>
          <t>INVERSION OBLIGATORIA TDA</t>
        </is>
      </c>
      <c r="B8" s="1515" t="n"/>
      <c r="C8" s="1515" t="n"/>
      <c r="D8" s="1515" t="n"/>
      <c r="E8" s="1086" t="n"/>
      <c r="F8" s="168" t="n"/>
      <c r="G8" s="1562" t="inlineStr">
        <is>
          <t>COSTO DE RECURSOS</t>
        </is>
      </c>
      <c r="H8" s="1515" t="n"/>
      <c r="I8" s="1515" t="n"/>
      <c r="J8" s="1515" t="n"/>
      <c r="K8" s="1086" t="n"/>
      <c r="L8" s="1562" t="inlineStr">
        <is>
          <t>COSTO DE RECURSOS</t>
        </is>
      </c>
      <c r="M8" s="1515" t="n"/>
      <c r="N8" s="1515" t="n"/>
      <c r="O8" s="1515" t="n"/>
      <c r="P8" s="1086" t="n"/>
      <c r="Q8" s="168" t="n"/>
      <c r="R8" s="1562" t="inlineStr">
        <is>
          <t>CARTERA SUSTITUTIVA</t>
        </is>
      </c>
      <c r="S8" s="1515" t="n"/>
      <c r="T8" s="1515" t="n"/>
      <c r="U8" s="1515" t="n"/>
      <c r="V8" s="1086" t="n"/>
      <c r="W8" s="168" t="n"/>
      <c r="X8" s="168" t="n"/>
      <c r="Y8" s="168" t="n"/>
      <c r="Z8" s="168" t="n"/>
      <c r="AA8" s="168" t="n"/>
      <c r="AB8" s="168" t="n"/>
      <c r="AC8" s="168" t="n"/>
      <c r="AD8" s="168" t="n"/>
      <c r="AE8" s="168" t="n"/>
      <c r="AF8" s="168" t="n"/>
      <c r="AG8" s="168" t="n"/>
      <c r="AH8" s="168" t="n"/>
      <c r="AI8" s="168" t="n"/>
      <c r="AJ8" s="168" t="n"/>
      <c r="AK8" s="168" t="n"/>
      <c r="AL8" s="168" t="n"/>
      <c r="AM8" s="168" t="n"/>
      <c r="AN8" s="168" t="n"/>
      <c r="AO8" s="168" t="n"/>
      <c r="AP8" s="168" t="n"/>
      <c r="AQ8" s="168" t="n"/>
      <c r="AR8" s="168" t="n"/>
      <c r="AS8" s="168" t="n"/>
      <c r="AT8" s="168" t="n"/>
      <c r="AU8" s="168" t="n"/>
      <c r="AV8" s="168" t="n"/>
      <c r="AW8" s="168" t="n"/>
      <c r="AX8" s="168" t="n"/>
      <c r="AY8" s="168" t="n"/>
      <c r="AZ8" s="168" t="n"/>
      <c r="BA8" s="168" t="n"/>
      <c r="BB8" s="168" t="n"/>
      <c r="BC8" s="168" t="n"/>
      <c r="BD8" s="168" t="n"/>
      <c r="BE8" s="168" t="n"/>
      <c r="BF8" s="168" t="n"/>
      <c r="BG8" s="168" t="n"/>
      <c r="BH8" s="168" t="n"/>
      <c r="BI8" s="168" t="n"/>
      <c r="BJ8" s="168" t="n"/>
      <c r="BK8" s="168" t="n"/>
      <c r="BL8" s="168" t="n"/>
      <c r="BM8" s="168" t="n"/>
      <c r="BN8" s="168" t="n"/>
      <c r="BO8" s="168" t="n"/>
      <c r="BP8" s="168" t="n"/>
      <c r="BQ8" s="168" t="n"/>
      <c r="BR8" s="168" t="n"/>
      <c r="BS8" s="168" t="n"/>
      <c r="BT8" s="168" t="n"/>
      <c r="BU8" s="168" t="n"/>
      <c r="BV8" s="168" t="n"/>
      <c r="BW8" s="168" t="n"/>
      <c r="BX8" s="168" t="n"/>
      <c r="BY8" s="168" t="n"/>
      <c r="BZ8" s="168" t="n"/>
      <c r="CA8" s="168" t="n"/>
      <c r="CB8" s="168" t="n"/>
      <c r="CC8" s="168" t="n"/>
      <c r="CD8" s="168" t="n"/>
      <c r="CE8" s="168" t="n"/>
      <c r="CF8" s="168" t="n"/>
      <c r="CG8" s="168" t="n"/>
      <c r="CH8" s="168" t="n"/>
      <c r="CI8" s="168" t="n"/>
      <c r="CJ8" s="168" t="n"/>
      <c r="CK8" s="168" t="n"/>
      <c r="CL8" s="168" t="n"/>
      <c r="CM8" s="168" t="n"/>
      <c r="CN8" s="168" t="n"/>
      <c r="CO8" s="169" t="n"/>
      <c r="CP8" s="169" t="n"/>
      <c r="CQ8" s="168" t="n"/>
      <c r="CR8" s="168" t="n"/>
      <c r="CS8" s="168" t="n"/>
      <c r="CT8" s="168" t="n"/>
      <c r="CU8" s="168" t="n"/>
      <c r="CV8" s="168" t="n"/>
      <c r="CW8" s="168" t="n"/>
      <c r="CX8" s="168" t="n"/>
      <c r="CY8" s="168" t="n"/>
      <c r="CZ8" s="168" t="n"/>
      <c r="DA8" s="168" t="n"/>
      <c r="DB8" s="168" t="n"/>
      <c r="DC8" s="168" t="n"/>
      <c r="DD8" s="168" t="n"/>
      <c r="DE8" s="168" t="n"/>
      <c r="DF8" s="168" t="n"/>
      <c r="DG8" s="168" t="n"/>
      <c r="DH8" s="168" t="n"/>
      <c r="DI8" s="168" t="n"/>
      <c r="DJ8" s="168" t="n"/>
      <c r="DK8" s="168" t="n"/>
      <c r="DL8" s="168" t="n"/>
      <c r="DM8" s="168" t="n"/>
      <c r="DN8" s="168" t="n"/>
      <c r="DO8" s="168" t="n"/>
      <c r="DP8" s="168" t="n"/>
      <c r="DQ8" s="168" t="n"/>
      <c r="DR8" s="168" t="n"/>
      <c r="DS8" s="168" t="n"/>
      <c r="DT8" s="168" t="n"/>
      <c r="DU8" s="168" t="n"/>
      <c r="DV8" s="168" t="n"/>
      <c r="DW8" s="168" t="n"/>
      <c r="DX8" s="168" t="n"/>
      <c r="DY8" s="168" t="n"/>
      <c r="DZ8" s="168" t="n"/>
      <c r="EA8" s="168" t="n"/>
      <c r="EB8" s="168" t="n"/>
      <c r="EC8" s="168" t="n"/>
      <c r="ED8" s="168" t="n"/>
      <c r="EE8" s="168" t="n"/>
      <c r="EF8" s="168" t="n"/>
      <c r="EG8" s="168" t="n"/>
      <c r="EH8" s="168" t="n"/>
      <c r="EI8" s="168" t="n"/>
      <c r="EJ8" s="168" t="n"/>
      <c r="EK8" s="168" t="n"/>
      <c r="EL8" s="168" t="n"/>
      <c r="EM8" s="168" t="n"/>
      <c r="EN8" s="168" t="n"/>
      <c r="EO8" s="168" t="n"/>
      <c r="EP8" s="168" t="n"/>
      <c r="EQ8" s="168" t="n"/>
      <c r="ER8" s="168" t="n"/>
      <c r="ES8" s="168" t="n"/>
      <c r="ET8" s="168" t="n"/>
      <c r="EU8" s="168" t="n"/>
      <c r="EV8" s="168" t="n"/>
      <c r="EW8" s="168" t="n"/>
      <c r="EX8" s="168" t="n"/>
      <c r="EY8" s="168" t="n"/>
      <c r="EZ8" s="168" t="n"/>
      <c r="FA8" s="168" t="n"/>
      <c r="FB8" s="168" t="n"/>
      <c r="FC8" s="168" t="n"/>
      <c r="FD8" s="168" t="n"/>
      <c r="FE8" s="168" t="n"/>
      <c r="FF8" s="168" t="n"/>
      <c r="FG8" s="168" t="n"/>
      <c r="FH8" s="168" t="n"/>
      <c r="FI8" s="168" t="n"/>
      <c r="FJ8" s="168" t="n"/>
      <c r="FK8" s="168" t="n"/>
      <c r="FL8" s="168" t="n"/>
      <c r="FM8" s="168" t="n"/>
      <c r="FN8" s="168" t="n"/>
      <c r="FO8" s="168" t="n"/>
      <c r="FP8" s="168" t="n"/>
      <c r="FQ8" s="168" t="n"/>
      <c r="FR8" s="168" t="n"/>
      <c r="FS8" s="168" t="n"/>
      <c r="FT8" s="168" t="n"/>
      <c r="FU8" s="168" t="n"/>
      <c r="FV8" s="168" t="n"/>
      <c r="FW8" s="168" t="n"/>
      <c r="FX8" s="168" t="n"/>
      <c r="FY8" s="168" t="n"/>
      <c r="FZ8" s="168" t="n"/>
      <c r="GA8" s="168" t="n"/>
      <c r="GB8" s="168" t="n"/>
      <c r="GC8" s="168" t="n"/>
      <c r="GD8" s="168" t="n"/>
      <c r="GE8" s="168" t="n"/>
      <c r="GF8" s="168" t="n"/>
      <c r="GG8" s="168" t="n"/>
      <c r="GH8" s="168" t="n"/>
      <c r="GI8" s="168" t="n"/>
      <c r="GJ8" s="168" t="n"/>
      <c r="GK8" s="168" t="n"/>
      <c r="GL8" s="168" t="n"/>
      <c r="GM8" s="168" t="n"/>
      <c r="GN8" s="168" t="n"/>
      <c r="GO8" s="168" t="n"/>
      <c r="GP8" s="168" t="n"/>
      <c r="GQ8" s="168" t="n"/>
      <c r="GR8" s="168" t="n"/>
      <c r="GS8" s="168" t="n"/>
      <c r="GT8" s="168" t="n"/>
      <c r="GU8" s="168" t="n"/>
      <c r="GV8" s="168" t="n"/>
      <c r="GW8" s="168" t="n"/>
      <c r="GX8" s="168" t="n"/>
      <c r="GY8" s="168" t="n"/>
      <c r="GZ8" s="168" t="n"/>
      <c r="HA8" s="168" t="n"/>
      <c r="HB8" s="168" t="n"/>
      <c r="HC8" s="168" t="n"/>
      <c r="HD8" s="168" t="n"/>
      <c r="HE8" s="168" t="n"/>
      <c r="HF8" s="168" t="n"/>
      <c r="HG8" s="168" t="n"/>
      <c r="HH8" s="168" t="n"/>
      <c r="HI8" s="168" t="n"/>
      <c r="HJ8" s="168" t="n"/>
      <c r="HK8" s="168" t="n"/>
      <c r="HL8" s="168" t="n"/>
      <c r="HM8" s="168" t="n"/>
      <c r="HN8" s="168" t="n"/>
      <c r="HO8" s="168" t="n"/>
      <c r="HP8" s="168" t="n"/>
      <c r="HQ8" s="168" t="n"/>
      <c r="HR8" s="168" t="n"/>
      <c r="HS8" s="168" t="n"/>
      <c r="HT8" s="168" t="n"/>
      <c r="HU8" s="168" t="n"/>
      <c r="HV8" s="168" t="n"/>
      <c r="HW8" s="168" t="n"/>
      <c r="HX8" s="168" t="n"/>
      <c r="HY8" s="168" t="n"/>
      <c r="HZ8" s="168" t="n"/>
      <c r="IA8" s="168" t="n"/>
      <c r="IB8" s="168" t="n"/>
      <c r="IC8" s="168" t="n"/>
      <c r="ID8" s="168" t="n"/>
      <c r="IE8" s="168" t="n"/>
      <c r="IF8" s="168" t="n"/>
      <c r="IG8" s="168" t="n"/>
      <c r="IH8" s="168" t="n"/>
      <c r="II8" s="168" t="n"/>
      <c r="IJ8" s="168" t="n"/>
      <c r="IK8" s="168" t="n"/>
      <c r="IL8" s="168" t="n"/>
      <c r="IM8" s="168" t="n"/>
      <c r="IN8" s="168" t="n"/>
      <c r="IO8" s="168" t="n"/>
      <c r="IP8" s="168" t="n"/>
      <c r="IQ8" s="168" t="n"/>
      <c r="IR8" s="168" t="n"/>
      <c r="IS8" s="168" t="n"/>
      <c r="IT8" s="168" t="n"/>
      <c r="IU8" s="168" t="n"/>
      <c r="IV8" s="168" t="n"/>
    </row>
    <row r="9" ht="30.75" customHeight="1" thickBot="1">
      <c r="A9" s="168" t="n"/>
      <c r="B9" s="168" t="n"/>
      <c r="C9" s="170" t="n">
        <v>1</v>
      </c>
      <c r="D9" s="168" t="n"/>
      <c r="E9" s="168" t="n"/>
      <c r="F9" s="168" t="n"/>
      <c r="G9" s="168" t="n"/>
      <c r="H9" s="168" t="n"/>
      <c r="I9" s="170" t="n">
        <v>2</v>
      </c>
      <c r="J9" s="168" t="n"/>
      <c r="K9" s="168" t="n"/>
      <c r="L9" s="168" t="n"/>
      <c r="M9" s="168" t="n"/>
      <c r="N9" s="170" t="n">
        <v>3</v>
      </c>
      <c r="O9" s="168" t="n"/>
      <c r="P9" s="168" t="n"/>
      <c r="Q9" s="168" t="n"/>
      <c r="R9" s="168" t="n"/>
      <c r="S9" s="168" t="n"/>
      <c r="T9" s="170" t="n">
        <v>4</v>
      </c>
      <c r="U9" s="168" t="n"/>
      <c r="V9" s="168" t="n"/>
      <c r="W9" s="168" t="n"/>
      <c r="X9" s="161" t="n"/>
      <c r="Y9" s="161" t="n"/>
      <c r="Z9" s="161" t="n"/>
      <c r="AA9" s="161" t="n"/>
      <c r="AB9" s="161" t="n"/>
      <c r="AC9" s="161" t="n"/>
      <c r="AD9" s="161" t="n"/>
      <c r="AE9" s="161" t="n"/>
      <c r="AF9" s="161" t="n"/>
      <c r="AG9" s="161" t="n"/>
      <c r="AH9" s="161" t="n"/>
      <c r="AI9" s="161" t="n"/>
      <c r="AJ9" s="161" t="n"/>
      <c r="AK9" s="161" t="n"/>
      <c r="AL9" s="161" t="n"/>
      <c r="AM9" s="161" t="n"/>
      <c r="AN9" s="161" t="n"/>
      <c r="AO9" s="161" t="n"/>
      <c r="AP9" s="161" t="n"/>
      <c r="AQ9" s="161" t="n"/>
      <c r="AR9" s="161" t="n"/>
      <c r="AS9" s="161" t="n"/>
      <c r="AT9" s="161" t="n"/>
      <c r="AU9" s="1567" t="n"/>
      <c r="AV9" s="1567" t="n"/>
      <c r="AW9" s="1567" t="n"/>
      <c r="AX9" s="1567" t="n"/>
      <c r="AY9" s="1567" t="n"/>
      <c r="AZ9" s="1567" t="n"/>
      <c r="BA9" s="1567" t="n"/>
      <c r="BB9" s="1567" t="n"/>
      <c r="BC9" s="1567" t="n"/>
      <c r="BD9" s="1567" t="n"/>
      <c r="BE9" s="1567" t="n"/>
      <c r="BF9" s="1567" t="n"/>
      <c r="BG9" s="1567" t="n"/>
      <c r="BH9" s="1567" t="n"/>
      <c r="BI9" s="1567" t="n"/>
      <c r="BJ9" s="1567" t="n"/>
      <c r="BK9" s="1567" t="n"/>
      <c r="BL9" s="1567" t="n"/>
      <c r="BM9" s="1567" t="n"/>
      <c r="BN9" s="1567" t="n"/>
      <c r="BO9" s="1567" t="n"/>
      <c r="BP9" s="1567" t="n"/>
      <c r="BQ9" s="1567" t="n"/>
      <c r="BR9" s="1567" t="n"/>
      <c r="BS9" s="1567" t="n"/>
      <c r="BT9" s="1567" t="n"/>
      <c r="BU9" s="1567" t="n"/>
      <c r="BV9" s="1567" t="n"/>
      <c r="BW9" s="1567" t="n"/>
      <c r="BX9" s="1567" t="n"/>
      <c r="BY9" s="1567" t="n"/>
      <c r="BZ9" s="1567" t="n"/>
      <c r="CA9" s="1567" t="n"/>
      <c r="CB9" s="1567" t="n"/>
      <c r="CC9" s="1567" t="n"/>
      <c r="CD9" s="1567" t="n"/>
      <c r="CE9" s="1567" t="n"/>
      <c r="CF9" s="1567" t="n"/>
      <c r="CG9" s="1567" t="n"/>
      <c r="CH9" s="1567" t="n"/>
      <c r="CI9" s="1567" t="n"/>
      <c r="CJ9" s="1567" t="n"/>
      <c r="CK9" s="1567" t="n"/>
      <c r="CL9" s="1567" t="n"/>
      <c r="CM9" s="168" t="n"/>
      <c r="CN9" s="168" t="n"/>
      <c r="CO9" s="1567" t="inlineStr">
        <is>
          <t>Resultado mes</t>
        </is>
      </c>
      <c r="CQ9" s="168" t="n"/>
      <c r="CR9" s="168" t="n"/>
      <c r="CS9" s="168" t="n"/>
      <c r="CT9" s="168" t="n"/>
      <c r="CU9" s="168" t="n"/>
      <c r="CV9" s="168" t="n"/>
      <c r="CW9" s="168" t="n"/>
      <c r="CX9" s="168" t="n"/>
      <c r="CY9" s="168" t="n"/>
      <c r="CZ9" s="168" t="n"/>
      <c r="DA9" s="168" t="n"/>
      <c r="DB9" s="168" t="n"/>
      <c r="DC9" s="168" t="n"/>
      <c r="DD9" s="168" t="n"/>
      <c r="DE9" s="168" t="n"/>
      <c r="DF9" s="168" t="n"/>
      <c r="DG9" s="168" t="n"/>
      <c r="DH9" s="168" t="n"/>
      <c r="DI9" s="168" t="n"/>
      <c r="DJ9" s="168" t="n"/>
      <c r="DK9" s="168" t="n"/>
      <c r="DL9" s="168" t="n"/>
      <c r="DM9" s="168" t="n"/>
      <c r="DN9" s="168" t="n"/>
      <c r="DO9" s="168" t="n"/>
      <c r="DP9" s="168" t="n"/>
      <c r="DQ9" s="168" t="n"/>
      <c r="DR9" s="168" t="n"/>
      <c r="DS9" s="168" t="n"/>
      <c r="DT9" s="168" t="n"/>
      <c r="DU9" s="168" t="n"/>
      <c r="DV9" s="168" t="n"/>
      <c r="DW9" s="168" t="n"/>
      <c r="DX9" s="168" t="n"/>
      <c r="DY9" s="168" t="n"/>
      <c r="DZ9" s="168" t="n"/>
      <c r="EA9" s="168" t="n"/>
      <c r="EB9" s="168" t="n"/>
      <c r="EC9" s="168" t="n"/>
      <c r="ED9" s="168" t="n"/>
      <c r="EE9" s="168" t="n"/>
      <c r="EF9" s="168" t="n"/>
      <c r="EG9" s="168" t="n"/>
      <c r="EH9" s="168" t="n"/>
      <c r="EI9" s="168" t="n"/>
      <c r="EJ9" s="168" t="n"/>
      <c r="EK9" s="168" t="n"/>
      <c r="EL9" s="168" t="n"/>
      <c r="EM9" s="168" t="n"/>
      <c r="EN9" s="168" t="n"/>
      <c r="EO9" s="168" t="n"/>
      <c r="EP9" s="168" t="n"/>
      <c r="EQ9" s="168" t="n"/>
      <c r="ER9" s="168" t="n"/>
      <c r="ES9" s="168" t="n"/>
      <c r="ET9" s="168" t="n"/>
      <c r="EU9" s="168" t="n"/>
      <c r="EV9" s="168" t="n"/>
      <c r="EW9" s="168" t="n"/>
      <c r="EX9" s="168" t="n"/>
      <c r="EY9" s="168" t="n"/>
      <c r="EZ9" s="168" t="n"/>
      <c r="FA9" s="168" t="n"/>
      <c r="FB9" s="168" t="n"/>
      <c r="FC9" s="168" t="n"/>
      <c r="FD9" s="168" t="n"/>
      <c r="FE9" s="168" t="n"/>
      <c r="FF9" s="168" t="n"/>
      <c r="FG9" s="168" t="n"/>
      <c r="FH9" s="168" t="n"/>
      <c r="FI9" s="168" t="n"/>
      <c r="FJ9" s="168" t="n"/>
      <c r="FK9" s="168" t="n"/>
      <c r="FL9" s="168" t="n"/>
      <c r="FM9" s="168" t="n"/>
      <c r="FN9" s="168" t="n"/>
      <c r="FO9" s="168" t="n"/>
      <c r="FP9" s="168" t="n"/>
      <c r="FQ9" s="168" t="n"/>
      <c r="FR9" s="168" t="n"/>
      <c r="FS9" s="168" t="n"/>
      <c r="FT9" s="168" t="n"/>
      <c r="FU9" s="168" t="n"/>
      <c r="FV9" s="168" t="n"/>
      <c r="FW9" s="168" t="n"/>
      <c r="FX9" s="168" t="n"/>
      <c r="FY9" s="168" t="n"/>
      <c r="FZ9" s="168" t="n"/>
      <c r="GA9" s="168" t="n"/>
      <c r="GB9" s="168" t="n"/>
      <c r="GC9" s="168" t="n"/>
      <c r="GD9" s="168" t="n"/>
      <c r="GE9" s="168" t="n"/>
      <c r="GF9" s="168" t="n"/>
      <c r="GG9" s="168" t="n"/>
      <c r="GH9" s="168" t="n"/>
      <c r="GI9" s="168" t="n"/>
      <c r="GJ9" s="168" t="n"/>
      <c r="GK9" s="168" t="n"/>
      <c r="GL9" s="168" t="n"/>
      <c r="GM9" s="168" t="n"/>
      <c r="GN9" s="168" t="n"/>
      <c r="GO9" s="168" t="n"/>
      <c r="GP9" s="168" t="n"/>
      <c r="GQ9" s="168" t="n"/>
      <c r="GR9" s="168" t="n"/>
      <c r="GS9" s="168" t="n"/>
      <c r="GT9" s="168" t="n"/>
      <c r="GU9" s="168" t="n"/>
      <c r="GV9" s="168" t="n"/>
      <c r="GW9" s="168" t="n"/>
      <c r="GX9" s="168" t="n"/>
      <c r="GY9" s="168" t="n"/>
      <c r="GZ9" s="168" t="n"/>
      <c r="HA9" s="168" t="n"/>
      <c r="HB9" s="168" t="n"/>
      <c r="HC9" s="168" t="n"/>
      <c r="HD9" s="168" t="n"/>
      <c r="HE9" s="168" t="n"/>
      <c r="HF9" s="168" t="n"/>
      <c r="HG9" s="168" t="n"/>
      <c r="HH9" s="168" t="n"/>
      <c r="HI9" s="168" t="n"/>
      <c r="HJ9" s="168" t="n"/>
      <c r="HK9" s="168" t="n"/>
      <c r="HL9" s="168" t="n"/>
      <c r="HM9" s="168" t="n"/>
      <c r="HN9" s="168" t="n"/>
      <c r="HO9" s="168" t="n"/>
      <c r="HP9" s="168" t="n"/>
      <c r="HQ9" s="168" t="n"/>
      <c r="HR9" s="168" t="n"/>
      <c r="HS9" s="168" t="n"/>
      <c r="HT9" s="168" t="n"/>
      <c r="HU9" s="168" t="n"/>
      <c r="HV9" s="168" t="n"/>
      <c r="HW9" s="168" t="n"/>
      <c r="HX9" s="168" t="n"/>
      <c r="HY9" s="168" t="n"/>
      <c r="HZ9" s="168" t="n"/>
      <c r="IA9" s="168" t="n"/>
      <c r="IB9" s="168" t="n"/>
      <c r="IC9" s="168" t="n"/>
      <c r="ID9" s="168" t="n"/>
      <c r="IE9" s="168" t="n"/>
      <c r="IF9" s="168" t="n"/>
      <c r="IG9" s="168" t="n"/>
      <c r="IH9" s="168" t="n"/>
      <c r="II9" s="168" t="n"/>
      <c r="IJ9" s="168" t="n"/>
      <c r="IK9" s="168" t="n"/>
      <c r="IL9" s="168" t="n"/>
      <c r="IM9" s="168" t="n"/>
      <c r="IN9" s="168" t="n"/>
      <c r="IO9" s="168" t="n"/>
      <c r="IP9" s="168" t="n"/>
      <c r="IQ9" s="168" t="n"/>
      <c r="IR9" s="168" t="n"/>
      <c r="IS9" s="168" t="n"/>
      <c r="IT9" s="168" t="n"/>
      <c r="IU9" s="168" t="n"/>
      <c r="IV9" s="168" t="n"/>
    </row>
    <row r="10">
      <c r="A10" s="172" t="n"/>
      <c r="B10" s="173" t="n"/>
      <c r="C10" s="173" t="n"/>
      <c r="D10" s="173" t="n"/>
      <c r="E10" s="174" t="n"/>
      <c r="F10" s="175" t="n"/>
      <c r="G10" s="172" t="n"/>
      <c r="H10" s="173" t="n"/>
      <c r="I10" s="173" t="n"/>
      <c r="J10" s="173" t="n"/>
      <c r="K10" s="174" t="n"/>
      <c r="L10" s="172" t="inlineStr">
        <is>
          <t>PC</t>
        </is>
      </c>
      <c r="M10" s="176">
        <f>+IF('Informe DATA'!T2="GRANDE",25,50)</f>
        <v/>
      </c>
      <c r="N10" s="173" t="n"/>
      <c r="O10" s="173" t="n"/>
      <c r="P10" s="174" t="n"/>
      <c r="Q10" s="175" t="n"/>
      <c r="R10" s="172" t="n"/>
      <c r="S10" s="173" t="n"/>
      <c r="T10" s="173" t="n"/>
      <c r="U10" s="173" t="n"/>
      <c r="V10" s="174" t="n"/>
      <c r="W10" s="177" t="n"/>
      <c r="X10" s="161" t="n"/>
      <c r="Y10" s="161" t="n"/>
      <c r="Z10" s="161" t="n"/>
      <c r="AA10" s="161" t="n"/>
      <c r="AB10" s="161" t="n"/>
      <c r="AC10" s="161" t="n"/>
      <c r="AD10" s="161" t="n"/>
      <c r="AE10" s="161" t="n"/>
      <c r="AF10" s="161" t="n"/>
      <c r="AG10" s="161" t="n"/>
      <c r="AH10" s="161" t="n"/>
      <c r="AI10" s="161" t="n"/>
      <c r="AJ10" s="161" t="n"/>
      <c r="AK10" s="161" t="n"/>
      <c r="AL10" s="161" t="n"/>
      <c r="AM10" s="161" t="n"/>
      <c r="AN10" s="161" t="n"/>
      <c r="AO10" s="161" t="n"/>
      <c r="AP10" s="161" t="n"/>
      <c r="AQ10" s="161" t="n"/>
      <c r="AR10" s="161" t="n"/>
      <c r="AS10" s="161" t="n"/>
      <c r="AT10" s="161" t="n"/>
      <c r="AU10" s="161" t="n"/>
      <c r="AV10" s="161" t="n"/>
      <c r="AW10" s="161" t="n"/>
      <c r="AX10" s="161" t="n"/>
      <c r="AY10" s="161" t="n"/>
      <c r="AZ10" s="161" t="n"/>
      <c r="BA10" s="161" t="n"/>
      <c r="BB10" s="161" t="n"/>
      <c r="BC10" s="161" t="n"/>
      <c r="BD10" s="161" t="n"/>
      <c r="BE10" s="161" t="n"/>
      <c r="BF10" s="161" t="n"/>
      <c r="BG10" s="161" t="n"/>
      <c r="BH10" s="161" t="n"/>
      <c r="BI10" s="161" t="n"/>
      <c r="BJ10" s="161" t="n"/>
      <c r="BK10" s="161" t="n"/>
      <c r="BL10" s="161" t="n"/>
      <c r="BM10" s="161" t="n"/>
      <c r="BN10" s="161" t="n"/>
      <c r="BO10" s="161" t="n"/>
      <c r="BP10" s="161" t="n"/>
      <c r="BQ10" s="161" t="n"/>
      <c r="BR10" s="161" t="n"/>
      <c r="BS10" s="161" t="n"/>
      <c r="BT10" s="161" t="n"/>
      <c r="BU10" s="161" t="n"/>
      <c r="BV10" s="161" t="n"/>
      <c r="BW10" s="161" t="n"/>
      <c r="BX10" s="161" t="n"/>
      <c r="BY10" s="161" t="n"/>
      <c r="BZ10" s="161" t="n"/>
      <c r="CA10" s="161" t="n"/>
      <c r="CB10" s="161" t="n"/>
      <c r="CC10" s="161" t="n"/>
      <c r="CD10" s="161" t="n"/>
      <c r="CE10" s="161" t="n"/>
      <c r="CF10" s="161" t="n"/>
      <c r="CG10" s="161" t="n"/>
      <c r="CH10" s="161" t="n"/>
      <c r="CI10" s="161" t="n"/>
      <c r="CJ10" s="161" t="n"/>
      <c r="CK10" s="161" t="n"/>
      <c r="CL10" s="161" t="n"/>
      <c r="CO10" s="161" t="inlineStr">
        <is>
          <t>Ingreso</t>
        </is>
      </c>
      <c r="CP10" s="178">
        <f>+($D22/2)*A7</f>
        <v/>
      </c>
      <c r="CQ10" s="178">
        <f>+$D23*A7</f>
        <v/>
      </c>
      <c r="CR10" s="178">
        <f>+$D24*A7</f>
        <v/>
      </c>
      <c r="CS10" s="1564">
        <f>+$D25*A7</f>
        <v/>
      </c>
      <c r="CT10" s="1564">
        <f>+$D26*A7</f>
        <v/>
      </c>
      <c r="CU10" s="1564">
        <f>+$D27*A7</f>
        <v/>
      </c>
      <c r="CV10" s="1564">
        <f>+$D28*A7</f>
        <v/>
      </c>
      <c r="CW10" s="1564">
        <f>+$D29*A7</f>
        <v/>
      </c>
      <c r="CX10" s="1564">
        <f>+$D30*A7</f>
        <v/>
      </c>
      <c r="CY10" s="1564">
        <f>+$D31*A7</f>
        <v/>
      </c>
      <c r="CZ10" s="1564">
        <f>+$D32*A7</f>
        <v/>
      </c>
      <c r="DA10" s="179">
        <f>+$D33*A7</f>
        <v/>
      </c>
      <c r="DB10" s="1564">
        <f>+$D34*A7</f>
        <v/>
      </c>
      <c r="DC10" s="1564">
        <f>+$D35*A7</f>
        <v/>
      </c>
      <c r="DD10" s="1564">
        <f>+$D36*A7</f>
        <v/>
      </c>
      <c r="DE10" s="1564">
        <f>+$D37*A7</f>
        <v/>
      </c>
      <c r="DF10" s="1564">
        <f>+$D38*A7</f>
        <v/>
      </c>
      <c r="DG10" s="1564">
        <f>+$D39*A7</f>
        <v/>
      </c>
      <c r="DH10" s="1564">
        <f>+$D40*A7</f>
        <v/>
      </c>
      <c r="DI10" s="1564">
        <f>+$D41*A7</f>
        <v/>
      </c>
      <c r="DJ10" s="1564">
        <f>+$D42*A7</f>
        <v/>
      </c>
      <c r="DK10" s="1564">
        <f>+$D43*A7</f>
        <v/>
      </c>
      <c r="DL10" s="1564">
        <f>+$D44*A7</f>
        <v/>
      </c>
      <c r="DM10" s="1564">
        <f>+$D45*A7</f>
        <v/>
      </c>
      <c r="DN10" s="1564">
        <f>+$D46*A7</f>
        <v/>
      </c>
      <c r="DO10" s="1564">
        <f>+$D47*A7</f>
        <v/>
      </c>
      <c r="DP10" s="1564">
        <f>+$D48*A7</f>
        <v/>
      </c>
      <c r="DQ10" s="1564">
        <f>+$D49*A7</f>
        <v/>
      </c>
      <c r="DR10" s="1564">
        <f>+$D50*A7</f>
        <v/>
      </c>
      <c r="DS10" s="1564">
        <f>+$D51*A7</f>
        <v/>
      </c>
      <c r="DT10" s="1564">
        <f>+$D52*A7</f>
        <v/>
      </c>
      <c r="DU10" s="1564">
        <f>+$D53*A7</f>
        <v/>
      </c>
      <c r="DV10" s="1564">
        <f>+$D54*A7</f>
        <v/>
      </c>
      <c r="DW10" s="1564">
        <f>+$D55*A7</f>
        <v/>
      </c>
      <c r="DX10" s="1564">
        <f>+$D56*A7</f>
        <v/>
      </c>
      <c r="DY10" s="1564">
        <f>+$D57*A7</f>
        <v/>
      </c>
    </row>
    <row r="11">
      <c r="A11" s="180" t="inlineStr">
        <is>
          <t>DTF =</t>
        </is>
      </c>
      <c r="B11" s="1781">
        <f>+Intro_data!F5/100</f>
        <v/>
      </c>
      <c r="C11" s="182" t="inlineStr">
        <is>
          <t>T.A</t>
        </is>
      </c>
      <c r="E11" s="183" t="n"/>
      <c r="F11" s="184" t="n"/>
      <c r="G11" s="180" t="inlineStr">
        <is>
          <t>DTF =</t>
        </is>
      </c>
      <c r="H11" s="1782">
        <f>+B11</f>
        <v/>
      </c>
      <c r="I11" s="182" t="inlineStr">
        <is>
          <t>T.A</t>
        </is>
      </c>
      <c r="K11" s="183" t="n"/>
      <c r="L11" s="180" t="inlineStr">
        <is>
          <t>DTF =</t>
        </is>
      </c>
      <c r="M11" s="1782">
        <f>+H11</f>
        <v/>
      </c>
      <c r="N11" s="182" t="inlineStr">
        <is>
          <t>T.A</t>
        </is>
      </c>
      <c r="P11" s="183" t="n"/>
      <c r="Q11" s="184" t="n"/>
      <c r="R11" s="180" t="inlineStr">
        <is>
          <t>DTF =</t>
        </is>
      </c>
      <c r="S11" s="1782">
        <f>+M11</f>
        <v/>
      </c>
      <c r="T11" s="182" t="inlineStr">
        <is>
          <t>T.A</t>
        </is>
      </c>
      <c r="V11" s="183" t="n"/>
      <c r="W11" s="186" t="n"/>
      <c r="X11" s="161" t="n"/>
      <c r="Y11" s="161" t="n"/>
      <c r="Z11" s="161" t="n"/>
      <c r="AA11" s="161" t="n"/>
      <c r="AB11" s="161" t="n"/>
      <c r="AC11" s="161" t="n"/>
      <c r="AD11" s="161" t="n"/>
      <c r="AE11" s="161" t="n"/>
      <c r="AF11" s="161" t="n"/>
      <c r="AG11" s="161" t="n"/>
      <c r="AH11" s="161" t="n"/>
      <c r="AI11" s="161" t="n"/>
      <c r="AJ11" s="161" t="n"/>
      <c r="AK11" s="161" t="n"/>
      <c r="AL11" s="161" t="n"/>
      <c r="AM11" s="161" t="n"/>
      <c r="AN11" s="161" t="n"/>
      <c r="AO11" s="161" t="n"/>
      <c r="AP11" s="161" t="n"/>
      <c r="AQ11" s="161" t="n"/>
      <c r="AR11" s="161" t="n"/>
      <c r="AS11" s="161" t="n"/>
      <c r="AT11" s="161" t="n"/>
      <c r="AU11" s="161" t="n"/>
      <c r="AV11" s="161" t="n"/>
      <c r="AW11" s="161" t="n"/>
      <c r="AX11" s="161" t="n"/>
      <c r="AY11" s="161" t="n"/>
      <c r="AZ11" s="161" t="n"/>
      <c r="BA11" s="161" t="n"/>
      <c r="BB11" s="161" t="n"/>
      <c r="BC11" s="161" t="n"/>
      <c r="BD11" s="161" t="n"/>
      <c r="BE11" s="161" t="n"/>
      <c r="BF11" s="161" t="n"/>
      <c r="BG11" s="161" t="n"/>
      <c r="BH11" s="161" t="n"/>
      <c r="BI11" s="161" t="n"/>
      <c r="BJ11" s="161" t="n"/>
      <c r="BK11" s="161" t="n"/>
      <c r="BL11" s="161" t="n"/>
      <c r="BM11" s="161" t="n"/>
      <c r="BN11" s="161" t="n"/>
      <c r="BO11" s="161" t="n"/>
      <c r="BP11" s="161" t="n"/>
      <c r="BQ11" s="161" t="n"/>
      <c r="BR11" s="161" t="n"/>
      <c r="BS11" s="161" t="n"/>
      <c r="BT11" s="161" t="n"/>
      <c r="BU11" s="161" t="n"/>
      <c r="BV11" s="161" t="n"/>
      <c r="BW11" s="161" t="n"/>
      <c r="BX11" s="161" t="n"/>
      <c r="BY11" s="161" t="n"/>
      <c r="BZ11" s="161" t="n"/>
      <c r="CA11" s="161" t="n"/>
      <c r="CB11" s="161" t="n"/>
      <c r="CC11" s="161" t="n"/>
      <c r="CD11" s="161" t="n"/>
      <c r="CE11" s="161" t="n"/>
      <c r="CF11" s="161" t="n"/>
      <c r="CG11" s="161" t="n"/>
      <c r="CH11" s="161" t="n"/>
      <c r="CI11" s="161" t="n"/>
      <c r="CJ11" s="161" t="n"/>
      <c r="CK11" s="161" t="n"/>
      <c r="CL11" s="161" t="n"/>
      <c r="CN11" s="187">
        <f>+(((1+0.106)^(0.0833333333333333))-1)</f>
        <v/>
      </c>
      <c r="CO11" s="161" t="inlineStr">
        <is>
          <t>Egreso</t>
        </is>
      </c>
      <c r="CP11" s="178">
        <f>-(CP7*CN11)/2</f>
        <v/>
      </c>
      <c r="CQ11" s="178">
        <f>-((CP7+CQ7)/2)*$CN$11</f>
        <v/>
      </c>
      <c r="CR11" s="178">
        <f>-((CQ7+CR7)/2)*$CN$11</f>
        <v/>
      </c>
      <c r="CS11" s="1564">
        <f>-((CR7+CS7)/2)*$CN$11</f>
        <v/>
      </c>
      <c r="CT11" s="1564">
        <f>-((CS7+CT7)/2)*$CN$11</f>
        <v/>
      </c>
      <c r="CU11" s="1564">
        <f>-((CT7+CU7)/2)*$CN$11</f>
        <v/>
      </c>
      <c r="CV11" s="1564">
        <f>-((CU7+CV7)/2)*$CN$11</f>
        <v/>
      </c>
      <c r="CW11" s="1564">
        <f>-((CV7+CW7)/2)*$CN$11</f>
        <v/>
      </c>
      <c r="CX11" s="1564">
        <f>-((CW7+CX7)/2)*$CN$11</f>
        <v/>
      </c>
      <c r="CY11" s="1564">
        <f>-((CX7+CY7)/2)*$CN$11</f>
        <v/>
      </c>
      <c r="CZ11" s="1564">
        <f>-((CY7+CZ7)/2)*$CN$11</f>
        <v/>
      </c>
      <c r="DA11" s="179">
        <f>-((CZ7+DA7)/2)*$CN$11</f>
        <v/>
      </c>
      <c r="DB11" s="1564">
        <f>-((DA7+DB7)/2)*$CN$11</f>
        <v/>
      </c>
      <c r="DC11" s="1564">
        <f>-((DB7+DC7)/2)*$CN$11</f>
        <v/>
      </c>
      <c r="DD11" s="1564">
        <f>-((DC7+DD7)/2)*$CN$11</f>
        <v/>
      </c>
      <c r="DE11" s="1564">
        <f>-((DD7+DE7)/2)*$CN$11</f>
        <v/>
      </c>
      <c r="DF11" s="1564">
        <f>-((DE7+DF7)/2)*$CN$11</f>
        <v/>
      </c>
      <c r="DG11" s="1564">
        <f>-((DF7+DG7)/2)*$CN$11</f>
        <v/>
      </c>
      <c r="DH11" s="1564">
        <f>-((DG7+DH7)/2)*$CN$11</f>
        <v/>
      </c>
      <c r="DI11" s="1564">
        <f>-((DH7+DI7)/2)*$CN$11</f>
        <v/>
      </c>
      <c r="DJ11" s="1564">
        <f>-((DI7+DJ7)/2)*$CN$11</f>
        <v/>
      </c>
      <c r="DK11" s="1564">
        <f>-((DJ7+DK7)/2)*$CN$11</f>
        <v/>
      </c>
      <c r="DL11" s="1564">
        <f>-((DK7+DL7)/2)*$CN$11</f>
        <v/>
      </c>
      <c r="DM11" s="1564">
        <f>-((DL7+DM7)/2)*$CN$11</f>
        <v/>
      </c>
      <c r="DN11" s="1564">
        <f>-((DM7+DN7)/2)*$CN$11</f>
        <v/>
      </c>
      <c r="DO11" s="1564">
        <f>-((DN7+DO7)/2)*$CN$11</f>
        <v/>
      </c>
      <c r="DP11" s="1564">
        <f>-((DO7+DP7)/2)*$CN$11</f>
        <v/>
      </c>
      <c r="DQ11" s="1564">
        <f>-((DP7+DQ7)/2)*$CN$11</f>
        <v/>
      </c>
      <c r="DR11" s="1564">
        <f>-((DQ7+DR7)/2)*$CN$11</f>
        <v/>
      </c>
      <c r="DS11" s="1564">
        <f>-((DR7+DS7)/2)*$CN$11</f>
        <v/>
      </c>
      <c r="DT11" s="1564">
        <f>-((DS7+DT7)/2)*$CN$11</f>
        <v/>
      </c>
      <c r="DU11" s="1564">
        <f>-((DT7+DU7)/2)*$CN$11</f>
        <v/>
      </c>
      <c r="DV11" s="1564">
        <f>-((DU7+DV7)/2)*$CN$11</f>
        <v/>
      </c>
      <c r="DW11" s="1564">
        <f>-((DV7+DW7)/2)*$CN$11</f>
        <v/>
      </c>
      <c r="DX11" s="1564">
        <f>-((DW7+DX7)/2)*$CN$11</f>
        <v/>
      </c>
      <c r="DY11" s="1564">
        <f>-((DX7+DY7)/2)*$CN$11</f>
        <v/>
      </c>
    </row>
    <row r="12" ht="13.5" customHeight="1" thickBot="1">
      <c r="A12" s="180" t="inlineStr">
        <is>
          <t>Valor</t>
        </is>
      </c>
      <c r="B12" s="188">
        <f>+H12</f>
        <v/>
      </c>
      <c r="D12" s="189" t="inlineStr">
        <is>
          <t>E.A</t>
        </is>
      </c>
      <c r="E12" s="190" t="inlineStr">
        <is>
          <t>M,V</t>
        </is>
      </c>
      <c r="F12" s="184" t="n"/>
      <c r="G12" s="180" t="inlineStr">
        <is>
          <t>Valor</t>
        </is>
      </c>
      <c r="H12" s="188">
        <f>+M12*M10/100</f>
        <v/>
      </c>
      <c r="J12" s="189" t="inlineStr">
        <is>
          <t>E.A</t>
        </is>
      </c>
      <c r="K12" s="190" t="inlineStr">
        <is>
          <t>M,V</t>
        </is>
      </c>
      <c r="L12" s="180" t="inlineStr">
        <is>
          <t>Valor</t>
        </is>
      </c>
      <c r="M12" s="191">
        <f>+Intro_data!C53</f>
        <v/>
      </c>
      <c r="O12" s="189" t="inlineStr">
        <is>
          <t>E.A</t>
        </is>
      </c>
      <c r="P12" s="190" t="inlineStr">
        <is>
          <t>M,V</t>
        </is>
      </c>
      <c r="Q12" s="184" t="n"/>
      <c r="R12" s="180" t="inlineStr">
        <is>
          <t>Valor</t>
        </is>
      </c>
      <c r="S12" s="188">
        <f>+M12</f>
        <v/>
      </c>
      <c r="U12" s="189" t="inlineStr">
        <is>
          <t>E.A</t>
        </is>
      </c>
      <c r="V12" s="190" t="inlineStr">
        <is>
          <t>M,V</t>
        </is>
      </c>
      <c r="W12" s="186" t="n"/>
      <c r="X12" s="161" t="n"/>
      <c r="Y12" s="161" t="n"/>
      <c r="Z12" s="161" t="n"/>
      <c r="AA12" s="161" t="n"/>
      <c r="AB12" s="161" t="n"/>
      <c r="AC12" s="161" t="n"/>
      <c r="AD12" s="161" t="n"/>
      <c r="AE12" s="161" t="n"/>
      <c r="AF12" s="161" t="n"/>
      <c r="AG12" s="161" t="n"/>
      <c r="AH12" s="161" t="n"/>
      <c r="AI12" s="161" t="n"/>
      <c r="AJ12" s="161" t="n"/>
      <c r="AK12" s="161" t="n"/>
      <c r="AL12" s="161" t="n"/>
      <c r="AM12" s="161" t="n"/>
      <c r="AN12" s="161" t="n"/>
      <c r="AO12" s="161" t="n"/>
      <c r="AP12" s="161" t="n"/>
      <c r="AQ12" s="161" t="n"/>
      <c r="AR12" s="161" t="n"/>
      <c r="AS12" s="161" t="n"/>
      <c r="AT12" s="161" t="n"/>
      <c r="AU12" s="161" t="n"/>
      <c r="AV12" s="161" t="n"/>
      <c r="AW12" s="161" t="n"/>
      <c r="AX12" s="161" t="n"/>
      <c r="AY12" s="161" t="n"/>
      <c r="AZ12" s="161" t="n"/>
      <c r="BA12" s="161" t="n"/>
      <c r="BB12" s="161" t="n"/>
      <c r="BC12" s="161" t="n"/>
      <c r="BD12" s="161" t="n"/>
      <c r="BE12" s="161" t="n"/>
      <c r="BF12" s="161" t="n"/>
      <c r="BG12" s="161" t="n"/>
      <c r="BH12" s="161" t="n"/>
      <c r="BI12" s="161" t="n"/>
      <c r="BJ12" s="161" t="n"/>
      <c r="BK12" s="161" t="n"/>
      <c r="BL12" s="161" t="n"/>
      <c r="BM12" s="161" t="n"/>
      <c r="BN12" s="161" t="n"/>
      <c r="BO12" s="161" t="n"/>
      <c r="BP12" s="161" t="n"/>
      <c r="BQ12" s="161" t="n"/>
      <c r="BR12" s="161" t="n"/>
      <c r="BS12" s="161" t="n"/>
      <c r="BT12" s="161" t="n"/>
      <c r="BU12" s="161" t="n"/>
      <c r="BV12" s="161" t="n"/>
      <c r="BW12" s="161" t="n"/>
      <c r="BX12" s="161" t="n"/>
      <c r="BY12" s="161" t="n"/>
      <c r="BZ12" s="161" t="n"/>
      <c r="CA12" s="161" t="n"/>
      <c r="CB12" s="161" t="n"/>
      <c r="CC12" s="161" t="n"/>
      <c r="CD12" s="161" t="n"/>
      <c r="CE12" s="161" t="n"/>
      <c r="CF12" s="161" t="n"/>
      <c r="CG12" s="161" t="n"/>
      <c r="CH12" s="161" t="n"/>
      <c r="CI12" s="161" t="n"/>
      <c r="CJ12" s="161" t="n"/>
      <c r="CK12" s="161" t="n"/>
      <c r="CL12" s="161" t="n"/>
      <c r="CO12" s="192" t="inlineStr">
        <is>
          <t>U.Bruta</t>
        </is>
      </c>
      <c r="CP12" s="193">
        <f>+CP10+CP11</f>
        <v/>
      </c>
      <c r="CQ12" s="193">
        <f>+CQ10+CQ11</f>
        <v/>
      </c>
      <c r="CR12" s="193">
        <f>+CR10+CR11</f>
        <v/>
      </c>
      <c r="CS12" s="193">
        <f>+CS10+CS11</f>
        <v/>
      </c>
      <c r="CT12" s="193">
        <f>+CT10+CT11</f>
        <v/>
      </c>
      <c r="CU12" s="193">
        <f>+CU10+CU11</f>
        <v/>
      </c>
      <c r="CV12" s="193">
        <f>+CV10+CV11</f>
        <v/>
      </c>
      <c r="CW12" s="193">
        <f>+CW10+CW11</f>
        <v/>
      </c>
      <c r="CX12" s="193">
        <f>+CX10+CX11</f>
        <v/>
      </c>
      <c r="CY12" s="193">
        <f>+CY10+CY11</f>
        <v/>
      </c>
      <c r="CZ12" s="193">
        <f>+CZ10+CZ11</f>
        <v/>
      </c>
      <c r="DA12" s="193">
        <f>+DA10+DA11</f>
        <v/>
      </c>
      <c r="DB12" s="193">
        <f>+DB10+DB11</f>
        <v/>
      </c>
      <c r="DC12" s="193">
        <f>+DC10+DC11</f>
        <v/>
      </c>
      <c r="DD12" s="193">
        <f>+DD10+DD11</f>
        <v/>
      </c>
      <c r="DE12" s="193">
        <f>+DE10+DE11</f>
        <v/>
      </c>
      <c r="DF12" s="193">
        <f>+DF10+DF11</f>
        <v/>
      </c>
      <c r="DG12" s="193">
        <f>+DG10+DG11</f>
        <v/>
      </c>
      <c r="DH12" s="193">
        <f>+DH10+DH11</f>
        <v/>
      </c>
      <c r="DI12" s="193">
        <f>+DI10+DI11</f>
        <v/>
      </c>
      <c r="DJ12" s="193">
        <f>+DJ10+DJ11</f>
        <v/>
      </c>
      <c r="DK12" s="193">
        <f>+DK10+DK11</f>
        <v/>
      </c>
      <c r="DL12" s="193">
        <f>+DL10+DL11</f>
        <v/>
      </c>
      <c r="DM12" s="193">
        <f>+DM10+DM11</f>
        <v/>
      </c>
      <c r="DN12" s="193">
        <f>+DN10+DN11</f>
        <v/>
      </c>
      <c r="DO12" s="193">
        <f>+DO10+DO11</f>
        <v/>
      </c>
      <c r="DP12" s="193">
        <f>+DP10+DP11</f>
        <v/>
      </c>
      <c r="DQ12" s="193">
        <f>+DQ10+DQ11</f>
        <v/>
      </c>
      <c r="DR12" s="193">
        <f>+DR10+DR11</f>
        <v/>
      </c>
      <c r="DS12" s="193">
        <f>+DS10+DS11</f>
        <v/>
      </c>
      <c r="DT12" s="193">
        <f>+DT10+DT11</f>
        <v/>
      </c>
      <c r="DU12" s="193">
        <f>+DU10+DU11</f>
        <v/>
      </c>
      <c r="DV12" s="193">
        <f>+DV10+DV11</f>
        <v/>
      </c>
      <c r="DW12" s="193">
        <f>+DW10+DW11</f>
        <v/>
      </c>
      <c r="DX12" s="193">
        <f>+DX10+DX11</f>
        <v/>
      </c>
      <c r="DY12" s="193">
        <f>+DY10+DY11</f>
        <v/>
      </c>
    </row>
    <row r="13" ht="13.5" customHeight="1" thickTop="1">
      <c r="A13" s="180" t="inlineStr">
        <is>
          <t>Tasa</t>
        </is>
      </c>
      <c r="B13" s="161" t="inlineStr">
        <is>
          <t>DTF +</t>
        </is>
      </c>
      <c r="C13" s="194" t="n">
        <v>-0.02</v>
      </c>
      <c r="D13" s="1783">
        <f>+(((1+(((C13+B11)/4)/(1-((C13+B11)/4))))^4)-1)</f>
        <v/>
      </c>
      <c r="E13" s="196">
        <f>+(((1+D13)^(0.0833333333333333))-1)</f>
        <v/>
      </c>
      <c r="F13" s="184" t="n"/>
      <c r="G13" s="180" t="inlineStr">
        <is>
          <t>Tasa</t>
        </is>
      </c>
      <c r="H13" s="161" t="inlineStr">
        <is>
          <t>DTF +</t>
        </is>
      </c>
      <c r="I13" s="197" t="n">
        <v>0.02</v>
      </c>
      <c r="J13" s="1783">
        <f>+(((1+(((I13+H11)/4)/(1-((I13+H11)/4))))^4)-1)</f>
        <v/>
      </c>
      <c r="K13" s="196">
        <f>+(((1+J13)^(0.0833333333333333))-1)</f>
        <v/>
      </c>
      <c r="L13" s="180" t="inlineStr">
        <is>
          <t>Tasa</t>
        </is>
      </c>
      <c r="M13" s="161" t="inlineStr">
        <is>
          <t>DTF +</t>
        </is>
      </c>
      <c r="N13" s="194">
        <f>+I13</f>
        <v/>
      </c>
      <c r="O13" s="1783">
        <f>+(((1+(((N13+M11)/4)/(1-((N13+M11)/4))))^4)-1)</f>
        <v/>
      </c>
      <c r="P13" s="196">
        <f>+(((1+O13)^(0.0833333333333333))-1)</f>
        <v/>
      </c>
      <c r="Q13" s="184" t="n"/>
      <c r="R13" s="180" t="inlineStr">
        <is>
          <t>Tasa</t>
        </is>
      </c>
      <c r="S13" s="161" t="inlineStr">
        <is>
          <t>DTF +</t>
        </is>
      </c>
      <c r="T13" s="197">
        <f>+Intro_data!C48/100</f>
        <v/>
      </c>
      <c r="U13" s="1783">
        <f>+(((1+(((T13+S11)/4)/(1-((T13+S11)/4))))^4)-1)</f>
        <v/>
      </c>
      <c r="V13" s="196">
        <f>+(((1+U13)^(0.0833333333333333))-1)</f>
        <v/>
      </c>
      <c r="W13" s="186" t="n"/>
      <c r="X13" s="161" t="n"/>
      <c r="Y13" s="161" t="n"/>
      <c r="Z13" s="161" t="n"/>
      <c r="AA13" s="161" t="n"/>
      <c r="AB13" s="161" t="n"/>
      <c r="AC13" s="161" t="n"/>
      <c r="AD13" s="161" t="n"/>
      <c r="AE13" s="161" t="n"/>
      <c r="AF13" s="161" t="n"/>
      <c r="AG13" s="161" t="n"/>
      <c r="AH13" s="161" t="n"/>
      <c r="AI13" s="161" t="n"/>
      <c r="AJ13" s="161" t="n"/>
      <c r="AK13" s="161" t="n"/>
      <c r="AL13" s="161" t="n"/>
      <c r="AM13" s="161" t="n"/>
      <c r="AN13" s="161" t="n"/>
      <c r="AO13" s="161" t="n"/>
      <c r="AP13" s="161" t="n"/>
      <c r="AQ13" s="161" t="n"/>
      <c r="AR13" s="161" t="n"/>
      <c r="AS13" s="161" t="n"/>
      <c r="AT13" s="161" t="n"/>
      <c r="AU13" s="161" t="n"/>
      <c r="AV13" s="161" t="n"/>
      <c r="AW13" s="161" t="n"/>
      <c r="AX13" s="161" t="n"/>
      <c r="AY13" s="161" t="n"/>
      <c r="AZ13" s="161" t="n"/>
      <c r="BA13" s="161" t="n"/>
      <c r="BB13" s="161" t="n"/>
      <c r="BC13" s="161" t="n"/>
      <c r="BD13" s="161" t="n"/>
      <c r="BE13" s="161" t="n"/>
      <c r="BF13" s="161" t="n"/>
      <c r="BG13" s="161" t="n"/>
      <c r="BH13" s="161" t="n"/>
      <c r="BI13" s="161" t="n"/>
      <c r="BJ13" s="161" t="n"/>
      <c r="BK13" s="161" t="n"/>
      <c r="BL13" s="161" t="n"/>
      <c r="BM13" s="161" t="n"/>
      <c r="BN13" s="161" t="n"/>
      <c r="BO13" s="161" t="n"/>
      <c r="BP13" s="161" t="n"/>
      <c r="BQ13" s="161" t="n"/>
      <c r="BR13" s="161" t="n"/>
      <c r="BS13" s="161" t="n"/>
      <c r="BT13" s="161" t="n"/>
      <c r="BU13" s="161" t="n"/>
      <c r="BV13" s="161" t="n"/>
      <c r="BW13" s="161" t="n"/>
      <c r="BX13" s="161" t="n"/>
      <c r="BY13" s="161" t="n"/>
      <c r="BZ13" s="161" t="n"/>
      <c r="CA13" s="161" t="n"/>
      <c r="CB13" s="161" t="n"/>
      <c r="CC13" s="161" t="n"/>
      <c r="CD13" s="161" t="n"/>
      <c r="CE13" s="161" t="n"/>
      <c r="CF13" s="161" t="n"/>
      <c r="CG13" s="161" t="n"/>
      <c r="CH13" s="161" t="n"/>
      <c r="CI13" s="161" t="n"/>
      <c r="CJ13" s="161" t="n"/>
      <c r="CK13" s="161" t="n"/>
      <c r="CL13" s="161" t="n"/>
      <c r="CO13" s="161" t="inlineStr">
        <is>
          <t>Comision</t>
        </is>
      </c>
      <c r="CP13" s="178">
        <f>+#REF!</f>
        <v/>
      </c>
      <c r="CQ13" s="178">
        <f>+#REF!</f>
        <v/>
      </c>
      <c r="CR13" s="178">
        <f>+#REF!</f>
        <v/>
      </c>
      <c r="CS13" s="178">
        <f>+#REF!</f>
        <v/>
      </c>
      <c r="CT13" s="178">
        <f>+#REF!</f>
        <v/>
      </c>
      <c r="CU13" s="178">
        <f>+#REF!</f>
        <v/>
      </c>
      <c r="CV13" s="178">
        <f>+#REF!</f>
        <v/>
      </c>
      <c r="CW13" s="178">
        <f>+#REF!</f>
        <v/>
      </c>
      <c r="CX13" s="178">
        <f>+#REF!</f>
        <v/>
      </c>
      <c r="CY13" s="178">
        <f>+#REF!</f>
        <v/>
      </c>
      <c r="CZ13" s="178">
        <f>+#REF!</f>
        <v/>
      </c>
      <c r="DA13" s="198">
        <f>+#REF!</f>
        <v/>
      </c>
      <c r="DB13" s="178">
        <f>+#REF!</f>
        <v/>
      </c>
      <c r="DC13" s="178">
        <f>+#REF!</f>
        <v/>
      </c>
      <c r="DD13" s="178">
        <f>+#REF!</f>
        <v/>
      </c>
      <c r="DE13" s="178">
        <f>+#REF!</f>
        <v/>
      </c>
      <c r="DF13" s="178">
        <f>+#REF!</f>
        <v/>
      </c>
      <c r="DG13" s="178">
        <f>+#REF!</f>
        <v/>
      </c>
      <c r="DH13" s="178">
        <f>+#REF!</f>
        <v/>
      </c>
      <c r="DI13" s="178">
        <f>+#REF!</f>
        <v/>
      </c>
      <c r="DJ13" s="178">
        <f>+#REF!</f>
        <v/>
      </c>
      <c r="DK13" s="178">
        <f>+#REF!</f>
        <v/>
      </c>
      <c r="DL13" s="178">
        <f>+#REF!</f>
        <v/>
      </c>
      <c r="DM13" s="178">
        <f>+#REF!</f>
        <v/>
      </c>
      <c r="DN13" s="178">
        <f>+#REF!</f>
        <v/>
      </c>
      <c r="DO13" s="178">
        <f>+#REF!</f>
        <v/>
      </c>
      <c r="DP13" s="178">
        <f>+#REF!</f>
        <v/>
      </c>
      <c r="DQ13" s="178">
        <f>+#REF!</f>
        <v/>
      </c>
      <c r="DR13" s="178">
        <f>+#REF!</f>
        <v/>
      </c>
      <c r="DS13" s="178">
        <f>+#REF!</f>
        <v/>
      </c>
      <c r="DT13" s="178">
        <f>+#REF!</f>
        <v/>
      </c>
      <c r="DU13" s="178">
        <f>+#REF!</f>
        <v/>
      </c>
      <c r="DV13" s="178">
        <f>+#REF!</f>
        <v/>
      </c>
      <c r="DW13" s="178">
        <f>+#REF!</f>
        <v/>
      </c>
      <c r="DX13" s="178">
        <f>+#REF!</f>
        <v/>
      </c>
      <c r="DY13" s="178">
        <f>+#REF!</f>
        <v/>
      </c>
    </row>
    <row r="14" ht="13.5" customHeight="1" thickBot="1">
      <c r="A14" s="180" t="inlineStr">
        <is>
          <t>Plazo</t>
        </is>
      </c>
      <c r="B14" s="199">
        <f>+Intro_data!C44*Intro_data!C45</f>
        <v/>
      </c>
      <c r="C14" s="1564" t="inlineStr">
        <is>
          <t>Meses</t>
        </is>
      </c>
      <c r="E14" s="183" t="n"/>
      <c r="F14" s="184" t="n"/>
      <c r="G14" s="180" t="inlineStr">
        <is>
          <t>Plazo</t>
        </is>
      </c>
      <c r="H14" s="200">
        <f>+B14</f>
        <v/>
      </c>
      <c r="I14" s="1564" t="inlineStr">
        <is>
          <t>Meses</t>
        </is>
      </c>
      <c r="K14" s="183" t="n"/>
      <c r="L14" s="180" t="inlineStr">
        <is>
          <t>Plazo</t>
        </is>
      </c>
      <c r="M14" s="200">
        <f>+H14</f>
        <v/>
      </c>
      <c r="N14" s="1564" t="inlineStr">
        <is>
          <t>Meses</t>
        </is>
      </c>
      <c r="P14" s="183" t="n"/>
      <c r="Q14" s="184" t="n"/>
      <c r="R14" s="180" t="inlineStr">
        <is>
          <t>Plazo</t>
        </is>
      </c>
      <c r="S14" s="200">
        <f>+M14</f>
        <v/>
      </c>
      <c r="T14" s="1564" t="inlineStr">
        <is>
          <t>Meses</t>
        </is>
      </c>
      <c r="V14" s="183" t="n"/>
      <c r="W14" s="186" t="n"/>
      <c r="X14" s="189" t="n"/>
      <c r="Y14" s="189" t="n"/>
      <c r="Z14" s="189" t="n"/>
      <c r="AA14" s="189" t="n"/>
      <c r="AB14" s="189" t="n"/>
      <c r="AC14" s="189" t="n"/>
      <c r="AD14" s="189" t="n"/>
      <c r="AE14" s="189" t="n"/>
      <c r="AF14" s="189" t="n"/>
      <c r="AG14" s="189" t="n"/>
      <c r="AH14" s="189" t="n"/>
      <c r="AI14" s="189" t="n"/>
      <c r="AJ14" s="189" t="n"/>
      <c r="AK14" s="189" t="n"/>
      <c r="AL14" s="189" t="n"/>
      <c r="AM14" s="189" t="n"/>
      <c r="AN14" s="189" t="n"/>
      <c r="AO14" s="161" t="n"/>
      <c r="AP14" s="161" t="n"/>
      <c r="AQ14" s="161" t="n"/>
      <c r="AR14" s="161" t="n"/>
      <c r="AS14" s="161" t="n"/>
      <c r="AT14" s="161" t="n"/>
      <c r="AU14" s="161" t="n"/>
      <c r="AV14" s="161" t="n"/>
      <c r="AW14" s="161" t="n"/>
      <c r="AX14" s="161" t="n"/>
      <c r="AY14" s="161" t="n"/>
      <c r="AZ14" s="161" t="n"/>
      <c r="BA14" s="161" t="n"/>
      <c r="BB14" s="161" t="n"/>
      <c r="BC14" s="161" t="n"/>
      <c r="BD14" s="161" t="n"/>
      <c r="BE14" s="161" t="n"/>
      <c r="BF14" s="161" t="n"/>
      <c r="BG14" s="161" t="n"/>
      <c r="BH14" s="161" t="n"/>
      <c r="BI14" s="161" t="n"/>
      <c r="BJ14" s="161" t="n"/>
      <c r="BK14" s="161" t="n"/>
      <c r="BL14" s="161" t="n"/>
      <c r="BM14" s="161" t="n"/>
      <c r="BN14" s="161" t="n"/>
      <c r="BO14" s="161" t="n"/>
      <c r="BP14" s="161" t="n"/>
      <c r="BQ14" s="161" t="n"/>
      <c r="BR14" s="161" t="n"/>
      <c r="BS14" s="161" t="n"/>
      <c r="BT14" s="161" t="n"/>
      <c r="BU14" s="161" t="n"/>
      <c r="BV14" s="161" t="n"/>
      <c r="BW14" s="161" t="n"/>
      <c r="BX14" s="161" t="n"/>
      <c r="BY14" s="161" t="n"/>
      <c r="BZ14" s="161" t="n"/>
      <c r="CA14" s="161" t="n"/>
      <c r="CB14" s="161" t="n"/>
      <c r="CC14" s="161" t="n"/>
      <c r="CD14" s="161" t="n"/>
      <c r="CE14" s="161" t="n"/>
      <c r="CF14" s="161" t="n"/>
      <c r="CH14" s="1564" t="n">
        <v>1</v>
      </c>
      <c r="CI14" s="192" t="inlineStr">
        <is>
          <t>U. Operación</t>
        </is>
      </c>
      <c r="CJ14" s="193">
        <f>+CP12+CP13</f>
        <v/>
      </c>
      <c r="CK14" s="193">
        <f>+CQ12+CQ13</f>
        <v/>
      </c>
      <c r="CL14" s="193">
        <f>+CR12+CR13</f>
        <v/>
      </c>
      <c r="CM14" s="193">
        <f>+CS12+CS13</f>
        <v/>
      </c>
      <c r="CN14" s="193">
        <f>+CT12+CT13</f>
        <v/>
      </c>
      <c r="CO14" s="193">
        <f>+CU12+CU13</f>
        <v/>
      </c>
      <c r="CP14" s="193">
        <f>+CV12+CV13</f>
        <v/>
      </c>
      <c r="CQ14" s="193">
        <f>+CW12+CW13</f>
        <v/>
      </c>
      <c r="CR14" s="193">
        <f>+CX12+CX13</f>
        <v/>
      </c>
      <c r="CS14" s="193">
        <f>+CY12+CY13</f>
        <v/>
      </c>
      <c r="CT14" s="193">
        <f>+CZ12+CZ13</f>
        <v/>
      </c>
      <c r="CU14" s="193">
        <f>+DA12+DA13</f>
        <v/>
      </c>
      <c r="CV14" s="193">
        <f>+DB12+DB13</f>
        <v/>
      </c>
      <c r="CW14" s="193">
        <f>+DC12+DC13</f>
        <v/>
      </c>
      <c r="CX14" s="193">
        <f>+DD12+DD13</f>
        <v/>
      </c>
      <c r="CY14" s="193">
        <f>+DE12+DE13</f>
        <v/>
      </c>
      <c r="CZ14" s="193">
        <f>+DF12+DF13</f>
        <v/>
      </c>
      <c r="DA14" s="193">
        <f>+DG12+DG13</f>
        <v/>
      </c>
      <c r="DB14" s="193">
        <f>+DH12+DH13</f>
        <v/>
      </c>
      <c r="DC14" s="193">
        <f>+DI12+DI13</f>
        <v/>
      </c>
      <c r="DD14" s="193">
        <f>+DJ12+DJ13</f>
        <v/>
      </c>
      <c r="DE14" s="193">
        <f>+DK12+DK13</f>
        <v/>
      </c>
      <c r="DF14" s="193">
        <f>+DL12+DL13</f>
        <v/>
      </c>
      <c r="DG14" s="193">
        <f>+DM12+DM13</f>
        <v/>
      </c>
      <c r="DH14" s="193">
        <f>+DN12+DN13</f>
        <v/>
      </c>
      <c r="DI14" s="193">
        <f>+DO12+DO13</f>
        <v/>
      </c>
      <c r="DJ14" s="193">
        <f>+DP12+DP13</f>
        <v/>
      </c>
      <c r="DK14" s="193">
        <f>+DQ12+DQ13</f>
        <v/>
      </c>
      <c r="DL14" s="193">
        <f>+DR12+DR13</f>
        <v/>
      </c>
      <c r="DM14" s="193">
        <f>+DS12+DS13</f>
        <v/>
      </c>
      <c r="DN14" s="193">
        <f>+DT12+DT13</f>
        <v/>
      </c>
      <c r="DO14" s="193">
        <f>+DU12+DU13</f>
        <v/>
      </c>
      <c r="DP14" s="193">
        <f>+DV12+DV13</f>
        <v/>
      </c>
      <c r="DQ14" s="193">
        <f>+DW12+DW13</f>
        <v/>
      </c>
      <c r="DR14" s="193">
        <f>+DX12+DX13</f>
        <v/>
      </c>
      <c r="DS14" s="193">
        <f>+DY12+DY13</f>
        <v/>
      </c>
    </row>
    <row r="15" ht="14.25" customHeight="1" thickBot="1" thickTop="1">
      <c r="A15" s="1073" t="n"/>
      <c r="B15" s="1545" t="n"/>
      <c r="C15" s="1545" t="n"/>
      <c r="D15" s="1545" t="n"/>
      <c r="E15" s="1079" t="n"/>
      <c r="F15" s="1784" t="n"/>
      <c r="G15" s="1073" t="n"/>
      <c r="H15" s="1545" t="n"/>
      <c r="I15" s="1545" t="n"/>
      <c r="J15" s="1545" t="n"/>
      <c r="K15" s="1079" t="n"/>
      <c r="L15" s="1073" t="n"/>
      <c r="M15" s="1545" t="n"/>
      <c r="N15" s="1545" t="n"/>
      <c r="O15" s="1545" t="n"/>
      <c r="P15" s="1079" t="n"/>
      <c r="Q15" s="1784" t="n"/>
      <c r="R15" s="1073" t="n"/>
      <c r="S15" s="1545" t="n"/>
      <c r="T15" s="1545" t="n"/>
      <c r="U15" s="1545" t="n"/>
      <c r="V15" s="1079" t="n"/>
      <c r="W15" s="1785" t="n"/>
      <c r="X15" s="161" t="n"/>
      <c r="Y15" s="161" t="n"/>
      <c r="Z15" s="161" t="n"/>
      <c r="AA15" s="161" t="n"/>
      <c r="AB15" s="161" t="n"/>
      <c r="AC15" s="161" t="n"/>
      <c r="AD15" s="161" t="n"/>
      <c r="AE15" s="161" t="n"/>
      <c r="AF15" s="161" t="n"/>
      <c r="AG15" s="161" t="n"/>
      <c r="AH15" s="161" t="n"/>
      <c r="AI15" s="161" t="n"/>
      <c r="AJ15" s="161" t="n"/>
      <c r="AK15" s="161" t="n"/>
      <c r="AL15" s="161" t="n"/>
      <c r="AM15" s="161" t="n"/>
      <c r="AN15" s="161" t="n"/>
      <c r="AO15" s="161" t="n"/>
      <c r="AP15" s="161" t="n"/>
      <c r="AQ15" s="161" t="n"/>
      <c r="AR15" s="161" t="n"/>
      <c r="AS15" s="161" t="n"/>
      <c r="AT15" s="161" t="n"/>
      <c r="AU15" s="161" t="n"/>
      <c r="AV15" s="161" t="n"/>
      <c r="AW15" s="161" t="n"/>
      <c r="AX15" s="161" t="n"/>
      <c r="AY15" s="161" t="n"/>
      <c r="AZ15" s="161" t="n"/>
      <c r="BA15" s="161" t="n"/>
      <c r="BB15" s="161" t="n"/>
      <c r="BC15" s="161" t="n"/>
      <c r="BD15" s="161" t="n"/>
      <c r="BE15" s="161" t="n"/>
      <c r="BF15" s="161" t="n"/>
      <c r="BG15" s="161" t="n"/>
      <c r="BH15" s="161" t="n"/>
      <c r="BI15" s="161" t="n"/>
      <c r="BJ15" s="161" t="n"/>
      <c r="BK15" s="161" t="n"/>
      <c r="BL15" s="161" t="n"/>
      <c r="BM15" s="161" t="n"/>
      <c r="BN15" s="161" t="n"/>
      <c r="BO15" s="161" t="n"/>
      <c r="BP15" s="161" t="n"/>
      <c r="BQ15" s="161" t="n"/>
      <c r="BR15" s="161" t="n"/>
      <c r="BS15" s="161" t="n"/>
      <c r="BT15" s="161" t="n"/>
      <c r="BU15" s="161" t="n"/>
      <c r="BV15" s="161" t="n"/>
      <c r="BW15" s="161" t="n"/>
      <c r="BX15" s="161" t="n"/>
      <c r="BY15" s="161" t="n"/>
      <c r="BZ15" s="161" t="n"/>
      <c r="CA15" s="161" t="n"/>
      <c r="CB15" s="161" t="n"/>
      <c r="CC15" s="161" t="n"/>
      <c r="CD15" s="161" t="n"/>
      <c r="CE15" s="161" t="n"/>
      <c r="CF15" s="161" t="n"/>
      <c r="CH15" s="161" t="n"/>
      <c r="CI15" s="161" t="inlineStr">
        <is>
          <t>Acumulado</t>
        </is>
      </c>
      <c r="CJ15" s="178">
        <f>+CJ14</f>
        <v/>
      </c>
      <c r="CK15" s="178">
        <f>+CJ15+CK14</f>
        <v/>
      </c>
      <c r="CL15" s="178">
        <f>+CK15+CL14</f>
        <v/>
      </c>
      <c r="CM15" s="178">
        <f>+CL15+CM14</f>
        <v/>
      </c>
      <c r="CN15" s="178">
        <f>+CM15+CN14</f>
        <v/>
      </c>
      <c r="CO15" s="178">
        <f>+CN15+CO14</f>
        <v/>
      </c>
      <c r="CP15" s="178">
        <f>+CO15+CP14</f>
        <v/>
      </c>
      <c r="CQ15" s="178">
        <f>+CP15+CQ14</f>
        <v/>
      </c>
      <c r="CR15" s="178">
        <f>+CQ15+CR14</f>
        <v/>
      </c>
      <c r="CS15" s="178">
        <f>+CR15+CS14</f>
        <v/>
      </c>
      <c r="CT15" s="178">
        <f>+CS15+CT14</f>
        <v/>
      </c>
      <c r="CU15" s="198">
        <f>+CT15+CU14</f>
        <v/>
      </c>
      <c r="CV15" s="178">
        <f>+CU15+CV14</f>
        <v/>
      </c>
      <c r="CW15" s="178">
        <f>+CV15+CW14</f>
        <v/>
      </c>
      <c r="CX15" s="178">
        <f>+CW15+CX14</f>
        <v/>
      </c>
      <c r="CY15" s="178">
        <f>+CX15+CY14</f>
        <v/>
      </c>
      <c r="CZ15" s="178">
        <f>+CY15+CZ14</f>
        <v/>
      </c>
      <c r="DA15" s="178">
        <f>+CZ15+DA14</f>
        <v/>
      </c>
      <c r="DB15" s="178">
        <f>+DA15+DB14</f>
        <v/>
      </c>
      <c r="DC15" s="178">
        <f>+DB15+DC14</f>
        <v/>
      </c>
      <c r="DD15" s="178">
        <f>+DC15+DD14</f>
        <v/>
      </c>
      <c r="DE15" s="178">
        <f>+DD15+DE14</f>
        <v/>
      </c>
      <c r="DF15" s="178">
        <f>+DE15+DF14</f>
        <v/>
      </c>
      <c r="DG15" s="178">
        <f>+DF15+DG14</f>
        <v/>
      </c>
      <c r="DH15" s="178">
        <f>+DG15+DH14</f>
        <v/>
      </c>
      <c r="DI15" s="178">
        <f>+DH15+DI14</f>
        <v/>
      </c>
      <c r="DJ15" s="178">
        <f>+DI15+DJ14</f>
        <v/>
      </c>
      <c r="DK15" s="178">
        <f>+DJ15+DK14</f>
        <v/>
      </c>
      <c r="DL15" s="178">
        <f>+DK15+DL14</f>
        <v/>
      </c>
      <c r="DM15" s="178">
        <f>+DL15+DM14</f>
        <v/>
      </c>
      <c r="DN15" s="178">
        <f>+DM15+DN14</f>
        <v/>
      </c>
      <c r="DO15" s="178">
        <f>+DN15+DO14</f>
        <v/>
      </c>
      <c r="DP15" s="178">
        <f>+DO15+DP14</f>
        <v/>
      </c>
      <c r="DQ15" s="178">
        <f>+DP15+DQ14</f>
        <v/>
      </c>
      <c r="DR15" s="178">
        <f>+DQ15+DR14</f>
        <v/>
      </c>
      <c r="DS15" s="178">
        <f>+DR15+DS14</f>
        <v/>
      </c>
    </row>
    <row r="16" ht="13.5" customHeight="1" thickBot="1">
      <c r="A16" s="206" t="n"/>
      <c r="C16" s="1786" t="n"/>
      <c r="E16" s="183" t="n"/>
      <c r="F16" s="208" t="n"/>
      <c r="G16" s="206" t="n"/>
      <c r="I16" s="1786" t="n"/>
      <c r="K16" s="183" t="n"/>
      <c r="L16" s="206" t="n"/>
      <c r="N16" s="1786" t="n"/>
      <c r="P16" s="183" t="n"/>
      <c r="Q16" s="208" t="n"/>
      <c r="R16" s="206" t="n"/>
      <c r="T16" s="1786" t="n"/>
      <c r="V16" s="183" t="n"/>
      <c r="W16" s="209" t="n"/>
      <c r="DA16" s="182" t="n">
        <v>64986.9472122634</v>
      </c>
    </row>
    <row r="17" hidden="1" ht="24" customHeight="1" thickBot="1">
      <c r="A17" s="1563" t="inlineStr">
        <is>
          <t xml:space="preserve">Costo financiero </t>
        </is>
      </c>
      <c r="E17" s="1083" t="n"/>
      <c r="F17" s="184" t="n"/>
      <c r="G17" s="1563" t="inlineStr">
        <is>
          <t xml:space="preserve">Costo financiero </t>
        </is>
      </c>
      <c r="K17" s="1083" t="n"/>
      <c r="L17" s="1563" t="inlineStr">
        <is>
          <t xml:space="preserve">Costo financiero </t>
        </is>
      </c>
      <c r="P17" s="1083" t="n"/>
      <c r="Q17" s="184" t="n"/>
      <c r="R17" s="1563" t="inlineStr">
        <is>
          <t xml:space="preserve">Costo financiero </t>
        </is>
      </c>
      <c r="V17" s="1083" t="n"/>
      <c r="W17" s="186" t="n"/>
      <c r="X17" s="161" t="n"/>
      <c r="Y17" s="161" t="n"/>
      <c r="Z17" s="161" t="n"/>
      <c r="AA17" s="161" t="n"/>
      <c r="AB17" s="161" t="n"/>
      <c r="AC17" s="161" t="n"/>
      <c r="AD17" s="161" t="n"/>
      <c r="AE17" s="161" t="n"/>
      <c r="AF17" s="161" t="n"/>
      <c r="AG17" s="161" t="n"/>
      <c r="AH17" s="161" t="n"/>
      <c r="AI17" s="161" t="n"/>
      <c r="AJ17" s="161" t="n"/>
      <c r="AK17" s="161" t="n"/>
      <c r="AL17" s="161" t="n"/>
      <c r="AM17" s="161" t="n"/>
      <c r="AN17" s="161" t="n"/>
      <c r="AO17" s="161" t="n"/>
      <c r="AP17" s="161" t="n"/>
      <c r="AQ17" s="161" t="n"/>
      <c r="AR17" s="161" t="n"/>
      <c r="AS17" s="161" t="n"/>
      <c r="AT17" s="161" t="n"/>
      <c r="AU17" s="1567" t="n"/>
      <c r="AV17" s="1567" t="n"/>
      <c r="AW17" s="1567" t="n"/>
      <c r="AX17" s="1567" t="n"/>
      <c r="AY17" s="1567" t="n"/>
      <c r="AZ17" s="1567" t="n"/>
      <c r="BA17" s="1567" t="n"/>
      <c r="BB17" s="1567" t="n"/>
      <c r="BC17" s="1567" t="n"/>
      <c r="BD17" s="1567" t="n"/>
      <c r="BE17" s="1567" t="n"/>
      <c r="BF17" s="1567" t="n"/>
      <c r="BG17" s="1567" t="n"/>
      <c r="BH17" s="1567" t="n"/>
      <c r="BI17" s="1567" t="n"/>
      <c r="BJ17" s="1567" t="n"/>
      <c r="BK17" s="1567" t="n"/>
      <c r="BL17" s="1567" t="n"/>
      <c r="BM17" s="1567" t="n"/>
      <c r="BN17" s="1567" t="n"/>
      <c r="BO17" s="1567" t="n"/>
      <c r="BP17" s="1567" t="n"/>
      <c r="BQ17" s="1567" t="n"/>
      <c r="BR17" s="1567" t="n"/>
      <c r="BS17" s="1567" t="n"/>
      <c r="BT17" s="1567" t="n"/>
      <c r="BU17" s="1567" t="n"/>
      <c r="BV17" s="1567" t="n"/>
      <c r="BW17" s="1567" t="n"/>
      <c r="BX17" s="1567" t="n"/>
      <c r="BY17" s="1567" t="n"/>
      <c r="BZ17" s="1567" t="n"/>
      <c r="CA17" s="1567" t="n"/>
      <c r="CB17" s="1567" t="n"/>
      <c r="CC17" s="1567" t="n"/>
      <c r="CD17" s="1567" t="n"/>
      <c r="CE17" s="1567" t="n"/>
      <c r="CF17" s="1567" t="n"/>
      <c r="CG17" s="1567" t="n"/>
      <c r="CH17" s="1567" t="n"/>
      <c r="CI17" s="1567" t="n"/>
      <c r="CJ17" s="1567" t="n"/>
      <c r="CK17" s="1567" t="n"/>
      <c r="CL17" s="1567" t="n"/>
      <c r="CP17" s="192">
        <f>+CO12</f>
        <v/>
      </c>
      <c r="CQ17" s="193">
        <f>+CP12</f>
        <v/>
      </c>
      <c r="CR17" s="193">
        <f>+CQ12</f>
        <v/>
      </c>
      <c r="CS17" s="193">
        <f>+CR12</f>
        <v/>
      </c>
      <c r="CT17" s="193">
        <f>+CS12</f>
        <v/>
      </c>
      <c r="CU17" s="193">
        <f>+CT12</f>
        <v/>
      </c>
      <c r="CV17" s="193">
        <f>+CU12</f>
        <v/>
      </c>
      <c r="CW17" s="193">
        <f>+CV12</f>
        <v/>
      </c>
      <c r="CX17" s="193">
        <f>+CW12</f>
        <v/>
      </c>
      <c r="CY17" s="193">
        <f>+CX12</f>
        <v/>
      </c>
      <c r="CZ17" s="193">
        <f>+CY12</f>
        <v/>
      </c>
      <c r="DA17" s="193">
        <f>+CZ12</f>
        <v/>
      </c>
      <c r="DB17" s="193">
        <f>+DA12</f>
        <v/>
      </c>
      <c r="DC17" s="193">
        <f>+DB12</f>
        <v/>
      </c>
      <c r="DD17" s="193">
        <f>+DC12</f>
        <v/>
      </c>
      <c r="DE17" s="193">
        <f>+DD12</f>
        <v/>
      </c>
      <c r="DF17" s="193">
        <f>+DE12</f>
        <v/>
      </c>
      <c r="DG17" s="193">
        <f>+DF12</f>
        <v/>
      </c>
      <c r="DH17" s="193">
        <f>+DG12</f>
        <v/>
      </c>
      <c r="DI17" s="193">
        <f>+DH12</f>
        <v/>
      </c>
      <c r="DJ17" s="193">
        <f>+DI12</f>
        <v/>
      </c>
      <c r="DK17" s="193">
        <f>+DJ12</f>
        <v/>
      </c>
      <c r="DL17" s="193">
        <f>+DK12</f>
        <v/>
      </c>
      <c r="DM17" s="193">
        <f>+DL12</f>
        <v/>
      </c>
      <c r="DN17" s="193">
        <f>+DM12</f>
        <v/>
      </c>
      <c r="DO17" s="193">
        <f>+DN12</f>
        <v/>
      </c>
      <c r="DP17" s="193">
        <f>+DO12</f>
        <v/>
      </c>
      <c r="DQ17" s="193">
        <f>+DP12</f>
        <v/>
      </c>
      <c r="DR17" s="193">
        <f>+DQ12</f>
        <v/>
      </c>
      <c r="DS17" s="193">
        <f>+DR12</f>
        <v/>
      </c>
      <c r="DT17" s="193">
        <f>+DS12</f>
        <v/>
      </c>
      <c r="DU17" s="193">
        <f>+DT12</f>
        <v/>
      </c>
      <c r="DV17" s="193">
        <f>+DU12</f>
        <v/>
      </c>
      <c r="DW17" s="193">
        <f>+DV12</f>
        <v/>
      </c>
      <c r="DX17" s="193">
        <f>+DW12</f>
        <v/>
      </c>
      <c r="DY17" s="193">
        <f>+DX12</f>
        <v/>
      </c>
      <c r="DZ17" s="193">
        <f>+DY12</f>
        <v/>
      </c>
    </row>
    <row r="18" hidden="1" ht="13.5" customHeight="1" thickTop="1">
      <c r="A18" s="206" t="n"/>
      <c r="C18" s="1787" t="n"/>
      <c r="E18" s="183" t="n"/>
      <c r="F18" s="184" t="n"/>
      <c r="G18" s="206" t="n"/>
      <c r="I18" s="1787" t="n"/>
      <c r="K18" s="183" t="n"/>
      <c r="L18" s="206" t="n"/>
      <c r="N18" s="1787" t="n"/>
      <c r="P18" s="183" t="n"/>
      <c r="Q18" s="184" t="n"/>
      <c r="R18" s="206" t="n"/>
      <c r="T18" s="1787" t="n"/>
      <c r="V18" s="183" t="n"/>
      <c r="W18" s="186" t="n"/>
      <c r="X18" s="161" t="n"/>
      <c r="Y18" s="161" t="n"/>
      <c r="Z18" s="161" t="n"/>
      <c r="AA18" s="161" t="n"/>
      <c r="AB18" s="161" t="n"/>
      <c r="AC18" s="161" t="n"/>
      <c r="AD18" s="161" t="n"/>
      <c r="AE18" s="161" t="n"/>
      <c r="AF18" s="161" t="n"/>
      <c r="AG18" s="161" t="n"/>
      <c r="AH18" s="161" t="n"/>
      <c r="AI18" s="161" t="n"/>
      <c r="AJ18" s="161" t="n"/>
      <c r="AK18" s="161" t="n"/>
      <c r="AL18" s="161" t="n"/>
      <c r="AM18" s="161" t="n"/>
      <c r="AN18" s="161" t="n"/>
      <c r="AO18" s="161" t="n"/>
      <c r="AP18" s="161" t="n"/>
      <c r="AQ18" s="161" t="n"/>
      <c r="AR18" s="161" t="n"/>
      <c r="AS18" s="161" t="n"/>
      <c r="AT18" s="161" t="n"/>
      <c r="AU18" s="161" t="n"/>
      <c r="AV18" s="161" t="n"/>
      <c r="AW18" s="161" t="n"/>
      <c r="AX18" s="161" t="n"/>
      <c r="AY18" s="161" t="n"/>
      <c r="AZ18" s="161" t="n"/>
      <c r="BA18" s="161" t="n"/>
      <c r="BB18" s="161" t="n"/>
      <c r="BC18" s="161" t="n"/>
      <c r="BD18" s="161" t="n"/>
      <c r="BE18" s="161" t="n"/>
      <c r="BF18" s="161" t="n"/>
      <c r="BG18" s="161" t="n"/>
      <c r="BH18" s="161" t="n"/>
      <c r="BI18" s="161" t="n"/>
      <c r="BJ18" s="161" t="n"/>
      <c r="BK18" s="161" t="n"/>
      <c r="BL18" s="161" t="n"/>
      <c r="BM18" s="161" t="n"/>
      <c r="BN18" s="161" t="n"/>
      <c r="BO18" s="161" t="n"/>
      <c r="BP18" s="161" t="n"/>
      <c r="BQ18" s="161" t="n"/>
      <c r="BR18" s="161" t="n"/>
      <c r="BS18" s="161" t="n"/>
      <c r="BT18" s="161" t="n"/>
      <c r="BU18" s="161" t="n"/>
      <c r="BV18" s="161" t="n"/>
      <c r="BW18" s="161" t="n"/>
      <c r="BX18" s="161" t="n"/>
      <c r="BY18" s="161" t="n"/>
      <c r="BZ18" s="161" t="n"/>
      <c r="CA18" s="161" t="n"/>
      <c r="CB18" s="161" t="n"/>
      <c r="CC18" s="161" t="n"/>
      <c r="CD18" s="161" t="n"/>
      <c r="CE18" s="161" t="n"/>
      <c r="CF18" s="161" t="n"/>
      <c r="CG18" s="161" t="n"/>
      <c r="CH18" s="161" t="n"/>
      <c r="CL18" s="161">
        <f>+CO13</f>
        <v/>
      </c>
      <c r="CM18" s="178">
        <f>+CP13</f>
        <v/>
      </c>
      <c r="CN18" s="178">
        <f>+CQ13</f>
        <v/>
      </c>
      <c r="CO18" s="178">
        <f>+CR13</f>
        <v/>
      </c>
      <c r="CP18" s="178">
        <f>+CS13</f>
        <v/>
      </c>
      <c r="CQ18" s="178">
        <f>+CT13</f>
        <v/>
      </c>
      <c r="CR18" s="178">
        <f>+CU13</f>
        <v/>
      </c>
      <c r="CS18" s="178">
        <f>+CV13</f>
        <v/>
      </c>
      <c r="CT18" s="178">
        <f>+CW13</f>
        <v/>
      </c>
      <c r="CU18" s="178">
        <f>+CX13</f>
        <v/>
      </c>
      <c r="CV18" s="178">
        <f>+CY13</f>
        <v/>
      </c>
      <c r="CW18" s="178">
        <f>+CZ13</f>
        <v/>
      </c>
      <c r="CX18" s="178">
        <f>+DA13</f>
        <v/>
      </c>
      <c r="CY18" s="178">
        <f>+DB13</f>
        <v/>
      </c>
      <c r="CZ18" s="178">
        <f>+DC13</f>
        <v/>
      </c>
      <c r="DA18" s="178">
        <f>+DD13</f>
        <v/>
      </c>
      <c r="DB18" s="178">
        <f>+DE13</f>
        <v/>
      </c>
      <c r="DC18" s="178">
        <f>+DF13</f>
        <v/>
      </c>
      <c r="DD18" s="178">
        <f>+DG13</f>
        <v/>
      </c>
      <c r="DE18" s="178">
        <f>+DH13</f>
        <v/>
      </c>
      <c r="DF18" s="178">
        <f>+DI13</f>
        <v/>
      </c>
      <c r="DG18" s="178">
        <f>+DJ13</f>
        <v/>
      </c>
      <c r="DH18" s="178">
        <f>+DK13</f>
        <v/>
      </c>
      <c r="DI18" s="178">
        <f>+DL13</f>
        <v/>
      </c>
      <c r="DJ18" s="178">
        <f>+DM13</f>
        <v/>
      </c>
      <c r="DK18" s="178">
        <f>+DN13</f>
        <v/>
      </c>
      <c r="DL18" s="178">
        <f>+DO13</f>
        <v/>
      </c>
      <c r="DM18" s="178">
        <f>+DP13</f>
        <v/>
      </c>
      <c r="DN18" s="178">
        <f>+DQ13</f>
        <v/>
      </c>
      <c r="DO18" s="178">
        <f>+DR13</f>
        <v/>
      </c>
      <c r="DP18" s="178">
        <f>+DS13</f>
        <v/>
      </c>
      <c r="DQ18" s="178">
        <f>+DT13</f>
        <v/>
      </c>
      <c r="DR18" s="178">
        <f>+DU13</f>
        <v/>
      </c>
      <c r="DS18" s="178">
        <f>+DV13</f>
        <v/>
      </c>
      <c r="DT18" s="178">
        <f>+DW13</f>
        <v/>
      </c>
      <c r="DU18" s="178">
        <f>+DX13</f>
        <v/>
      </c>
      <c r="DV18" s="178">
        <f>+DY13</f>
        <v/>
      </c>
    </row>
    <row r="19" hidden="1" ht="13.5" customHeight="1" thickBot="1">
      <c r="A19" s="211" t="inlineStr">
        <is>
          <t>TIR</t>
        </is>
      </c>
      <c r="B19" s="1783">
        <f>(((1+(IRR(B21:B221,0.01)))^12)-1)</f>
        <v/>
      </c>
      <c r="C19" s="1787" t="n"/>
      <c r="D19" s="161" t="inlineStr">
        <is>
          <t>DTF +</t>
        </is>
      </c>
      <c r="E19" s="196">
        <f>+(((((1+B19)^(0.25))-1))/(1+((((1+B19)^(0.25))-1)))*4)-B11</f>
        <v/>
      </c>
      <c r="F19" s="184" t="n"/>
      <c r="G19" s="211" t="inlineStr">
        <is>
          <t>TIR</t>
        </is>
      </c>
      <c r="H19" s="1783">
        <f>(((1+(IRR(H21:H222,0.01)))^12)-1)</f>
        <v/>
      </c>
      <c r="I19" s="1787" t="n"/>
      <c r="J19" s="161" t="inlineStr">
        <is>
          <t>DTF +</t>
        </is>
      </c>
      <c r="K19" s="196">
        <f>+(((((1+H19)^(0.25))-1))/(1+((((1+H19)^(0.25))-1)))*4)-H11</f>
        <v/>
      </c>
      <c r="L19" s="211" t="inlineStr">
        <is>
          <t>TIR</t>
        </is>
      </c>
      <c r="M19" s="1783">
        <f>(((1+(IRR(M21:M222,0.01)))^12)-1)</f>
        <v/>
      </c>
      <c r="N19" s="1787" t="n"/>
      <c r="O19" s="161" t="inlineStr">
        <is>
          <t>DTF +</t>
        </is>
      </c>
      <c r="P19" s="196">
        <f>+(((((1+M19)^(0.25))-1))/(1+((((1+M19)^(0.25))-1)))*4)-M11</f>
        <v/>
      </c>
      <c r="Q19" s="184" t="n"/>
      <c r="R19" s="211" t="inlineStr">
        <is>
          <t>TIR</t>
        </is>
      </c>
      <c r="S19" s="1783">
        <f>(((1+(IRR(S21:S222,0.01)))^12)-1)</f>
        <v/>
      </c>
      <c r="T19" s="1787" t="n"/>
      <c r="U19" s="161" t="inlineStr">
        <is>
          <t>DTF +</t>
        </is>
      </c>
      <c r="V19" s="196">
        <f>+(((((1+S19)^(0.25))-1))/(1+((((1+S19)^(0.25))-1)))*4)-S11</f>
        <v/>
      </c>
      <c r="W19" s="186" t="n"/>
      <c r="X19" s="161" t="n"/>
      <c r="Y19" s="161" t="n"/>
      <c r="Z19" s="161" t="n"/>
      <c r="AA19" s="161" t="n"/>
      <c r="AB19" s="161" t="n"/>
      <c r="AC19" s="161" t="n"/>
      <c r="AD19" s="161" t="n"/>
      <c r="AE19" s="161" t="n"/>
      <c r="AF19" s="161" t="n"/>
      <c r="AG19" s="161" t="n"/>
      <c r="AH19" s="161" t="n"/>
      <c r="AI19" s="161" t="n"/>
      <c r="AJ19" s="161" t="n"/>
      <c r="AK19" s="161" t="n"/>
      <c r="AL19" s="161" t="n"/>
      <c r="AM19" s="161" t="n"/>
      <c r="AN19" s="161" t="n"/>
      <c r="AO19" s="161" t="n"/>
      <c r="AP19" s="161" t="n"/>
      <c r="AQ19" s="161" t="n"/>
      <c r="AR19" s="161" t="n"/>
      <c r="AS19" s="161" t="n"/>
      <c r="AT19" s="161" t="n"/>
      <c r="AU19" s="161" t="n"/>
      <c r="AV19" s="161" t="n"/>
      <c r="AW19" s="161" t="n"/>
      <c r="AX19" s="161" t="n"/>
      <c r="AY19" s="161" t="n"/>
      <c r="AZ19" s="161" t="n"/>
      <c r="BA19" s="161" t="n"/>
      <c r="BB19" s="161" t="n"/>
      <c r="BC19" s="161" t="n"/>
      <c r="BD19" s="161" t="n"/>
      <c r="BE19" s="161" t="n"/>
      <c r="BF19" s="161" t="n"/>
      <c r="BG19" s="161" t="n"/>
      <c r="BH19" s="161" t="n"/>
      <c r="BI19" s="161" t="n"/>
      <c r="BJ19" s="161" t="n"/>
      <c r="BK19" s="161" t="n"/>
      <c r="BL19" s="161" t="n"/>
      <c r="BM19" s="161" t="n"/>
      <c r="BN19" s="161" t="n"/>
      <c r="BO19" s="161" t="n"/>
      <c r="BP19" s="161" t="n"/>
      <c r="BQ19" s="161" t="n"/>
      <c r="BR19" s="161" t="n"/>
      <c r="BS19" s="161" t="n"/>
      <c r="BT19" s="161" t="n"/>
      <c r="BU19" s="161" t="n"/>
      <c r="BV19" s="161" t="n"/>
      <c r="BW19" s="161" t="n"/>
      <c r="BX19" s="161" t="n"/>
      <c r="BY19" s="161" t="n"/>
      <c r="BZ19" s="161" t="n"/>
      <c r="CA19" s="161" t="n"/>
      <c r="CB19" s="161" t="n"/>
      <c r="CC19" s="161" t="n"/>
      <c r="CD19" s="161" t="n"/>
      <c r="CE19" s="161" t="n"/>
      <c r="CF19" s="161" t="n"/>
      <c r="CG19" s="161" t="n"/>
      <c r="CH19" s="161" t="n"/>
      <c r="CK19" s="1564" t="n">
        <v>2</v>
      </c>
      <c r="CL19" s="192">
        <f>+CI14</f>
        <v/>
      </c>
      <c r="CM19" s="193">
        <f>+CJ14</f>
        <v/>
      </c>
      <c r="CN19" s="193">
        <f>+CK14</f>
        <v/>
      </c>
      <c r="CO19" s="193">
        <f>+CL14</f>
        <v/>
      </c>
      <c r="CP19" s="193">
        <f>+CM14</f>
        <v/>
      </c>
      <c r="CQ19" s="193">
        <f>+CN14</f>
        <v/>
      </c>
      <c r="CR19" s="193">
        <f>+CO14</f>
        <v/>
      </c>
      <c r="CS19" s="193">
        <f>+CP14</f>
        <v/>
      </c>
      <c r="CT19" s="193">
        <f>+CQ14</f>
        <v/>
      </c>
      <c r="CU19" s="193">
        <f>+CR14</f>
        <v/>
      </c>
      <c r="CV19" s="193">
        <f>+CS14</f>
        <v/>
      </c>
      <c r="CW19" s="193">
        <f>+CT14</f>
        <v/>
      </c>
      <c r="CX19" s="193">
        <f>+CU14</f>
        <v/>
      </c>
      <c r="CY19" s="193">
        <f>+CV14</f>
        <v/>
      </c>
      <c r="CZ19" s="193">
        <f>+CW14</f>
        <v/>
      </c>
      <c r="DA19" s="193">
        <f>+CX14</f>
        <v/>
      </c>
      <c r="DB19" s="193">
        <f>+CY14</f>
        <v/>
      </c>
      <c r="DC19" s="193">
        <f>+CZ14</f>
        <v/>
      </c>
      <c r="DD19" s="193">
        <f>+DA14</f>
        <v/>
      </c>
      <c r="DE19" s="193">
        <f>+DB14</f>
        <v/>
      </c>
      <c r="DF19" s="193">
        <f>+DC14</f>
        <v/>
      </c>
      <c r="DG19" s="193">
        <f>+DD14</f>
        <v/>
      </c>
      <c r="DH19" s="193">
        <f>+DE14</f>
        <v/>
      </c>
      <c r="DI19" s="193">
        <f>+DF14</f>
        <v/>
      </c>
      <c r="DJ19" s="193">
        <f>+DG14</f>
        <v/>
      </c>
      <c r="DK19" s="193">
        <f>+DH14</f>
        <v/>
      </c>
      <c r="DL19" s="193">
        <f>+DI14</f>
        <v/>
      </c>
      <c r="DM19" s="193">
        <f>+DJ14</f>
        <v/>
      </c>
      <c r="DN19" s="193">
        <f>+DK14</f>
        <v/>
      </c>
      <c r="DO19" s="193">
        <f>+DL14</f>
        <v/>
      </c>
      <c r="DP19" s="193">
        <f>+DM14</f>
        <v/>
      </c>
      <c r="DQ19" s="193">
        <f>+DN14</f>
        <v/>
      </c>
      <c r="DR19" s="193">
        <f>+DO14</f>
        <v/>
      </c>
      <c r="DS19" s="193">
        <f>+DP14</f>
        <v/>
      </c>
      <c r="DT19" s="193">
        <f>+DQ14</f>
        <v/>
      </c>
      <c r="DU19" s="193">
        <f>+DR14</f>
        <v/>
      </c>
      <c r="DV19" s="193">
        <f>+DS14</f>
        <v/>
      </c>
    </row>
    <row r="20" hidden="1" ht="13.5" customHeight="1" thickTop="1">
      <c r="A20" s="212" t="inlineStr">
        <is>
          <t>Mes</t>
        </is>
      </c>
      <c r="B20" s="213" t="inlineStr">
        <is>
          <t>Cuota</t>
        </is>
      </c>
      <c r="C20" s="213" t="inlineStr">
        <is>
          <t>Capital</t>
        </is>
      </c>
      <c r="D20" s="213" t="inlineStr">
        <is>
          <t>Interes</t>
        </is>
      </c>
      <c r="E20" s="214" t="n"/>
      <c r="F20" s="1788" t="n"/>
      <c r="G20" s="212" t="inlineStr">
        <is>
          <t>Mes</t>
        </is>
      </c>
      <c r="H20" s="213" t="inlineStr">
        <is>
          <t>Cuota</t>
        </is>
      </c>
      <c r="I20" s="213" t="inlineStr">
        <is>
          <t>Capital</t>
        </is>
      </c>
      <c r="J20" s="213" t="inlineStr">
        <is>
          <t>Interes</t>
        </is>
      </c>
      <c r="K20" s="214" t="n"/>
      <c r="L20" s="212" t="inlineStr">
        <is>
          <t>Mes</t>
        </is>
      </c>
      <c r="M20" s="213" t="inlineStr">
        <is>
          <t>Cuota</t>
        </is>
      </c>
      <c r="N20" s="213" t="inlineStr">
        <is>
          <t>Capital</t>
        </is>
      </c>
      <c r="O20" s="213" t="inlineStr">
        <is>
          <t>Interes</t>
        </is>
      </c>
      <c r="P20" s="214" t="n"/>
      <c r="Q20" s="1788" t="n"/>
      <c r="R20" s="212" t="inlineStr">
        <is>
          <t>Mes</t>
        </is>
      </c>
      <c r="S20" s="213" t="inlineStr">
        <is>
          <t>Cuota</t>
        </is>
      </c>
      <c r="T20" s="213" t="inlineStr">
        <is>
          <t>Capital</t>
        </is>
      </c>
      <c r="U20" s="213" t="inlineStr">
        <is>
          <t>Interes</t>
        </is>
      </c>
      <c r="V20" s="214" t="n"/>
      <c r="W20" s="1788" t="n"/>
      <c r="X20" s="161" t="n"/>
      <c r="Y20" s="161" t="n"/>
      <c r="Z20" s="161" t="n"/>
      <c r="AA20" s="161" t="n"/>
      <c r="AB20" s="161" t="n"/>
      <c r="AC20" s="161" t="n"/>
      <c r="AD20" s="161" t="n"/>
      <c r="AE20" s="161" t="n"/>
      <c r="AF20" s="161" t="n"/>
      <c r="AG20" s="161" t="n"/>
      <c r="AH20" s="161" t="n"/>
      <c r="AI20" s="161" t="n"/>
      <c r="AJ20" s="161" t="n"/>
      <c r="AK20" s="161" t="n"/>
      <c r="AL20" s="161" t="n"/>
      <c r="AM20" s="161" t="n"/>
      <c r="AN20" s="161" t="n"/>
      <c r="AO20" s="161" t="n"/>
      <c r="AP20" s="161">
        <f>SUM(AV21:AV3681)</f>
        <v/>
      </c>
      <c r="AQ20" s="161">
        <f>SUM(AW21:AW3681)</f>
        <v/>
      </c>
      <c r="AR20" s="161" t="n"/>
      <c r="AS20" s="161" t="n"/>
      <c r="AT20" s="161" t="n"/>
      <c r="AU20" s="161" t="n"/>
      <c r="AV20" s="161" t="n"/>
      <c r="AW20" s="161" t="n"/>
      <c r="AX20" s="161" t="n"/>
      <c r="AY20" s="161" t="n"/>
      <c r="AZ20" s="161" t="n"/>
      <c r="BA20" s="161" t="n"/>
      <c r="BB20" s="161" t="n"/>
      <c r="BC20" s="161" t="n"/>
      <c r="BD20" s="161" t="n"/>
      <c r="BE20" s="161" t="n"/>
      <c r="BF20" s="161" t="n"/>
      <c r="BG20" s="161" t="n"/>
      <c r="BH20" s="161" t="n"/>
      <c r="BI20" s="161" t="n"/>
      <c r="BJ20" s="161" t="n"/>
      <c r="BK20" s="161" t="n"/>
      <c r="BL20" s="161" t="n"/>
      <c r="BM20" s="161" t="n"/>
      <c r="BN20" s="161" t="n"/>
      <c r="BO20" s="161" t="n"/>
      <c r="BP20" s="161" t="n"/>
      <c r="BQ20" s="161" t="n"/>
      <c r="BR20" s="161" t="n"/>
      <c r="BS20" s="161" t="n"/>
      <c r="BT20" s="161" t="n"/>
      <c r="BU20" s="161" t="n"/>
      <c r="BV20" s="161" t="n"/>
      <c r="BW20" s="161" t="n"/>
      <c r="BX20" s="161" t="n"/>
      <c r="BY20" s="161" t="n"/>
      <c r="BZ20" s="161" t="n"/>
      <c r="CA20" s="161" t="n"/>
      <c r="CB20" s="161" t="n"/>
      <c r="CC20" s="161" t="n"/>
      <c r="CD20" s="161" t="n"/>
      <c r="CE20" s="161" t="n"/>
      <c r="CF20" s="161" t="n"/>
      <c r="CG20" s="216" t="n"/>
      <c r="CH20" s="216" t="n"/>
      <c r="CI20" s="216" t="n"/>
      <c r="CJ20" s="161">
        <f>+CI15</f>
        <v/>
      </c>
      <c r="CK20" s="178">
        <f>+CJ15</f>
        <v/>
      </c>
      <c r="CL20" s="178">
        <f>+CK15</f>
        <v/>
      </c>
      <c r="CM20" s="178">
        <f>+CL15</f>
        <v/>
      </c>
      <c r="CN20" s="178">
        <f>+CM15</f>
        <v/>
      </c>
      <c r="CO20" s="178">
        <f>+CN15</f>
        <v/>
      </c>
      <c r="CP20" s="178">
        <f>+CO15</f>
        <v/>
      </c>
      <c r="CQ20" s="178">
        <f>+CP15</f>
        <v/>
      </c>
      <c r="CR20" s="178">
        <f>+CQ15</f>
        <v/>
      </c>
      <c r="CS20" s="178">
        <f>+CR15</f>
        <v/>
      </c>
      <c r="CT20" s="178">
        <f>+CS15</f>
        <v/>
      </c>
      <c r="CU20" s="178">
        <f>+CT15</f>
        <v/>
      </c>
      <c r="CV20" s="178">
        <f>+CU15</f>
        <v/>
      </c>
      <c r="CW20" s="178">
        <f>+CV15</f>
        <v/>
      </c>
      <c r="CX20" s="178">
        <f>+CW15</f>
        <v/>
      </c>
      <c r="CY20" s="178">
        <f>+CX15</f>
        <v/>
      </c>
      <c r="CZ20" s="178">
        <f>+CY15</f>
        <v/>
      </c>
      <c r="DA20" s="178">
        <f>+CZ15</f>
        <v/>
      </c>
      <c r="DB20" s="178">
        <f>+DA15</f>
        <v/>
      </c>
      <c r="DC20" s="178">
        <f>+DB15</f>
        <v/>
      </c>
      <c r="DD20" s="178">
        <f>+DC15</f>
        <v/>
      </c>
      <c r="DE20" s="178">
        <f>+DD15</f>
        <v/>
      </c>
      <c r="DF20" s="178">
        <f>+DE15</f>
        <v/>
      </c>
      <c r="DG20" s="178">
        <f>+DF15</f>
        <v/>
      </c>
      <c r="DH20" s="178">
        <f>+DG15</f>
        <v/>
      </c>
      <c r="DI20" s="178">
        <f>+DH15</f>
        <v/>
      </c>
      <c r="DJ20" s="178">
        <f>+DI15</f>
        <v/>
      </c>
      <c r="DK20" s="178">
        <f>+DJ15</f>
        <v/>
      </c>
      <c r="DL20" s="178">
        <f>+DK15</f>
        <v/>
      </c>
      <c r="DM20" s="178">
        <f>+DL15</f>
        <v/>
      </c>
      <c r="DN20" s="178">
        <f>+DM15</f>
        <v/>
      </c>
      <c r="DO20" s="178">
        <f>+DN15</f>
        <v/>
      </c>
      <c r="DP20" s="178">
        <f>+DO15</f>
        <v/>
      </c>
      <c r="DQ20" s="178">
        <f>+DP15</f>
        <v/>
      </c>
      <c r="DR20" s="178">
        <f>+DQ15</f>
        <v/>
      </c>
      <c r="DS20" s="178">
        <f>+DR15</f>
        <v/>
      </c>
      <c r="DT20" s="178">
        <f>+DS15</f>
        <v/>
      </c>
      <c r="DU20" s="216" t="n"/>
      <c r="DV20" s="216" t="n"/>
      <c r="DW20" s="216" t="n"/>
      <c r="DX20" s="216" t="n"/>
      <c r="DY20" s="216" t="n"/>
      <c r="DZ20" s="216" t="n"/>
      <c r="EA20" s="216" t="n"/>
      <c r="EB20" s="216" t="n"/>
      <c r="EC20" s="216" t="n"/>
      <c r="ED20" s="216" t="n"/>
      <c r="EE20" s="216" t="n"/>
      <c r="EF20" s="216" t="n"/>
      <c r="EG20" s="216" t="n"/>
      <c r="EH20" s="216" t="n"/>
      <c r="EI20" s="216" t="n"/>
      <c r="EJ20" s="216" t="n"/>
      <c r="EK20" s="216" t="n"/>
      <c r="EL20" s="216" t="n"/>
      <c r="EM20" s="216" t="n"/>
      <c r="EN20" s="216" t="n"/>
      <c r="EO20" s="216" t="n"/>
      <c r="EP20" s="216" t="n"/>
      <c r="EQ20" s="216" t="n"/>
      <c r="ER20" s="216" t="n"/>
      <c r="ES20" s="216" t="n"/>
      <c r="ET20" s="216" t="n"/>
      <c r="EU20" s="216" t="n"/>
      <c r="EV20" s="216" t="n"/>
      <c r="EW20" s="216" t="n"/>
      <c r="EX20" s="216" t="n"/>
      <c r="EY20" s="216" t="n"/>
      <c r="EZ20" s="216" t="n"/>
      <c r="FA20" s="216" t="n"/>
      <c r="FB20" s="216" t="n"/>
      <c r="FC20" s="216" t="n"/>
      <c r="FD20" s="216" t="n"/>
      <c r="FE20" s="216" t="n"/>
      <c r="FF20" s="216" t="n"/>
      <c r="FG20" s="216" t="n"/>
      <c r="FH20" s="216" t="n"/>
      <c r="FI20" s="216" t="n"/>
      <c r="FJ20" s="216" t="n"/>
      <c r="FK20" s="216" t="n"/>
      <c r="FL20" s="216" t="n"/>
      <c r="FM20" s="216" t="n"/>
      <c r="FN20" s="216" t="n"/>
      <c r="FO20" s="216" t="n"/>
      <c r="FP20" s="216" t="n"/>
      <c r="FQ20" s="216" t="n"/>
      <c r="FR20" s="216" t="n"/>
      <c r="FS20" s="216" t="n"/>
      <c r="FT20" s="216" t="n"/>
      <c r="FU20" s="216" t="n"/>
      <c r="FV20" s="216" t="n"/>
      <c r="FW20" s="216" t="n"/>
      <c r="FX20" s="216" t="n"/>
      <c r="FY20" s="216" t="n"/>
      <c r="FZ20" s="216" t="n"/>
      <c r="GA20" s="216" t="n"/>
      <c r="GB20" s="216" t="n"/>
      <c r="GC20" s="216" t="n"/>
      <c r="GD20" s="216" t="n"/>
      <c r="GE20" s="216" t="n"/>
      <c r="GF20" s="216" t="n"/>
      <c r="GG20" s="216" t="n"/>
      <c r="GH20" s="216" t="n"/>
      <c r="GI20" s="216" t="n"/>
      <c r="GJ20" s="216" t="n"/>
      <c r="GK20" s="216" t="n"/>
      <c r="GL20" s="216" t="n"/>
      <c r="GM20" s="216" t="n"/>
      <c r="GN20" s="216" t="n"/>
      <c r="GO20" s="216" t="n"/>
      <c r="GP20" s="216" t="n"/>
      <c r="GQ20" s="216" t="n"/>
      <c r="GR20" s="216" t="n"/>
      <c r="GS20" s="216" t="n"/>
      <c r="GT20" s="216" t="n"/>
      <c r="GU20" s="216" t="n"/>
      <c r="GV20" s="216" t="n"/>
      <c r="GW20" s="216" t="n"/>
      <c r="GX20" s="216" t="n"/>
      <c r="GY20" s="216" t="n"/>
      <c r="GZ20" s="216" t="n"/>
      <c r="HA20" s="216" t="n"/>
      <c r="HB20" s="216" t="n"/>
      <c r="HC20" s="216" t="n"/>
      <c r="HD20" s="216" t="n"/>
      <c r="HE20" s="216" t="n"/>
      <c r="HF20" s="216" t="n"/>
      <c r="HG20" s="216" t="n"/>
      <c r="HH20" s="216" t="n"/>
      <c r="HI20" s="216" t="n"/>
      <c r="HJ20" s="216" t="n"/>
      <c r="HK20" s="216" t="n"/>
      <c r="HL20" s="216" t="n"/>
      <c r="HM20" s="216" t="n"/>
      <c r="HN20" s="216" t="n"/>
      <c r="HO20" s="216" t="n"/>
      <c r="HP20" s="216" t="n"/>
      <c r="HQ20" s="216" t="n"/>
      <c r="HR20" s="216" t="n"/>
      <c r="HS20" s="216" t="n"/>
      <c r="HT20" s="216" t="n"/>
      <c r="HU20" s="216" t="n"/>
      <c r="HV20" s="216" t="n"/>
      <c r="HW20" s="216" t="n"/>
      <c r="HX20" s="216" t="n"/>
      <c r="HY20" s="216" t="n"/>
      <c r="HZ20" s="216" t="n"/>
      <c r="IA20" s="216" t="n"/>
      <c r="IB20" s="216" t="n"/>
      <c r="IC20" s="216" t="n"/>
      <c r="ID20" s="216" t="n"/>
      <c r="IE20" s="216" t="n"/>
      <c r="IF20" s="216" t="n"/>
      <c r="IG20" s="216" t="n"/>
      <c r="IH20" s="216" t="n"/>
      <c r="II20" s="216" t="n"/>
      <c r="IJ20" s="216" t="n"/>
      <c r="IK20" s="216" t="n"/>
      <c r="IL20" s="216" t="n"/>
      <c r="IM20" s="216" t="n"/>
      <c r="IN20" s="216" t="n"/>
      <c r="IO20" s="216" t="n"/>
      <c r="IP20" s="216" t="n"/>
      <c r="IQ20" s="216" t="n"/>
      <c r="IR20" s="216" t="n"/>
      <c r="IS20" s="216" t="n"/>
      <c r="IT20" s="216" t="n"/>
      <c r="IU20" s="216" t="n"/>
      <c r="IV20" s="216" t="n"/>
    </row>
    <row r="21" hidden="1" ht="12.75" customHeight="1">
      <c r="A21" s="212" t="n">
        <v>0</v>
      </c>
      <c r="B21" s="213">
        <f>-B12</f>
        <v/>
      </c>
      <c r="C21" s="213" t="n"/>
      <c r="D21" s="213" t="n"/>
      <c r="E21" s="214" t="n"/>
      <c r="F21" s="1788" t="n"/>
      <c r="G21" s="212" t="n">
        <v>0</v>
      </c>
      <c r="H21" s="213">
        <f>-H12</f>
        <v/>
      </c>
      <c r="I21" s="213" t="n"/>
      <c r="J21" s="213" t="n"/>
      <c r="K21" s="214" t="n"/>
      <c r="L21" s="212" t="n">
        <v>0</v>
      </c>
      <c r="M21" s="213">
        <f>-M12</f>
        <v/>
      </c>
      <c r="N21" s="213" t="n"/>
      <c r="O21" s="213" t="n"/>
      <c r="P21" s="214" t="n"/>
      <c r="Q21" s="1788" t="n"/>
      <c r="R21" s="212" t="n">
        <v>0</v>
      </c>
      <c r="S21" s="213">
        <f>-S12</f>
        <v/>
      </c>
      <c r="T21" s="213" t="n"/>
      <c r="U21" s="213" t="n"/>
      <c r="V21" s="214" t="n"/>
      <c r="W21" s="1788" t="n"/>
      <c r="X21" s="161" t="n"/>
      <c r="Y21" s="161" t="n"/>
      <c r="Z21" s="161" t="n"/>
      <c r="AA21" s="161" t="n"/>
      <c r="AB21" s="161" t="n"/>
      <c r="AC21" s="161" t="n"/>
      <c r="AD21" s="161" t="n"/>
      <c r="AE21" s="161" t="n"/>
      <c r="AF21" s="161" t="n"/>
      <c r="AG21" s="161" t="n"/>
      <c r="AH21" s="161" t="n"/>
      <c r="AI21" s="161" t="n"/>
      <c r="AJ21" s="161" t="n"/>
      <c r="AK21" s="161" t="n"/>
      <c r="AL21" s="161" t="n"/>
      <c r="AM21" s="161" t="n"/>
      <c r="AN21" s="161" t="n"/>
      <c r="AO21" s="161" t="n"/>
      <c r="AP21" s="161">
        <f>+IF(ISERROR(PV($E$13,A22,,D22)),0,(PV($E$13,A22,,D22)))</f>
        <v/>
      </c>
      <c r="AQ21" s="161">
        <f>+IF(ISERROR(PV($E$13,A22,,#REF!)),0,(PV($E$13,A22,,#REF!)))</f>
        <v/>
      </c>
      <c r="AR21" s="161" t="n"/>
      <c r="AS21" s="161" t="n"/>
      <c r="AT21" s="161" t="n"/>
      <c r="AU21" s="161" t="n"/>
      <c r="AV21" s="161" t="n"/>
      <c r="AW21" s="161" t="n"/>
      <c r="AX21" s="161" t="n"/>
      <c r="AY21" s="161" t="n"/>
      <c r="AZ21" s="161" t="n"/>
      <c r="BA21" s="161" t="n"/>
      <c r="BB21" s="161" t="n"/>
      <c r="BC21" s="161" t="n"/>
      <c r="BD21" s="161" t="n"/>
      <c r="BE21" s="161" t="n"/>
      <c r="BF21" s="161" t="n"/>
      <c r="BG21" s="161" t="n"/>
      <c r="BH21" s="161" t="n"/>
      <c r="BI21" s="161" t="n"/>
      <c r="BJ21" s="161" t="n"/>
      <c r="BK21" s="161" t="n"/>
      <c r="BL21" s="161" t="n"/>
      <c r="BM21" s="161" t="n"/>
      <c r="BN21" s="161" t="n"/>
      <c r="BO21" s="161" t="n"/>
      <c r="BP21" s="161" t="n"/>
      <c r="BQ21" s="161" t="n"/>
      <c r="BR21" s="161" t="n"/>
      <c r="BS21" s="161" t="n"/>
      <c r="BT21" s="161" t="n"/>
      <c r="BU21" s="161" t="n"/>
      <c r="BV21" s="161" t="n"/>
      <c r="BW21" s="161" t="n"/>
      <c r="BX21" s="161" t="n"/>
      <c r="BY21" s="161" t="n"/>
      <c r="BZ21" s="161" t="n"/>
      <c r="CA21" s="161" t="n"/>
      <c r="CB21" s="161" t="n"/>
      <c r="CC21" s="161" t="n"/>
      <c r="CD21" s="161" t="n"/>
      <c r="CE21" s="161" t="n"/>
      <c r="CF21" s="161" t="n"/>
      <c r="CG21" s="216" t="n"/>
      <c r="CH21" s="216" t="n"/>
      <c r="CI21" s="216" t="n"/>
      <c r="CK21" s="1564">
        <f>+CK15+CK20</f>
        <v/>
      </c>
      <c r="CL21" s="1564">
        <f>+CL15+CL20</f>
        <v/>
      </c>
      <c r="DU21" s="216" t="n"/>
      <c r="DV21" s="216" t="n"/>
      <c r="DW21" s="216" t="n"/>
      <c r="DX21" s="216" t="n"/>
      <c r="DY21" s="216" t="n"/>
      <c r="DZ21" s="216" t="n"/>
      <c r="EA21" s="216" t="n"/>
      <c r="EB21" s="216" t="n"/>
      <c r="EC21" s="216" t="n"/>
      <c r="ED21" s="216" t="n"/>
      <c r="EE21" s="216" t="n"/>
      <c r="EF21" s="216" t="n"/>
      <c r="EG21" s="216" t="n"/>
      <c r="EH21" s="216" t="n"/>
      <c r="EI21" s="216" t="n"/>
      <c r="EJ21" s="216" t="n"/>
      <c r="EK21" s="216" t="n"/>
      <c r="EL21" s="216" t="n"/>
      <c r="EM21" s="216" t="n"/>
      <c r="EN21" s="216" t="n"/>
      <c r="EO21" s="216" t="n"/>
      <c r="EP21" s="216" t="n"/>
      <c r="EQ21" s="216" t="n"/>
      <c r="ER21" s="216" t="n"/>
      <c r="ES21" s="216" t="n"/>
      <c r="ET21" s="216" t="n"/>
      <c r="EU21" s="216" t="n"/>
      <c r="EV21" s="216" t="n"/>
      <c r="EW21" s="216" t="n"/>
      <c r="EX21" s="216" t="n"/>
      <c r="EY21" s="216" t="n"/>
      <c r="EZ21" s="216" t="n"/>
      <c r="FA21" s="216" t="n"/>
      <c r="FB21" s="216" t="n"/>
      <c r="FC21" s="216" t="n"/>
      <c r="FD21" s="216" t="n"/>
      <c r="FE21" s="216" t="n"/>
      <c r="FF21" s="216" t="n"/>
      <c r="FG21" s="216" t="n"/>
      <c r="FH21" s="216" t="n"/>
      <c r="FI21" s="216" t="n"/>
      <c r="FJ21" s="216" t="n"/>
      <c r="FK21" s="216" t="n"/>
      <c r="FL21" s="216" t="n"/>
      <c r="FM21" s="216" t="n"/>
      <c r="FN21" s="216" t="n"/>
      <c r="FO21" s="216" t="n"/>
      <c r="FP21" s="216" t="n"/>
      <c r="FQ21" s="216" t="n"/>
      <c r="FR21" s="216" t="n"/>
      <c r="FS21" s="216" t="n"/>
      <c r="FT21" s="216" t="n"/>
      <c r="FU21" s="216" t="n"/>
      <c r="FV21" s="216" t="n"/>
      <c r="FW21" s="216" t="n"/>
      <c r="FX21" s="216" t="n"/>
      <c r="FY21" s="216" t="n"/>
      <c r="FZ21" s="216" t="n"/>
      <c r="GA21" s="216" t="n"/>
      <c r="GB21" s="216" t="n"/>
      <c r="GC21" s="216" t="n"/>
      <c r="GD21" s="216" t="n"/>
      <c r="GE21" s="216" t="n"/>
      <c r="GF21" s="216" t="n"/>
      <c r="GG21" s="216" t="n"/>
      <c r="GH21" s="216" t="n"/>
      <c r="GI21" s="216" t="n"/>
      <c r="GJ21" s="216" t="n"/>
      <c r="GK21" s="216" t="n"/>
      <c r="GL21" s="216" t="n"/>
      <c r="GM21" s="216" t="n"/>
      <c r="GN21" s="216" t="n"/>
      <c r="GO21" s="216" t="n"/>
      <c r="GP21" s="216" t="n"/>
      <c r="GQ21" s="216" t="n"/>
      <c r="GR21" s="216" t="n"/>
      <c r="GS21" s="216" t="n"/>
      <c r="GT21" s="216" t="n"/>
      <c r="GU21" s="216" t="n"/>
      <c r="GV21" s="216" t="n"/>
      <c r="GW21" s="216" t="n"/>
      <c r="GX21" s="216" t="n"/>
      <c r="GY21" s="216" t="n"/>
      <c r="GZ21" s="216" t="n"/>
      <c r="HA21" s="216" t="n"/>
      <c r="HB21" s="216" t="n"/>
      <c r="HC21" s="216" t="n"/>
      <c r="HD21" s="216" t="n"/>
      <c r="HE21" s="216" t="n"/>
      <c r="HF21" s="216" t="n"/>
      <c r="HG21" s="216" t="n"/>
      <c r="HH21" s="216" t="n"/>
      <c r="HI21" s="216" t="n"/>
      <c r="HJ21" s="216" t="n"/>
      <c r="HK21" s="216" t="n"/>
      <c r="HL21" s="216" t="n"/>
      <c r="HM21" s="216" t="n"/>
      <c r="HN21" s="216" t="n"/>
      <c r="HO21" s="216" t="n"/>
      <c r="HP21" s="216" t="n"/>
      <c r="HQ21" s="216" t="n"/>
      <c r="HR21" s="216" t="n"/>
      <c r="HS21" s="216" t="n"/>
      <c r="HT21" s="216" t="n"/>
      <c r="HU21" s="216" t="n"/>
      <c r="HV21" s="216" t="n"/>
      <c r="HW21" s="216" t="n"/>
      <c r="HX21" s="216" t="n"/>
      <c r="HY21" s="216" t="n"/>
      <c r="HZ21" s="216" t="n"/>
      <c r="IA21" s="216" t="n"/>
      <c r="IB21" s="216" t="n"/>
      <c r="IC21" s="216" t="n"/>
      <c r="ID21" s="216" t="n"/>
      <c r="IE21" s="216" t="n"/>
      <c r="IF21" s="216" t="n"/>
      <c r="IG21" s="216" t="n"/>
      <c r="IH21" s="216" t="n"/>
      <c r="II21" s="216" t="n"/>
      <c r="IJ21" s="216" t="n"/>
      <c r="IK21" s="216" t="n"/>
      <c r="IL21" s="216" t="n"/>
      <c r="IM21" s="216" t="n"/>
      <c r="IN21" s="216" t="n"/>
      <c r="IO21" s="216" t="n"/>
      <c r="IP21" s="216" t="n"/>
      <c r="IQ21" s="216" t="n"/>
      <c r="IR21" s="216" t="n"/>
      <c r="IS21" s="216" t="n"/>
      <c r="IT21" s="216" t="n"/>
      <c r="IU21" s="216" t="n"/>
      <c r="IV21" s="216" t="n"/>
    </row>
    <row r="22" hidden="1" ht="12.75" customHeight="1">
      <c r="A22" s="217" t="n">
        <v>1</v>
      </c>
      <c r="B22" s="161">
        <f>-PMT($E$13,B14,B12)</f>
        <v/>
      </c>
      <c r="C22" s="161">
        <f>-PPMT($E$13,A22,$B$14,$B$12)</f>
        <v/>
      </c>
      <c r="D22" s="161">
        <f>-IPMT($E$13,A22,$B$14,$B$12)</f>
        <v/>
      </c>
      <c r="E22" s="218" t="n"/>
      <c r="F22" s="186" t="n"/>
      <c r="G22" s="217" t="n">
        <v>1</v>
      </c>
      <c r="H22" s="161">
        <f>-PMT($K$13,H14,H12)</f>
        <v/>
      </c>
      <c r="I22" s="161">
        <f>-PPMT($K$13,G22,$H$14,$H$12)</f>
        <v/>
      </c>
      <c r="J22" s="161">
        <f>-IPMT($K$13,$G$22,$H$14,$H$12)</f>
        <v/>
      </c>
      <c r="K22" s="218" t="n"/>
      <c r="L22" s="217" t="n">
        <v>1</v>
      </c>
      <c r="M22" s="161">
        <f>-PMT($P$13,M14,M12)</f>
        <v/>
      </c>
      <c r="N22" s="161">
        <f>-PPMT($P$13,L22,$M$14,$M$12)</f>
        <v/>
      </c>
      <c r="O22" s="161">
        <f>-IPMT($P$13,$L$22,$M$14,$M$12)</f>
        <v/>
      </c>
      <c r="P22" s="218" t="n"/>
      <c r="Q22" s="186" t="n"/>
      <c r="R22" s="217" t="n">
        <v>1</v>
      </c>
      <c r="S22" s="161">
        <f>-PMT($V$13,S14,S12)</f>
        <v/>
      </c>
      <c r="T22" s="161">
        <f>-PPMT($V$13,R22,$S$14,$S$12)</f>
        <v/>
      </c>
      <c r="U22" s="161">
        <f>-IPMT($V$13,$R$22,$S$14,$S$12)</f>
        <v/>
      </c>
      <c r="V22" s="218" t="n"/>
      <c r="W22" s="186" t="n"/>
      <c r="X22" s="189" t="n"/>
      <c r="Y22" s="189" t="n"/>
      <c r="Z22" s="189" t="n"/>
      <c r="AA22" s="189" t="n"/>
      <c r="AB22" s="189" t="n"/>
      <c r="AC22" s="189" t="n"/>
      <c r="AD22" s="189" t="n"/>
      <c r="AE22" s="189" t="n"/>
      <c r="AF22" s="189" t="n"/>
      <c r="AG22" s="189" t="n"/>
      <c r="AH22" s="189" t="n"/>
      <c r="AI22" s="189" t="n"/>
      <c r="AJ22" s="189" t="n"/>
      <c r="AK22" s="189" t="n"/>
      <c r="AL22" s="189" t="n"/>
      <c r="AM22" s="189" t="n"/>
      <c r="AN22" s="189" t="n"/>
      <c r="AO22" s="161" t="n"/>
      <c r="AP22" s="161">
        <f>+IF(ISERROR(PV($E$13,A23,,D23)),0,(PV($E$13,A23,,D23)))</f>
        <v/>
      </c>
      <c r="AQ22" s="161">
        <f>+IF(ISERROR(PV($E$13,A23,,#REF!)),0,(PV($E$13,A23,,#REF!)))</f>
        <v/>
      </c>
      <c r="AR22" s="161" t="n"/>
      <c r="AS22" s="161" t="n"/>
      <c r="AT22" s="161" t="n"/>
      <c r="AU22" s="161" t="n"/>
      <c r="AV22" s="161" t="n"/>
      <c r="AW22" s="161" t="n"/>
      <c r="AX22" s="161" t="n"/>
      <c r="AY22" s="161" t="n"/>
      <c r="AZ22" s="161" t="n"/>
      <c r="BA22" s="161" t="n"/>
      <c r="BB22" s="161" t="n"/>
      <c r="BC22" s="161" t="n"/>
      <c r="BD22" s="161" t="n"/>
      <c r="BE22" s="161" t="n"/>
      <c r="BF22" s="161" t="n"/>
      <c r="BG22" s="161" t="n"/>
      <c r="BH22" s="161" t="n"/>
      <c r="BI22" s="161" t="n"/>
      <c r="BJ22" s="161" t="n"/>
      <c r="BK22" s="161" t="n"/>
      <c r="BL22" s="161" t="n"/>
      <c r="BM22" s="161" t="n"/>
      <c r="BN22" s="161" t="n"/>
      <c r="BO22" s="161" t="n"/>
      <c r="BP22" s="161" t="n"/>
      <c r="BQ22" s="161" t="n"/>
      <c r="BR22" s="161" t="n"/>
      <c r="BS22" s="161" t="n"/>
      <c r="BT22" s="161" t="n"/>
      <c r="BU22" s="161" t="n"/>
      <c r="BV22" s="161" t="n"/>
      <c r="BW22" s="161" t="n"/>
      <c r="BX22" s="161" t="n"/>
      <c r="BY22" s="161" t="n"/>
      <c r="BZ22" s="161" t="n"/>
      <c r="CA22" s="161" t="n"/>
      <c r="CB22" s="161" t="n"/>
      <c r="CC22" s="161" t="n"/>
      <c r="CD22" s="161" t="n"/>
      <c r="CE22" s="161" t="n"/>
      <c r="CF22" s="161" t="n"/>
      <c r="CK22" s="161">
        <f>+#REF!</f>
        <v/>
      </c>
      <c r="CL22" s="161">
        <f>+#REF!</f>
        <v/>
      </c>
      <c r="CM22" s="161">
        <f>+#REF!</f>
        <v/>
      </c>
      <c r="CN22" s="161">
        <f>+#REF!</f>
        <v/>
      </c>
      <c r="CO22" s="161">
        <f>+#REF!</f>
        <v/>
      </c>
      <c r="CP22" s="161">
        <f>+#REF!</f>
        <v/>
      </c>
      <c r="CQ22" s="161">
        <f>+#REF!</f>
        <v/>
      </c>
      <c r="CR22" s="161">
        <f>+#REF!</f>
        <v/>
      </c>
      <c r="CS22" s="161">
        <f>+#REF!</f>
        <v/>
      </c>
      <c r="CT22" s="161">
        <f>+#REF!</f>
        <v/>
      </c>
      <c r="CU22" s="161">
        <f>+#REF!</f>
        <v/>
      </c>
      <c r="CV22" s="161">
        <f>+#REF!</f>
        <v/>
      </c>
      <c r="CW22" s="161">
        <f>+#REF!</f>
        <v/>
      </c>
      <c r="CX22" s="161">
        <f>+#REF!</f>
        <v/>
      </c>
      <c r="CY22" s="161">
        <f>+#REF!</f>
        <v/>
      </c>
      <c r="CZ22" s="161">
        <f>+#REF!</f>
        <v/>
      </c>
      <c r="DA22" s="161">
        <f>+#REF!</f>
        <v/>
      </c>
      <c r="DB22" s="161">
        <f>+#REF!</f>
        <v/>
      </c>
      <c r="DC22" s="161">
        <f>+#REF!</f>
        <v/>
      </c>
      <c r="DD22" s="161">
        <f>+#REF!</f>
        <v/>
      </c>
      <c r="DE22" s="161">
        <f>+#REF!</f>
        <v/>
      </c>
      <c r="DF22" s="161">
        <f>+#REF!</f>
        <v/>
      </c>
      <c r="DG22" s="161">
        <f>+#REF!</f>
        <v/>
      </c>
      <c r="DH22" s="161">
        <f>+#REF!</f>
        <v/>
      </c>
      <c r="DI22" s="161">
        <f>+#REF!</f>
        <v/>
      </c>
      <c r="DJ22" s="161">
        <f>+#REF!</f>
        <v/>
      </c>
      <c r="DK22" s="161">
        <f>+#REF!</f>
        <v/>
      </c>
      <c r="DL22" s="161">
        <f>+#REF!</f>
        <v/>
      </c>
      <c r="DM22" s="161">
        <f>+#REF!</f>
        <v/>
      </c>
      <c r="DN22" s="161">
        <f>+#REF!</f>
        <v/>
      </c>
      <c r="DO22" s="161">
        <f>+#REF!</f>
        <v/>
      </c>
      <c r="DP22" s="161">
        <f>+#REF!</f>
        <v/>
      </c>
      <c r="DQ22" s="161">
        <f>+#REF!</f>
        <v/>
      </c>
      <c r="DR22" s="161">
        <f>+#REF!</f>
        <v/>
      </c>
      <c r="DS22" s="161">
        <f>+#REF!</f>
        <v/>
      </c>
      <c r="DT22" s="161">
        <f>+#REF!</f>
        <v/>
      </c>
      <c r="DU22" s="161">
        <f>+#REF!</f>
        <v/>
      </c>
    </row>
    <row r="23" hidden="1" ht="12.75" customHeight="1">
      <c r="A23" s="217">
        <f>+IF(A22&gt;=$B$14," ",(A22+1))</f>
        <v/>
      </c>
      <c r="B23" s="161">
        <f>+IF(A23=" ",0,B22)</f>
        <v/>
      </c>
      <c r="C23" s="161">
        <f>IF(A23=" ",0,-PPMT($E$13,A23,$B$14,$B$12))</f>
        <v/>
      </c>
      <c r="D23" s="161">
        <f>IF(A23=" ",0,-IPMT($E$13,A23,$B$14,$B$12))</f>
        <v/>
      </c>
      <c r="E23" s="218" t="n"/>
      <c r="F23" s="186" t="n"/>
      <c r="G23" s="217">
        <f>+IF(G22&gt;=$H$14," ",(G22+1))</f>
        <v/>
      </c>
      <c r="H23" s="161">
        <f>+IF(G23=" ",0,H22)</f>
        <v/>
      </c>
      <c r="I23" s="161">
        <f>IF(G23=" ",0,-PPMT($K$13,G23,$H$14,$H$12))</f>
        <v/>
      </c>
      <c r="J23" s="161">
        <f>IF(G23=" ",0,-IPMT($K$13,G23,$H$14,$H$12))</f>
        <v/>
      </c>
      <c r="K23" s="218" t="n"/>
      <c r="L23" s="217">
        <f>+IF(L22&gt;=$M$14," ",(L22+1))</f>
        <v/>
      </c>
      <c r="M23" s="161">
        <f>+IF(L23=" ",0,M22)</f>
        <v/>
      </c>
      <c r="N23" s="161">
        <f>IF(L23=" ",0,-PPMT($P$13,L23,$M$14,$M$12))</f>
        <v/>
      </c>
      <c r="O23" s="161">
        <f>IF(L23=" ",0,-IPMT($P$13,L23,$M$14,$M$12))</f>
        <v/>
      </c>
      <c r="P23" s="218" t="n"/>
      <c r="Q23" s="186" t="n"/>
      <c r="R23" s="217">
        <f>+IF(R22&gt;=$S$14," ",(R22+1))</f>
        <v/>
      </c>
      <c r="S23" s="161">
        <f>+IF(R23=" ",0,S22)</f>
        <v/>
      </c>
      <c r="T23" s="161">
        <f>IF(R23=" ",0,-PPMT($V$13,R23,$S$14,$S$12))</f>
        <v/>
      </c>
      <c r="U23" s="161">
        <f>IF(R23=" ",0,-IPMT($V$13,R23,$S$14,$S$12))</f>
        <v/>
      </c>
      <c r="V23" s="218" t="n"/>
      <c r="W23" s="186" t="n"/>
      <c r="X23" s="161" t="n"/>
      <c r="Y23" s="161" t="n"/>
      <c r="Z23" s="161" t="n"/>
      <c r="AA23" s="161" t="n"/>
      <c r="AB23" s="161" t="n"/>
      <c r="AC23" s="161" t="n"/>
      <c r="AD23" s="161" t="n"/>
      <c r="AE23" s="161" t="n"/>
      <c r="AF23" s="161" t="n"/>
      <c r="AG23" s="161" t="n"/>
      <c r="AH23" s="161" t="n"/>
      <c r="AI23" s="161" t="n"/>
      <c r="AJ23" s="161" t="n"/>
      <c r="AK23" s="161" t="n"/>
      <c r="AL23" s="161" t="n"/>
      <c r="AM23" s="161" t="n"/>
      <c r="AN23" s="161" t="n"/>
      <c r="AO23" s="161" t="n"/>
      <c r="AP23" s="161">
        <f>+IF(ISERROR(PV($E$13,A24,,D24)),0,(PV($E$13,A24,,D24)))</f>
        <v/>
      </c>
      <c r="AQ23" s="161">
        <f>+IF(ISERROR(PV($E$13,A24,,#REF!)),0,(PV($E$13,A24,,#REF!)))</f>
        <v/>
      </c>
      <c r="AR23" s="161" t="n"/>
      <c r="AS23" s="161" t="n"/>
      <c r="AT23" s="161" t="n"/>
      <c r="AU23" s="161" t="n"/>
      <c r="AV23" s="161" t="n"/>
      <c r="AW23" s="161" t="n"/>
      <c r="AX23" s="161" t="n"/>
      <c r="AY23" s="161" t="n"/>
      <c r="AZ23" s="161" t="n"/>
      <c r="BA23" s="161" t="n"/>
      <c r="BB23" s="161" t="n"/>
      <c r="BC23" s="161" t="n"/>
      <c r="BD23" s="161" t="n"/>
      <c r="BE23" s="161" t="n"/>
      <c r="BF23" s="161" t="n"/>
      <c r="BG23" s="161" t="n"/>
      <c r="BH23" s="161" t="n"/>
      <c r="BI23" s="161" t="n"/>
      <c r="BJ23" s="161" t="n"/>
      <c r="BK23" s="161" t="n"/>
      <c r="BL23" s="161" t="n"/>
      <c r="BM23" s="161" t="n"/>
      <c r="BN23" s="161" t="n"/>
      <c r="BO23" s="161" t="n"/>
      <c r="BP23" s="161" t="n"/>
      <c r="BQ23" s="161" t="n"/>
      <c r="BR23" s="161" t="n"/>
      <c r="BS23" s="161" t="n"/>
      <c r="BT23" s="161" t="n"/>
      <c r="BU23" s="161" t="n"/>
      <c r="BV23" s="161" t="n"/>
      <c r="BW23" s="161" t="n"/>
      <c r="BX23" s="161" t="n"/>
      <c r="BY23" s="161" t="n"/>
      <c r="BZ23" s="161" t="n"/>
      <c r="CA23" s="161" t="n"/>
      <c r="CB23" s="161" t="n"/>
      <c r="CC23" s="161" t="n"/>
      <c r="CD23" s="161" t="n"/>
      <c r="CE23" s="161" t="n"/>
      <c r="CF23" s="161" t="n"/>
      <c r="CK23" s="161">
        <f>+#REF!</f>
        <v/>
      </c>
      <c r="CL23" s="161">
        <f>+#REF!</f>
        <v/>
      </c>
      <c r="CM23" s="161">
        <f>+#REF!</f>
        <v/>
      </c>
      <c r="CN23" s="161">
        <f>+#REF!</f>
        <v/>
      </c>
      <c r="CO23" s="161">
        <f>+#REF!</f>
        <v/>
      </c>
      <c r="CP23" s="161">
        <f>+#REF!</f>
        <v/>
      </c>
      <c r="CQ23" s="161">
        <f>+#REF!</f>
        <v/>
      </c>
      <c r="CR23" s="161">
        <f>+#REF!</f>
        <v/>
      </c>
      <c r="CS23" s="161">
        <f>+#REF!</f>
        <v/>
      </c>
      <c r="CT23" s="161">
        <f>+#REF!</f>
        <v/>
      </c>
      <c r="CU23" s="161">
        <f>+#REF!</f>
        <v/>
      </c>
      <c r="CV23" s="161">
        <f>+#REF!</f>
        <v/>
      </c>
      <c r="CW23" s="161">
        <f>+#REF!</f>
        <v/>
      </c>
      <c r="CX23" s="161">
        <f>+#REF!</f>
        <v/>
      </c>
      <c r="CY23" s="161">
        <f>+#REF!</f>
        <v/>
      </c>
      <c r="CZ23" s="161">
        <f>+#REF!</f>
        <v/>
      </c>
      <c r="DA23" s="161">
        <f>+#REF!</f>
        <v/>
      </c>
      <c r="DB23" s="161">
        <f>+#REF!</f>
        <v/>
      </c>
      <c r="DC23" s="161">
        <f>+#REF!</f>
        <v/>
      </c>
      <c r="DD23" s="161">
        <f>+#REF!</f>
        <v/>
      </c>
      <c r="DE23" s="161">
        <f>+#REF!</f>
        <v/>
      </c>
      <c r="DF23" s="161">
        <f>+#REF!</f>
        <v/>
      </c>
      <c r="DG23" s="161">
        <f>+#REF!</f>
        <v/>
      </c>
      <c r="DH23" s="161">
        <f>+#REF!</f>
        <v/>
      </c>
      <c r="DI23" s="161">
        <f>+#REF!</f>
        <v/>
      </c>
      <c r="DJ23" s="161">
        <f>+#REF!</f>
        <v/>
      </c>
      <c r="DK23" s="161">
        <f>+#REF!</f>
        <v/>
      </c>
      <c r="DL23" s="161">
        <f>+#REF!</f>
        <v/>
      </c>
      <c r="DM23" s="161">
        <f>+#REF!</f>
        <v/>
      </c>
      <c r="DN23" s="161">
        <f>+#REF!</f>
        <v/>
      </c>
      <c r="DO23" s="161">
        <f>+#REF!</f>
        <v/>
      </c>
      <c r="DP23" s="161">
        <f>+#REF!</f>
        <v/>
      </c>
      <c r="DQ23" s="161">
        <f>+#REF!</f>
        <v/>
      </c>
      <c r="DR23" s="161">
        <f>+#REF!</f>
        <v/>
      </c>
      <c r="DS23" s="161">
        <f>+#REF!</f>
        <v/>
      </c>
      <c r="DT23" s="161">
        <f>+#REF!</f>
        <v/>
      </c>
      <c r="DU23" s="161">
        <f>+#REF!</f>
        <v/>
      </c>
    </row>
    <row r="24" hidden="1" ht="13.5" customHeight="1" thickBot="1">
      <c r="A24" s="217">
        <f>+IF(A23&gt;=$B$14," ",(A23+1))</f>
        <v/>
      </c>
      <c r="B24" s="161">
        <f>+IF(A24=" ",0,B23)</f>
        <v/>
      </c>
      <c r="C24" s="161">
        <f>IF(A24=" ",0,-PPMT($E$13,A24,$B$14,$B$12))</f>
        <v/>
      </c>
      <c r="D24" s="161">
        <f>IF(A24=" ",0,-IPMT($E$13,A24,$B$14,$B$12))</f>
        <v/>
      </c>
      <c r="E24" s="218" t="n"/>
      <c r="F24" s="186" t="n"/>
      <c r="G24" s="217">
        <f>+IF(G23&gt;=$H$14," ",(G23+1))</f>
        <v/>
      </c>
      <c r="H24" s="161">
        <f>+IF(G24=" ",0,H23)</f>
        <v/>
      </c>
      <c r="I24" s="161">
        <f>IF(G24=" ",0,-PPMT($K$13,G24,$H$14,$H$12))</f>
        <v/>
      </c>
      <c r="J24" s="161">
        <f>IF(G24=" ",0,-IPMT($K$13,G24,$H$14,$H$12))</f>
        <v/>
      </c>
      <c r="K24" s="218" t="n"/>
      <c r="L24" s="217">
        <f>+IF(L23&gt;=$M$14," ",(L23+1))</f>
        <v/>
      </c>
      <c r="M24" s="161">
        <f>+IF(L24=" ",0,M23)</f>
        <v/>
      </c>
      <c r="N24" s="161">
        <f>IF(L24=" ",0,-PPMT($P$13,L24,$M$14,$M$12))</f>
        <v/>
      </c>
      <c r="O24" s="161">
        <f>IF(L24=" ",0,-IPMT($P$13,L24,$M$14,$M$12))</f>
        <v/>
      </c>
      <c r="P24" s="218" t="n"/>
      <c r="Q24" s="186" t="n"/>
      <c r="R24" s="217">
        <f>+IF(R23&gt;=$S$14," ",(R23+1))</f>
        <v/>
      </c>
      <c r="S24" s="161">
        <f>+IF(R24=" ",0,S23)</f>
        <v/>
      </c>
      <c r="T24" s="161">
        <f>IF(R24=" ",0,-PPMT($V$13,R24,$S$14,$S$12))</f>
        <v/>
      </c>
      <c r="U24" s="161">
        <f>IF(R24=" ",0,-IPMT($V$13,R24,$S$14,$S$12))</f>
        <v/>
      </c>
      <c r="V24" s="218" t="n"/>
      <c r="W24" s="186" t="n"/>
      <c r="AP24" s="161">
        <f>+IF(ISERROR(PV($E$13,A25,,D25)),0,(PV($E$13,A25,,D25)))</f>
        <v/>
      </c>
      <c r="AQ24" s="161">
        <f>+IF(ISERROR(PV($E$13,A25,,#REF!)),0,(PV($E$13,A25,,#REF!)))</f>
        <v/>
      </c>
      <c r="CK24" s="192">
        <f>+CP17</f>
        <v/>
      </c>
      <c r="CL24" s="192">
        <f>+CQ17</f>
        <v/>
      </c>
      <c r="CM24" s="192">
        <f>+CR17</f>
        <v/>
      </c>
      <c r="CN24" s="192">
        <f>+CS17</f>
        <v/>
      </c>
      <c r="CO24" s="192">
        <f>+CT17</f>
        <v/>
      </c>
      <c r="CP24" s="192">
        <f>+CU17</f>
        <v/>
      </c>
      <c r="CQ24" s="192">
        <f>+CV17</f>
        <v/>
      </c>
      <c r="CR24" s="192">
        <f>+CW17</f>
        <v/>
      </c>
      <c r="CS24" s="192">
        <f>+CX17</f>
        <v/>
      </c>
      <c r="CT24" s="192">
        <f>+CY17</f>
        <v/>
      </c>
      <c r="CU24" s="192">
        <f>+CZ17</f>
        <v/>
      </c>
      <c r="CV24" s="192">
        <f>+DA17</f>
        <v/>
      </c>
      <c r="CW24" s="192">
        <f>+DB17</f>
        <v/>
      </c>
      <c r="CX24" s="192">
        <f>+DC17</f>
        <v/>
      </c>
      <c r="CY24" s="192">
        <f>+DD17</f>
        <v/>
      </c>
      <c r="CZ24" s="192">
        <f>+DE17</f>
        <v/>
      </c>
      <c r="DA24" s="192">
        <f>+DF17</f>
        <v/>
      </c>
      <c r="DB24" s="192">
        <f>+DG17</f>
        <v/>
      </c>
      <c r="DC24" s="192">
        <f>+DH17</f>
        <v/>
      </c>
      <c r="DD24" s="192">
        <f>+DI17</f>
        <v/>
      </c>
      <c r="DE24" s="192">
        <f>+DJ17</f>
        <v/>
      </c>
      <c r="DF24" s="192">
        <f>+DK17</f>
        <v/>
      </c>
      <c r="DG24" s="192">
        <f>+DL17</f>
        <v/>
      </c>
      <c r="DH24" s="192">
        <f>+DM17</f>
        <v/>
      </c>
      <c r="DI24" s="192">
        <f>+DN17</f>
        <v/>
      </c>
      <c r="DJ24" s="192">
        <f>+DO17</f>
        <v/>
      </c>
      <c r="DK24" s="192">
        <f>+DP17</f>
        <v/>
      </c>
      <c r="DL24" s="192">
        <f>+DQ17</f>
        <v/>
      </c>
      <c r="DM24" s="192">
        <f>+DR17</f>
        <v/>
      </c>
      <c r="DN24" s="192">
        <f>+DS17</f>
        <v/>
      </c>
      <c r="DO24" s="192">
        <f>+DT17</f>
        <v/>
      </c>
      <c r="DP24" s="192">
        <f>+DU17</f>
        <v/>
      </c>
      <c r="DQ24" s="192">
        <f>+DV17</f>
        <v/>
      </c>
      <c r="DR24" s="192">
        <f>+DW17</f>
        <v/>
      </c>
      <c r="DS24" s="192">
        <f>+DX17</f>
        <v/>
      </c>
      <c r="DT24" s="192">
        <f>+DY17</f>
        <v/>
      </c>
      <c r="DU24" s="192">
        <f>+DZ17</f>
        <v/>
      </c>
    </row>
    <row r="25" hidden="1" ht="13.5" customHeight="1" thickTop="1">
      <c r="A25" s="217">
        <f>+IF(A24&gt;=$B$14," ",(A24+1))</f>
        <v/>
      </c>
      <c r="B25" s="161">
        <f>+IF(A25=" ",0,B24)</f>
        <v/>
      </c>
      <c r="C25" s="161">
        <f>IF(A25=" ",0,-PPMT($E$13,A25,$B$14,$B$12))</f>
        <v/>
      </c>
      <c r="D25" s="161">
        <f>IF(A25=" ",0,-IPMT($E$13,A25,$B$14,$B$12))</f>
        <v/>
      </c>
      <c r="E25" s="218" t="n"/>
      <c r="F25" s="186" t="n"/>
      <c r="G25" s="217">
        <f>+IF(G24&gt;=$H$14," ",(G24+1))</f>
        <v/>
      </c>
      <c r="H25" s="161">
        <f>+IF(G25=" ",0,H24)</f>
        <v/>
      </c>
      <c r="I25" s="161">
        <f>IF(G25=" ",0,-PPMT($K$13,G25,$H$14,$H$12))</f>
        <v/>
      </c>
      <c r="J25" s="161">
        <f>IF(G25=" ",0,-IPMT($K$13,G25,$H$14,$H$12))</f>
        <v/>
      </c>
      <c r="K25" s="218" t="n"/>
      <c r="L25" s="217">
        <f>+IF(L24&gt;=$M$14," ",(L24+1))</f>
        <v/>
      </c>
      <c r="M25" s="161">
        <f>+IF(L25=" ",0,M24)</f>
        <v/>
      </c>
      <c r="N25" s="161">
        <f>IF(L25=" ",0,-PPMT($P$13,L25,$M$14,$M$12))</f>
        <v/>
      </c>
      <c r="O25" s="161">
        <f>IF(L25=" ",0,-IPMT($P$13,L25,$M$14,$M$12))</f>
        <v/>
      </c>
      <c r="P25" s="218" t="n"/>
      <c r="Q25" s="186" t="n"/>
      <c r="R25" s="217">
        <f>+IF(R24&gt;=$S$14," ",(R24+1))</f>
        <v/>
      </c>
      <c r="S25" s="161">
        <f>+IF(R25=" ",0,S24)</f>
        <v/>
      </c>
      <c r="T25" s="161">
        <f>IF(R25=" ",0,-PPMT($V$13,R25,$S$14,$S$12))</f>
        <v/>
      </c>
      <c r="U25" s="161">
        <f>IF(R25=" ",0,-IPMT($V$13,R25,$S$14,$S$12))</f>
        <v/>
      </c>
      <c r="V25" s="218" t="n"/>
      <c r="W25" s="186" t="n"/>
      <c r="AP25" s="161">
        <f>+IF(ISERROR(PV($E$13,A26,,D26)),0,(PV($E$13,A26,,D26)))</f>
        <v/>
      </c>
      <c r="AQ25" s="161">
        <f>+IF(ISERROR(PV($E$13,A26,,#REF!)),0,(PV($E$13,A26,,#REF!)))</f>
        <v/>
      </c>
      <c r="CK25" s="161">
        <f>+CL18</f>
        <v/>
      </c>
      <c r="CL25" s="161">
        <f>+CM18</f>
        <v/>
      </c>
      <c r="CM25" s="161">
        <f>+CN18</f>
        <v/>
      </c>
      <c r="CN25" s="161">
        <f>+CO18</f>
        <v/>
      </c>
      <c r="CO25" s="161">
        <f>+CP18</f>
        <v/>
      </c>
      <c r="CP25" s="161">
        <f>+CQ18</f>
        <v/>
      </c>
      <c r="CQ25" s="161">
        <f>+CR18</f>
        <v/>
      </c>
      <c r="CR25" s="161">
        <f>+CS18</f>
        <v/>
      </c>
      <c r="CS25" s="161">
        <f>+CT18</f>
        <v/>
      </c>
      <c r="CT25" s="161">
        <f>+CU18</f>
        <v/>
      </c>
      <c r="CU25" s="161">
        <f>+CV18</f>
        <v/>
      </c>
      <c r="CV25" s="161">
        <f>+CW18</f>
        <v/>
      </c>
      <c r="CW25" s="161">
        <f>+CX18</f>
        <v/>
      </c>
      <c r="CX25" s="161">
        <f>+CY18</f>
        <v/>
      </c>
      <c r="CY25" s="161">
        <f>+CZ18</f>
        <v/>
      </c>
      <c r="CZ25" s="161">
        <f>+DA18</f>
        <v/>
      </c>
      <c r="DA25" s="161">
        <f>+DB18</f>
        <v/>
      </c>
      <c r="DB25" s="161">
        <f>+DC18</f>
        <v/>
      </c>
      <c r="DC25" s="161">
        <f>+DD18</f>
        <v/>
      </c>
      <c r="DD25" s="161">
        <f>+DE18</f>
        <v/>
      </c>
      <c r="DE25" s="161">
        <f>+DF18</f>
        <v/>
      </c>
      <c r="DF25" s="161">
        <f>+DG18</f>
        <v/>
      </c>
      <c r="DG25" s="161">
        <f>+DH18</f>
        <v/>
      </c>
      <c r="DH25" s="161">
        <f>+DI18</f>
        <v/>
      </c>
      <c r="DI25" s="161">
        <f>+DJ18</f>
        <v/>
      </c>
      <c r="DJ25" s="161">
        <f>+DK18</f>
        <v/>
      </c>
      <c r="DK25" s="161">
        <f>+DL18</f>
        <v/>
      </c>
      <c r="DL25" s="161">
        <f>+DM18</f>
        <v/>
      </c>
      <c r="DM25" s="161">
        <f>+DN18</f>
        <v/>
      </c>
      <c r="DN25" s="161">
        <f>+DO18</f>
        <v/>
      </c>
      <c r="DO25" s="161">
        <f>+DP18</f>
        <v/>
      </c>
      <c r="DP25" s="161">
        <f>+DQ18</f>
        <v/>
      </c>
      <c r="DQ25" s="161">
        <f>+DR18</f>
        <v/>
      </c>
      <c r="DR25" s="161">
        <f>+DS18</f>
        <v/>
      </c>
      <c r="DS25" s="161">
        <f>+DT18</f>
        <v/>
      </c>
      <c r="DT25" s="161">
        <f>+DU18</f>
        <v/>
      </c>
      <c r="DU25" s="161">
        <f>+DV18</f>
        <v/>
      </c>
    </row>
    <row r="26" hidden="1" ht="13.5" customHeight="1" thickBot="1">
      <c r="A26" s="217">
        <f>+IF(A25&gt;=$B$14," ",(A25+1))</f>
        <v/>
      </c>
      <c r="B26" s="161">
        <f>+IF(A26=" ",0,B25)</f>
        <v/>
      </c>
      <c r="C26" s="161">
        <f>IF(A26=" ",0,-PPMT($E$13,A26,$B$14,$B$12))</f>
        <v/>
      </c>
      <c r="D26" s="161">
        <f>IF(A26=" ",0,-IPMT($E$13,A26,$B$14,$B$12))</f>
        <v/>
      </c>
      <c r="E26" s="218" t="n"/>
      <c r="F26" s="219" t="n"/>
      <c r="G26" s="217">
        <f>+IF(G25&gt;=$H$14," ",(G25+1))</f>
        <v/>
      </c>
      <c r="H26" s="161">
        <f>+IF(G26=" ",0,H25)</f>
        <v/>
      </c>
      <c r="I26" s="161">
        <f>IF(G26=" ",0,-PPMT($K$13,G26,$H$14,$H$12))</f>
        <v/>
      </c>
      <c r="J26" s="161">
        <f>IF(G26=" ",0,-IPMT($K$13,G26,$H$14,$H$12))</f>
        <v/>
      </c>
      <c r="K26" s="218" t="n"/>
      <c r="L26" s="217">
        <f>+IF(L25&gt;=$M$14," ",(L25+1))</f>
        <v/>
      </c>
      <c r="M26" s="161">
        <f>+IF(L26=" ",0,M25)</f>
        <v/>
      </c>
      <c r="N26" s="161">
        <f>IF(L26=" ",0,-PPMT($P$13,L26,$M$14,$M$12))</f>
        <v/>
      </c>
      <c r="O26" s="161">
        <f>IF(L26=" ",0,-IPMT($P$13,L26,$M$14,$M$12))</f>
        <v/>
      </c>
      <c r="P26" s="218" t="n"/>
      <c r="Q26" s="219" t="n"/>
      <c r="R26" s="217">
        <f>+IF(R25&gt;=$S$14," ",(R25+1))</f>
        <v/>
      </c>
      <c r="S26" s="161">
        <f>+IF(R26=" ",0,S25)</f>
        <v/>
      </c>
      <c r="T26" s="161">
        <f>IF(R26=" ",0,-PPMT($V$13,R26,$S$14,$S$12))</f>
        <v/>
      </c>
      <c r="U26" s="161">
        <f>IF(R26=" ",0,-IPMT($V$13,R26,$S$14,$S$12))</f>
        <v/>
      </c>
      <c r="V26" s="218" t="n"/>
      <c r="W26" s="219" t="n"/>
      <c r="AP26" s="161">
        <f>+IF(ISERROR(PV($E$13,A27,,D27)),0,(PV($E$13,A27,,D27)))</f>
        <v/>
      </c>
      <c r="AQ26" s="161">
        <f>+IF(ISERROR(PV($E$13,A27,,#REF!)),0,(PV($E$13,A27,,#REF!)))</f>
        <v/>
      </c>
      <c r="CJ26" s="1564" t="n">
        <v>3</v>
      </c>
      <c r="CK26" s="192">
        <f>+CL19</f>
        <v/>
      </c>
      <c r="CL26" s="192">
        <f>+CM19</f>
        <v/>
      </c>
      <c r="CM26" s="192">
        <f>+CN19</f>
        <v/>
      </c>
      <c r="CN26" s="192">
        <f>+CO19</f>
        <v/>
      </c>
      <c r="CO26" s="192">
        <f>+CP19</f>
        <v/>
      </c>
      <c r="CP26" s="192">
        <f>+CQ19</f>
        <v/>
      </c>
      <c r="CQ26" s="192">
        <f>+CR19</f>
        <v/>
      </c>
      <c r="CR26" s="192">
        <f>+CS19</f>
        <v/>
      </c>
      <c r="CS26" s="192">
        <f>+CT19</f>
        <v/>
      </c>
      <c r="CT26" s="192">
        <f>+CU19</f>
        <v/>
      </c>
      <c r="CU26" s="192">
        <f>+CV19</f>
        <v/>
      </c>
      <c r="CV26" s="192">
        <f>+CW19</f>
        <v/>
      </c>
      <c r="CW26" s="192">
        <f>+CX19</f>
        <v/>
      </c>
      <c r="CX26" s="192">
        <f>+CY19</f>
        <v/>
      </c>
      <c r="CY26" s="192">
        <f>+CZ19</f>
        <v/>
      </c>
      <c r="CZ26" s="192">
        <f>+DA19</f>
        <v/>
      </c>
      <c r="DA26" s="192">
        <f>+DB19</f>
        <v/>
      </c>
      <c r="DB26" s="192">
        <f>+DC19</f>
        <v/>
      </c>
      <c r="DC26" s="192">
        <f>+DD19</f>
        <v/>
      </c>
      <c r="DD26" s="192">
        <f>+DE19</f>
        <v/>
      </c>
      <c r="DE26" s="192">
        <f>+DF19</f>
        <v/>
      </c>
      <c r="DF26" s="192">
        <f>+DG19</f>
        <v/>
      </c>
      <c r="DG26" s="192">
        <f>+DH19</f>
        <v/>
      </c>
      <c r="DH26" s="192">
        <f>+DI19</f>
        <v/>
      </c>
      <c r="DI26" s="192">
        <f>+DJ19</f>
        <v/>
      </c>
      <c r="DJ26" s="192">
        <f>+DK19</f>
        <v/>
      </c>
      <c r="DK26" s="192">
        <f>+DL19</f>
        <v/>
      </c>
      <c r="DL26" s="192">
        <f>+DM19</f>
        <v/>
      </c>
      <c r="DM26" s="192">
        <f>+DN19</f>
        <v/>
      </c>
      <c r="DN26" s="192">
        <f>+DO19</f>
        <v/>
      </c>
      <c r="DO26" s="192">
        <f>+DP19</f>
        <v/>
      </c>
      <c r="DP26" s="192">
        <f>+DQ19</f>
        <v/>
      </c>
      <c r="DQ26" s="192">
        <f>+DR19</f>
        <v/>
      </c>
      <c r="DR26" s="192">
        <f>+DS19</f>
        <v/>
      </c>
      <c r="DS26" s="192">
        <f>+DT19</f>
        <v/>
      </c>
      <c r="DT26" s="192">
        <f>+DU19</f>
        <v/>
      </c>
      <c r="DU26" s="192">
        <f>+DV19</f>
        <v/>
      </c>
    </row>
    <row r="27" hidden="1" ht="13.5" customHeight="1" thickTop="1">
      <c r="A27" s="217">
        <f>+IF(A26&gt;=$B$14," ",(A26+1))</f>
        <v/>
      </c>
      <c r="B27" s="161">
        <f>+IF(A27=" ",0,B26)</f>
        <v/>
      </c>
      <c r="C27" s="161">
        <f>IF(A27=" ",0,-PPMT($E$13,A27,$B$14,$B$12))</f>
        <v/>
      </c>
      <c r="D27" s="161">
        <f>IF(A27=" ",0,-IPMT($E$13,A27,$B$14,$B$12))</f>
        <v/>
      </c>
      <c r="E27" s="218" t="n"/>
      <c r="F27" s="219" t="n"/>
      <c r="G27" s="217">
        <f>+IF(G26&gt;=$H$14," ",(G26+1))</f>
        <v/>
      </c>
      <c r="H27" s="161">
        <f>+IF(G27=" ",0,H26)</f>
        <v/>
      </c>
      <c r="I27" s="161">
        <f>IF(G27=" ",0,-PPMT($K$13,G27,$H$14,$H$12))</f>
        <v/>
      </c>
      <c r="J27" s="161">
        <f>IF(G27=" ",0,-IPMT($K$13,G27,$H$14,$H$12))</f>
        <v/>
      </c>
      <c r="K27" s="218" t="n"/>
      <c r="L27" s="217">
        <f>+IF(L26&gt;=$M$14," ",(L26+1))</f>
        <v/>
      </c>
      <c r="M27" s="161">
        <f>+IF(L27=" ",0,M26)</f>
        <v/>
      </c>
      <c r="N27" s="161">
        <f>IF(L27=" ",0,-PPMT($P$13,L27,$M$14,$M$12))</f>
        <v/>
      </c>
      <c r="O27" s="161">
        <f>IF(L27=" ",0,-IPMT($P$13,L27,$M$14,$M$12))</f>
        <v/>
      </c>
      <c r="P27" s="218" t="n"/>
      <c r="Q27" s="219" t="n"/>
      <c r="R27" s="217">
        <f>+IF(R26&gt;=$S$14," ",(R26+1))</f>
        <v/>
      </c>
      <c r="S27" s="161">
        <f>+IF(R27=" ",0,S26)</f>
        <v/>
      </c>
      <c r="T27" s="161">
        <f>IF(R27=" ",0,-PPMT($V$13,R27,$S$14,$S$12))</f>
        <v/>
      </c>
      <c r="U27" s="161">
        <f>IF(R27=" ",0,-IPMT($V$13,R27,$S$14,$S$12))</f>
        <v/>
      </c>
      <c r="V27" s="218" t="n"/>
      <c r="W27" s="219" t="n"/>
      <c r="AP27" s="161">
        <f>+IF(ISERROR(PV($E$13,A28,,D28)),0,(PV($E$13,A28,,D28)))</f>
        <v/>
      </c>
      <c r="AQ27" s="161">
        <f>+IF(ISERROR(PV($E$13,A28,,#REF!)),0,(PV($E$13,A28,,#REF!)))</f>
        <v/>
      </c>
      <c r="CK27" s="161">
        <f>+CJ20</f>
        <v/>
      </c>
      <c r="CL27" s="161">
        <f>+CK20</f>
        <v/>
      </c>
      <c r="CM27" s="161">
        <f>+CL20</f>
        <v/>
      </c>
      <c r="CN27" s="161">
        <f>+CM20</f>
        <v/>
      </c>
      <c r="CO27" s="161">
        <f>+CN20</f>
        <v/>
      </c>
      <c r="CP27" s="161">
        <f>+CO20</f>
        <v/>
      </c>
      <c r="CQ27" s="161">
        <f>+CP20</f>
        <v/>
      </c>
      <c r="CR27" s="161">
        <f>+CQ20</f>
        <v/>
      </c>
      <c r="CS27" s="161">
        <f>+CR20</f>
        <v/>
      </c>
      <c r="CT27" s="161">
        <f>+CS20</f>
        <v/>
      </c>
      <c r="CU27" s="161">
        <f>+CT20</f>
        <v/>
      </c>
      <c r="CV27" s="161">
        <f>+CU20</f>
        <v/>
      </c>
      <c r="CW27" s="161">
        <f>+CV20</f>
        <v/>
      </c>
      <c r="CX27" s="161">
        <f>+CW20</f>
        <v/>
      </c>
      <c r="CY27" s="161">
        <f>+CX20</f>
        <v/>
      </c>
      <c r="CZ27" s="161">
        <f>+CY20</f>
        <v/>
      </c>
      <c r="DA27" s="161">
        <f>+CZ20</f>
        <v/>
      </c>
      <c r="DB27" s="161">
        <f>+DA20</f>
        <v/>
      </c>
      <c r="DC27" s="161">
        <f>+DB20</f>
        <v/>
      </c>
      <c r="DD27" s="161">
        <f>+DC20</f>
        <v/>
      </c>
      <c r="DE27" s="161">
        <f>+DD20</f>
        <v/>
      </c>
      <c r="DF27" s="161">
        <f>+DE20</f>
        <v/>
      </c>
      <c r="DG27" s="161">
        <f>+DF20</f>
        <v/>
      </c>
      <c r="DH27" s="161">
        <f>+DG20</f>
        <v/>
      </c>
      <c r="DI27" s="161">
        <f>+DH20</f>
        <v/>
      </c>
      <c r="DJ27" s="161">
        <f>+DI20</f>
        <v/>
      </c>
      <c r="DK27" s="161">
        <f>+DJ20</f>
        <v/>
      </c>
      <c r="DL27" s="161">
        <f>+DK20</f>
        <v/>
      </c>
      <c r="DM27" s="161">
        <f>+DL20</f>
        <v/>
      </c>
      <c r="DN27" s="161">
        <f>+DM20</f>
        <v/>
      </c>
      <c r="DO27" s="161">
        <f>+DN20</f>
        <v/>
      </c>
      <c r="DP27" s="161">
        <f>+DO20</f>
        <v/>
      </c>
      <c r="DQ27" s="161">
        <f>+DP20</f>
        <v/>
      </c>
      <c r="DR27" s="161">
        <f>+DQ20</f>
        <v/>
      </c>
      <c r="DS27" s="161">
        <f>+DR20</f>
        <v/>
      </c>
      <c r="DT27" s="161">
        <f>+DS20</f>
        <v/>
      </c>
      <c r="DU27" s="161">
        <f>+DT20</f>
        <v/>
      </c>
    </row>
    <row r="28" hidden="1" ht="12.75" customHeight="1">
      <c r="A28" s="217">
        <f>+IF(A27&gt;=$B$14," ",(A27+1))</f>
        <v/>
      </c>
      <c r="B28" s="161">
        <f>+IF(A28=" ",0,B27)</f>
        <v/>
      </c>
      <c r="C28" s="161">
        <f>IF(A28=" ",0,-PPMT($E$13,A28,$B$14,$B$12))</f>
        <v/>
      </c>
      <c r="D28" s="161">
        <f>IF(A28=" ",0,-IPMT($E$13,A28,$B$14,$B$12))</f>
        <v/>
      </c>
      <c r="E28" s="218" t="n"/>
      <c r="F28" s="220" t="n"/>
      <c r="G28" s="217">
        <f>+IF(G27&gt;=$H$14," ",(G27+1))</f>
        <v/>
      </c>
      <c r="H28" s="161">
        <f>+IF(G28=" ",0,H27)</f>
        <v/>
      </c>
      <c r="I28" s="161">
        <f>IF(G28=" ",0,-PPMT($K$13,G28,$H$14,$H$12))</f>
        <v/>
      </c>
      <c r="J28" s="161">
        <f>IF(G28=" ",0,-IPMT($K$13,G28,$H$14,$H$12))</f>
        <v/>
      </c>
      <c r="K28" s="218" t="n"/>
      <c r="L28" s="217">
        <f>+IF(L27&gt;=$M$14," ",(L27+1))</f>
        <v/>
      </c>
      <c r="M28" s="161">
        <f>+IF(L28=" ",0,M27)</f>
        <v/>
      </c>
      <c r="N28" s="161">
        <f>IF(L28=" ",0,-PPMT($P$13,L28,$M$14,$M$12))</f>
        <v/>
      </c>
      <c r="O28" s="161">
        <f>IF(L28=" ",0,-IPMT($P$13,L28,$M$14,$M$12))</f>
        <v/>
      </c>
      <c r="P28" s="218" t="n"/>
      <c r="Q28" s="220" t="n"/>
      <c r="R28" s="217">
        <f>+IF(R27&gt;=$S$14," ",(R27+1))</f>
        <v/>
      </c>
      <c r="S28" s="161">
        <f>+IF(R28=" ",0,S27)</f>
        <v/>
      </c>
      <c r="T28" s="161">
        <f>IF(R28=" ",0,-PPMT($V$13,R28,$S$14,$S$12))</f>
        <v/>
      </c>
      <c r="U28" s="161">
        <f>IF(R28=" ",0,-IPMT($V$13,R28,$S$14,$S$12))</f>
        <v/>
      </c>
      <c r="V28" s="218" t="n"/>
      <c r="W28" s="220" t="n"/>
      <c r="AP28" s="161">
        <f>+IF(ISERROR(PV($E$13,A29,,D29)),0,(PV($E$13,A29,,D29)))</f>
        <v/>
      </c>
      <c r="AQ28" s="161">
        <f>+IF(ISERROR(PV($E$13,A29,,#REF!)),0,(PV($E$13,A29,,#REF!)))</f>
        <v/>
      </c>
    </row>
    <row r="29" hidden="1" ht="12.75" customHeight="1">
      <c r="A29" s="217">
        <f>+IF(A28&gt;=$B$14," ",(A28+1))</f>
        <v/>
      </c>
      <c r="B29" s="161">
        <f>+IF(A29=" ",0,B28)</f>
        <v/>
      </c>
      <c r="C29" s="161">
        <f>IF(A29=" ",0,-PPMT($E$13,A29,$B$14,$B$12))</f>
        <v/>
      </c>
      <c r="D29" s="161">
        <f>IF(A29=" ",0,-IPMT($E$13,A29,$B$14,$B$12))</f>
        <v/>
      </c>
      <c r="E29" s="218" t="n"/>
      <c r="F29" s="220" t="n"/>
      <c r="G29" s="217">
        <f>+IF(G28&gt;=$H$14," ",(G28+1))</f>
        <v/>
      </c>
      <c r="H29" s="161">
        <f>+IF(G29=" ",0,H28)</f>
        <v/>
      </c>
      <c r="I29" s="161">
        <f>IF(G29=" ",0,-PPMT($K$13,G29,$H$14,$H$12))</f>
        <v/>
      </c>
      <c r="J29" s="161">
        <f>IF(G29=" ",0,-IPMT($K$13,G29,$H$14,$H$12))</f>
        <v/>
      </c>
      <c r="K29" s="218" t="n"/>
      <c r="L29" s="217">
        <f>+IF(L28&gt;=$M$14," ",(L28+1))</f>
        <v/>
      </c>
      <c r="M29" s="161">
        <f>+IF(L29=" ",0,M28)</f>
        <v/>
      </c>
      <c r="N29" s="161">
        <f>IF(L29=" ",0,-PPMT($P$13,L29,$M$14,$M$12))</f>
        <v/>
      </c>
      <c r="O29" s="161">
        <f>IF(L29=" ",0,-IPMT($P$13,L29,$M$14,$M$12))</f>
        <v/>
      </c>
      <c r="P29" s="218" t="n"/>
      <c r="Q29" s="220" t="n"/>
      <c r="R29" s="217">
        <f>+IF(R28&gt;=$S$14," ",(R28+1))</f>
        <v/>
      </c>
      <c r="S29" s="161">
        <f>+IF(R29=" ",0,S28)</f>
        <v/>
      </c>
      <c r="T29" s="161">
        <f>IF(R29=" ",0,-PPMT($V$13,R29,$S$14,$S$12))</f>
        <v/>
      </c>
      <c r="U29" s="161">
        <f>IF(R29=" ",0,-IPMT($V$13,R29,$S$14,$S$12))</f>
        <v/>
      </c>
      <c r="V29" s="218" t="n"/>
      <c r="W29" s="220" t="n"/>
      <c r="AP29" s="161">
        <f>+IF(ISERROR(PV($E$13,A30,,D30)),0,(PV($E$13,A30,,D30)))</f>
        <v/>
      </c>
      <c r="AQ29" s="161">
        <f>+IF(ISERROR(PV($E$13,A30,,#REF!)),0,(PV($E$13,A30,,#REF!)))</f>
        <v/>
      </c>
      <c r="CL29" s="161">
        <f>+CK22</f>
        <v/>
      </c>
      <c r="CM29" s="161">
        <f>+CL22</f>
        <v/>
      </c>
      <c r="CN29" s="161">
        <f>+CM22</f>
        <v/>
      </c>
      <c r="CO29" s="161">
        <f>+CN22</f>
        <v/>
      </c>
      <c r="CP29" s="161">
        <f>+CO22</f>
        <v/>
      </c>
      <c r="CQ29" s="161">
        <f>+CP22</f>
        <v/>
      </c>
      <c r="CR29" s="161">
        <f>+CQ22</f>
        <v/>
      </c>
      <c r="CS29" s="161">
        <f>+CR22</f>
        <v/>
      </c>
      <c r="CT29" s="161">
        <f>+CS22</f>
        <v/>
      </c>
      <c r="CU29" s="161">
        <f>+CT22</f>
        <v/>
      </c>
      <c r="CV29" s="161">
        <f>+CU22</f>
        <v/>
      </c>
      <c r="CW29" s="161">
        <f>+CV22</f>
        <v/>
      </c>
      <c r="CX29" s="161">
        <f>+CW22</f>
        <v/>
      </c>
      <c r="CY29" s="161">
        <f>+CX22</f>
        <v/>
      </c>
      <c r="CZ29" s="161">
        <f>+CY22</f>
        <v/>
      </c>
      <c r="DA29" s="161">
        <f>+CZ22</f>
        <v/>
      </c>
      <c r="DB29" s="161">
        <f>+DA22</f>
        <v/>
      </c>
      <c r="DC29" s="161">
        <f>+DB22</f>
        <v/>
      </c>
      <c r="DD29" s="161">
        <f>+DC22</f>
        <v/>
      </c>
      <c r="DE29" s="161">
        <f>+DD22</f>
        <v/>
      </c>
      <c r="DF29" s="161">
        <f>+DE22</f>
        <v/>
      </c>
      <c r="DG29" s="161">
        <f>+DF22</f>
        <v/>
      </c>
      <c r="DH29" s="161">
        <f>+DG22</f>
        <v/>
      </c>
      <c r="DI29" s="161">
        <f>+DH22</f>
        <v/>
      </c>
      <c r="DJ29" s="161">
        <f>+DI22</f>
        <v/>
      </c>
      <c r="DK29" s="161">
        <f>+DJ22</f>
        <v/>
      </c>
      <c r="DL29" s="161">
        <f>+DK22</f>
        <v/>
      </c>
      <c r="DM29" s="161">
        <f>+DL22</f>
        <v/>
      </c>
      <c r="DN29" s="161">
        <f>+DM22</f>
        <v/>
      </c>
      <c r="DO29" s="161">
        <f>+DN22</f>
        <v/>
      </c>
      <c r="DP29" s="161">
        <f>+DO22</f>
        <v/>
      </c>
      <c r="DQ29" s="161">
        <f>+DP22</f>
        <v/>
      </c>
      <c r="DR29" s="161">
        <f>+DQ22</f>
        <v/>
      </c>
      <c r="DS29" s="161">
        <f>+DR22</f>
        <v/>
      </c>
      <c r="DT29" s="161">
        <f>+DS22</f>
        <v/>
      </c>
      <c r="DU29" s="161">
        <f>+DT22</f>
        <v/>
      </c>
      <c r="DV29" s="161">
        <f>+DU22</f>
        <v/>
      </c>
    </row>
    <row r="30" hidden="1" ht="12.75" customHeight="1">
      <c r="A30" s="217">
        <f>+IF(A29&gt;=$B$14," ",(A29+1))</f>
        <v/>
      </c>
      <c r="B30" s="161">
        <f>+IF(A30=" ",0,B29)</f>
        <v/>
      </c>
      <c r="C30" s="161">
        <f>IF(A30=" ",0,-PPMT($E$13,A30,$B$14,$B$12))</f>
        <v/>
      </c>
      <c r="D30" s="161">
        <f>IF(A30=" ",0,-IPMT($E$13,A30,$B$14,$B$12))</f>
        <v/>
      </c>
      <c r="E30" s="218" t="n"/>
      <c r="F30" s="220" t="n"/>
      <c r="G30" s="217">
        <f>+IF(G29&gt;=$H$14," ",(G29+1))</f>
        <v/>
      </c>
      <c r="H30" s="161">
        <f>+IF(G30=" ",0,H29)</f>
        <v/>
      </c>
      <c r="I30" s="161">
        <f>IF(G30=" ",0,-PPMT($K$13,G30,$H$14,$H$12))</f>
        <v/>
      </c>
      <c r="J30" s="161">
        <f>IF(G30=" ",0,-IPMT($K$13,G30,$H$14,$H$12))</f>
        <v/>
      </c>
      <c r="K30" s="218" t="n"/>
      <c r="L30" s="217">
        <f>+IF(L29&gt;=$M$14," ",(L29+1))</f>
        <v/>
      </c>
      <c r="M30" s="161">
        <f>+IF(L30=" ",0,M29)</f>
        <v/>
      </c>
      <c r="N30" s="161">
        <f>IF(L30=" ",0,-PPMT($P$13,L30,$M$14,$M$12))</f>
        <v/>
      </c>
      <c r="O30" s="161">
        <f>IF(L30=" ",0,-IPMT($P$13,L30,$M$14,$M$12))</f>
        <v/>
      </c>
      <c r="P30" s="218" t="n"/>
      <c r="Q30" s="220" t="n"/>
      <c r="R30" s="217">
        <f>+IF(R29&gt;=$S$14," ",(R29+1))</f>
        <v/>
      </c>
      <c r="S30" s="161">
        <f>+IF(R30=" ",0,S29)</f>
        <v/>
      </c>
      <c r="T30" s="161">
        <f>IF(R30=" ",0,-PPMT($V$13,R30,$S$14,$S$12))</f>
        <v/>
      </c>
      <c r="U30" s="161">
        <f>IF(R30=" ",0,-IPMT($V$13,R30,$S$14,$S$12))</f>
        <v/>
      </c>
      <c r="V30" s="218" t="n"/>
      <c r="W30" s="220" t="n"/>
      <c r="AP30" s="161">
        <f>+IF(ISERROR(PV($E$13,A31,,D31)),0,(PV($E$13,A31,,D31)))</f>
        <v/>
      </c>
      <c r="AQ30" s="161">
        <f>+IF(ISERROR(PV($E$13,A31,,#REF!)),0,(PV($E$13,A31,,#REF!)))</f>
        <v/>
      </c>
      <c r="CL30" s="161">
        <f>+CK23</f>
        <v/>
      </c>
      <c r="CM30" s="161">
        <f>+CL23</f>
        <v/>
      </c>
      <c r="CN30" s="161">
        <f>+CM23</f>
        <v/>
      </c>
      <c r="CO30" s="161">
        <f>+CN23</f>
        <v/>
      </c>
      <c r="CP30" s="161">
        <f>+CO23</f>
        <v/>
      </c>
      <c r="CQ30" s="161">
        <f>+CP23</f>
        <v/>
      </c>
      <c r="CR30" s="161">
        <f>+CQ23</f>
        <v/>
      </c>
      <c r="CS30" s="161">
        <f>+CR23</f>
        <v/>
      </c>
      <c r="CT30" s="161">
        <f>+CS23</f>
        <v/>
      </c>
      <c r="CU30" s="161">
        <f>+CT23</f>
        <v/>
      </c>
      <c r="CV30" s="161">
        <f>+CU23</f>
        <v/>
      </c>
      <c r="CW30" s="161">
        <f>+CV23</f>
        <v/>
      </c>
      <c r="CX30" s="161">
        <f>+CW23</f>
        <v/>
      </c>
      <c r="CY30" s="161">
        <f>+CX23</f>
        <v/>
      </c>
      <c r="CZ30" s="161">
        <f>+CY23</f>
        <v/>
      </c>
      <c r="DA30" s="161">
        <f>+CZ23</f>
        <v/>
      </c>
      <c r="DB30" s="161">
        <f>+DA23</f>
        <v/>
      </c>
      <c r="DC30" s="161">
        <f>+DB23</f>
        <v/>
      </c>
      <c r="DD30" s="161">
        <f>+DC23</f>
        <v/>
      </c>
      <c r="DE30" s="161">
        <f>+DD23</f>
        <v/>
      </c>
      <c r="DF30" s="161">
        <f>+DE23</f>
        <v/>
      </c>
      <c r="DG30" s="161">
        <f>+DF23</f>
        <v/>
      </c>
      <c r="DH30" s="161">
        <f>+DG23</f>
        <v/>
      </c>
      <c r="DI30" s="161">
        <f>+DH23</f>
        <v/>
      </c>
      <c r="DJ30" s="161">
        <f>+DI23</f>
        <v/>
      </c>
      <c r="DK30" s="161">
        <f>+DJ23</f>
        <v/>
      </c>
      <c r="DL30" s="161">
        <f>+DK23</f>
        <v/>
      </c>
      <c r="DM30" s="161">
        <f>+DL23</f>
        <v/>
      </c>
      <c r="DN30" s="161">
        <f>+DM23</f>
        <v/>
      </c>
      <c r="DO30" s="161">
        <f>+DN23</f>
        <v/>
      </c>
      <c r="DP30" s="161">
        <f>+DO23</f>
        <v/>
      </c>
      <c r="DQ30" s="161">
        <f>+DP23</f>
        <v/>
      </c>
      <c r="DR30" s="161">
        <f>+DQ23</f>
        <v/>
      </c>
      <c r="DS30" s="161">
        <f>+DR23</f>
        <v/>
      </c>
      <c r="DT30" s="161">
        <f>+DS23</f>
        <v/>
      </c>
      <c r="DU30" s="161">
        <f>+DT23</f>
        <v/>
      </c>
      <c r="DV30" s="161">
        <f>+DU23</f>
        <v/>
      </c>
    </row>
    <row r="31" hidden="1" ht="13.5" customHeight="1" thickBot="1">
      <c r="A31" s="217">
        <f>+IF(A30&gt;=$B$14," ",(A30+1))</f>
        <v/>
      </c>
      <c r="B31" s="161">
        <f>+IF(A31=" ",0,B30)</f>
        <v/>
      </c>
      <c r="C31" s="161">
        <f>IF(A31=" ",0,-PPMT($E$13,A31,$B$14,$B$12))</f>
        <v/>
      </c>
      <c r="D31" s="161">
        <f>IF(A31=" ",0,-IPMT($E$13,A31,$B$14,$B$12))</f>
        <v/>
      </c>
      <c r="E31" s="218" t="n"/>
      <c r="F31" s="220" t="n"/>
      <c r="G31" s="217">
        <f>+IF(G30&gt;=$H$14," ",(G30+1))</f>
        <v/>
      </c>
      <c r="H31" s="161">
        <f>+IF(G31=" ",0,H30)</f>
        <v/>
      </c>
      <c r="I31" s="161">
        <f>IF(G31=" ",0,-PPMT($K$13,G31,$H$14,$H$12))</f>
        <v/>
      </c>
      <c r="J31" s="161">
        <f>IF(G31=" ",0,-IPMT($K$13,G31,$H$14,$H$12))</f>
        <v/>
      </c>
      <c r="K31" s="218" t="n"/>
      <c r="L31" s="217">
        <f>+IF(L30&gt;=$M$14," ",(L30+1))</f>
        <v/>
      </c>
      <c r="M31" s="161">
        <f>+IF(L31=" ",0,M30)</f>
        <v/>
      </c>
      <c r="N31" s="161">
        <f>IF(L31=" ",0,-PPMT($P$13,L31,$M$14,$M$12))</f>
        <v/>
      </c>
      <c r="O31" s="161">
        <f>IF(L31=" ",0,-IPMT($P$13,L31,$M$14,$M$12))</f>
        <v/>
      </c>
      <c r="P31" s="218" t="n"/>
      <c r="Q31" s="220" t="n"/>
      <c r="R31" s="217">
        <f>+IF(R30&gt;=$S$14," ",(R30+1))</f>
        <v/>
      </c>
      <c r="S31" s="161">
        <f>+IF(R31=" ",0,S30)</f>
        <v/>
      </c>
      <c r="T31" s="161">
        <f>IF(R31=" ",0,-PPMT($V$13,R31,$S$14,$S$12))</f>
        <v/>
      </c>
      <c r="U31" s="161">
        <f>IF(R31=" ",0,-IPMT($V$13,R31,$S$14,$S$12))</f>
        <v/>
      </c>
      <c r="V31" s="218" t="n"/>
      <c r="W31" s="220" t="n"/>
      <c r="AP31" s="161">
        <f>+IF(ISERROR(PV($E$13,A32,,D32)),0,(PV($E$13,A32,,D32)))</f>
        <v/>
      </c>
      <c r="AQ31" s="161">
        <f>+IF(ISERROR(PV($E$13,A32,,#REF!)),0,(PV($E$13,A32,,#REF!)))</f>
        <v/>
      </c>
      <c r="CL31" s="192">
        <f>+CK24</f>
        <v/>
      </c>
      <c r="CM31" s="192">
        <f>+CL24</f>
        <v/>
      </c>
      <c r="CN31" s="192">
        <f>+CM24</f>
        <v/>
      </c>
      <c r="CO31" s="192">
        <f>+CN24</f>
        <v/>
      </c>
      <c r="CP31" s="192">
        <f>+CO24</f>
        <v/>
      </c>
      <c r="CQ31" s="192">
        <f>+CP24</f>
        <v/>
      </c>
      <c r="CR31" s="192">
        <f>+CQ24</f>
        <v/>
      </c>
      <c r="CS31" s="192">
        <f>+CR24</f>
        <v/>
      </c>
      <c r="CT31" s="192">
        <f>+CS24</f>
        <v/>
      </c>
      <c r="CU31" s="192">
        <f>+CT24</f>
        <v/>
      </c>
      <c r="CV31" s="192">
        <f>+CU24</f>
        <v/>
      </c>
      <c r="CW31" s="192">
        <f>+CV24</f>
        <v/>
      </c>
      <c r="CX31" s="192">
        <f>+CW24</f>
        <v/>
      </c>
      <c r="CY31" s="192">
        <f>+CX24</f>
        <v/>
      </c>
      <c r="CZ31" s="192">
        <f>+CY24</f>
        <v/>
      </c>
      <c r="DA31" s="192">
        <f>+CZ24</f>
        <v/>
      </c>
      <c r="DB31" s="192">
        <f>+DA24</f>
        <v/>
      </c>
      <c r="DC31" s="192">
        <f>+DB24</f>
        <v/>
      </c>
      <c r="DD31" s="192">
        <f>+DC24</f>
        <v/>
      </c>
      <c r="DE31" s="192">
        <f>+DD24</f>
        <v/>
      </c>
      <c r="DF31" s="192">
        <f>+DE24</f>
        <v/>
      </c>
      <c r="DG31" s="192">
        <f>+DF24</f>
        <v/>
      </c>
      <c r="DH31" s="192">
        <f>+DG24</f>
        <v/>
      </c>
      <c r="DI31" s="192">
        <f>+DH24</f>
        <v/>
      </c>
      <c r="DJ31" s="192">
        <f>+DI24</f>
        <v/>
      </c>
      <c r="DK31" s="192">
        <f>+DJ24</f>
        <v/>
      </c>
      <c r="DL31" s="192">
        <f>+DK24</f>
        <v/>
      </c>
      <c r="DM31" s="192">
        <f>+DL24</f>
        <v/>
      </c>
      <c r="DN31" s="192">
        <f>+DM24</f>
        <v/>
      </c>
      <c r="DO31" s="192">
        <f>+DN24</f>
        <v/>
      </c>
      <c r="DP31" s="192">
        <f>+DO24</f>
        <v/>
      </c>
      <c r="DQ31" s="192">
        <f>+DP24</f>
        <v/>
      </c>
      <c r="DR31" s="192">
        <f>+DQ24</f>
        <v/>
      </c>
      <c r="DS31" s="192">
        <f>+DR24</f>
        <v/>
      </c>
      <c r="DT31" s="192">
        <f>+DS24</f>
        <v/>
      </c>
      <c r="DU31" s="192">
        <f>+DT24</f>
        <v/>
      </c>
      <c r="DV31" s="192">
        <f>+DU24</f>
        <v/>
      </c>
    </row>
    <row r="32" hidden="1" ht="13.5" customHeight="1" thickTop="1">
      <c r="A32" s="217">
        <f>+IF(A31&gt;=$B$14," ",(A31+1))</f>
        <v/>
      </c>
      <c r="B32" s="161">
        <f>+IF(A32=" ",0,B31)</f>
        <v/>
      </c>
      <c r="C32" s="161">
        <f>IF(A32=" ",0,-PPMT($E$13,A32,$B$14,$B$12))</f>
        <v/>
      </c>
      <c r="D32" s="161">
        <f>IF(A32=" ",0,-IPMT($E$13,A32,$B$14,$B$12))</f>
        <v/>
      </c>
      <c r="E32" s="190" t="n"/>
      <c r="F32" s="219" t="n"/>
      <c r="G32" s="217">
        <f>+IF(G31&gt;=$H$14," ",(G31+1))</f>
        <v/>
      </c>
      <c r="H32" s="161">
        <f>+IF(G32=" ",0,H31)</f>
        <v/>
      </c>
      <c r="I32" s="161">
        <f>IF(G32=" ",0,-PPMT($K$13,G32,$H$14,$H$12))</f>
        <v/>
      </c>
      <c r="J32" s="161">
        <f>IF(G32=" ",0,-IPMT($K$13,G32,$H$14,$H$12))</f>
        <v/>
      </c>
      <c r="K32" s="218" t="n"/>
      <c r="L32" s="217">
        <f>+IF(L31&gt;=$M$14," ",(L31+1))</f>
        <v/>
      </c>
      <c r="M32" s="161">
        <f>+IF(L32=" ",0,M31)</f>
        <v/>
      </c>
      <c r="N32" s="161">
        <f>IF(L32=" ",0,-PPMT($P$13,L32,$M$14,$M$12))</f>
        <v/>
      </c>
      <c r="O32" s="161">
        <f>IF(L32=" ",0,-IPMT($P$13,L32,$M$14,$M$12))</f>
        <v/>
      </c>
      <c r="P32" s="218" t="n"/>
      <c r="Q32" s="219" t="n"/>
      <c r="R32" s="217">
        <f>+IF(R31&gt;=$S$14," ",(R31+1))</f>
        <v/>
      </c>
      <c r="S32" s="161">
        <f>+IF(R32=" ",0,S31)</f>
        <v/>
      </c>
      <c r="T32" s="161">
        <f>IF(R32=" ",0,-PPMT($V$13,R32,$S$14,$S$12))</f>
        <v/>
      </c>
      <c r="U32" s="161">
        <f>IF(R32=" ",0,-IPMT($V$13,R32,$S$14,$S$12))</f>
        <v/>
      </c>
      <c r="V32" s="218" t="n"/>
      <c r="W32" s="219" t="n"/>
      <c r="AP32" s="161">
        <f>+IF(ISERROR(PV($E$13,A33,,D33)),0,(PV($E$13,A33,,D33)))</f>
        <v/>
      </c>
      <c r="AQ32" s="161">
        <f>+IF(ISERROR(PV($E$13,A33,,#REF!)),0,(PV($E$13,A33,,#REF!)))</f>
        <v/>
      </c>
      <c r="CL32" s="161">
        <f>+CK25</f>
        <v/>
      </c>
      <c r="CM32" s="161">
        <f>+CL25</f>
        <v/>
      </c>
      <c r="CN32" s="161">
        <f>+CM25</f>
        <v/>
      </c>
      <c r="CO32" s="161">
        <f>+CN25</f>
        <v/>
      </c>
      <c r="CP32" s="161">
        <f>+CO25</f>
        <v/>
      </c>
      <c r="CQ32" s="161">
        <f>+CP25</f>
        <v/>
      </c>
      <c r="CR32" s="161">
        <f>+CQ25</f>
        <v/>
      </c>
      <c r="CS32" s="161">
        <f>+CR25</f>
        <v/>
      </c>
      <c r="CT32" s="161">
        <f>+CS25</f>
        <v/>
      </c>
      <c r="CU32" s="161">
        <f>+CT25</f>
        <v/>
      </c>
      <c r="CV32" s="161">
        <f>+CU25</f>
        <v/>
      </c>
      <c r="CW32" s="161">
        <f>+CV25</f>
        <v/>
      </c>
      <c r="CX32" s="161">
        <f>+CW25</f>
        <v/>
      </c>
      <c r="CY32" s="161">
        <f>+CX25</f>
        <v/>
      </c>
      <c r="CZ32" s="161">
        <f>+CY25</f>
        <v/>
      </c>
      <c r="DA32" s="161">
        <f>+CZ25</f>
        <v/>
      </c>
      <c r="DB32" s="161">
        <f>+DA25</f>
        <v/>
      </c>
      <c r="DC32" s="161">
        <f>+DB25</f>
        <v/>
      </c>
      <c r="DD32" s="161">
        <f>+DC25</f>
        <v/>
      </c>
      <c r="DE32" s="161">
        <f>+DD25</f>
        <v/>
      </c>
      <c r="DF32" s="161">
        <f>+DE25</f>
        <v/>
      </c>
      <c r="DG32" s="161">
        <f>+DF25</f>
        <v/>
      </c>
      <c r="DH32" s="161">
        <f>+DG25</f>
        <v/>
      </c>
      <c r="DI32" s="161">
        <f>+DH25</f>
        <v/>
      </c>
      <c r="DJ32" s="161">
        <f>+DI25</f>
        <v/>
      </c>
      <c r="DK32" s="161">
        <f>+DJ25</f>
        <v/>
      </c>
      <c r="DL32" s="161">
        <f>+DK25</f>
        <v/>
      </c>
      <c r="DM32" s="161">
        <f>+DL25</f>
        <v/>
      </c>
      <c r="DN32" s="161">
        <f>+DM25</f>
        <v/>
      </c>
      <c r="DO32" s="161">
        <f>+DN25</f>
        <v/>
      </c>
      <c r="DP32" s="161">
        <f>+DO25</f>
        <v/>
      </c>
      <c r="DQ32" s="161">
        <f>+DP25</f>
        <v/>
      </c>
      <c r="DR32" s="161">
        <f>+DQ25</f>
        <v/>
      </c>
      <c r="DS32" s="161">
        <f>+DR25</f>
        <v/>
      </c>
      <c r="DT32" s="161">
        <f>+DS25</f>
        <v/>
      </c>
      <c r="DU32" s="161">
        <f>+DT25</f>
        <v/>
      </c>
      <c r="DV32" s="161">
        <f>+DU25</f>
        <v/>
      </c>
    </row>
    <row r="33" hidden="1" ht="13.5" customHeight="1" thickBot="1">
      <c r="A33" s="217">
        <f>+IF(A32&gt;=$B$14," ",(A32+1))</f>
        <v/>
      </c>
      <c r="B33" s="161">
        <f>+IF(A33=" ",0,B32)</f>
        <v/>
      </c>
      <c r="C33" s="161">
        <f>IF(A33=" ",0,-PPMT($E$13,A33,$B$14,$B$12))</f>
        <v/>
      </c>
      <c r="D33" s="161">
        <f>IF(A33=" ",0,-IPMT($E$13,A33,$B$14,$B$12))</f>
        <v/>
      </c>
      <c r="E33" s="221" t="n"/>
      <c r="F33" s="220" t="n"/>
      <c r="G33" s="217">
        <f>+IF(G32&gt;=$H$14," ",(G32+1))</f>
        <v/>
      </c>
      <c r="H33" s="161">
        <f>+IF(G33=" ",0,H32)</f>
        <v/>
      </c>
      <c r="I33" s="161">
        <f>IF(G33=" ",0,-PPMT($K$13,G33,$H$14,$H$12))</f>
        <v/>
      </c>
      <c r="J33" s="161">
        <f>IF(G33=" ",0,-IPMT($K$13,G33,$H$14,$H$12))</f>
        <v/>
      </c>
      <c r="K33" s="218" t="n"/>
      <c r="L33" s="217">
        <f>+IF(L32&gt;=$M$14," ",(L32+1))</f>
        <v/>
      </c>
      <c r="M33" s="161">
        <f>+IF(L33=" ",0,M32)</f>
        <v/>
      </c>
      <c r="N33" s="161">
        <f>IF(L33=" ",0,-PPMT($P$13,L33,$M$14,$M$12))</f>
        <v/>
      </c>
      <c r="O33" s="161">
        <f>IF(L33=" ",0,-IPMT($P$13,L33,$M$14,$M$12))</f>
        <v/>
      </c>
      <c r="P33" s="218" t="n"/>
      <c r="Q33" s="220" t="n"/>
      <c r="R33" s="217">
        <f>+IF(R32&gt;=$S$14," ",(R32+1))</f>
        <v/>
      </c>
      <c r="S33" s="161">
        <f>+IF(R33=" ",0,S32)</f>
        <v/>
      </c>
      <c r="T33" s="161">
        <f>IF(R33=" ",0,-PPMT($V$13,R33,$S$14,$S$12))</f>
        <v/>
      </c>
      <c r="U33" s="161">
        <f>IF(R33=" ",0,-IPMT($V$13,R33,$S$14,$S$12))</f>
        <v/>
      </c>
      <c r="V33" s="218" t="n"/>
      <c r="W33" s="220" t="n"/>
      <c r="AP33" s="161">
        <f>+IF(ISERROR(PV($E$13,A34,,D34)),0,(PV($E$13,A34,,D34)))</f>
        <v/>
      </c>
      <c r="AQ33" s="161">
        <f>+IF(ISERROR(PV($E$13,A34,,#REF!)),0,(PV($E$13,A34,,#REF!)))</f>
        <v/>
      </c>
      <c r="CK33" s="1564" t="n">
        <v>4</v>
      </c>
      <c r="CL33" s="192">
        <f>+CK26</f>
        <v/>
      </c>
      <c r="CM33" s="192">
        <f>+CL26</f>
        <v/>
      </c>
      <c r="CN33" s="192">
        <f>+CM26</f>
        <v/>
      </c>
      <c r="CO33" s="192">
        <f>+CN26</f>
        <v/>
      </c>
      <c r="CP33" s="192">
        <f>+CO26</f>
        <v/>
      </c>
      <c r="CQ33" s="192">
        <f>+CP26</f>
        <v/>
      </c>
      <c r="CR33" s="192">
        <f>+CQ26</f>
        <v/>
      </c>
      <c r="CS33" s="192">
        <f>+CR26</f>
        <v/>
      </c>
      <c r="CT33" s="192">
        <f>+CS26</f>
        <v/>
      </c>
      <c r="CU33" s="192">
        <f>+CT26</f>
        <v/>
      </c>
      <c r="CV33" s="192">
        <f>+CU26</f>
        <v/>
      </c>
      <c r="CW33" s="192">
        <f>+CV26</f>
        <v/>
      </c>
      <c r="CX33" s="192">
        <f>+CW26</f>
        <v/>
      </c>
      <c r="CY33" s="192">
        <f>+CX26</f>
        <v/>
      </c>
      <c r="CZ33" s="192">
        <f>+CY26</f>
        <v/>
      </c>
      <c r="DA33" s="192">
        <f>+CZ26</f>
        <v/>
      </c>
      <c r="DB33" s="192">
        <f>+DA26</f>
        <v/>
      </c>
      <c r="DC33" s="192">
        <f>+DB26</f>
        <v/>
      </c>
      <c r="DD33" s="192">
        <f>+DC26</f>
        <v/>
      </c>
      <c r="DE33" s="192">
        <f>+DD26</f>
        <v/>
      </c>
      <c r="DF33" s="192">
        <f>+DE26</f>
        <v/>
      </c>
      <c r="DG33" s="192">
        <f>+DF26</f>
        <v/>
      </c>
      <c r="DH33" s="192">
        <f>+DG26</f>
        <v/>
      </c>
      <c r="DI33" s="192">
        <f>+DH26</f>
        <v/>
      </c>
      <c r="DJ33" s="192">
        <f>+DI26</f>
        <v/>
      </c>
      <c r="DK33" s="192">
        <f>+DJ26</f>
        <v/>
      </c>
      <c r="DL33" s="192">
        <f>+DK26</f>
        <v/>
      </c>
      <c r="DM33" s="192">
        <f>+DL26</f>
        <v/>
      </c>
      <c r="DN33" s="192">
        <f>+DM26</f>
        <v/>
      </c>
      <c r="DO33" s="192">
        <f>+DN26</f>
        <v/>
      </c>
      <c r="DP33" s="192">
        <f>+DO26</f>
        <v/>
      </c>
      <c r="DQ33" s="192">
        <f>+DP26</f>
        <v/>
      </c>
      <c r="DR33" s="192">
        <f>+DQ26</f>
        <v/>
      </c>
      <c r="DS33" s="192">
        <f>+DR26</f>
        <v/>
      </c>
      <c r="DT33" s="192">
        <f>+DS26</f>
        <v/>
      </c>
      <c r="DU33" s="192">
        <f>+DT26</f>
        <v/>
      </c>
      <c r="DV33" s="192">
        <f>+DU26</f>
        <v/>
      </c>
    </row>
    <row r="34" hidden="1" ht="13.5" customHeight="1" thickTop="1">
      <c r="A34" s="217">
        <f>+IF(A33&gt;=$B$14," ",(A33+1))</f>
        <v/>
      </c>
      <c r="B34" s="161">
        <f>+IF(A34=" ",0,B33)</f>
        <v/>
      </c>
      <c r="C34" s="161">
        <f>IF(A34=" ",0,-PPMT($E$13,A34,$B$14,$B$12))</f>
        <v/>
      </c>
      <c r="D34" s="161">
        <f>IF(A34=" ",0,-IPMT($E$13,A34,$B$14,$B$12))</f>
        <v/>
      </c>
      <c r="E34" s="190" t="n"/>
      <c r="F34" s="219" t="n"/>
      <c r="G34" s="217">
        <f>+IF(G33&gt;=$H$14," ",(G33+1))</f>
        <v/>
      </c>
      <c r="H34" s="161">
        <f>+IF(G34=" ",0,H33)</f>
        <v/>
      </c>
      <c r="I34" s="161">
        <f>IF(G34=" ",0,-PPMT($K$13,G34,$H$14,$H$12))</f>
        <v/>
      </c>
      <c r="J34" s="161">
        <f>IF(G34=" ",0,-IPMT($K$13,G34,$H$14,$H$12))</f>
        <v/>
      </c>
      <c r="K34" s="218" t="n"/>
      <c r="L34" s="217">
        <f>+IF(L33&gt;=$M$14," ",(L33+1))</f>
        <v/>
      </c>
      <c r="M34" s="161">
        <f>+IF(L34=" ",0,M33)</f>
        <v/>
      </c>
      <c r="N34" s="161">
        <f>IF(L34=" ",0,-PPMT($P$13,L34,$M$14,$M$12))</f>
        <v/>
      </c>
      <c r="O34" s="161">
        <f>IF(L34=" ",0,-IPMT($P$13,L34,$M$14,$M$12))</f>
        <v/>
      </c>
      <c r="P34" s="218" t="n"/>
      <c r="Q34" s="219" t="n"/>
      <c r="R34" s="217">
        <f>+IF(R33&gt;=$S$14," ",(R33+1))</f>
        <v/>
      </c>
      <c r="S34" s="161">
        <f>+IF(R34=" ",0,S33)</f>
        <v/>
      </c>
      <c r="T34" s="161">
        <f>IF(R34=" ",0,-PPMT($V$13,R34,$S$14,$S$12))</f>
        <v/>
      </c>
      <c r="U34" s="161">
        <f>IF(R34=" ",0,-IPMT($V$13,R34,$S$14,$S$12))</f>
        <v/>
      </c>
      <c r="V34" s="218" t="n"/>
      <c r="W34" s="219" t="n"/>
      <c r="AP34" s="161">
        <f>+IF(ISERROR(PV($E$13,A35,,D35)),0,(PV($E$13,A35,,D35)))</f>
        <v/>
      </c>
      <c r="AQ34" s="161">
        <f>+IF(ISERROR(PV($E$13,A35,,#REF!)),0,(PV($E$13,A35,,#REF!)))</f>
        <v/>
      </c>
      <c r="CL34" s="161">
        <f>+CK27</f>
        <v/>
      </c>
      <c r="CM34" s="161">
        <f>+CL27</f>
        <v/>
      </c>
      <c r="CN34" s="161">
        <f>+CM27</f>
        <v/>
      </c>
      <c r="CO34" s="161">
        <f>+CN27</f>
        <v/>
      </c>
      <c r="CP34" s="161">
        <f>+CO27</f>
        <v/>
      </c>
      <c r="CQ34" s="161">
        <f>+CP27</f>
        <v/>
      </c>
      <c r="CR34" s="161">
        <f>+CQ27</f>
        <v/>
      </c>
      <c r="CS34" s="161">
        <f>+CR27</f>
        <v/>
      </c>
      <c r="CT34" s="161">
        <f>+CS27</f>
        <v/>
      </c>
      <c r="CU34" s="161">
        <f>+CT27</f>
        <v/>
      </c>
      <c r="CV34" s="161">
        <f>+CU27</f>
        <v/>
      </c>
      <c r="CW34" s="161">
        <f>+CV27</f>
        <v/>
      </c>
      <c r="CX34" s="161">
        <f>+CW27</f>
        <v/>
      </c>
      <c r="CY34" s="161">
        <f>+CX27</f>
        <v/>
      </c>
      <c r="CZ34" s="161">
        <f>+CY27</f>
        <v/>
      </c>
      <c r="DA34" s="161">
        <f>+CZ27</f>
        <v/>
      </c>
      <c r="DB34" s="161">
        <f>+DA27</f>
        <v/>
      </c>
      <c r="DC34" s="161">
        <f>+DB27</f>
        <v/>
      </c>
      <c r="DD34" s="161">
        <f>+DC27</f>
        <v/>
      </c>
      <c r="DE34" s="161">
        <f>+DD27</f>
        <v/>
      </c>
      <c r="DF34" s="161">
        <f>+DE27</f>
        <v/>
      </c>
      <c r="DG34" s="161">
        <f>+DF27</f>
        <v/>
      </c>
      <c r="DH34" s="161">
        <f>+DG27</f>
        <v/>
      </c>
      <c r="DI34" s="161">
        <f>+DH27</f>
        <v/>
      </c>
      <c r="DJ34" s="161">
        <f>+DI27</f>
        <v/>
      </c>
      <c r="DK34" s="161">
        <f>+DJ27</f>
        <v/>
      </c>
      <c r="DL34" s="161">
        <f>+DK27</f>
        <v/>
      </c>
      <c r="DM34" s="161">
        <f>+DL27</f>
        <v/>
      </c>
      <c r="DN34" s="161">
        <f>+DM27</f>
        <v/>
      </c>
      <c r="DO34" s="161">
        <f>+DN27</f>
        <v/>
      </c>
      <c r="DP34" s="161">
        <f>+DO27</f>
        <v/>
      </c>
      <c r="DQ34" s="161">
        <f>+DP27</f>
        <v/>
      </c>
      <c r="DR34" s="161">
        <f>+DQ27</f>
        <v/>
      </c>
      <c r="DS34" s="161">
        <f>+DR27</f>
        <v/>
      </c>
      <c r="DT34" s="161">
        <f>+DS27</f>
        <v/>
      </c>
      <c r="DU34" s="161">
        <f>+DT27</f>
        <v/>
      </c>
      <c r="DV34" s="161">
        <f>+DU27</f>
        <v/>
      </c>
    </row>
    <row r="35" hidden="1" ht="12.75" customHeight="1">
      <c r="A35" s="217">
        <f>+IF(A34&gt;=$B$14," ",(A34+1))</f>
        <v/>
      </c>
      <c r="B35" s="161">
        <f>+IF(A35=" ",0,B34)</f>
        <v/>
      </c>
      <c r="C35" s="161">
        <f>IF(A35=" ",0,-PPMT($E$13,A35,$B$14,$B$12))</f>
        <v/>
      </c>
      <c r="D35" s="161">
        <f>IF(A35=" ",0,-IPMT($E$13,A35,$B$14,$B$12))</f>
        <v/>
      </c>
      <c r="E35" s="190" t="n"/>
      <c r="F35" s="219" t="n"/>
      <c r="G35" s="217">
        <f>+IF(G34&gt;=$H$14," ",(G34+1))</f>
        <v/>
      </c>
      <c r="H35" s="161">
        <f>+IF(G35=" ",0,H34)</f>
        <v/>
      </c>
      <c r="I35" s="161">
        <f>IF(G35=" ",0,-PPMT($K$13,G35,$H$14,$H$12))</f>
        <v/>
      </c>
      <c r="J35" s="161">
        <f>IF(G35=" ",0,-IPMT($K$13,G35,$H$14,$H$12))</f>
        <v/>
      </c>
      <c r="K35" s="218" t="n"/>
      <c r="L35" s="217">
        <f>+IF(L34&gt;=$M$14," ",(L34+1))</f>
        <v/>
      </c>
      <c r="M35" s="161">
        <f>+IF(L35=" ",0,M34)</f>
        <v/>
      </c>
      <c r="N35" s="161">
        <f>IF(L35=" ",0,-PPMT($P$13,L35,$M$14,$M$12))</f>
        <v/>
      </c>
      <c r="O35" s="161">
        <f>IF(L35=" ",0,-IPMT($P$13,L35,$M$14,$M$12))</f>
        <v/>
      </c>
      <c r="P35" s="218" t="n"/>
      <c r="Q35" s="219" t="n"/>
      <c r="R35" s="217">
        <f>+IF(R34&gt;=$S$14," ",(R34+1))</f>
        <v/>
      </c>
      <c r="S35" s="161">
        <f>+IF(R35=" ",0,S34)</f>
        <v/>
      </c>
      <c r="T35" s="161">
        <f>IF(R35=" ",0,-PPMT($V$13,R35,$S$14,$S$12))</f>
        <v/>
      </c>
      <c r="U35" s="161">
        <f>IF(R35=" ",0,-IPMT($V$13,R35,$S$14,$S$12))</f>
        <v/>
      </c>
      <c r="V35" s="218" t="n"/>
      <c r="W35" s="219" t="n"/>
      <c r="AP35" s="161">
        <f>+IF(ISERROR(PV($E$13,A36,,D36)),0,(PV($E$13,A36,,D36)))</f>
        <v/>
      </c>
      <c r="AQ35" s="161">
        <f>+IF(ISERROR(PV($E$13,A36,,#REF!)),0,(PV($E$13,A36,,#REF!)))</f>
        <v/>
      </c>
    </row>
    <row r="36" hidden="1" ht="12.75" customHeight="1">
      <c r="A36" s="217">
        <f>+IF(A35&gt;=$B$14," ",(A35+1))</f>
        <v/>
      </c>
      <c r="B36" s="161">
        <f>+IF(A36=" ",0,B35)</f>
        <v/>
      </c>
      <c r="C36" s="161">
        <f>IF(A36=" ",0,-PPMT($E$13,A36,$B$14,$B$12))</f>
        <v/>
      </c>
      <c r="D36" s="161">
        <f>IF(A36=" ",0,-IPMT($E$13,A36,$B$14,$B$12))</f>
        <v/>
      </c>
      <c r="E36" s="221" t="n"/>
      <c r="F36" s="220" t="n"/>
      <c r="G36" s="217">
        <f>+IF(G35&gt;=$H$14," ",(G35+1))</f>
        <v/>
      </c>
      <c r="H36" s="161">
        <f>+IF(G36=" ",0,H35)</f>
        <v/>
      </c>
      <c r="I36" s="161">
        <f>IF(G36=" ",0,-PPMT($K$13,G36,$H$14,$H$12))</f>
        <v/>
      </c>
      <c r="J36" s="161">
        <f>IF(G36=" ",0,-IPMT($K$13,G36,$H$14,$H$12))</f>
        <v/>
      </c>
      <c r="K36" s="218" t="n"/>
      <c r="L36" s="217">
        <f>+IF(L35&gt;=$M$14," ",(L35+1))</f>
        <v/>
      </c>
      <c r="M36" s="161">
        <f>+IF(L36=" ",0,M35)</f>
        <v/>
      </c>
      <c r="N36" s="161">
        <f>IF(L36=" ",0,-PPMT($P$13,L36,$M$14,$M$12))</f>
        <v/>
      </c>
      <c r="O36" s="161">
        <f>IF(L36=" ",0,-IPMT($P$13,L36,$M$14,$M$12))</f>
        <v/>
      </c>
      <c r="P36" s="218" t="n"/>
      <c r="Q36" s="220" t="n"/>
      <c r="R36" s="217">
        <f>+IF(R35&gt;=$S$14," ",(R35+1))</f>
        <v/>
      </c>
      <c r="S36" s="161">
        <f>+IF(R36=" ",0,S35)</f>
        <v/>
      </c>
      <c r="T36" s="161">
        <f>IF(R36=" ",0,-PPMT($V$13,R36,$S$14,$S$12))</f>
        <v/>
      </c>
      <c r="U36" s="161">
        <f>IF(R36=" ",0,-IPMT($V$13,R36,$S$14,$S$12))</f>
        <v/>
      </c>
      <c r="V36" s="218" t="n"/>
      <c r="W36" s="220" t="n"/>
      <c r="AP36" s="161">
        <f>+IF(ISERROR(PV($E$13,A37,,D37)),0,(PV($E$13,A37,,D37)))</f>
        <v/>
      </c>
      <c r="AQ36" s="161">
        <f>+IF(ISERROR(PV($E$13,A37,,#REF!)),0,(PV($E$13,A37,,#REF!)))</f>
        <v/>
      </c>
      <c r="CM36" s="161">
        <f>+CL29</f>
        <v/>
      </c>
      <c r="CN36" s="161">
        <f>+CM29</f>
        <v/>
      </c>
      <c r="CO36" s="161">
        <f>+CN29</f>
        <v/>
      </c>
      <c r="CP36" s="161">
        <f>+CO29</f>
        <v/>
      </c>
      <c r="CQ36" s="161">
        <f>+CP29</f>
        <v/>
      </c>
      <c r="CR36" s="161">
        <f>+CQ29</f>
        <v/>
      </c>
      <c r="CS36" s="161">
        <f>+CR29</f>
        <v/>
      </c>
      <c r="CT36" s="161">
        <f>+CS29</f>
        <v/>
      </c>
      <c r="CU36" s="161">
        <f>+CT29</f>
        <v/>
      </c>
      <c r="CV36" s="161">
        <f>+CU29</f>
        <v/>
      </c>
      <c r="CW36" s="161">
        <f>+CV29</f>
        <v/>
      </c>
      <c r="CX36" s="161">
        <f>+CW29</f>
        <v/>
      </c>
      <c r="CY36" s="161">
        <f>+CX29</f>
        <v/>
      </c>
      <c r="CZ36" s="161">
        <f>+CY29</f>
        <v/>
      </c>
      <c r="DA36" s="161">
        <f>+CZ29</f>
        <v/>
      </c>
      <c r="DB36" s="161">
        <f>+DA29</f>
        <v/>
      </c>
      <c r="DC36" s="161">
        <f>+DB29</f>
        <v/>
      </c>
      <c r="DD36" s="161">
        <f>+DC29</f>
        <v/>
      </c>
      <c r="DE36" s="161">
        <f>+DD29</f>
        <v/>
      </c>
      <c r="DF36" s="161">
        <f>+DE29</f>
        <v/>
      </c>
      <c r="DG36" s="161">
        <f>+DF29</f>
        <v/>
      </c>
      <c r="DH36" s="161">
        <f>+DG29</f>
        <v/>
      </c>
      <c r="DI36" s="161">
        <f>+DH29</f>
        <v/>
      </c>
      <c r="DJ36" s="161">
        <f>+DI29</f>
        <v/>
      </c>
      <c r="DK36" s="161">
        <f>+DJ29</f>
        <v/>
      </c>
      <c r="DL36" s="161">
        <f>+DK29</f>
        <v/>
      </c>
      <c r="DM36" s="161">
        <f>+DL29</f>
        <v/>
      </c>
      <c r="DN36" s="161">
        <f>+DM29</f>
        <v/>
      </c>
      <c r="DO36" s="161">
        <f>+DN29</f>
        <v/>
      </c>
      <c r="DP36" s="161">
        <f>+DO29</f>
        <v/>
      </c>
      <c r="DQ36" s="161">
        <f>+DP29</f>
        <v/>
      </c>
      <c r="DR36" s="161">
        <f>+DQ29</f>
        <v/>
      </c>
      <c r="DS36" s="161">
        <f>+DR29</f>
        <v/>
      </c>
      <c r="DT36" s="161">
        <f>+DS29</f>
        <v/>
      </c>
      <c r="DU36" s="161">
        <f>+DT29</f>
        <v/>
      </c>
      <c r="DV36" s="161">
        <f>+DU29</f>
        <v/>
      </c>
      <c r="DW36" s="161">
        <f>+DV29</f>
        <v/>
      </c>
    </row>
    <row r="37" hidden="1" ht="12.75" customHeight="1">
      <c r="A37" s="217">
        <f>+IF(A36&gt;=$B$14," ",(A36+1))</f>
        <v/>
      </c>
      <c r="B37" s="161">
        <f>+IF(A37=" ",0,B36)</f>
        <v/>
      </c>
      <c r="C37" s="161">
        <f>IF(A37=" ",0,-PPMT($E$13,A37,$B$14,$B$12))</f>
        <v/>
      </c>
      <c r="D37" s="161">
        <f>IF(A37=" ",0,-IPMT($E$13,A37,$B$14,$B$12))</f>
        <v/>
      </c>
      <c r="E37" s="221" t="n"/>
      <c r="F37" s="220" t="n"/>
      <c r="G37" s="217">
        <f>+IF(G36&gt;=$H$14," ",(G36+1))</f>
        <v/>
      </c>
      <c r="H37" s="161">
        <f>+IF(G37=" ",0,H36)</f>
        <v/>
      </c>
      <c r="I37" s="161">
        <f>IF(G37=" ",0,-PPMT($K$13,G37,$H$14,$H$12))</f>
        <v/>
      </c>
      <c r="J37" s="161">
        <f>IF(G37=" ",0,-IPMT($K$13,G37,$H$14,$H$12))</f>
        <v/>
      </c>
      <c r="K37" s="218" t="n"/>
      <c r="L37" s="217">
        <f>+IF(L36&gt;=$M$14," ",(L36+1))</f>
        <v/>
      </c>
      <c r="M37" s="161">
        <f>+IF(L37=" ",0,M36)</f>
        <v/>
      </c>
      <c r="N37" s="161">
        <f>IF(L37=" ",0,-PPMT($P$13,L37,$M$14,$M$12))</f>
        <v/>
      </c>
      <c r="O37" s="161">
        <f>IF(L37=" ",0,-IPMT($P$13,L37,$M$14,$M$12))</f>
        <v/>
      </c>
      <c r="P37" s="218" t="n"/>
      <c r="Q37" s="220" t="n"/>
      <c r="R37" s="217">
        <f>+IF(R36&gt;=$S$14," ",(R36+1))</f>
        <v/>
      </c>
      <c r="S37" s="161">
        <f>+IF(R37=" ",0,S36)</f>
        <v/>
      </c>
      <c r="T37" s="161">
        <f>IF(R37=" ",0,-PPMT($V$13,R37,$S$14,$S$12))</f>
        <v/>
      </c>
      <c r="U37" s="161">
        <f>IF(R37=" ",0,-IPMT($V$13,R37,$S$14,$S$12))</f>
        <v/>
      </c>
      <c r="V37" s="218" t="n"/>
      <c r="W37" s="220" t="n"/>
      <c r="AP37" s="161">
        <f>+IF(ISERROR(PV($E$13,A38,,D38)),0,(PV($E$13,A38,,D38)))</f>
        <v/>
      </c>
      <c r="AQ37" s="161">
        <f>+IF(ISERROR(PV($E$13,A38,,#REF!)),0,(PV($E$13,A38,,#REF!)))</f>
        <v/>
      </c>
      <c r="CM37" s="161">
        <f>+CL30</f>
        <v/>
      </c>
      <c r="CN37" s="161">
        <f>+CM30</f>
        <v/>
      </c>
      <c r="CO37" s="161">
        <f>+CN30</f>
        <v/>
      </c>
      <c r="CP37" s="161">
        <f>+CO30</f>
        <v/>
      </c>
      <c r="CQ37" s="161">
        <f>+CP30</f>
        <v/>
      </c>
      <c r="CR37" s="161">
        <f>+CQ30</f>
        <v/>
      </c>
      <c r="CS37" s="161">
        <f>+CR30</f>
        <v/>
      </c>
      <c r="CT37" s="161">
        <f>+CS30</f>
        <v/>
      </c>
      <c r="CU37" s="161">
        <f>+CT30</f>
        <v/>
      </c>
      <c r="CV37" s="161">
        <f>+CU30</f>
        <v/>
      </c>
      <c r="CW37" s="161">
        <f>+CV30</f>
        <v/>
      </c>
      <c r="CX37" s="161">
        <f>+CW30</f>
        <v/>
      </c>
      <c r="CY37" s="161">
        <f>+CX30</f>
        <v/>
      </c>
      <c r="CZ37" s="161">
        <f>+CY30</f>
        <v/>
      </c>
      <c r="DA37" s="161">
        <f>+CZ30</f>
        <v/>
      </c>
      <c r="DB37" s="161">
        <f>+DA30</f>
        <v/>
      </c>
      <c r="DC37" s="161">
        <f>+DB30</f>
        <v/>
      </c>
      <c r="DD37" s="161">
        <f>+DC30</f>
        <v/>
      </c>
      <c r="DE37" s="161">
        <f>+DD30</f>
        <v/>
      </c>
      <c r="DF37" s="161">
        <f>+DE30</f>
        <v/>
      </c>
      <c r="DG37" s="161">
        <f>+DF30</f>
        <v/>
      </c>
      <c r="DH37" s="161">
        <f>+DG30</f>
        <v/>
      </c>
      <c r="DI37" s="161">
        <f>+DH30</f>
        <v/>
      </c>
      <c r="DJ37" s="161">
        <f>+DI30</f>
        <v/>
      </c>
      <c r="DK37" s="161">
        <f>+DJ30</f>
        <v/>
      </c>
      <c r="DL37" s="161">
        <f>+DK30</f>
        <v/>
      </c>
      <c r="DM37" s="161">
        <f>+DL30</f>
        <v/>
      </c>
      <c r="DN37" s="161">
        <f>+DM30</f>
        <v/>
      </c>
      <c r="DO37" s="161">
        <f>+DN30</f>
        <v/>
      </c>
      <c r="DP37" s="161">
        <f>+DO30</f>
        <v/>
      </c>
      <c r="DQ37" s="161">
        <f>+DP30</f>
        <v/>
      </c>
      <c r="DR37" s="161">
        <f>+DQ30</f>
        <v/>
      </c>
      <c r="DS37" s="161">
        <f>+DR30</f>
        <v/>
      </c>
      <c r="DT37" s="161">
        <f>+DS30</f>
        <v/>
      </c>
      <c r="DU37" s="161">
        <f>+DT30</f>
        <v/>
      </c>
      <c r="DV37" s="161">
        <f>+DU30</f>
        <v/>
      </c>
      <c r="DW37" s="161">
        <f>+DV30</f>
        <v/>
      </c>
    </row>
    <row r="38" hidden="1" ht="13.5" customHeight="1" thickBot="1">
      <c r="A38" s="217">
        <f>+IF(A37&gt;=$B$14," ",(A37+1))</f>
        <v/>
      </c>
      <c r="B38" s="161">
        <f>+IF(A38=" ",0,B37)</f>
        <v/>
      </c>
      <c r="C38" s="161">
        <f>IF(A38=" ",0,-PPMT($E$13,A38,$B$14,$B$12))</f>
        <v/>
      </c>
      <c r="D38" s="161">
        <f>IF(A38=" ",0,-IPMT($E$13,A38,$B$14,$B$12))</f>
        <v/>
      </c>
      <c r="E38" s="221" t="n"/>
      <c r="F38" s="220" t="n"/>
      <c r="G38" s="217">
        <f>+IF(G37&gt;=$H$14," ",(G37+1))</f>
        <v/>
      </c>
      <c r="H38" s="161">
        <f>+IF(G38=" ",0,H37)</f>
        <v/>
      </c>
      <c r="I38" s="161">
        <f>IF(G38=" ",0,-PPMT($K$13,G38,$H$14,$H$12))</f>
        <v/>
      </c>
      <c r="J38" s="161">
        <f>IF(G38=" ",0,-IPMT($K$13,G38,$H$14,$H$12))</f>
        <v/>
      </c>
      <c r="K38" s="218" t="n"/>
      <c r="L38" s="217">
        <f>+IF(L37&gt;=$M$14," ",(L37+1))</f>
        <v/>
      </c>
      <c r="M38" s="161">
        <f>+IF(L38=" ",0,M37)</f>
        <v/>
      </c>
      <c r="N38" s="161">
        <f>IF(L38=" ",0,-PPMT($P$13,L38,$M$14,$M$12))</f>
        <v/>
      </c>
      <c r="O38" s="161">
        <f>IF(L38=" ",0,-IPMT($P$13,L38,$M$14,$M$12))</f>
        <v/>
      </c>
      <c r="P38" s="218" t="n"/>
      <c r="Q38" s="220" t="n"/>
      <c r="R38" s="217">
        <f>+IF(R37&gt;=$S$14," ",(R37+1))</f>
        <v/>
      </c>
      <c r="S38" s="161">
        <f>+IF(R38=" ",0,S37)</f>
        <v/>
      </c>
      <c r="T38" s="161">
        <f>IF(R38=" ",0,-PPMT($V$13,R38,$S$14,$S$12))</f>
        <v/>
      </c>
      <c r="U38" s="161">
        <f>IF(R38=" ",0,-IPMT($V$13,R38,$S$14,$S$12))</f>
        <v/>
      </c>
      <c r="V38" s="218" t="n"/>
      <c r="W38" s="220" t="n"/>
      <c r="AP38" s="161">
        <f>+IF(ISERROR(PV($E$13,A39,,D39)),0,(PV($E$13,A39,,D39)))</f>
        <v/>
      </c>
      <c r="AQ38" s="161">
        <f>+IF(ISERROR(PV($E$13,A39,,#REF!)),0,(PV($E$13,A39,,#REF!)))</f>
        <v/>
      </c>
      <c r="CM38" s="192">
        <f>+CL31</f>
        <v/>
      </c>
      <c r="CN38" s="192">
        <f>+CM31</f>
        <v/>
      </c>
      <c r="CO38" s="192">
        <f>+CN31</f>
        <v/>
      </c>
      <c r="CP38" s="192">
        <f>+CO31</f>
        <v/>
      </c>
      <c r="CQ38" s="192">
        <f>+CP31</f>
        <v/>
      </c>
      <c r="CR38" s="192">
        <f>+CQ31</f>
        <v/>
      </c>
      <c r="CS38" s="192">
        <f>+CR31</f>
        <v/>
      </c>
      <c r="CT38" s="192">
        <f>+CS31</f>
        <v/>
      </c>
      <c r="CU38" s="192">
        <f>+CT31</f>
        <v/>
      </c>
      <c r="CV38" s="192">
        <f>+CU31</f>
        <v/>
      </c>
      <c r="CW38" s="192">
        <f>+CV31</f>
        <v/>
      </c>
      <c r="CX38" s="192">
        <f>+CW31</f>
        <v/>
      </c>
      <c r="CY38" s="192">
        <f>+CX31</f>
        <v/>
      </c>
      <c r="CZ38" s="192">
        <f>+CY31</f>
        <v/>
      </c>
      <c r="DA38" s="192">
        <f>+CZ31</f>
        <v/>
      </c>
      <c r="DB38" s="192">
        <f>+DA31</f>
        <v/>
      </c>
      <c r="DC38" s="192">
        <f>+DB31</f>
        <v/>
      </c>
      <c r="DD38" s="192">
        <f>+DC31</f>
        <v/>
      </c>
      <c r="DE38" s="192">
        <f>+DD31</f>
        <v/>
      </c>
      <c r="DF38" s="192">
        <f>+DE31</f>
        <v/>
      </c>
      <c r="DG38" s="192">
        <f>+DF31</f>
        <v/>
      </c>
      <c r="DH38" s="192">
        <f>+DG31</f>
        <v/>
      </c>
      <c r="DI38" s="192">
        <f>+DH31</f>
        <v/>
      </c>
      <c r="DJ38" s="192">
        <f>+DI31</f>
        <v/>
      </c>
      <c r="DK38" s="192">
        <f>+DJ31</f>
        <v/>
      </c>
      <c r="DL38" s="192">
        <f>+DK31</f>
        <v/>
      </c>
      <c r="DM38" s="192">
        <f>+DL31</f>
        <v/>
      </c>
      <c r="DN38" s="192">
        <f>+DM31</f>
        <v/>
      </c>
      <c r="DO38" s="192">
        <f>+DN31</f>
        <v/>
      </c>
      <c r="DP38" s="192">
        <f>+DO31</f>
        <v/>
      </c>
      <c r="DQ38" s="192">
        <f>+DP31</f>
        <v/>
      </c>
      <c r="DR38" s="192">
        <f>+DQ31</f>
        <v/>
      </c>
      <c r="DS38" s="192">
        <f>+DR31</f>
        <v/>
      </c>
      <c r="DT38" s="192">
        <f>+DS31</f>
        <v/>
      </c>
      <c r="DU38" s="192">
        <f>+DT31</f>
        <v/>
      </c>
      <c r="DV38" s="192">
        <f>+DU31</f>
        <v/>
      </c>
      <c r="DW38" s="192">
        <f>+DV31</f>
        <v/>
      </c>
    </row>
    <row r="39" hidden="1" ht="13.5" customHeight="1" thickTop="1">
      <c r="A39" s="217">
        <f>+IF(A38&gt;=$B$14," ",(A38+1))</f>
        <v/>
      </c>
      <c r="B39" s="161">
        <f>+IF(A39=" ",0,B38)</f>
        <v/>
      </c>
      <c r="C39" s="161">
        <f>IF(A39=" ",0,-PPMT($E$13,A39,$B$14,$B$12))</f>
        <v/>
      </c>
      <c r="D39" s="161">
        <f>IF(A39=" ",0,-IPMT($E$13,A39,$B$14,$B$12))</f>
        <v/>
      </c>
      <c r="E39" s="221" t="n"/>
      <c r="F39" s="220" t="n"/>
      <c r="G39" s="217">
        <f>+IF(G38&gt;=$H$14," ",(G38+1))</f>
        <v/>
      </c>
      <c r="H39" s="161">
        <f>+IF(G39=" ",0,H38)</f>
        <v/>
      </c>
      <c r="I39" s="161">
        <f>IF(G39=" ",0,-PPMT($K$13,G39,$H$14,$H$12))</f>
        <v/>
      </c>
      <c r="J39" s="161">
        <f>IF(G39=" ",0,-IPMT($K$13,G39,$H$14,$H$12))</f>
        <v/>
      </c>
      <c r="K39" s="218" t="n"/>
      <c r="L39" s="217">
        <f>+IF(L38&gt;=$M$14," ",(L38+1))</f>
        <v/>
      </c>
      <c r="M39" s="161">
        <f>+IF(L39=" ",0,M38)</f>
        <v/>
      </c>
      <c r="N39" s="161">
        <f>IF(L39=" ",0,-PPMT($P$13,L39,$M$14,$M$12))</f>
        <v/>
      </c>
      <c r="O39" s="161">
        <f>IF(L39=" ",0,-IPMT($P$13,L39,$M$14,$M$12))</f>
        <v/>
      </c>
      <c r="P39" s="218" t="n"/>
      <c r="Q39" s="220" t="n"/>
      <c r="R39" s="217">
        <f>+IF(R38&gt;=$S$14," ",(R38+1))</f>
        <v/>
      </c>
      <c r="S39" s="161">
        <f>+IF(R39=" ",0,S38)</f>
        <v/>
      </c>
      <c r="T39" s="161">
        <f>IF(R39=" ",0,-PPMT($V$13,R39,$S$14,$S$12))</f>
        <v/>
      </c>
      <c r="U39" s="161">
        <f>IF(R39=" ",0,-IPMT($V$13,R39,$S$14,$S$12))</f>
        <v/>
      </c>
      <c r="V39" s="218" t="n"/>
      <c r="W39" s="220" t="n"/>
      <c r="AP39" s="161">
        <f>+IF(ISERROR(PV($E$13,A40,,D40)),0,(PV($E$13,A40,,D40)))</f>
        <v/>
      </c>
      <c r="AQ39" s="161">
        <f>+IF(ISERROR(PV($E$13,A40,,#REF!)),0,(PV($E$13,A40,,#REF!)))</f>
        <v/>
      </c>
      <c r="CM39" s="161">
        <f>+CL32</f>
        <v/>
      </c>
      <c r="CN39" s="161">
        <f>+CM32</f>
        <v/>
      </c>
      <c r="CO39" s="161">
        <f>+CN32</f>
        <v/>
      </c>
      <c r="CP39" s="161">
        <f>+CO32</f>
        <v/>
      </c>
      <c r="CQ39" s="161">
        <f>+CP32</f>
        <v/>
      </c>
      <c r="CR39" s="161">
        <f>+CQ32</f>
        <v/>
      </c>
      <c r="CS39" s="161">
        <f>+CR32</f>
        <v/>
      </c>
      <c r="CT39" s="161">
        <f>+CS32</f>
        <v/>
      </c>
      <c r="CU39" s="161">
        <f>+CT32</f>
        <v/>
      </c>
      <c r="CV39" s="161">
        <f>+CU32</f>
        <v/>
      </c>
      <c r="CW39" s="161">
        <f>+CV32</f>
        <v/>
      </c>
      <c r="CX39" s="161">
        <f>+CW32</f>
        <v/>
      </c>
      <c r="CY39" s="161">
        <f>+CX32</f>
        <v/>
      </c>
      <c r="CZ39" s="161">
        <f>+CY32</f>
        <v/>
      </c>
      <c r="DA39" s="161">
        <f>+CZ32</f>
        <v/>
      </c>
      <c r="DB39" s="161">
        <f>+DA32</f>
        <v/>
      </c>
      <c r="DC39" s="161">
        <f>+DB32</f>
        <v/>
      </c>
      <c r="DD39" s="161">
        <f>+DC32</f>
        <v/>
      </c>
      <c r="DE39" s="161">
        <f>+DD32</f>
        <v/>
      </c>
      <c r="DF39" s="161">
        <f>+DE32</f>
        <v/>
      </c>
      <c r="DG39" s="161">
        <f>+DF32</f>
        <v/>
      </c>
      <c r="DH39" s="161">
        <f>+DG32</f>
        <v/>
      </c>
      <c r="DI39" s="161">
        <f>+DH32</f>
        <v/>
      </c>
      <c r="DJ39" s="161">
        <f>+DI32</f>
        <v/>
      </c>
      <c r="DK39" s="161">
        <f>+DJ32</f>
        <v/>
      </c>
      <c r="DL39" s="161">
        <f>+DK32</f>
        <v/>
      </c>
      <c r="DM39" s="161">
        <f>+DL32</f>
        <v/>
      </c>
      <c r="DN39" s="161">
        <f>+DM32</f>
        <v/>
      </c>
      <c r="DO39" s="161">
        <f>+DN32</f>
        <v/>
      </c>
      <c r="DP39" s="161">
        <f>+DO32</f>
        <v/>
      </c>
      <c r="DQ39" s="161">
        <f>+DP32</f>
        <v/>
      </c>
      <c r="DR39" s="161">
        <f>+DQ32</f>
        <v/>
      </c>
      <c r="DS39" s="161">
        <f>+DR32</f>
        <v/>
      </c>
      <c r="DT39" s="161">
        <f>+DS32</f>
        <v/>
      </c>
      <c r="DU39" s="161">
        <f>+DT32</f>
        <v/>
      </c>
      <c r="DV39" s="161">
        <f>+DU32</f>
        <v/>
      </c>
      <c r="DW39" s="161">
        <f>+DV32</f>
        <v/>
      </c>
    </row>
    <row r="40" hidden="1" ht="13.5" customHeight="1" thickBot="1">
      <c r="A40" s="217">
        <f>+IF(A39&gt;=$B$14," ",(A39+1))</f>
        <v/>
      </c>
      <c r="B40" s="161">
        <f>+IF(A40=" ",0,B39)</f>
        <v/>
      </c>
      <c r="C40" s="161">
        <f>IF(A40=" ",0,-PPMT($E$13,A40,$B$14,$B$12))</f>
        <v/>
      </c>
      <c r="D40" s="161">
        <f>IF(A40=" ",0,-IPMT($E$13,A40,$B$14,$B$12))</f>
        <v/>
      </c>
      <c r="E40" s="190" t="n"/>
      <c r="F40" s="219" t="n"/>
      <c r="G40" s="217">
        <f>+IF(G39&gt;=$H$14," ",(G39+1))</f>
        <v/>
      </c>
      <c r="H40" s="161">
        <f>+IF(G40=" ",0,H39)</f>
        <v/>
      </c>
      <c r="I40" s="161">
        <f>IF(G40=" ",0,-PPMT($K$13,G40,$H$14,$H$12))</f>
        <v/>
      </c>
      <c r="J40" s="161">
        <f>IF(G40=" ",0,-IPMT($K$13,G40,$H$14,$H$12))</f>
        <v/>
      </c>
      <c r="K40" s="218" t="n"/>
      <c r="L40" s="217">
        <f>+IF(L39&gt;=$M$14," ",(L39+1))</f>
        <v/>
      </c>
      <c r="M40" s="161">
        <f>+IF(L40=" ",0,M39)</f>
        <v/>
      </c>
      <c r="N40" s="161">
        <f>IF(L40=" ",0,-PPMT($P$13,L40,$M$14,$M$12))</f>
        <v/>
      </c>
      <c r="O40" s="161">
        <f>IF(L40=" ",0,-IPMT($P$13,L40,$M$14,$M$12))</f>
        <v/>
      </c>
      <c r="P40" s="218" t="n"/>
      <c r="Q40" s="219" t="n"/>
      <c r="R40" s="217">
        <f>+IF(R39&gt;=$S$14," ",(R39+1))</f>
        <v/>
      </c>
      <c r="S40" s="161">
        <f>+IF(R40=" ",0,S39)</f>
        <v/>
      </c>
      <c r="T40" s="161">
        <f>IF(R40=" ",0,-PPMT($V$13,R40,$S$14,$S$12))</f>
        <v/>
      </c>
      <c r="U40" s="161">
        <f>IF(R40=" ",0,-IPMT($V$13,R40,$S$14,$S$12))</f>
        <v/>
      </c>
      <c r="V40" s="218" t="n"/>
      <c r="W40" s="219" t="n"/>
      <c r="AP40" s="161">
        <f>+IF(ISERROR(PV($E$13,A41,,D41)),0,(PV($E$13,A41,,D41)))</f>
        <v/>
      </c>
      <c r="AQ40" s="161">
        <f>+IF(ISERROR(PV($E$13,A41,,#REF!)),0,(PV($E$13,A41,,#REF!)))</f>
        <v/>
      </c>
      <c r="CL40" s="1564" t="n">
        <v>5</v>
      </c>
      <c r="CM40" s="192">
        <f>+CL33</f>
        <v/>
      </c>
      <c r="CN40" s="192">
        <f>+CM33</f>
        <v/>
      </c>
      <c r="CO40" s="192">
        <f>+CN33</f>
        <v/>
      </c>
      <c r="CP40" s="192">
        <f>+CO33</f>
        <v/>
      </c>
      <c r="CQ40" s="192">
        <f>+CP33</f>
        <v/>
      </c>
      <c r="CR40" s="192">
        <f>+CQ33</f>
        <v/>
      </c>
      <c r="CS40" s="192">
        <f>+CR33</f>
        <v/>
      </c>
      <c r="CT40" s="192">
        <f>+CS33</f>
        <v/>
      </c>
      <c r="CU40" s="192">
        <f>+CT33</f>
        <v/>
      </c>
      <c r="CV40" s="192">
        <f>+CU33</f>
        <v/>
      </c>
      <c r="CW40" s="192">
        <f>+CV33</f>
        <v/>
      </c>
      <c r="CX40" s="192">
        <f>+CW33</f>
        <v/>
      </c>
      <c r="CY40" s="192">
        <f>+CX33</f>
        <v/>
      </c>
      <c r="CZ40" s="192">
        <f>+CY33</f>
        <v/>
      </c>
      <c r="DA40" s="192">
        <f>+CZ33</f>
        <v/>
      </c>
      <c r="DB40" s="192">
        <f>+DA33</f>
        <v/>
      </c>
      <c r="DC40" s="192">
        <f>+DB33</f>
        <v/>
      </c>
      <c r="DD40" s="192">
        <f>+DC33</f>
        <v/>
      </c>
      <c r="DE40" s="192">
        <f>+DD33</f>
        <v/>
      </c>
      <c r="DF40" s="192">
        <f>+DE33</f>
        <v/>
      </c>
      <c r="DG40" s="192">
        <f>+DF33</f>
        <v/>
      </c>
      <c r="DH40" s="192">
        <f>+DG33</f>
        <v/>
      </c>
      <c r="DI40" s="192">
        <f>+DH33</f>
        <v/>
      </c>
      <c r="DJ40" s="192">
        <f>+DI33</f>
        <v/>
      </c>
      <c r="DK40" s="192">
        <f>+DJ33</f>
        <v/>
      </c>
      <c r="DL40" s="192">
        <f>+DK33</f>
        <v/>
      </c>
      <c r="DM40" s="192">
        <f>+DL33</f>
        <v/>
      </c>
      <c r="DN40" s="192">
        <f>+DM33</f>
        <v/>
      </c>
      <c r="DO40" s="192">
        <f>+DN33</f>
        <v/>
      </c>
      <c r="DP40" s="192">
        <f>+DO33</f>
        <v/>
      </c>
      <c r="DQ40" s="192">
        <f>+DP33</f>
        <v/>
      </c>
      <c r="DR40" s="192">
        <f>+DQ33</f>
        <v/>
      </c>
      <c r="DS40" s="192">
        <f>+DR33</f>
        <v/>
      </c>
      <c r="DT40" s="192">
        <f>+DS33</f>
        <v/>
      </c>
      <c r="DU40" s="192">
        <f>+DT33</f>
        <v/>
      </c>
      <c r="DV40" s="192">
        <f>+DU33</f>
        <v/>
      </c>
      <c r="DW40" s="192">
        <f>+DV33</f>
        <v/>
      </c>
    </row>
    <row r="41" hidden="1" ht="13.5" customHeight="1" thickTop="1">
      <c r="A41" s="217">
        <f>+IF(A40&gt;=$B$14," ",(A40+1))</f>
        <v/>
      </c>
      <c r="B41" s="161">
        <f>+IF(A41=" ",0,B40)</f>
        <v/>
      </c>
      <c r="C41" s="161">
        <f>IF(A41=" ",0,-PPMT($E$13,A41,$B$14,$B$12))</f>
        <v/>
      </c>
      <c r="D41" s="161">
        <f>IF(A41=" ",0,-IPMT($E$13,A41,$B$14,$B$12))</f>
        <v/>
      </c>
      <c r="E41" s="183" t="n"/>
      <c r="F41" s="186" t="n"/>
      <c r="G41" s="217">
        <f>+IF(G40&gt;=$H$14," ",(G40+1))</f>
        <v/>
      </c>
      <c r="H41" s="161">
        <f>+IF(G41=" ",0,H40)</f>
        <v/>
      </c>
      <c r="I41" s="161">
        <f>IF(G41=" ",0,-PPMT($K$13,G41,$H$14,$H$12))</f>
        <v/>
      </c>
      <c r="J41" s="161">
        <f>IF(G41=" ",0,-IPMT($K$13,G41,$H$14,$H$12))</f>
        <v/>
      </c>
      <c r="K41" s="218" t="n"/>
      <c r="L41" s="217">
        <f>+IF(L40&gt;=$M$14," ",(L40+1))</f>
        <v/>
      </c>
      <c r="M41" s="161">
        <f>+IF(L41=" ",0,M40)</f>
        <v/>
      </c>
      <c r="N41" s="161">
        <f>IF(L41=" ",0,-PPMT($P$13,L41,$M$14,$M$12))</f>
        <v/>
      </c>
      <c r="O41" s="161">
        <f>IF(L41=" ",0,-IPMT($P$13,L41,$M$14,$M$12))</f>
        <v/>
      </c>
      <c r="P41" s="218" t="n"/>
      <c r="Q41" s="186" t="n"/>
      <c r="R41" s="217">
        <f>+IF(R40&gt;=$S$14," ",(R40+1))</f>
        <v/>
      </c>
      <c r="S41" s="161">
        <f>+IF(R41=" ",0,S40)</f>
        <v/>
      </c>
      <c r="T41" s="161">
        <f>IF(R41=" ",0,-PPMT($V$13,R41,$S$14,$S$12))</f>
        <v/>
      </c>
      <c r="U41" s="161">
        <f>IF(R41=" ",0,-IPMT($V$13,R41,$S$14,$S$12))</f>
        <v/>
      </c>
      <c r="V41" s="218" t="n"/>
      <c r="W41" s="186" t="n"/>
      <c r="AP41" s="161">
        <f>+IF(ISERROR(PV($E$13,A42,,D42)),0,(PV($E$13,A42,,D42)))</f>
        <v/>
      </c>
      <c r="AQ41" s="161">
        <f>+IF(ISERROR(PV($E$13,A42,,#REF!)),0,(PV($E$13,A42,,#REF!)))</f>
        <v/>
      </c>
      <c r="CM41" s="161">
        <f>+CL34</f>
        <v/>
      </c>
      <c r="CN41" s="161">
        <f>+CM34</f>
        <v/>
      </c>
      <c r="CO41" s="161">
        <f>+CN34</f>
        <v/>
      </c>
      <c r="CP41" s="161">
        <f>+CO34</f>
        <v/>
      </c>
      <c r="CQ41" s="161">
        <f>+CP34</f>
        <v/>
      </c>
      <c r="CR41" s="161">
        <f>+CQ34</f>
        <v/>
      </c>
      <c r="CS41" s="161">
        <f>+CR34</f>
        <v/>
      </c>
      <c r="CT41" s="161">
        <f>+CS34</f>
        <v/>
      </c>
      <c r="CU41" s="161">
        <f>+CT34</f>
        <v/>
      </c>
      <c r="CV41" s="161">
        <f>+CU34</f>
        <v/>
      </c>
      <c r="CW41" s="161">
        <f>+CV34</f>
        <v/>
      </c>
      <c r="CX41" s="161">
        <f>+CW34</f>
        <v/>
      </c>
      <c r="CY41" s="161">
        <f>+CX34</f>
        <v/>
      </c>
      <c r="CZ41" s="161">
        <f>+CY34</f>
        <v/>
      </c>
      <c r="DA41" s="161">
        <f>+CZ34</f>
        <v/>
      </c>
      <c r="DB41" s="161">
        <f>+DA34</f>
        <v/>
      </c>
      <c r="DC41" s="161">
        <f>+DB34</f>
        <v/>
      </c>
      <c r="DD41" s="161">
        <f>+DC34</f>
        <v/>
      </c>
      <c r="DE41" s="161">
        <f>+DD34</f>
        <v/>
      </c>
      <c r="DF41" s="161">
        <f>+DE34</f>
        <v/>
      </c>
      <c r="DG41" s="161">
        <f>+DF34</f>
        <v/>
      </c>
      <c r="DH41" s="161">
        <f>+DG34</f>
        <v/>
      </c>
      <c r="DI41" s="161">
        <f>+DH34</f>
        <v/>
      </c>
      <c r="DJ41" s="161">
        <f>+DI34</f>
        <v/>
      </c>
      <c r="DK41" s="161">
        <f>+DJ34</f>
        <v/>
      </c>
      <c r="DL41" s="161">
        <f>+DK34</f>
        <v/>
      </c>
      <c r="DM41" s="161">
        <f>+DL34</f>
        <v/>
      </c>
      <c r="DN41" s="161">
        <f>+DM34</f>
        <v/>
      </c>
      <c r="DO41" s="161">
        <f>+DN34</f>
        <v/>
      </c>
      <c r="DP41" s="161">
        <f>+DO34</f>
        <v/>
      </c>
      <c r="DQ41" s="161">
        <f>+DP34</f>
        <v/>
      </c>
      <c r="DR41" s="161">
        <f>+DQ34</f>
        <v/>
      </c>
      <c r="DS41" s="161">
        <f>+DR34</f>
        <v/>
      </c>
      <c r="DT41" s="161">
        <f>+DS34</f>
        <v/>
      </c>
      <c r="DU41" s="161">
        <f>+DT34</f>
        <v/>
      </c>
      <c r="DV41" s="161">
        <f>+DU34</f>
        <v/>
      </c>
      <c r="DW41" s="161">
        <f>+DV34</f>
        <v/>
      </c>
    </row>
    <row r="42" hidden="1" ht="12.75" customHeight="1">
      <c r="A42" s="217">
        <f>+IF(A41&gt;=$B$14," ",(A41+1))</f>
        <v/>
      </c>
      <c r="B42" s="161">
        <f>+IF(A42=" ",0,B41)</f>
        <v/>
      </c>
      <c r="C42" s="161">
        <f>IF(A42=" ",0,-PPMT($E$13,A42,$B$14,$B$12))</f>
        <v/>
      </c>
      <c r="D42" s="161">
        <f>IF(A42=" ",0,-IPMT($E$13,A42,$B$14,$B$12))</f>
        <v/>
      </c>
      <c r="E42" s="183" t="n"/>
      <c r="F42" s="186" t="n"/>
      <c r="G42" s="217">
        <f>+IF(G41&gt;=$H$14," ",(G41+1))</f>
        <v/>
      </c>
      <c r="H42" s="161">
        <f>+IF(G42=" ",0,H41)</f>
        <v/>
      </c>
      <c r="I42" s="161">
        <f>IF(G42=" ",0,-PPMT($K$13,G42,$H$14,$H$12))</f>
        <v/>
      </c>
      <c r="J42" s="161">
        <f>IF(G42=" ",0,-IPMT($K$13,G42,$H$14,$H$12))</f>
        <v/>
      </c>
      <c r="K42" s="218" t="n"/>
      <c r="L42" s="217">
        <f>+IF(L41&gt;=$M$14," ",(L41+1))</f>
        <v/>
      </c>
      <c r="M42" s="161">
        <f>+IF(L42=" ",0,M41)</f>
        <v/>
      </c>
      <c r="N42" s="161">
        <f>IF(L42=" ",0,-PPMT($P$13,L42,$M$14,$M$12))</f>
        <v/>
      </c>
      <c r="O42" s="161">
        <f>IF(L42=" ",0,-IPMT($P$13,L42,$M$14,$M$12))</f>
        <v/>
      </c>
      <c r="P42" s="218" t="n"/>
      <c r="Q42" s="186" t="n"/>
      <c r="R42" s="217">
        <f>+IF(R41&gt;=$S$14," ",(R41+1))</f>
        <v/>
      </c>
      <c r="S42" s="161">
        <f>+IF(R42=" ",0,S41)</f>
        <v/>
      </c>
      <c r="T42" s="161">
        <f>IF(R42=" ",0,-PPMT($V$13,R42,$S$14,$S$12))</f>
        <v/>
      </c>
      <c r="U42" s="161">
        <f>IF(R42=" ",0,-IPMT($V$13,R42,$S$14,$S$12))</f>
        <v/>
      </c>
      <c r="V42" s="218" t="n"/>
      <c r="W42" s="186" t="n"/>
      <c r="AP42" s="161">
        <f>+IF(ISERROR(PV($E$13,A43,,D43)),0,(PV($E$13,A43,,D43)))</f>
        <v/>
      </c>
      <c r="AQ42" s="161">
        <f>+IF(ISERROR(PV($E$13,A43,,#REF!)),0,(PV($E$13,A43,,#REF!)))</f>
        <v/>
      </c>
    </row>
    <row r="43" hidden="1" ht="12.75" customHeight="1">
      <c r="A43" s="217">
        <f>+IF(A42&gt;=$B$14," ",(A42+1))</f>
        <v/>
      </c>
      <c r="B43" s="161">
        <f>+IF(A43=" ",0,B42)</f>
        <v/>
      </c>
      <c r="C43" s="161">
        <f>IF(A43=" ",0,-PPMT($E$13,A43,$B$14,$B$12))</f>
        <v/>
      </c>
      <c r="D43" s="161">
        <f>IF(A43=" ",0,-IPMT($E$13,A43,$B$14,$B$12))</f>
        <v/>
      </c>
      <c r="E43" s="183" t="n"/>
      <c r="F43" s="186" t="n"/>
      <c r="G43" s="217">
        <f>+IF(G42&gt;=$H$14," ",(G42+1))</f>
        <v/>
      </c>
      <c r="H43" s="161">
        <f>+IF(G43=" ",0,H42)</f>
        <v/>
      </c>
      <c r="I43" s="161">
        <f>IF(G43=" ",0,-PPMT($K$13,G43,$H$14,$H$12))</f>
        <v/>
      </c>
      <c r="J43" s="161">
        <f>IF(G43=" ",0,-IPMT($K$13,G43,$H$14,$H$12))</f>
        <v/>
      </c>
      <c r="K43" s="218" t="n"/>
      <c r="L43" s="217">
        <f>+IF(L42&gt;=$M$14," ",(L42+1))</f>
        <v/>
      </c>
      <c r="M43" s="161">
        <f>+IF(L43=" ",0,M42)</f>
        <v/>
      </c>
      <c r="N43" s="161">
        <f>IF(L43=" ",0,-PPMT($P$13,L43,$M$14,$M$12))</f>
        <v/>
      </c>
      <c r="O43" s="161">
        <f>IF(L43=" ",0,-IPMT($P$13,L43,$M$14,$M$12))</f>
        <v/>
      </c>
      <c r="P43" s="218" t="n"/>
      <c r="Q43" s="186" t="n"/>
      <c r="R43" s="217">
        <f>+IF(R42&gt;=$S$14," ",(R42+1))</f>
        <v/>
      </c>
      <c r="S43" s="161">
        <f>+IF(R43=" ",0,S42)</f>
        <v/>
      </c>
      <c r="T43" s="161">
        <f>IF(R43=" ",0,-PPMT($V$13,R43,$S$14,$S$12))</f>
        <v/>
      </c>
      <c r="U43" s="161">
        <f>IF(R43=" ",0,-IPMT($V$13,R43,$S$14,$S$12))</f>
        <v/>
      </c>
      <c r="V43" s="218" t="n"/>
      <c r="W43" s="186" t="n"/>
      <c r="AP43" s="161">
        <f>+IF(ISERROR(PV($E$13,A44,,D44)),0,(PV($E$13,A44,,D44)))</f>
        <v/>
      </c>
      <c r="AQ43" s="161">
        <f>+IF(ISERROR(PV($E$13,A44,,#REF!)),0,(PV($E$13,A44,,#REF!)))</f>
        <v/>
      </c>
      <c r="CN43" s="161">
        <f>+CM36</f>
        <v/>
      </c>
      <c r="CO43" s="161">
        <f>+CN36</f>
        <v/>
      </c>
      <c r="CP43" s="161">
        <f>+CO36</f>
        <v/>
      </c>
      <c r="CQ43" s="161">
        <f>+CP36</f>
        <v/>
      </c>
      <c r="CR43" s="161">
        <f>+CQ36</f>
        <v/>
      </c>
      <c r="CS43" s="161">
        <f>+CR36</f>
        <v/>
      </c>
      <c r="CT43" s="161">
        <f>+CS36</f>
        <v/>
      </c>
      <c r="CU43" s="161">
        <f>+CT36</f>
        <v/>
      </c>
      <c r="CV43" s="161">
        <f>+CU36</f>
        <v/>
      </c>
      <c r="CW43" s="161">
        <f>+CV36</f>
        <v/>
      </c>
      <c r="CX43" s="161">
        <f>+CW36</f>
        <v/>
      </c>
      <c r="CY43" s="161">
        <f>+CX36</f>
        <v/>
      </c>
      <c r="CZ43" s="161">
        <f>+CY36</f>
        <v/>
      </c>
      <c r="DA43" s="161">
        <f>+CZ36</f>
        <v/>
      </c>
      <c r="DB43" s="161">
        <f>+DA36</f>
        <v/>
      </c>
      <c r="DC43" s="161">
        <f>+DB36</f>
        <v/>
      </c>
      <c r="DD43" s="161">
        <f>+DC36</f>
        <v/>
      </c>
      <c r="DE43" s="161">
        <f>+DD36</f>
        <v/>
      </c>
      <c r="DF43" s="161">
        <f>+DE36</f>
        <v/>
      </c>
      <c r="DG43" s="161">
        <f>+DF36</f>
        <v/>
      </c>
      <c r="DH43" s="161">
        <f>+DG36</f>
        <v/>
      </c>
      <c r="DI43" s="161">
        <f>+DH36</f>
        <v/>
      </c>
      <c r="DJ43" s="161">
        <f>+DI36</f>
        <v/>
      </c>
      <c r="DK43" s="161">
        <f>+DJ36</f>
        <v/>
      </c>
      <c r="DL43" s="161">
        <f>+DK36</f>
        <v/>
      </c>
      <c r="DM43" s="161">
        <f>+DL36</f>
        <v/>
      </c>
      <c r="DN43" s="161">
        <f>+DM36</f>
        <v/>
      </c>
      <c r="DO43" s="161">
        <f>+DN36</f>
        <v/>
      </c>
      <c r="DP43" s="161">
        <f>+DO36</f>
        <v/>
      </c>
      <c r="DQ43" s="161">
        <f>+DP36</f>
        <v/>
      </c>
      <c r="DR43" s="161">
        <f>+DQ36</f>
        <v/>
      </c>
      <c r="DS43" s="161">
        <f>+DR36</f>
        <v/>
      </c>
      <c r="DT43" s="161">
        <f>+DS36</f>
        <v/>
      </c>
      <c r="DU43" s="161">
        <f>+DT36</f>
        <v/>
      </c>
      <c r="DV43" s="161">
        <f>+DU36</f>
        <v/>
      </c>
      <c r="DW43" s="161">
        <f>+DV36</f>
        <v/>
      </c>
      <c r="DX43" s="161">
        <f>+DW36</f>
        <v/>
      </c>
    </row>
    <row r="44" hidden="1" ht="12.75" customHeight="1">
      <c r="A44" s="217">
        <f>+IF(A43&gt;=$B$14," ",(A43+1))</f>
        <v/>
      </c>
      <c r="B44" s="161">
        <f>+IF(A44=" ",0,B43)</f>
        <v/>
      </c>
      <c r="C44" s="161">
        <f>IF(A44=" ",0,-PPMT($E$13,A44,$B$14,$B$12))</f>
        <v/>
      </c>
      <c r="D44" s="161">
        <f>IF(A44=" ",0,-IPMT($E$13,A44,$B$14,$B$12))</f>
        <v/>
      </c>
      <c r="E44" s="183" t="n"/>
      <c r="F44" s="186" t="n"/>
      <c r="G44" s="217">
        <f>+IF(G43&gt;=$H$14," ",(G43+1))</f>
        <v/>
      </c>
      <c r="H44" s="161">
        <f>+IF(G44=" ",0,H43)</f>
        <v/>
      </c>
      <c r="I44" s="161">
        <f>IF(G44=" ",0,-PPMT($K$13,G44,$H$14,$H$12))</f>
        <v/>
      </c>
      <c r="J44" s="161">
        <f>IF(G44=" ",0,-IPMT($K$13,G44,$H$14,$H$12))</f>
        <v/>
      </c>
      <c r="K44" s="218" t="n"/>
      <c r="L44" s="217">
        <f>+IF(L43&gt;=$M$14," ",(L43+1))</f>
        <v/>
      </c>
      <c r="M44" s="161">
        <f>+IF(L44=" ",0,M43)</f>
        <v/>
      </c>
      <c r="N44" s="161">
        <f>IF(L44=" ",0,-PPMT($P$13,L44,$M$14,$M$12))</f>
        <v/>
      </c>
      <c r="O44" s="161">
        <f>IF(L44=" ",0,-IPMT($P$13,L44,$M$14,$M$12))</f>
        <v/>
      </c>
      <c r="P44" s="218" t="n"/>
      <c r="Q44" s="186" t="n"/>
      <c r="R44" s="217">
        <f>+IF(R43&gt;=$S$14," ",(R43+1))</f>
        <v/>
      </c>
      <c r="S44" s="161">
        <f>+IF(R44=" ",0,S43)</f>
        <v/>
      </c>
      <c r="T44" s="161">
        <f>IF(R44=" ",0,-PPMT($V$13,R44,$S$14,$S$12))</f>
        <v/>
      </c>
      <c r="U44" s="161">
        <f>IF(R44=" ",0,-IPMT($V$13,R44,$S$14,$S$12))</f>
        <v/>
      </c>
      <c r="V44" s="218" t="n"/>
      <c r="W44" s="186" t="n"/>
      <c r="AP44" s="161">
        <f>+IF(ISERROR(PV($E$13,A45,,D45)),0,(PV($E$13,A45,,D45)))</f>
        <v/>
      </c>
      <c r="AQ44" s="161">
        <f>+IF(ISERROR(PV($E$13,A45,,#REF!)),0,(PV($E$13,A45,,#REF!)))</f>
        <v/>
      </c>
      <c r="CN44" s="161">
        <f>+CM37</f>
        <v/>
      </c>
      <c r="CO44" s="161">
        <f>+CN37</f>
        <v/>
      </c>
      <c r="CP44" s="161">
        <f>+CO37</f>
        <v/>
      </c>
      <c r="CQ44" s="161">
        <f>+CP37</f>
        <v/>
      </c>
      <c r="CR44" s="161">
        <f>+CQ37</f>
        <v/>
      </c>
      <c r="CS44" s="161">
        <f>+CR37</f>
        <v/>
      </c>
      <c r="CT44" s="161">
        <f>+CS37</f>
        <v/>
      </c>
      <c r="CU44" s="161">
        <f>+CT37</f>
        <v/>
      </c>
      <c r="CV44" s="161">
        <f>+CU37</f>
        <v/>
      </c>
      <c r="CW44" s="161">
        <f>+CV37</f>
        <v/>
      </c>
      <c r="CX44" s="161">
        <f>+CW37</f>
        <v/>
      </c>
      <c r="CY44" s="161">
        <f>+CX37</f>
        <v/>
      </c>
      <c r="CZ44" s="161">
        <f>+CY37</f>
        <v/>
      </c>
      <c r="DA44" s="161">
        <f>+CZ37</f>
        <v/>
      </c>
      <c r="DB44" s="161">
        <f>+DA37</f>
        <v/>
      </c>
      <c r="DC44" s="161">
        <f>+DB37</f>
        <v/>
      </c>
      <c r="DD44" s="161">
        <f>+DC37</f>
        <v/>
      </c>
      <c r="DE44" s="161">
        <f>+DD37</f>
        <v/>
      </c>
      <c r="DF44" s="161">
        <f>+DE37</f>
        <v/>
      </c>
      <c r="DG44" s="161">
        <f>+DF37</f>
        <v/>
      </c>
      <c r="DH44" s="161">
        <f>+DG37</f>
        <v/>
      </c>
      <c r="DI44" s="161">
        <f>+DH37</f>
        <v/>
      </c>
      <c r="DJ44" s="161">
        <f>+DI37</f>
        <v/>
      </c>
      <c r="DK44" s="161">
        <f>+DJ37</f>
        <v/>
      </c>
      <c r="DL44" s="161">
        <f>+DK37</f>
        <v/>
      </c>
      <c r="DM44" s="161">
        <f>+DL37</f>
        <v/>
      </c>
      <c r="DN44" s="161">
        <f>+DM37</f>
        <v/>
      </c>
      <c r="DO44" s="161">
        <f>+DN37</f>
        <v/>
      </c>
      <c r="DP44" s="161">
        <f>+DO37</f>
        <v/>
      </c>
      <c r="DQ44" s="161">
        <f>+DP37</f>
        <v/>
      </c>
      <c r="DR44" s="161">
        <f>+DQ37</f>
        <v/>
      </c>
      <c r="DS44" s="161">
        <f>+DR37</f>
        <v/>
      </c>
      <c r="DT44" s="161">
        <f>+DS37</f>
        <v/>
      </c>
      <c r="DU44" s="161">
        <f>+DT37</f>
        <v/>
      </c>
      <c r="DV44" s="161">
        <f>+DU37</f>
        <v/>
      </c>
      <c r="DW44" s="161">
        <f>+DV37</f>
        <v/>
      </c>
      <c r="DX44" s="161">
        <f>+DW37</f>
        <v/>
      </c>
    </row>
    <row r="45" hidden="1" ht="13.5" customHeight="1" thickBot="1">
      <c r="A45" s="217">
        <f>+IF(A44&gt;=$B$14," ",(A44+1))</f>
        <v/>
      </c>
      <c r="B45" s="161">
        <f>+IF(A45=" ",0,B44)</f>
        <v/>
      </c>
      <c r="C45" s="161">
        <f>IF(A45=" ",0,-PPMT($E$13,A45,$B$14,$B$12))</f>
        <v/>
      </c>
      <c r="D45" s="161">
        <f>IF(A45=" ",0,-IPMT($E$13,A45,$B$14,$B$12))</f>
        <v/>
      </c>
      <c r="E45" s="183" t="n"/>
      <c r="F45" s="186" t="n"/>
      <c r="G45" s="217">
        <f>+IF(G44&gt;=$H$14," ",(G44+1))</f>
        <v/>
      </c>
      <c r="H45" s="161">
        <f>+IF(G45=" ",0,H44)</f>
        <v/>
      </c>
      <c r="I45" s="161">
        <f>IF(G45=" ",0,-PPMT($K$13,G45,$H$14,$H$12))</f>
        <v/>
      </c>
      <c r="J45" s="161">
        <f>IF(G45=" ",0,-IPMT($K$13,G45,$H$14,$H$12))</f>
        <v/>
      </c>
      <c r="K45" s="218" t="n"/>
      <c r="L45" s="217">
        <f>+IF(L44&gt;=$M$14," ",(L44+1))</f>
        <v/>
      </c>
      <c r="M45" s="161">
        <f>+IF(L45=" ",0,M44)</f>
        <v/>
      </c>
      <c r="N45" s="161">
        <f>IF(L45=" ",0,-PPMT($P$13,L45,$M$14,$M$12))</f>
        <v/>
      </c>
      <c r="O45" s="161">
        <f>IF(L45=" ",0,-IPMT($P$13,L45,$M$14,$M$12))</f>
        <v/>
      </c>
      <c r="P45" s="218" t="n"/>
      <c r="Q45" s="186" t="n"/>
      <c r="R45" s="217">
        <f>+IF(R44&gt;=$S$14," ",(R44+1))</f>
        <v/>
      </c>
      <c r="S45" s="161">
        <f>+IF(R45=" ",0,S44)</f>
        <v/>
      </c>
      <c r="T45" s="161">
        <f>IF(R45=" ",0,-PPMT($V$13,R45,$S$14,$S$12))</f>
        <v/>
      </c>
      <c r="U45" s="161">
        <f>IF(R45=" ",0,-IPMT($V$13,R45,$S$14,$S$12))</f>
        <v/>
      </c>
      <c r="V45" s="218" t="n"/>
      <c r="W45" s="186" t="n"/>
      <c r="AP45" s="161">
        <f>+IF(ISERROR(PV($E$13,A46,,D46)),0,(PV($E$13,A46,,D46)))</f>
        <v/>
      </c>
      <c r="AQ45" s="161">
        <f>+IF(ISERROR(PV($E$13,A46,,#REF!)),0,(PV($E$13,A46,,#REF!)))</f>
        <v/>
      </c>
      <c r="CN45" s="192">
        <f>+CM38</f>
        <v/>
      </c>
      <c r="CO45" s="192">
        <f>+CN38</f>
        <v/>
      </c>
      <c r="CP45" s="192">
        <f>+CO38</f>
        <v/>
      </c>
      <c r="CQ45" s="192">
        <f>+CP38</f>
        <v/>
      </c>
      <c r="CR45" s="192">
        <f>+CQ38</f>
        <v/>
      </c>
      <c r="CS45" s="192">
        <f>+CR38</f>
        <v/>
      </c>
      <c r="CT45" s="192">
        <f>+CS38</f>
        <v/>
      </c>
      <c r="CU45" s="192">
        <f>+CT38</f>
        <v/>
      </c>
      <c r="CV45" s="192">
        <f>+CU38</f>
        <v/>
      </c>
      <c r="CW45" s="192">
        <f>+CV38</f>
        <v/>
      </c>
      <c r="CX45" s="192">
        <f>+CW38</f>
        <v/>
      </c>
      <c r="CY45" s="192">
        <f>+CX38</f>
        <v/>
      </c>
      <c r="CZ45" s="192">
        <f>+CY38</f>
        <v/>
      </c>
      <c r="DA45" s="192">
        <f>+CZ38</f>
        <v/>
      </c>
      <c r="DB45" s="192">
        <f>+DA38</f>
        <v/>
      </c>
      <c r="DC45" s="192">
        <f>+DB38</f>
        <v/>
      </c>
      <c r="DD45" s="192">
        <f>+DC38</f>
        <v/>
      </c>
      <c r="DE45" s="192">
        <f>+DD38</f>
        <v/>
      </c>
      <c r="DF45" s="192">
        <f>+DE38</f>
        <v/>
      </c>
      <c r="DG45" s="192">
        <f>+DF38</f>
        <v/>
      </c>
      <c r="DH45" s="192">
        <f>+DG38</f>
        <v/>
      </c>
      <c r="DI45" s="192">
        <f>+DH38</f>
        <v/>
      </c>
      <c r="DJ45" s="192">
        <f>+DI38</f>
        <v/>
      </c>
      <c r="DK45" s="192">
        <f>+DJ38</f>
        <v/>
      </c>
      <c r="DL45" s="192">
        <f>+DK38</f>
        <v/>
      </c>
      <c r="DM45" s="192">
        <f>+DL38</f>
        <v/>
      </c>
      <c r="DN45" s="192">
        <f>+DM38</f>
        <v/>
      </c>
      <c r="DO45" s="192">
        <f>+DN38</f>
        <v/>
      </c>
      <c r="DP45" s="192">
        <f>+DO38</f>
        <v/>
      </c>
      <c r="DQ45" s="192">
        <f>+DP38</f>
        <v/>
      </c>
      <c r="DR45" s="192">
        <f>+DQ38</f>
        <v/>
      </c>
      <c r="DS45" s="192">
        <f>+DR38</f>
        <v/>
      </c>
      <c r="DT45" s="192">
        <f>+DS38</f>
        <v/>
      </c>
      <c r="DU45" s="192">
        <f>+DT38</f>
        <v/>
      </c>
      <c r="DV45" s="192">
        <f>+DU38</f>
        <v/>
      </c>
      <c r="DW45" s="192">
        <f>+DV38</f>
        <v/>
      </c>
      <c r="DX45" s="192">
        <f>+DW38</f>
        <v/>
      </c>
    </row>
    <row r="46" hidden="1" ht="13.5" customHeight="1" thickTop="1">
      <c r="A46" s="217">
        <f>+IF(A45&gt;=$B$14," ",(A45+1))</f>
        <v/>
      </c>
      <c r="B46" s="161">
        <f>+IF(A46=" ",0,B45)</f>
        <v/>
      </c>
      <c r="C46" s="161">
        <f>IF(A46=" ",0,-PPMT($E$13,A46,$B$14,$B$12))</f>
        <v/>
      </c>
      <c r="D46" s="161">
        <f>IF(A46=" ",0,-IPMT($E$13,A46,$B$14,$B$12))</f>
        <v/>
      </c>
      <c r="E46" s="183" t="n"/>
      <c r="F46" s="186" t="n"/>
      <c r="G46" s="217">
        <f>+IF(G45&gt;=$H$14," ",(G45+1))</f>
        <v/>
      </c>
      <c r="H46" s="161">
        <f>+IF(G46=" ",0,H45)</f>
        <v/>
      </c>
      <c r="I46" s="161">
        <f>IF(G46=" ",0,-PPMT($K$13,G46,$H$14,$H$12))</f>
        <v/>
      </c>
      <c r="J46" s="161">
        <f>IF(G46=" ",0,-IPMT($K$13,G46,$H$14,$H$12))</f>
        <v/>
      </c>
      <c r="K46" s="218" t="n"/>
      <c r="L46" s="217">
        <f>+IF(L45&gt;=$M$14," ",(L45+1))</f>
        <v/>
      </c>
      <c r="M46" s="161">
        <f>+IF(L46=" ",0,M45)</f>
        <v/>
      </c>
      <c r="N46" s="161">
        <f>IF(L46=" ",0,-PPMT($P$13,L46,$M$14,$M$12))</f>
        <v/>
      </c>
      <c r="O46" s="161">
        <f>IF(L46=" ",0,-IPMT($P$13,L46,$M$14,$M$12))</f>
        <v/>
      </c>
      <c r="P46" s="218" t="n"/>
      <c r="Q46" s="186" t="n"/>
      <c r="R46" s="217">
        <f>+IF(R45&gt;=$S$14," ",(R45+1))</f>
        <v/>
      </c>
      <c r="S46" s="161">
        <f>+IF(R46=" ",0,S45)</f>
        <v/>
      </c>
      <c r="T46" s="161">
        <f>IF(R46=" ",0,-PPMT($V$13,R46,$S$14,$S$12))</f>
        <v/>
      </c>
      <c r="U46" s="161">
        <f>IF(R46=" ",0,-IPMT($V$13,R46,$S$14,$S$12))</f>
        <v/>
      </c>
      <c r="V46" s="218" t="n"/>
      <c r="W46" s="186" t="n"/>
      <c r="AP46" s="161">
        <f>+IF(ISERROR(PV($E$13,A47,,D47)),0,(PV($E$13,A47,,D47)))</f>
        <v/>
      </c>
      <c r="AQ46" s="161">
        <f>+IF(ISERROR(PV($E$13,A47,,#REF!)),0,(PV($E$13,A47,,#REF!)))</f>
        <v/>
      </c>
      <c r="CN46" s="161">
        <f>+CM39</f>
        <v/>
      </c>
      <c r="CO46" s="161">
        <f>+CN39</f>
        <v/>
      </c>
      <c r="CP46" s="161">
        <f>+CO39</f>
        <v/>
      </c>
      <c r="CQ46" s="161">
        <f>+CP39</f>
        <v/>
      </c>
      <c r="CR46" s="161">
        <f>+CQ39</f>
        <v/>
      </c>
      <c r="CS46" s="161">
        <f>+CR39</f>
        <v/>
      </c>
      <c r="CT46" s="161">
        <f>+CS39</f>
        <v/>
      </c>
      <c r="CU46" s="161">
        <f>+CT39</f>
        <v/>
      </c>
      <c r="CV46" s="161">
        <f>+CU39</f>
        <v/>
      </c>
      <c r="CW46" s="161">
        <f>+CV39</f>
        <v/>
      </c>
      <c r="CX46" s="161">
        <f>+CW39</f>
        <v/>
      </c>
      <c r="CY46" s="161">
        <f>+CX39</f>
        <v/>
      </c>
      <c r="CZ46" s="161">
        <f>+CY39</f>
        <v/>
      </c>
      <c r="DA46" s="161">
        <f>+CZ39</f>
        <v/>
      </c>
      <c r="DB46" s="161">
        <f>+DA39</f>
        <v/>
      </c>
      <c r="DC46" s="161">
        <f>+DB39</f>
        <v/>
      </c>
      <c r="DD46" s="161">
        <f>+DC39</f>
        <v/>
      </c>
      <c r="DE46" s="161">
        <f>+DD39</f>
        <v/>
      </c>
      <c r="DF46" s="161">
        <f>+DE39</f>
        <v/>
      </c>
      <c r="DG46" s="161">
        <f>+DF39</f>
        <v/>
      </c>
      <c r="DH46" s="161">
        <f>+DG39</f>
        <v/>
      </c>
      <c r="DI46" s="161">
        <f>+DH39</f>
        <v/>
      </c>
      <c r="DJ46" s="161">
        <f>+DI39</f>
        <v/>
      </c>
      <c r="DK46" s="161">
        <f>+DJ39</f>
        <v/>
      </c>
      <c r="DL46" s="161">
        <f>+DK39</f>
        <v/>
      </c>
      <c r="DM46" s="161">
        <f>+DL39</f>
        <v/>
      </c>
      <c r="DN46" s="161">
        <f>+DM39</f>
        <v/>
      </c>
      <c r="DO46" s="161">
        <f>+DN39</f>
        <v/>
      </c>
      <c r="DP46" s="161">
        <f>+DO39</f>
        <v/>
      </c>
      <c r="DQ46" s="161">
        <f>+DP39</f>
        <v/>
      </c>
      <c r="DR46" s="161">
        <f>+DQ39</f>
        <v/>
      </c>
      <c r="DS46" s="161">
        <f>+DR39</f>
        <v/>
      </c>
      <c r="DT46" s="161">
        <f>+DS39</f>
        <v/>
      </c>
      <c r="DU46" s="161">
        <f>+DT39</f>
        <v/>
      </c>
      <c r="DV46" s="161">
        <f>+DU39</f>
        <v/>
      </c>
      <c r="DW46" s="161">
        <f>+DV39</f>
        <v/>
      </c>
      <c r="DX46" s="161">
        <f>+DW39</f>
        <v/>
      </c>
    </row>
    <row r="47" hidden="1" ht="13.5" customHeight="1" thickBot="1">
      <c r="A47" s="217">
        <f>+IF(A46&gt;=$B$14," ",(A46+1))</f>
        <v/>
      </c>
      <c r="B47" s="161">
        <f>+IF(A47=" ",0,B46)</f>
        <v/>
      </c>
      <c r="C47" s="161">
        <f>IF(A47=" ",0,-PPMT($E$13,A47,$B$14,$B$12))</f>
        <v/>
      </c>
      <c r="D47" s="161">
        <f>IF(A47=" ",0,-IPMT($E$13,A47,$B$14,$B$12))</f>
        <v/>
      </c>
      <c r="E47" s="183" t="n"/>
      <c r="F47" s="186" t="n"/>
      <c r="G47" s="217">
        <f>+IF(G46&gt;=$H$14," ",(G46+1))</f>
        <v/>
      </c>
      <c r="H47" s="161">
        <f>+IF(G47=" ",0,H46)</f>
        <v/>
      </c>
      <c r="I47" s="161">
        <f>IF(G47=" ",0,-PPMT($K$13,G47,$H$14,$H$12))</f>
        <v/>
      </c>
      <c r="J47" s="161">
        <f>IF(G47=" ",0,-IPMT($K$13,G47,$H$14,$H$12))</f>
        <v/>
      </c>
      <c r="K47" s="218" t="n"/>
      <c r="L47" s="217">
        <f>+IF(L46&gt;=$M$14," ",(L46+1))</f>
        <v/>
      </c>
      <c r="M47" s="161">
        <f>+IF(L47=" ",0,M46)</f>
        <v/>
      </c>
      <c r="N47" s="161">
        <f>IF(L47=" ",0,-PPMT($P$13,L47,$M$14,$M$12))</f>
        <v/>
      </c>
      <c r="O47" s="161">
        <f>IF(L47=" ",0,-IPMT($P$13,L47,$M$14,$M$12))</f>
        <v/>
      </c>
      <c r="P47" s="218" t="n"/>
      <c r="Q47" s="186" t="n"/>
      <c r="R47" s="217">
        <f>+IF(R46&gt;=$S$14," ",(R46+1))</f>
        <v/>
      </c>
      <c r="S47" s="161">
        <f>+IF(R47=" ",0,S46)</f>
        <v/>
      </c>
      <c r="T47" s="161">
        <f>IF(R47=" ",0,-PPMT($V$13,R47,$S$14,$S$12))</f>
        <v/>
      </c>
      <c r="U47" s="161">
        <f>IF(R47=" ",0,-IPMT($V$13,R47,$S$14,$S$12))</f>
        <v/>
      </c>
      <c r="V47" s="218" t="n"/>
      <c r="W47" s="186" t="n"/>
      <c r="AP47" s="161">
        <f>+IF(ISERROR(PV($E$13,A48,,D48)),0,(PV($E$13,A48,,D48)))</f>
        <v/>
      </c>
      <c r="AQ47" s="161">
        <f>+IF(ISERROR(PV($E$13,A48,,#REF!)),0,(PV($E$13,A48,,#REF!)))</f>
        <v/>
      </c>
      <c r="CM47" s="1564" t="n">
        <v>6</v>
      </c>
      <c r="CN47" s="192">
        <f>+CM40</f>
        <v/>
      </c>
      <c r="CO47" s="192">
        <f>+CN40</f>
        <v/>
      </c>
      <c r="CP47" s="192">
        <f>+CO40</f>
        <v/>
      </c>
      <c r="CQ47" s="192">
        <f>+CP40</f>
        <v/>
      </c>
      <c r="CR47" s="192">
        <f>+CQ40</f>
        <v/>
      </c>
      <c r="CS47" s="192">
        <f>+CR40</f>
        <v/>
      </c>
      <c r="CT47" s="192">
        <f>+CS40</f>
        <v/>
      </c>
      <c r="CU47" s="192">
        <f>+CT40</f>
        <v/>
      </c>
      <c r="CV47" s="192">
        <f>+CU40</f>
        <v/>
      </c>
      <c r="CW47" s="192">
        <f>+CV40</f>
        <v/>
      </c>
      <c r="CX47" s="192">
        <f>+CW40</f>
        <v/>
      </c>
      <c r="CY47" s="192">
        <f>+CX40</f>
        <v/>
      </c>
      <c r="CZ47" s="192">
        <f>+CY40</f>
        <v/>
      </c>
      <c r="DA47" s="192">
        <f>+CZ40</f>
        <v/>
      </c>
      <c r="DB47" s="192">
        <f>+DA40</f>
        <v/>
      </c>
      <c r="DC47" s="192">
        <f>+DB40</f>
        <v/>
      </c>
      <c r="DD47" s="192">
        <f>+DC40</f>
        <v/>
      </c>
      <c r="DE47" s="192">
        <f>+DD40</f>
        <v/>
      </c>
      <c r="DF47" s="192">
        <f>+DE40</f>
        <v/>
      </c>
      <c r="DG47" s="192">
        <f>+DF40</f>
        <v/>
      </c>
      <c r="DH47" s="192">
        <f>+DG40</f>
        <v/>
      </c>
      <c r="DI47" s="192">
        <f>+DH40</f>
        <v/>
      </c>
      <c r="DJ47" s="192">
        <f>+DI40</f>
        <v/>
      </c>
      <c r="DK47" s="192">
        <f>+DJ40</f>
        <v/>
      </c>
      <c r="DL47" s="192">
        <f>+DK40</f>
        <v/>
      </c>
      <c r="DM47" s="192">
        <f>+DL40</f>
        <v/>
      </c>
      <c r="DN47" s="192">
        <f>+DM40</f>
        <v/>
      </c>
      <c r="DO47" s="192">
        <f>+DN40</f>
        <v/>
      </c>
      <c r="DP47" s="192">
        <f>+DO40</f>
        <v/>
      </c>
      <c r="DQ47" s="192">
        <f>+DP40</f>
        <v/>
      </c>
      <c r="DR47" s="192">
        <f>+DQ40</f>
        <v/>
      </c>
      <c r="DS47" s="192">
        <f>+DR40</f>
        <v/>
      </c>
      <c r="DT47" s="192">
        <f>+DS40</f>
        <v/>
      </c>
      <c r="DU47" s="192">
        <f>+DT40</f>
        <v/>
      </c>
      <c r="DV47" s="192">
        <f>+DU40</f>
        <v/>
      </c>
      <c r="DW47" s="192">
        <f>+DV40</f>
        <v/>
      </c>
      <c r="DX47" s="192">
        <f>+DW40</f>
        <v/>
      </c>
    </row>
    <row r="48" hidden="1" ht="13.5" customHeight="1" thickTop="1">
      <c r="A48" s="217">
        <f>+IF(A47&gt;=$B$14," ",(A47+1))</f>
        <v/>
      </c>
      <c r="B48" s="161">
        <f>+IF(A48=" ",0,B47)</f>
        <v/>
      </c>
      <c r="C48" s="161">
        <f>IF(A48=" ",0,-PPMT($E$13,A48,$B$14,$B$12))</f>
        <v/>
      </c>
      <c r="D48" s="161">
        <f>IF(A48=" ",0,-IPMT($E$13,A48,$B$14,$B$12))</f>
        <v/>
      </c>
      <c r="E48" s="183" t="n"/>
      <c r="F48" s="186" t="n"/>
      <c r="G48" s="217">
        <f>+IF(G47&gt;=$H$14," ",(G47+1))</f>
        <v/>
      </c>
      <c r="H48" s="161">
        <f>+IF(G48=" ",0,H47)</f>
        <v/>
      </c>
      <c r="I48" s="161">
        <f>IF(G48=" ",0,-PPMT($K$13,G48,$H$14,$H$12))</f>
        <v/>
      </c>
      <c r="J48" s="161">
        <f>IF(G48=" ",0,-IPMT($K$13,G48,$H$14,$H$12))</f>
        <v/>
      </c>
      <c r="K48" s="218" t="n"/>
      <c r="L48" s="217">
        <f>+IF(L47&gt;=$M$14," ",(L47+1))</f>
        <v/>
      </c>
      <c r="M48" s="161">
        <f>+IF(L48=" ",0,M47)</f>
        <v/>
      </c>
      <c r="N48" s="161">
        <f>IF(L48=" ",0,-PPMT($P$13,L48,$M$14,$M$12))</f>
        <v/>
      </c>
      <c r="O48" s="161">
        <f>IF(L48=" ",0,-IPMT($P$13,L48,$M$14,$M$12))</f>
        <v/>
      </c>
      <c r="P48" s="218" t="n"/>
      <c r="Q48" s="186" t="n"/>
      <c r="R48" s="217">
        <f>+IF(R47&gt;=$S$14," ",(R47+1))</f>
        <v/>
      </c>
      <c r="S48" s="161">
        <f>+IF(R48=" ",0,S47)</f>
        <v/>
      </c>
      <c r="T48" s="161">
        <f>IF(R48=" ",0,-PPMT($V$13,R48,$S$14,$S$12))</f>
        <v/>
      </c>
      <c r="U48" s="161">
        <f>IF(R48=" ",0,-IPMT($V$13,R48,$S$14,$S$12))</f>
        <v/>
      </c>
      <c r="V48" s="218" t="n"/>
      <c r="W48" s="186" t="n"/>
      <c r="AP48" s="161">
        <f>+IF(ISERROR(PV($E$13,A49,,D49)),0,(PV($E$13,A49,,D49)))</f>
        <v/>
      </c>
      <c r="AQ48" s="161">
        <f>+IF(ISERROR(PV($E$13,A49,,#REF!)),0,(PV($E$13,A49,,#REF!)))</f>
        <v/>
      </c>
      <c r="CN48" s="161">
        <f>+CM41</f>
        <v/>
      </c>
      <c r="CO48" s="161">
        <f>+CN41</f>
        <v/>
      </c>
      <c r="CP48" s="161">
        <f>+CO41</f>
        <v/>
      </c>
      <c r="CQ48" s="161">
        <f>+CP41</f>
        <v/>
      </c>
      <c r="CR48" s="161">
        <f>+CQ41</f>
        <v/>
      </c>
      <c r="CS48" s="161">
        <f>+CR41</f>
        <v/>
      </c>
      <c r="CT48" s="161">
        <f>+CS41</f>
        <v/>
      </c>
      <c r="CU48" s="161">
        <f>+CT41</f>
        <v/>
      </c>
      <c r="CV48" s="161">
        <f>+CU41</f>
        <v/>
      </c>
      <c r="CW48" s="161">
        <f>+CV41</f>
        <v/>
      </c>
      <c r="CX48" s="161">
        <f>+CW41</f>
        <v/>
      </c>
      <c r="CY48" s="161">
        <f>+CX41</f>
        <v/>
      </c>
      <c r="CZ48" s="161">
        <f>+CY41</f>
        <v/>
      </c>
      <c r="DA48" s="161">
        <f>+CZ41</f>
        <v/>
      </c>
      <c r="DB48" s="161">
        <f>+DA41</f>
        <v/>
      </c>
      <c r="DC48" s="161">
        <f>+DB41</f>
        <v/>
      </c>
      <c r="DD48" s="161">
        <f>+DC41</f>
        <v/>
      </c>
      <c r="DE48" s="161">
        <f>+DD41</f>
        <v/>
      </c>
      <c r="DF48" s="161">
        <f>+DE41</f>
        <v/>
      </c>
      <c r="DG48" s="161">
        <f>+DF41</f>
        <v/>
      </c>
      <c r="DH48" s="161">
        <f>+DG41</f>
        <v/>
      </c>
      <c r="DI48" s="161">
        <f>+DH41</f>
        <v/>
      </c>
      <c r="DJ48" s="161">
        <f>+DI41</f>
        <v/>
      </c>
      <c r="DK48" s="161">
        <f>+DJ41</f>
        <v/>
      </c>
      <c r="DL48" s="161">
        <f>+DK41</f>
        <v/>
      </c>
      <c r="DM48" s="161">
        <f>+DL41</f>
        <v/>
      </c>
      <c r="DN48" s="161">
        <f>+DM41</f>
        <v/>
      </c>
      <c r="DO48" s="161">
        <f>+DN41</f>
        <v/>
      </c>
      <c r="DP48" s="161">
        <f>+DO41</f>
        <v/>
      </c>
      <c r="DQ48" s="161">
        <f>+DP41</f>
        <v/>
      </c>
      <c r="DR48" s="161">
        <f>+DQ41</f>
        <v/>
      </c>
      <c r="DS48" s="161">
        <f>+DR41</f>
        <v/>
      </c>
      <c r="DT48" s="161">
        <f>+DS41</f>
        <v/>
      </c>
      <c r="DU48" s="161">
        <f>+DT41</f>
        <v/>
      </c>
      <c r="DV48" s="161">
        <f>+DU41</f>
        <v/>
      </c>
      <c r="DW48" s="161">
        <f>+DV41</f>
        <v/>
      </c>
      <c r="DX48" s="161">
        <f>+DW41</f>
        <v/>
      </c>
    </row>
    <row r="49" hidden="1" ht="12.75" customHeight="1">
      <c r="A49" s="217">
        <f>+IF(A48&gt;=$B$14," ",(A48+1))</f>
        <v/>
      </c>
      <c r="B49" s="161">
        <f>+IF(A49=" ",0,B48)</f>
        <v/>
      </c>
      <c r="C49" s="161">
        <f>IF(A49=" ",0,-PPMT($E$13,A49,$B$14,$B$12))</f>
        <v/>
      </c>
      <c r="D49" s="161">
        <f>IF(A49=" ",0,-IPMT($E$13,A49,$B$14,$B$12))</f>
        <v/>
      </c>
      <c r="E49" s="183" t="n"/>
      <c r="F49" s="186" t="n"/>
      <c r="G49" s="217">
        <f>+IF(G48&gt;=$H$14," ",(G48+1))</f>
        <v/>
      </c>
      <c r="H49" s="161">
        <f>+IF(G49=" ",0,H48)</f>
        <v/>
      </c>
      <c r="I49" s="161">
        <f>IF(G49=" ",0,-PPMT($K$13,G49,$H$14,$H$12))</f>
        <v/>
      </c>
      <c r="J49" s="161">
        <f>IF(G49=" ",0,-IPMT($K$13,G49,$H$14,$H$12))</f>
        <v/>
      </c>
      <c r="K49" s="218" t="n"/>
      <c r="L49" s="217">
        <f>+IF(L48&gt;=$M$14," ",(L48+1))</f>
        <v/>
      </c>
      <c r="M49" s="161">
        <f>+IF(L49=" ",0,M48)</f>
        <v/>
      </c>
      <c r="N49" s="161">
        <f>IF(L49=" ",0,-PPMT($P$13,L49,$M$14,$M$12))</f>
        <v/>
      </c>
      <c r="O49" s="161">
        <f>IF(L49=" ",0,-IPMT($P$13,L49,$M$14,$M$12))</f>
        <v/>
      </c>
      <c r="P49" s="218" t="n"/>
      <c r="Q49" s="186" t="n"/>
      <c r="R49" s="217">
        <f>+IF(R48&gt;=$S$14," ",(R48+1))</f>
        <v/>
      </c>
      <c r="S49" s="161">
        <f>+IF(R49=" ",0,S48)</f>
        <v/>
      </c>
      <c r="T49" s="161">
        <f>IF(R49=" ",0,-PPMT($V$13,R49,$S$14,$S$12))</f>
        <v/>
      </c>
      <c r="U49" s="161">
        <f>IF(R49=" ",0,-IPMT($V$13,R49,$S$14,$S$12))</f>
        <v/>
      </c>
      <c r="V49" s="218" t="n"/>
      <c r="W49" s="186" t="n"/>
      <c r="AP49" s="161">
        <f>+IF(ISERROR(PV($E$13,A50,,D50)),0,(PV($E$13,A50,,D50)))</f>
        <v/>
      </c>
      <c r="AQ49" s="161">
        <f>+IF(ISERROR(PV($E$13,A50,,#REF!)),0,(PV($E$13,A50,,#REF!)))</f>
        <v/>
      </c>
    </row>
    <row r="50" hidden="1" ht="12.75" customHeight="1">
      <c r="A50" s="217">
        <f>+IF(A49&gt;=$B$14," ",(A49+1))</f>
        <v/>
      </c>
      <c r="B50" s="161">
        <f>+IF(A50=" ",0,B49)</f>
        <v/>
      </c>
      <c r="C50" s="161">
        <f>IF(A50=" ",0,-PPMT($E$13,A50,$B$14,$B$12))</f>
        <v/>
      </c>
      <c r="D50" s="161">
        <f>IF(A50=" ",0,-IPMT($E$13,A50,$B$14,$B$12))</f>
        <v/>
      </c>
      <c r="E50" s="183" t="n"/>
      <c r="F50" s="186" t="n"/>
      <c r="G50" s="217">
        <f>+IF(G49&gt;=$H$14," ",(G49+1))</f>
        <v/>
      </c>
      <c r="H50" s="161">
        <f>+IF(G50=" ",0,H49)</f>
        <v/>
      </c>
      <c r="I50" s="161">
        <f>IF(G50=" ",0,-PPMT($K$13,G50,$H$14,$H$12))</f>
        <v/>
      </c>
      <c r="J50" s="161">
        <f>IF(G50=" ",0,-IPMT($K$13,G50,$H$14,$H$12))</f>
        <v/>
      </c>
      <c r="K50" s="218" t="n"/>
      <c r="L50" s="217">
        <f>+IF(L49&gt;=$M$14," ",(L49+1))</f>
        <v/>
      </c>
      <c r="M50" s="161">
        <f>+IF(L50=" ",0,M49)</f>
        <v/>
      </c>
      <c r="N50" s="161">
        <f>IF(L50=" ",0,-PPMT($P$13,L50,$M$14,$M$12))</f>
        <v/>
      </c>
      <c r="O50" s="161">
        <f>IF(L50=" ",0,-IPMT($P$13,L50,$M$14,$M$12))</f>
        <v/>
      </c>
      <c r="P50" s="218" t="n"/>
      <c r="Q50" s="186" t="n"/>
      <c r="R50" s="217">
        <f>+IF(R49&gt;=$S$14," ",(R49+1))</f>
        <v/>
      </c>
      <c r="S50" s="161">
        <f>+IF(R50=" ",0,S49)</f>
        <v/>
      </c>
      <c r="T50" s="161">
        <f>IF(R50=" ",0,-PPMT($V$13,R50,$S$14,$S$12))</f>
        <v/>
      </c>
      <c r="U50" s="161">
        <f>IF(R50=" ",0,-IPMT($V$13,R50,$S$14,$S$12))</f>
        <v/>
      </c>
      <c r="V50" s="218" t="n"/>
      <c r="W50" s="186" t="n"/>
      <c r="AP50" s="161">
        <f>+IF(ISERROR(PV($E$13,A51,,D51)),0,(PV($E$13,A51,,D51)))</f>
        <v/>
      </c>
      <c r="AQ50" s="161">
        <f>+IF(ISERROR(PV($E$13,A51,,#REF!)),0,(PV($E$13,A51,,#REF!)))</f>
        <v/>
      </c>
      <c r="CO50" s="161">
        <f>+CO10</f>
        <v/>
      </c>
      <c r="CP50" s="161">
        <f>+CP10</f>
        <v/>
      </c>
      <c r="CQ50" s="161">
        <f>+CQ10</f>
        <v/>
      </c>
      <c r="CR50" s="161">
        <f>+CR10</f>
        <v/>
      </c>
      <c r="CS50" s="161">
        <f>+CS10</f>
        <v/>
      </c>
      <c r="CT50" s="161">
        <f>+CT10</f>
        <v/>
      </c>
      <c r="CU50" s="161">
        <f>+CU10</f>
        <v/>
      </c>
      <c r="CV50" s="161">
        <f>+CV10</f>
        <v/>
      </c>
      <c r="CW50" s="161">
        <f>+CW10</f>
        <v/>
      </c>
      <c r="CX50" s="161">
        <f>+CX10</f>
        <v/>
      </c>
      <c r="CY50" s="161">
        <f>+CY10</f>
        <v/>
      </c>
      <c r="CZ50" s="161">
        <f>+CZ10</f>
        <v/>
      </c>
      <c r="DA50" s="161">
        <f>+DA10</f>
        <v/>
      </c>
      <c r="DB50" s="161">
        <f>+DB10</f>
        <v/>
      </c>
      <c r="DC50" s="161">
        <f>+DC10</f>
        <v/>
      </c>
      <c r="DD50" s="161">
        <f>+DD10</f>
        <v/>
      </c>
      <c r="DE50" s="161">
        <f>+DE10</f>
        <v/>
      </c>
      <c r="DF50" s="161">
        <f>+DF10</f>
        <v/>
      </c>
      <c r="DG50" s="161">
        <f>+DG10</f>
        <v/>
      </c>
      <c r="DH50" s="161">
        <f>+DH10</f>
        <v/>
      </c>
      <c r="DI50" s="161">
        <f>+DI10</f>
        <v/>
      </c>
      <c r="DJ50" s="161">
        <f>+DJ10</f>
        <v/>
      </c>
      <c r="DK50" s="161">
        <f>+DK10</f>
        <v/>
      </c>
      <c r="DL50" s="161">
        <f>+DL10</f>
        <v/>
      </c>
      <c r="DM50" s="161">
        <f>+DM10</f>
        <v/>
      </c>
      <c r="DN50" s="161">
        <f>+DN10</f>
        <v/>
      </c>
      <c r="DO50" s="161">
        <f>+DO10</f>
        <v/>
      </c>
      <c r="DP50" s="161">
        <f>+DP10</f>
        <v/>
      </c>
      <c r="DQ50" s="161">
        <f>+DQ10</f>
        <v/>
      </c>
      <c r="DR50" s="161">
        <f>+DR10</f>
        <v/>
      </c>
      <c r="DS50" s="161">
        <f>+DS10</f>
        <v/>
      </c>
      <c r="DT50" s="161">
        <f>+DT10</f>
        <v/>
      </c>
      <c r="DU50" s="161">
        <f>+DU10</f>
        <v/>
      </c>
      <c r="DV50" s="161">
        <f>+DV10</f>
        <v/>
      </c>
      <c r="DW50" s="161">
        <f>+DW10</f>
        <v/>
      </c>
      <c r="DX50" s="161">
        <f>+DX10</f>
        <v/>
      </c>
      <c r="DY50" s="161">
        <f>+DY10</f>
        <v/>
      </c>
    </row>
    <row r="51" hidden="1" ht="12.75" customHeight="1">
      <c r="A51" s="217">
        <f>+IF(A50&gt;=$B$14," ",(A50+1))</f>
        <v/>
      </c>
      <c r="B51" s="161">
        <f>+IF(A51=" ",0,B50)</f>
        <v/>
      </c>
      <c r="C51" s="161">
        <f>IF(A51=" ",0,-PPMT($E$13,A51,$B$14,$B$12))</f>
        <v/>
      </c>
      <c r="D51" s="161">
        <f>IF(A51=" ",0,-IPMT($E$13,A51,$B$14,$B$12))</f>
        <v/>
      </c>
      <c r="E51" s="183" t="n"/>
      <c r="F51" s="186" t="n"/>
      <c r="G51" s="217">
        <f>+IF(G50&gt;=$H$14," ",(G50+1))</f>
        <v/>
      </c>
      <c r="H51" s="161">
        <f>+IF(G51=" ",0,H50)</f>
        <v/>
      </c>
      <c r="I51" s="161">
        <f>IF(G51=" ",0,-PPMT($K$13,G51,$H$14,$H$12))</f>
        <v/>
      </c>
      <c r="J51" s="161">
        <f>IF(G51=" ",0,-IPMT($K$13,G51,$H$14,$H$12))</f>
        <v/>
      </c>
      <c r="K51" s="218" t="n"/>
      <c r="L51" s="217">
        <f>+IF(L50&gt;=$M$14," ",(L50+1))</f>
        <v/>
      </c>
      <c r="M51" s="161">
        <f>+IF(L51=" ",0,M50)</f>
        <v/>
      </c>
      <c r="N51" s="161">
        <f>IF(L51=" ",0,-PPMT($P$13,L51,$M$14,$M$12))</f>
        <v/>
      </c>
      <c r="O51" s="161">
        <f>IF(L51=" ",0,-IPMT($P$13,L51,$M$14,$M$12))</f>
        <v/>
      </c>
      <c r="P51" s="218" t="n"/>
      <c r="Q51" s="186" t="n"/>
      <c r="R51" s="217">
        <f>+IF(R50&gt;=$S$14," ",(R50+1))</f>
        <v/>
      </c>
      <c r="S51" s="161">
        <f>+IF(R51=" ",0,S50)</f>
        <v/>
      </c>
      <c r="T51" s="161">
        <f>IF(R51=" ",0,-PPMT($V$13,R51,$S$14,$S$12))</f>
        <v/>
      </c>
      <c r="U51" s="161">
        <f>IF(R51=" ",0,-IPMT($V$13,R51,$S$14,$S$12))</f>
        <v/>
      </c>
      <c r="V51" s="218" t="n"/>
      <c r="W51" s="186" t="n"/>
      <c r="AP51" s="161">
        <f>+IF(ISERROR(PV($E$13,A52,,D52)),0,(PV($E$13,A52,,D52)))</f>
        <v/>
      </c>
      <c r="AQ51" s="161">
        <f>+IF(ISERROR(PV($E$13,A52,,#REF!)),0,(PV($E$13,A52,,#REF!)))</f>
        <v/>
      </c>
      <c r="CO51" s="161">
        <f>+CO11</f>
        <v/>
      </c>
      <c r="CP51" s="161">
        <f>+CP11</f>
        <v/>
      </c>
      <c r="CQ51" s="161">
        <f>+CQ11</f>
        <v/>
      </c>
      <c r="CR51" s="161">
        <f>+CR11</f>
        <v/>
      </c>
      <c r="CS51" s="161">
        <f>+CS11</f>
        <v/>
      </c>
      <c r="CT51" s="161">
        <f>+CT11</f>
        <v/>
      </c>
      <c r="CU51" s="161">
        <f>+CU11</f>
        <v/>
      </c>
      <c r="CV51" s="161">
        <f>+CV11</f>
        <v/>
      </c>
      <c r="CW51" s="161">
        <f>+CW11</f>
        <v/>
      </c>
      <c r="CX51" s="161">
        <f>+CX11</f>
        <v/>
      </c>
      <c r="CY51" s="161">
        <f>+CY11</f>
        <v/>
      </c>
      <c r="CZ51" s="161">
        <f>+CZ11</f>
        <v/>
      </c>
      <c r="DA51" s="161">
        <f>+DA11</f>
        <v/>
      </c>
      <c r="DB51" s="161">
        <f>+DB11</f>
        <v/>
      </c>
      <c r="DC51" s="161">
        <f>+DC11</f>
        <v/>
      </c>
      <c r="DD51" s="161">
        <f>+DD11</f>
        <v/>
      </c>
      <c r="DE51" s="161">
        <f>+DE11</f>
        <v/>
      </c>
      <c r="DF51" s="161">
        <f>+DF11</f>
        <v/>
      </c>
      <c r="DG51" s="161">
        <f>+DG11</f>
        <v/>
      </c>
      <c r="DH51" s="161">
        <f>+DH11</f>
        <v/>
      </c>
      <c r="DI51" s="161">
        <f>+DI11</f>
        <v/>
      </c>
      <c r="DJ51" s="161">
        <f>+DJ11</f>
        <v/>
      </c>
      <c r="DK51" s="161">
        <f>+DK11</f>
        <v/>
      </c>
      <c r="DL51" s="161">
        <f>+DL11</f>
        <v/>
      </c>
      <c r="DM51" s="161">
        <f>+DM11</f>
        <v/>
      </c>
      <c r="DN51" s="161">
        <f>+DN11</f>
        <v/>
      </c>
      <c r="DO51" s="161">
        <f>+DO11</f>
        <v/>
      </c>
      <c r="DP51" s="161">
        <f>+DP11</f>
        <v/>
      </c>
      <c r="DQ51" s="161">
        <f>+DQ11</f>
        <v/>
      </c>
      <c r="DR51" s="161">
        <f>+DR11</f>
        <v/>
      </c>
      <c r="DS51" s="161">
        <f>+DS11</f>
        <v/>
      </c>
      <c r="DT51" s="161">
        <f>+DT11</f>
        <v/>
      </c>
      <c r="DU51" s="161">
        <f>+DU11</f>
        <v/>
      </c>
      <c r="DV51" s="161">
        <f>+DV11</f>
        <v/>
      </c>
      <c r="DW51" s="161">
        <f>+DW11</f>
        <v/>
      </c>
      <c r="DX51" s="161">
        <f>+DX11</f>
        <v/>
      </c>
      <c r="DY51" s="161">
        <f>+DY11</f>
        <v/>
      </c>
    </row>
    <row r="52" hidden="1" ht="13.5" customHeight="1" thickBot="1">
      <c r="A52" s="217">
        <f>+IF(A51&gt;=$B$14," ",(A51+1))</f>
        <v/>
      </c>
      <c r="B52" s="161">
        <f>+IF(A52=" ",0,B51)</f>
        <v/>
      </c>
      <c r="C52" s="161">
        <f>IF(A52=" ",0,-PPMT($E$13,A52,$B$14,$B$12))</f>
        <v/>
      </c>
      <c r="D52" s="161">
        <f>IF(A52=" ",0,-IPMT($E$13,A52,$B$14,$B$12))</f>
        <v/>
      </c>
      <c r="E52" s="183" t="n"/>
      <c r="F52" s="186" t="n"/>
      <c r="G52" s="217">
        <f>+IF(G51&gt;=$H$14," ",(G51+1))</f>
        <v/>
      </c>
      <c r="H52" s="161">
        <f>+IF(G52=" ",0,H51)</f>
        <v/>
      </c>
      <c r="I52" s="161">
        <f>IF(G52=" ",0,-PPMT($K$13,G52,$H$14,$H$12))</f>
        <v/>
      </c>
      <c r="J52" s="161">
        <f>IF(G52=" ",0,-IPMT($K$13,G52,$H$14,$H$12))</f>
        <v/>
      </c>
      <c r="K52" s="218" t="n"/>
      <c r="L52" s="217">
        <f>+IF(L51&gt;=$M$14," ",(L51+1))</f>
        <v/>
      </c>
      <c r="M52" s="161">
        <f>+IF(L52=" ",0,M51)</f>
        <v/>
      </c>
      <c r="N52" s="161">
        <f>IF(L52=" ",0,-PPMT($P$13,L52,$M$14,$M$12))</f>
        <v/>
      </c>
      <c r="O52" s="161">
        <f>IF(L52=" ",0,-IPMT($P$13,L52,$M$14,$M$12))</f>
        <v/>
      </c>
      <c r="P52" s="218" t="n"/>
      <c r="Q52" s="186" t="n"/>
      <c r="R52" s="217">
        <f>+IF(R51&gt;=$S$14," ",(R51+1))</f>
        <v/>
      </c>
      <c r="S52" s="161">
        <f>+IF(R52=" ",0,S51)</f>
        <v/>
      </c>
      <c r="T52" s="161">
        <f>IF(R52=" ",0,-PPMT($V$13,R52,$S$14,$S$12))</f>
        <v/>
      </c>
      <c r="U52" s="161">
        <f>IF(R52=" ",0,-IPMT($V$13,R52,$S$14,$S$12))</f>
        <v/>
      </c>
      <c r="V52" s="218" t="n"/>
      <c r="W52" s="186" t="n"/>
      <c r="AP52" s="161">
        <f>+IF(ISERROR(PV($E$13,A53,,D53)),0,(PV($E$13,A53,,D53)))</f>
        <v/>
      </c>
      <c r="AQ52" s="161">
        <f>+IF(ISERROR(PV($E$13,A53,,#REF!)),0,(PV($E$13,A53,,#REF!)))</f>
        <v/>
      </c>
      <c r="CO52" s="192">
        <f>+CO12</f>
        <v/>
      </c>
      <c r="CP52" s="192">
        <f>+CP12</f>
        <v/>
      </c>
      <c r="CQ52" s="192">
        <f>+CQ12</f>
        <v/>
      </c>
      <c r="CR52" s="192">
        <f>+CR12</f>
        <v/>
      </c>
      <c r="CS52" s="192">
        <f>+CS12</f>
        <v/>
      </c>
      <c r="CT52" s="192">
        <f>+CT12</f>
        <v/>
      </c>
      <c r="CU52" s="192">
        <f>+CU12</f>
        <v/>
      </c>
      <c r="CV52" s="192">
        <f>+CV12</f>
        <v/>
      </c>
      <c r="CW52" s="192">
        <f>+CW12</f>
        <v/>
      </c>
      <c r="CX52" s="192">
        <f>+CX12</f>
        <v/>
      </c>
      <c r="CY52" s="192">
        <f>+CY12</f>
        <v/>
      </c>
      <c r="CZ52" s="192">
        <f>+CZ12</f>
        <v/>
      </c>
      <c r="DA52" s="192">
        <f>+DA12</f>
        <v/>
      </c>
      <c r="DB52" s="192">
        <f>+DB12</f>
        <v/>
      </c>
      <c r="DC52" s="192">
        <f>+DC12</f>
        <v/>
      </c>
      <c r="DD52" s="192">
        <f>+DD12</f>
        <v/>
      </c>
      <c r="DE52" s="192">
        <f>+DE12</f>
        <v/>
      </c>
      <c r="DF52" s="192">
        <f>+DF12</f>
        <v/>
      </c>
      <c r="DG52" s="192">
        <f>+DG12</f>
        <v/>
      </c>
      <c r="DH52" s="192">
        <f>+DH12</f>
        <v/>
      </c>
      <c r="DI52" s="192">
        <f>+DI12</f>
        <v/>
      </c>
      <c r="DJ52" s="192">
        <f>+DJ12</f>
        <v/>
      </c>
      <c r="DK52" s="192">
        <f>+DK12</f>
        <v/>
      </c>
      <c r="DL52" s="192">
        <f>+DL12</f>
        <v/>
      </c>
      <c r="DM52" s="192">
        <f>+DM12</f>
        <v/>
      </c>
      <c r="DN52" s="192">
        <f>+DN12</f>
        <v/>
      </c>
      <c r="DO52" s="192">
        <f>+DO12</f>
        <v/>
      </c>
      <c r="DP52" s="192">
        <f>+DP12</f>
        <v/>
      </c>
      <c r="DQ52" s="192">
        <f>+DQ12</f>
        <v/>
      </c>
      <c r="DR52" s="192">
        <f>+DR12</f>
        <v/>
      </c>
      <c r="DS52" s="192">
        <f>+DS12</f>
        <v/>
      </c>
      <c r="DT52" s="192">
        <f>+DT12</f>
        <v/>
      </c>
      <c r="DU52" s="192">
        <f>+DU12</f>
        <v/>
      </c>
      <c r="DV52" s="192">
        <f>+DV12</f>
        <v/>
      </c>
      <c r="DW52" s="192">
        <f>+DW12</f>
        <v/>
      </c>
      <c r="DX52" s="192">
        <f>+DX12</f>
        <v/>
      </c>
      <c r="DY52" s="192">
        <f>+DY12</f>
        <v/>
      </c>
    </row>
    <row r="53" hidden="1" ht="13.5" customHeight="1" thickTop="1">
      <c r="A53" s="217">
        <f>+IF(A52&gt;=$B$14," ",(A52+1))</f>
        <v/>
      </c>
      <c r="B53" s="161">
        <f>+IF(A53=" ",0,B52)</f>
        <v/>
      </c>
      <c r="C53" s="161">
        <f>IF(A53=" ",0,-PPMT($E$13,A53,$B$14,$B$12))</f>
        <v/>
      </c>
      <c r="D53" s="161">
        <f>IF(A53=" ",0,-IPMT($E$13,A53,$B$14,$B$12))</f>
        <v/>
      </c>
      <c r="E53" s="183" t="n"/>
      <c r="F53" s="186" t="n"/>
      <c r="G53" s="217">
        <f>+IF(G52&gt;=$H$14," ",(G52+1))</f>
        <v/>
      </c>
      <c r="H53" s="161">
        <f>+IF(G53=" ",0,H52)</f>
        <v/>
      </c>
      <c r="I53" s="161">
        <f>IF(G53=" ",0,-PPMT($K$13,G53,$H$14,$H$12))</f>
        <v/>
      </c>
      <c r="J53" s="161">
        <f>IF(G53=" ",0,-IPMT($K$13,G53,$H$14,$H$12))</f>
        <v/>
      </c>
      <c r="K53" s="218" t="n"/>
      <c r="L53" s="217">
        <f>+IF(L52&gt;=$M$14," ",(L52+1))</f>
        <v/>
      </c>
      <c r="M53" s="161">
        <f>+IF(L53=" ",0,M52)</f>
        <v/>
      </c>
      <c r="N53" s="161">
        <f>IF(L53=" ",0,-PPMT($P$13,L53,$M$14,$M$12))</f>
        <v/>
      </c>
      <c r="O53" s="161">
        <f>IF(L53=" ",0,-IPMT($P$13,L53,$M$14,$M$12))</f>
        <v/>
      </c>
      <c r="P53" s="218" t="n"/>
      <c r="Q53" s="186" t="n"/>
      <c r="R53" s="217">
        <f>+IF(R52&gt;=$S$14," ",(R52+1))</f>
        <v/>
      </c>
      <c r="S53" s="161">
        <f>+IF(R53=" ",0,S52)</f>
        <v/>
      </c>
      <c r="T53" s="161">
        <f>IF(R53=" ",0,-PPMT($V$13,R53,$S$14,$S$12))</f>
        <v/>
      </c>
      <c r="U53" s="161">
        <f>IF(R53=" ",0,-IPMT($V$13,R53,$S$14,$S$12))</f>
        <v/>
      </c>
      <c r="V53" s="218" t="n"/>
      <c r="W53" s="186" t="n"/>
      <c r="AP53" s="161">
        <f>+IF(ISERROR(PV($E$13,A54,,D54)),0,(PV($E$13,A54,,D54)))</f>
        <v/>
      </c>
      <c r="AQ53" s="161">
        <f>+IF(ISERROR(PV($E$13,A54,,#REF!)),0,(PV($E$13,A54,,#REF!)))</f>
        <v/>
      </c>
      <c r="CO53" s="161">
        <f>+CO13</f>
        <v/>
      </c>
      <c r="CP53" s="161">
        <f>+CP13</f>
        <v/>
      </c>
      <c r="CQ53" s="161">
        <f>+CQ13</f>
        <v/>
      </c>
      <c r="CR53" s="161">
        <f>+CR13</f>
        <v/>
      </c>
      <c r="CS53" s="161">
        <f>+CS13</f>
        <v/>
      </c>
      <c r="CT53" s="161">
        <f>+CT13</f>
        <v/>
      </c>
      <c r="CU53" s="161">
        <f>+CU13</f>
        <v/>
      </c>
      <c r="CV53" s="161">
        <f>+CV13</f>
        <v/>
      </c>
      <c r="CW53" s="161">
        <f>+CW13</f>
        <v/>
      </c>
      <c r="CX53" s="161">
        <f>+CX13</f>
        <v/>
      </c>
      <c r="CY53" s="161">
        <f>+CY13</f>
        <v/>
      </c>
      <c r="CZ53" s="161">
        <f>+CZ13</f>
        <v/>
      </c>
      <c r="DA53" s="161">
        <f>+DA13</f>
        <v/>
      </c>
      <c r="DB53" s="161">
        <f>+DB13</f>
        <v/>
      </c>
      <c r="DC53" s="161">
        <f>+DC13</f>
        <v/>
      </c>
      <c r="DD53" s="161">
        <f>+DD13</f>
        <v/>
      </c>
      <c r="DE53" s="161">
        <f>+DE13</f>
        <v/>
      </c>
      <c r="DF53" s="161">
        <f>+DF13</f>
        <v/>
      </c>
      <c r="DG53" s="161">
        <f>+DG13</f>
        <v/>
      </c>
      <c r="DH53" s="161">
        <f>+DH13</f>
        <v/>
      </c>
      <c r="DI53" s="161">
        <f>+DI13</f>
        <v/>
      </c>
      <c r="DJ53" s="161">
        <f>+DJ13</f>
        <v/>
      </c>
      <c r="DK53" s="161">
        <f>+DK13</f>
        <v/>
      </c>
      <c r="DL53" s="161">
        <f>+DL13</f>
        <v/>
      </c>
      <c r="DM53" s="161">
        <f>+DM13</f>
        <v/>
      </c>
      <c r="DN53" s="161">
        <f>+DN13</f>
        <v/>
      </c>
      <c r="DO53" s="161">
        <f>+DO13</f>
        <v/>
      </c>
      <c r="DP53" s="161">
        <f>+DP13</f>
        <v/>
      </c>
      <c r="DQ53" s="161">
        <f>+DQ13</f>
        <v/>
      </c>
      <c r="DR53" s="161">
        <f>+DR13</f>
        <v/>
      </c>
      <c r="DS53" s="161">
        <f>+DS13</f>
        <v/>
      </c>
      <c r="DT53" s="161">
        <f>+DT13</f>
        <v/>
      </c>
      <c r="DU53" s="161">
        <f>+DU13</f>
        <v/>
      </c>
      <c r="DV53" s="161">
        <f>+DV13</f>
        <v/>
      </c>
      <c r="DW53" s="161">
        <f>+DW13</f>
        <v/>
      </c>
      <c r="DX53" s="161">
        <f>+DX13</f>
        <v/>
      </c>
      <c r="DY53" s="161">
        <f>+DY13</f>
        <v/>
      </c>
    </row>
    <row r="54" hidden="1" ht="13.5" customHeight="1" thickBot="1">
      <c r="A54" s="217">
        <f>+IF(A53&gt;=$B$14," ",(A53+1))</f>
        <v/>
      </c>
      <c r="B54" s="161">
        <f>+IF(A54=" ",0,B53)</f>
        <v/>
      </c>
      <c r="C54" s="161">
        <f>IF(A54=" ",0,-PPMT($E$13,A54,$B$14,$B$12))</f>
        <v/>
      </c>
      <c r="D54" s="161">
        <f>IF(A54=" ",0,-IPMT($E$13,A54,$B$14,$B$12))</f>
        <v/>
      </c>
      <c r="E54" s="183" t="n"/>
      <c r="F54" s="186" t="n"/>
      <c r="G54" s="217">
        <f>+IF(G53&gt;=$H$14," ",(G53+1))</f>
        <v/>
      </c>
      <c r="H54" s="161">
        <f>+IF(G54=" ",0,H53)</f>
        <v/>
      </c>
      <c r="I54" s="161">
        <f>IF(G54=" ",0,-PPMT($K$13,G54,$H$14,$H$12))</f>
        <v/>
      </c>
      <c r="J54" s="161">
        <f>IF(G54=" ",0,-IPMT($K$13,G54,$H$14,$H$12))</f>
        <v/>
      </c>
      <c r="K54" s="218" t="n"/>
      <c r="L54" s="217">
        <f>+IF(L53&gt;=$M$14," ",(L53+1))</f>
        <v/>
      </c>
      <c r="M54" s="161">
        <f>+IF(L54=" ",0,M53)</f>
        <v/>
      </c>
      <c r="N54" s="161">
        <f>IF(L54=" ",0,-PPMT($P$13,L54,$M$14,$M$12))</f>
        <v/>
      </c>
      <c r="O54" s="161">
        <f>IF(L54=" ",0,-IPMT($P$13,L54,$M$14,$M$12))</f>
        <v/>
      </c>
      <c r="P54" s="218" t="n"/>
      <c r="Q54" s="186" t="n"/>
      <c r="R54" s="217">
        <f>+IF(R53&gt;=$S$14," ",(R53+1))</f>
        <v/>
      </c>
      <c r="S54" s="161">
        <f>+IF(R54=" ",0,S53)</f>
        <v/>
      </c>
      <c r="T54" s="161">
        <f>IF(R54=" ",0,-PPMT($V$13,R54,$S$14,$S$12))</f>
        <v/>
      </c>
      <c r="U54" s="161">
        <f>IF(R54=" ",0,-IPMT($V$13,R54,$S$14,$S$12))</f>
        <v/>
      </c>
      <c r="V54" s="218" t="n"/>
      <c r="W54" s="186" t="n"/>
      <c r="AP54" s="161">
        <f>+IF(ISERROR(PV($E$13,A55,,D55)),0,(PV($E$13,A55,,D55)))</f>
        <v/>
      </c>
      <c r="AQ54" s="161">
        <f>+IF(ISERROR(PV($E$13,A55,,#REF!)),0,(PV($E$13,A55,,#REF!)))</f>
        <v/>
      </c>
      <c r="CN54" s="1564" t="n">
        <v>7</v>
      </c>
      <c r="CO54" s="192">
        <f>+CI14</f>
        <v/>
      </c>
      <c r="CP54" s="192">
        <f>+CJ14</f>
        <v/>
      </c>
      <c r="CQ54" s="192">
        <f>+CK14</f>
        <v/>
      </c>
      <c r="CR54" s="192">
        <f>+CL14</f>
        <v/>
      </c>
      <c r="CS54" s="192">
        <f>+CM14</f>
        <v/>
      </c>
      <c r="CT54" s="192">
        <f>+CN14</f>
        <v/>
      </c>
      <c r="CU54" s="192">
        <f>+CO14</f>
        <v/>
      </c>
      <c r="CV54" s="192">
        <f>+CP14</f>
        <v/>
      </c>
      <c r="CW54" s="192">
        <f>+CQ14</f>
        <v/>
      </c>
      <c r="CX54" s="192">
        <f>+CR14</f>
        <v/>
      </c>
      <c r="CY54" s="192">
        <f>+CS14</f>
        <v/>
      </c>
      <c r="CZ54" s="192">
        <f>+CT14</f>
        <v/>
      </c>
      <c r="DA54" s="192">
        <f>+CU14</f>
        <v/>
      </c>
      <c r="DB54" s="192">
        <f>+CV14</f>
        <v/>
      </c>
      <c r="DC54" s="192">
        <f>+CW14</f>
        <v/>
      </c>
      <c r="DD54" s="192">
        <f>+CX14</f>
        <v/>
      </c>
      <c r="DE54" s="192">
        <f>+CY14</f>
        <v/>
      </c>
      <c r="DF54" s="192">
        <f>+CZ14</f>
        <v/>
      </c>
      <c r="DG54" s="192">
        <f>+DA14</f>
        <v/>
      </c>
      <c r="DH54" s="192">
        <f>+DB14</f>
        <v/>
      </c>
      <c r="DI54" s="192">
        <f>+DC14</f>
        <v/>
      </c>
      <c r="DJ54" s="192">
        <f>+DD14</f>
        <v/>
      </c>
      <c r="DK54" s="192">
        <f>+DE14</f>
        <v/>
      </c>
      <c r="DL54" s="192">
        <f>+DF14</f>
        <v/>
      </c>
      <c r="DM54" s="192">
        <f>+DG14</f>
        <v/>
      </c>
      <c r="DN54" s="192">
        <f>+DH14</f>
        <v/>
      </c>
      <c r="DO54" s="192">
        <f>+DI14</f>
        <v/>
      </c>
      <c r="DP54" s="192">
        <f>+DJ14</f>
        <v/>
      </c>
      <c r="DQ54" s="192">
        <f>+DK14</f>
        <v/>
      </c>
      <c r="DR54" s="192">
        <f>+DL14</f>
        <v/>
      </c>
      <c r="DS54" s="192">
        <f>+DM14</f>
        <v/>
      </c>
      <c r="DT54" s="192">
        <f>+DN14</f>
        <v/>
      </c>
      <c r="DU54" s="192">
        <f>+DO14</f>
        <v/>
      </c>
      <c r="DV54" s="192">
        <f>+DP14</f>
        <v/>
      </c>
      <c r="DW54" s="192">
        <f>+DQ14</f>
        <v/>
      </c>
      <c r="DX54" s="192">
        <f>+DR14</f>
        <v/>
      </c>
      <c r="DY54" s="192">
        <f>+DS14</f>
        <v/>
      </c>
    </row>
    <row r="55" hidden="1" ht="13.5" customHeight="1" thickTop="1">
      <c r="A55" s="217">
        <f>+IF(A54&gt;=$B$14," ",(A54+1))</f>
        <v/>
      </c>
      <c r="B55" s="161">
        <f>+IF(A55=" ",0,B54)</f>
        <v/>
      </c>
      <c r="C55" s="161">
        <f>IF(A55=" ",0,-PPMT($E$13,A55,$B$14,$B$12))</f>
        <v/>
      </c>
      <c r="D55" s="161">
        <f>IF(A55=" ",0,-IPMT($E$13,A55,$B$14,$B$12))</f>
        <v/>
      </c>
      <c r="E55" s="183" t="n"/>
      <c r="F55" s="186" t="n"/>
      <c r="G55" s="217">
        <f>+IF(G54&gt;=$H$14," ",(G54+1))</f>
        <v/>
      </c>
      <c r="H55" s="161">
        <f>+IF(G55=" ",0,H54)</f>
        <v/>
      </c>
      <c r="I55" s="161">
        <f>IF(G55=" ",0,-PPMT($K$13,G55,$H$14,$H$12))</f>
        <v/>
      </c>
      <c r="J55" s="161">
        <f>IF(G55=" ",0,-IPMT($K$13,G55,$H$14,$H$12))</f>
        <v/>
      </c>
      <c r="K55" s="218" t="n"/>
      <c r="L55" s="217">
        <f>+IF(L54&gt;=$M$14," ",(L54+1))</f>
        <v/>
      </c>
      <c r="M55" s="161">
        <f>+IF(L55=" ",0,M54)</f>
        <v/>
      </c>
      <c r="N55" s="161">
        <f>IF(L55=" ",0,-PPMT($P$13,L55,$M$14,$M$12))</f>
        <v/>
      </c>
      <c r="O55" s="161">
        <f>IF(L55=" ",0,-IPMT($P$13,L55,$M$14,$M$12))</f>
        <v/>
      </c>
      <c r="P55" s="218" t="n"/>
      <c r="Q55" s="186" t="n"/>
      <c r="R55" s="217">
        <f>+IF(R54&gt;=$S$14," ",(R54+1))</f>
        <v/>
      </c>
      <c r="S55" s="161">
        <f>+IF(R55=" ",0,S54)</f>
        <v/>
      </c>
      <c r="T55" s="161">
        <f>IF(R55=" ",0,-PPMT($V$13,R55,$S$14,$S$12))</f>
        <v/>
      </c>
      <c r="U55" s="161">
        <f>IF(R55=" ",0,-IPMT($V$13,R55,$S$14,$S$12))</f>
        <v/>
      </c>
      <c r="V55" s="218" t="n"/>
      <c r="W55" s="186" t="n"/>
      <c r="AP55" s="161">
        <f>+IF(ISERROR(PV($E$13,A56,,D56)),0,(PV($E$13,A56,,D56)))</f>
        <v/>
      </c>
      <c r="AQ55" s="161">
        <f>+IF(ISERROR(PV($E$13,A56,,#REF!)),0,(PV($E$13,A56,,#REF!)))</f>
        <v/>
      </c>
      <c r="CO55" s="161">
        <f>+CI15</f>
        <v/>
      </c>
      <c r="CP55" s="161">
        <f>+CJ15</f>
        <v/>
      </c>
      <c r="CQ55" s="161">
        <f>+CK15</f>
        <v/>
      </c>
      <c r="CR55" s="161">
        <f>+CL15</f>
        <v/>
      </c>
      <c r="CS55" s="161">
        <f>+CM15</f>
        <v/>
      </c>
      <c r="CT55" s="161">
        <f>+CN15</f>
        <v/>
      </c>
      <c r="CU55" s="161">
        <f>+CO15</f>
        <v/>
      </c>
      <c r="CV55" s="161">
        <f>+CP15</f>
        <v/>
      </c>
      <c r="CW55" s="161">
        <f>+CQ15</f>
        <v/>
      </c>
      <c r="CX55" s="161">
        <f>+CR15</f>
        <v/>
      </c>
      <c r="CY55" s="161">
        <f>+CS15</f>
        <v/>
      </c>
      <c r="CZ55" s="161">
        <f>+CT15</f>
        <v/>
      </c>
      <c r="DA55" s="161">
        <f>+CU15</f>
        <v/>
      </c>
      <c r="DB55" s="161">
        <f>+CV15</f>
        <v/>
      </c>
      <c r="DC55" s="161">
        <f>+CW15</f>
        <v/>
      </c>
      <c r="DD55" s="161">
        <f>+CX15</f>
        <v/>
      </c>
      <c r="DE55" s="161">
        <f>+CY15</f>
        <v/>
      </c>
      <c r="DF55" s="161">
        <f>+CZ15</f>
        <v/>
      </c>
      <c r="DG55" s="161">
        <f>+DA15</f>
        <v/>
      </c>
      <c r="DH55" s="161">
        <f>+DB15</f>
        <v/>
      </c>
      <c r="DI55" s="161">
        <f>+DC15</f>
        <v/>
      </c>
      <c r="DJ55" s="161">
        <f>+DD15</f>
        <v/>
      </c>
      <c r="DK55" s="161">
        <f>+DE15</f>
        <v/>
      </c>
      <c r="DL55" s="161">
        <f>+DF15</f>
        <v/>
      </c>
      <c r="DM55" s="161">
        <f>+DG15</f>
        <v/>
      </c>
      <c r="DN55" s="161">
        <f>+DH15</f>
        <v/>
      </c>
      <c r="DO55" s="161">
        <f>+DI15</f>
        <v/>
      </c>
      <c r="DP55" s="161">
        <f>+DJ15</f>
        <v/>
      </c>
      <c r="DQ55" s="161">
        <f>+DK15</f>
        <v/>
      </c>
      <c r="DR55" s="161">
        <f>+DL15</f>
        <v/>
      </c>
      <c r="DS55" s="161">
        <f>+DM15</f>
        <v/>
      </c>
      <c r="DT55" s="161">
        <f>+DN15</f>
        <v/>
      </c>
      <c r="DU55" s="161">
        <f>+DO15</f>
        <v/>
      </c>
      <c r="DV55" s="161">
        <f>+DP15</f>
        <v/>
      </c>
      <c r="DW55" s="161">
        <f>+DQ15</f>
        <v/>
      </c>
      <c r="DX55" s="161">
        <f>+DR15</f>
        <v/>
      </c>
      <c r="DY55" s="161">
        <f>+DS15</f>
        <v/>
      </c>
    </row>
    <row r="56" hidden="1" ht="12.75" customHeight="1">
      <c r="A56" s="217">
        <f>+IF(A55&gt;=$B$14," ",(A55+1))</f>
        <v/>
      </c>
      <c r="B56" s="161">
        <f>+IF(A56=" ",0,B55)</f>
        <v/>
      </c>
      <c r="C56" s="161">
        <f>IF(A56=" ",0,-PPMT($E$13,A56,$B$14,$B$12))</f>
        <v/>
      </c>
      <c r="D56" s="161">
        <f>IF(A56=" ",0,-IPMT($E$13,A56,$B$14,$B$12))</f>
        <v/>
      </c>
      <c r="E56" s="183" t="n"/>
      <c r="F56" s="186" t="n"/>
      <c r="G56" s="217">
        <f>+IF(G55&gt;=$H$14," ",(G55+1))</f>
        <v/>
      </c>
      <c r="H56" s="161">
        <f>+IF(G56=" ",0,H55)</f>
        <v/>
      </c>
      <c r="I56" s="161">
        <f>IF(G56=" ",0,-PPMT($K$13,G56,$H$14,$H$12))</f>
        <v/>
      </c>
      <c r="J56" s="161">
        <f>IF(G56=" ",0,-IPMT($K$13,G56,$H$14,$H$12))</f>
        <v/>
      </c>
      <c r="K56" s="218" t="n"/>
      <c r="L56" s="217">
        <f>+IF(L55&gt;=$M$14," ",(L55+1))</f>
        <v/>
      </c>
      <c r="M56" s="161">
        <f>+IF(L56=" ",0,M55)</f>
        <v/>
      </c>
      <c r="N56" s="161">
        <f>IF(L56=" ",0,-PPMT($P$13,L56,$M$14,$M$12))</f>
        <v/>
      </c>
      <c r="O56" s="161">
        <f>IF(L56=" ",0,-IPMT($P$13,L56,$M$14,$M$12))</f>
        <v/>
      </c>
      <c r="P56" s="218" t="n"/>
      <c r="Q56" s="186" t="n"/>
      <c r="R56" s="217">
        <f>+IF(R55&gt;=$S$14," ",(R55+1))</f>
        <v/>
      </c>
      <c r="S56" s="161">
        <f>+IF(R56=" ",0,S55)</f>
        <v/>
      </c>
      <c r="T56" s="161">
        <f>IF(R56=" ",0,-PPMT($V$13,R56,$S$14,$S$12))</f>
        <v/>
      </c>
      <c r="U56" s="161">
        <f>IF(R56=" ",0,-IPMT($V$13,R56,$S$14,$S$12))</f>
        <v/>
      </c>
      <c r="V56" s="218" t="n"/>
      <c r="W56" s="186" t="n"/>
      <c r="AP56" s="161">
        <f>+IF(ISERROR(PV($E$13,A57,,D57)),0,(PV($E$13,A57,,D57)))</f>
        <v/>
      </c>
      <c r="AQ56" s="161">
        <f>+IF(ISERROR(PV($E$13,A57,,#REF!)),0,(PV($E$13,A57,,#REF!)))</f>
        <v/>
      </c>
      <c r="CP56" s="1564">
        <f>+CP16</f>
        <v/>
      </c>
      <c r="CQ56" s="1564">
        <f>+CQ16</f>
        <v/>
      </c>
      <c r="CR56" s="1564">
        <f>+CR16</f>
        <v/>
      </c>
      <c r="CS56" s="1564">
        <f>+CS16</f>
        <v/>
      </c>
      <c r="CT56" s="1564">
        <f>+CT16</f>
        <v/>
      </c>
      <c r="CU56" s="1564">
        <f>+CU16</f>
        <v/>
      </c>
      <c r="CV56" s="1564">
        <f>+CV16</f>
        <v/>
      </c>
      <c r="CW56" s="1564">
        <f>+CW16</f>
        <v/>
      </c>
      <c r="CX56" s="1564">
        <f>+CX16</f>
        <v/>
      </c>
      <c r="CY56" s="1564">
        <f>+CY16</f>
        <v/>
      </c>
      <c r="CZ56" s="1564">
        <f>+CZ16</f>
        <v/>
      </c>
      <c r="DA56" s="1564">
        <f>+DA16</f>
        <v/>
      </c>
      <c r="DB56" s="1564">
        <f>+DB16</f>
        <v/>
      </c>
      <c r="DC56" s="1564">
        <f>+DC16</f>
        <v/>
      </c>
      <c r="DD56" s="1564">
        <f>+DD16</f>
        <v/>
      </c>
      <c r="DE56" s="1564">
        <f>+DE16</f>
        <v/>
      </c>
      <c r="DF56" s="1564">
        <f>+DF16</f>
        <v/>
      </c>
      <c r="DG56" s="1564">
        <f>+DG16</f>
        <v/>
      </c>
      <c r="DH56" s="1564">
        <f>+DH16</f>
        <v/>
      </c>
      <c r="DI56" s="1564">
        <f>+DI16</f>
        <v/>
      </c>
      <c r="DJ56" s="1564">
        <f>+DJ16</f>
        <v/>
      </c>
      <c r="DK56" s="1564">
        <f>+DK16</f>
        <v/>
      </c>
      <c r="DL56" s="1564">
        <f>+DL16</f>
        <v/>
      </c>
      <c r="DM56" s="1564">
        <f>+DM16</f>
        <v/>
      </c>
      <c r="DN56" s="1564">
        <f>+DN16</f>
        <v/>
      </c>
      <c r="DO56" s="1564">
        <f>+DO16</f>
        <v/>
      </c>
      <c r="DP56" s="1564">
        <f>+DP16</f>
        <v/>
      </c>
      <c r="DQ56" s="1564">
        <f>+DQ16</f>
        <v/>
      </c>
      <c r="DR56" s="1564">
        <f>+DR16</f>
        <v/>
      </c>
      <c r="DS56" s="1564">
        <f>+DS16</f>
        <v/>
      </c>
      <c r="DT56" s="1564">
        <f>+DT16</f>
        <v/>
      </c>
      <c r="DU56" s="1564">
        <f>+DU16</f>
        <v/>
      </c>
      <c r="DV56" s="1564">
        <f>+DV16</f>
        <v/>
      </c>
      <c r="DW56" s="1564">
        <f>+DW16</f>
        <v/>
      </c>
      <c r="DX56" s="1564">
        <f>+DX16</f>
        <v/>
      </c>
      <c r="DY56" s="1564">
        <f>+DY16</f>
        <v/>
      </c>
    </row>
    <row r="57" hidden="1" ht="12.75" customHeight="1">
      <c r="A57" s="217">
        <f>+IF(A56&gt;=$B$14," ",(A56+1))</f>
        <v/>
      </c>
      <c r="B57" s="161">
        <f>+IF(A57=" ",0,B56)</f>
        <v/>
      </c>
      <c r="C57" s="161">
        <f>IF(A57=" ",0,-PPMT($E$13,A57,$B$14,$B$12))</f>
        <v/>
      </c>
      <c r="D57" s="161">
        <f>IF(A57=" ",0,-IPMT($E$13,A57,$B$14,$B$12))</f>
        <v/>
      </c>
      <c r="E57" s="183" t="n"/>
      <c r="F57" s="186" t="n"/>
      <c r="G57" s="217">
        <f>+IF(G56&gt;=$H$14," ",(G56+1))</f>
        <v/>
      </c>
      <c r="H57" s="161">
        <f>+IF(G57=" ",0,H56)</f>
        <v/>
      </c>
      <c r="I57" s="161">
        <f>IF(G57=" ",0,-PPMT($K$13,G57,$H$14,$H$12))</f>
        <v/>
      </c>
      <c r="J57" s="161">
        <f>IF(G57=" ",0,-IPMT($K$13,G57,$H$14,$H$12))</f>
        <v/>
      </c>
      <c r="K57" s="218" t="n"/>
      <c r="L57" s="217">
        <f>+IF(L56&gt;=$M$14," ",(L56+1))</f>
        <v/>
      </c>
      <c r="M57" s="161">
        <f>+IF(L57=" ",0,M56)</f>
        <v/>
      </c>
      <c r="N57" s="161">
        <f>IF(L57=" ",0,-PPMT($P$13,L57,$M$14,$M$12))</f>
        <v/>
      </c>
      <c r="O57" s="161">
        <f>IF(L57=" ",0,-IPMT($P$13,L57,$M$14,$M$12))</f>
        <v/>
      </c>
      <c r="P57" s="218" t="n"/>
      <c r="Q57" s="186" t="n"/>
      <c r="R57" s="217">
        <f>+IF(R56&gt;=$S$14," ",(R56+1))</f>
        <v/>
      </c>
      <c r="S57" s="161">
        <f>+IF(R57=" ",0,S56)</f>
        <v/>
      </c>
      <c r="T57" s="161">
        <f>IF(R57=" ",0,-PPMT($V$13,R57,$S$14,$S$12))</f>
        <v/>
      </c>
      <c r="U57" s="161">
        <f>IF(R57=" ",0,-IPMT($V$13,R57,$S$14,$S$12))</f>
        <v/>
      </c>
      <c r="V57" s="218" t="n"/>
      <c r="W57" s="186" t="n"/>
      <c r="AP57" s="161">
        <f>+IF(ISERROR(PV($E$13,A58,,D58)),0,(PV($E$13,A58,,D58)))</f>
        <v/>
      </c>
      <c r="AQ57" s="161">
        <f>+IF(ISERROR(PV($E$13,A58,,#REF!)),0,(PV($E$13,A58,,#REF!)))</f>
        <v/>
      </c>
      <c r="CP57" s="161">
        <f>+#REF!</f>
        <v/>
      </c>
      <c r="CQ57" s="161">
        <f>+#REF!</f>
        <v/>
      </c>
      <c r="CR57" s="161">
        <f>+#REF!</f>
        <v/>
      </c>
      <c r="CS57" s="161">
        <f>+#REF!</f>
        <v/>
      </c>
      <c r="CT57" s="161">
        <f>+#REF!</f>
        <v/>
      </c>
      <c r="CU57" s="161">
        <f>+#REF!</f>
        <v/>
      </c>
      <c r="CV57" s="161">
        <f>+#REF!</f>
        <v/>
      </c>
      <c r="CW57" s="161">
        <f>+#REF!</f>
        <v/>
      </c>
      <c r="CX57" s="161">
        <f>+#REF!</f>
        <v/>
      </c>
      <c r="CY57" s="161">
        <f>+#REF!</f>
        <v/>
      </c>
      <c r="CZ57" s="161">
        <f>+#REF!</f>
        <v/>
      </c>
      <c r="DA57" s="161">
        <f>+#REF!</f>
        <v/>
      </c>
      <c r="DB57" s="161">
        <f>+#REF!</f>
        <v/>
      </c>
      <c r="DC57" s="161">
        <f>+#REF!</f>
        <v/>
      </c>
      <c r="DD57" s="161">
        <f>+#REF!</f>
        <v/>
      </c>
      <c r="DE57" s="161">
        <f>+#REF!</f>
        <v/>
      </c>
      <c r="DF57" s="161">
        <f>+#REF!</f>
        <v/>
      </c>
      <c r="DG57" s="161">
        <f>+#REF!</f>
        <v/>
      </c>
      <c r="DH57" s="161">
        <f>+#REF!</f>
        <v/>
      </c>
      <c r="DI57" s="161">
        <f>+#REF!</f>
        <v/>
      </c>
      <c r="DJ57" s="161">
        <f>+#REF!</f>
        <v/>
      </c>
      <c r="DK57" s="161">
        <f>+#REF!</f>
        <v/>
      </c>
      <c r="DL57" s="161">
        <f>+#REF!</f>
        <v/>
      </c>
      <c r="DM57" s="161">
        <f>+#REF!</f>
        <v/>
      </c>
      <c r="DN57" s="161">
        <f>+#REF!</f>
        <v/>
      </c>
      <c r="DO57" s="161">
        <f>+#REF!</f>
        <v/>
      </c>
      <c r="DP57" s="161">
        <f>+#REF!</f>
        <v/>
      </c>
      <c r="DQ57" s="161">
        <f>+#REF!</f>
        <v/>
      </c>
      <c r="DR57" s="161">
        <f>+#REF!</f>
        <v/>
      </c>
      <c r="DS57" s="161">
        <f>+#REF!</f>
        <v/>
      </c>
      <c r="DT57" s="161">
        <f>+#REF!</f>
        <v/>
      </c>
      <c r="DU57" s="161">
        <f>+#REF!</f>
        <v/>
      </c>
      <c r="DV57" s="161">
        <f>+#REF!</f>
        <v/>
      </c>
      <c r="DW57" s="161">
        <f>+#REF!</f>
        <v/>
      </c>
      <c r="DX57" s="161">
        <f>+#REF!</f>
        <v/>
      </c>
      <c r="DY57" s="161">
        <f>+#REF!</f>
        <v/>
      </c>
      <c r="DZ57" s="161">
        <f>+#REF!</f>
        <v/>
      </c>
    </row>
    <row r="58" hidden="1" ht="12.75" customHeight="1">
      <c r="A58" s="217">
        <f>+IF(A57&gt;=$B$14," ",(A57+1))</f>
        <v/>
      </c>
      <c r="B58" s="161">
        <f>+IF(A58=" ",0,B57)</f>
        <v/>
      </c>
      <c r="C58" s="161">
        <f>IF(A58=" ",0,-PPMT($E$13,A58,$B$14,$B$12))</f>
        <v/>
      </c>
      <c r="D58" s="161">
        <f>IF(A58=" ",0,-IPMT($E$13,A58,$B$14,$B$12))</f>
        <v/>
      </c>
      <c r="E58" s="183" t="n"/>
      <c r="F58" s="186" t="n"/>
      <c r="G58" s="217">
        <f>+IF(G57&gt;=$H$14," ",(G57+1))</f>
        <v/>
      </c>
      <c r="H58" s="161">
        <f>+IF(G58=" ",0,H57)</f>
        <v/>
      </c>
      <c r="I58" s="161">
        <f>IF(G58=" ",0,-PPMT($K$13,G58,$H$14,$H$12))</f>
        <v/>
      </c>
      <c r="J58" s="161">
        <f>IF(G58=" ",0,-IPMT($K$13,G58,$H$14,$H$12))</f>
        <v/>
      </c>
      <c r="K58" s="218" t="n"/>
      <c r="L58" s="217">
        <f>+IF(L57&gt;=$M$14," ",(L57+1))</f>
        <v/>
      </c>
      <c r="M58" s="161">
        <f>+IF(L58=" ",0,M57)</f>
        <v/>
      </c>
      <c r="N58" s="161">
        <f>IF(L58=" ",0,-PPMT($P$13,L58,$M$14,$M$12))</f>
        <v/>
      </c>
      <c r="O58" s="161">
        <f>IF(L58=" ",0,-IPMT($P$13,L58,$M$14,$M$12))</f>
        <v/>
      </c>
      <c r="P58" s="218" t="n"/>
      <c r="Q58" s="186" t="n"/>
      <c r="R58" s="217">
        <f>+IF(R57&gt;=$S$14," ",(R57+1))</f>
        <v/>
      </c>
      <c r="S58" s="161">
        <f>+IF(R58=" ",0,S57)</f>
        <v/>
      </c>
      <c r="T58" s="161">
        <f>IF(R58=" ",0,-PPMT($V$13,R58,$S$14,$S$12))</f>
        <v/>
      </c>
      <c r="U58" s="161">
        <f>IF(R58=" ",0,-IPMT($V$13,R58,$S$14,$S$12))</f>
        <v/>
      </c>
      <c r="V58" s="218" t="n"/>
      <c r="W58" s="186" t="n"/>
      <c r="AP58" s="161">
        <f>+IF(ISERROR(PV($E$13,A59,,D59)),0,(PV($E$13,A59,,D59)))</f>
        <v/>
      </c>
      <c r="AQ58" s="161">
        <f>+IF(ISERROR(PV($E$13,A59,,#REF!)),0,(PV($E$13,A59,,#REF!)))</f>
        <v/>
      </c>
      <c r="CP58" s="161">
        <f>+#REF!</f>
        <v/>
      </c>
      <c r="CQ58" s="161">
        <f>+#REF!</f>
        <v/>
      </c>
      <c r="CR58" s="161">
        <f>+#REF!</f>
        <v/>
      </c>
      <c r="CS58" s="161">
        <f>+#REF!</f>
        <v/>
      </c>
      <c r="CT58" s="161">
        <f>+#REF!</f>
        <v/>
      </c>
      <c r="CU58" s="161">
        <f>+#REF!</f>
        <v/>
      </c>
      <c r="CV58" s="161">
        <f>+#REF!</f>
        <v/>
      </c>
      <c r="CW58" s="161">
        <f>+#REF!</f>
        <v/>
      </c>
      <c r="CX58" s="161">
        <f>+#REF!</f>
        <v/>
      </c>
      <c r="CY58" s="161">
        <f>+#REF!</f>
        <v/>
      </c>
      <c r="CZ58" s="161">
        <f>+#REF!</f>
        <v/>
      </c>
      <c r="DA58" s="161">
        <f>+#REF!</f>
        <v/>
      </c>
      <c r="DB58" s="161">
        <f>+#REF!</f>
        <v/>
      </c>
      <c r="DC58" s="161">
        <f>+#REF!</f>
        <v/>
      </c>
      <c r="DD58" s="161">
        <f>+#REF!</f>
        <v/>
      </c>
      <c r="DE58" s="161">
        <f>+#REF!</f>
        <v/>
      </c>
      <c r="DF58" s="161">
        <f>+#REF!</f>
        <v/>
      </c>
      <c r="DG58" s="161">
        <f>+#REF!</f>
        <v/>
      </c>
      <c r="DH58" s="161">
        <f>+#REF!</f>
        <v/>
      </c>
      <c r="DI58" s="161">
        <f>+#REF!</f>
        <v/>
      </c>
      <c r="DJ58" s="161">
        <f>+#REF!</f>
        <v/>
      </c>
      <c r="DK58" s="161">
        <f>+#REF!</f>
        <v/>
      </c>
      <c r="DL58" s="161">
        <f>+#REF!</f>
        <v/>
      </c>
      <c r="DM58" s="161">
        <f>+#REF!</f>
        <v/>
      </c>
      <c r="DN58" s="161">
        <f>+#REF!</f>
        <v/>
      </c>
      <c r="DO58" s="161">
        <f>+#REF!</f>
        <v/>
      </c>
      <c r="DP58" s="161">
        <f>+#REF!</f>
        <v/>
      </c>
      <c r="DQ58" s="161">
        <f>+#REF!</f>
        <v/>
      </c>
      <c r="DR58" s="161">
        <f>+#REF!</f>
        <v/>
      </c>
      <c r="DS58" s="161">
        <f>+#REF!</f>
        <v/>
      </c>
      <c r="DT58" s="161">
        <f>+#REF!</f>
        <v/>
      </c>
      <c r="DU58" s="161">
        <f>+#REF!</f>
        <v/>
      </c>
      <c r="DV58" s="161">
        <f>+#REF!</f>
        <v/>
      </c>
      <c r="DW58" s="161">
        <f>+#REF!</f>
        <v/>
      </c>
      <c r="DX58" s="161">
        <f>+#REF!</f>
        <v/>
      </c>
      <c r="DY58" s="161">
        <f>+#REF!</f>
        <v/>
      </c>
      <c r="DZ58" s="161">
        <f>+#REF!</f>
        <v/>
      </c>
    </row>
    <row r="59" hidden="1" ht="13.5" customHeight="1" thickBot="1">
      <c r="A59" s="217">
        <f>+IF(A58&gt;=$B$14," ",(A58+1))</f>
        <v/>
      </c>
      <c r="B59" s="161">
        <f>+IF(A59=" ",0,B58)</f>
        <v/>
      </c>
      <c r="C59" s="161">
        <f>IF(A59=" ",0,-PPMT($E$13,A59,$B$14,$B$12))</f>
        <v/>
      </c>
      <c r="D59" s="161">
        <f>IF(A59=" ",0,-IPMT($E$13,A59,$B$14,$B$12))</f>
        <v/>
      </c>
      <c r="E59" s="183" t="n"/>
      <c r="F59" s="186" t="n"/>
      <c r="G59" s="217">
        <f>+IF(G58&gt;=$H$14," ",(G58+1))</f>
        <v/>
      </c>
      <c r="H59" s="161">
        <f>+IF(G59=" ",0,H58)</f>
        <v/>
      </c>
      <c r="I59" s="161">
        <f>IF(G59=" ",0,-PPMT($K$13,G59,$H$14,$H$12))</f>
        <v/>
      </c>
      <c r="J59" s="161">
        <f>IF(G59=" ",0,-IPMT($K$13,G59,$H$14,$H$12))</f>
        <v/>
      </c>
      <c r="K59" s="218" t="n"/>
      <c r="L59" s="217">
        <f>+IF(L58&gt;=$M$14," ",(L58+1))</f>
        <v/>
      </c>
      <c r="M59" s="161">
        <f>+IF(L59=" ",0,M58)</f>
        <v/>
      </c>
      <c r="N59" s="161">
        <f>IF(L59=" ",0,-PPMT($P$13,L59,$M$14,$M$12))</f>
        <v/>
      </c>
      <c r="O59" s="161">
        <f>IF(L59=" ",0,-IPMT($P$13,L59,$M$14,$M$12))</f>
        <v/>
      </c>
      <c r="P59" s="218" t="n"/>
      <c r="Q59" s="186" t="n"/>
      <c r="R59" s="217">
        <f>+IF(R58&gt;=$S$14," ",(R58+1))</f>
        <v/>
      </c>
      <c r="S59" s="161">
        <f>+IF(R59=" ",0,S58)</f>
        <v/>
      </c>
      <c r="T59" s="161">
        <f>IF(R59=" ",0,-PPMT($V$13,R59,$S$14,$S$12))</f>
        <v/>
      </c>
      <c r="U59" s="161">
        <f>IF(R59=" ",0,-IPMT($V$13,R59,$S$14,$S$12))</f>
        <v/>
      </c>
      <c r="V59" s="218" t="n"/>
      <c r="W59" s="186" t="n"/>
      <c r="AP59" s="161">
        <f>+IF(ISERROR(PV($E$13,A60,,D60)),0,(PV($E$13,A60,,D60)))</f>
        <v/>
      </c>
      <c r="AQ59" s="161">
        <f>+IF(ISERROR(PV($E$13,A60,,#REF!)),0,(PV($E$13,A60,,#REF!)))</f>
        <v/>
      </c>
      <c r="CP59" s="192">
        <f>+CP17</f>
        <v/>
      </c>
      <c r="CQ59" s="192">
        <f>+CQ17</f>
        <v/>
      </c>
      <c r="CR59" s="192">
        <f>+CR17</f>
        <v/>
      </c>
      <c r="CS59" s="192">
        <f>+CS17</f>
        <v/>
      </c>
      <c r="CT59" s="192">
        <f>+CT17</f>
        <v/>
      </c>
      <c r="CU59" s="192">
        <f>+CU17</f>
        <v/>
      </c>
      <c r="CV59" s="192">
        <f>+CV17</f>
        <v/>
      </c>
      <c r="CW59" s="192">
        <f>+CW17</f>
        <v/>
      </c>
      <c r="CX59" s="192">
        <f>+CX17</f>
        <v/>
      </c>
      <c r="CY59" s="192">
        <f>+CY17</f>
        <v/>
      </c>
      <c r="CZ59" s="192">
        <f>+CZ17</f>
        <v/>
      </c>
      <c r="DA59" s="192">
        <f>+DA17</f>
        <v/>
      </c>
      <c r="DB59" s="192">
        <f>+DB17</f>
        <v/>
      </c>
      <c r="DC59" s="192">
        <f>+DC17</f>
        <v/>
      </c>
      <c r="DD59" s="192">
        <f>+DD17</f>
        <v/>
      </c>
      <c r="DE59" s="192">
        <f>+DE17</f>
        <v/>
      </c>
      <c r="DF59" s="192">
        <f>+DF17</f>
        <v/>
      </c>
      <c r="DG59" s="192">
        <f>+DG17</f>
        <v/>
      </c>
      <c r="DH59" s="192">
        <f>+DH17</f>
        <v/>
      </c>
      <c r="DI59" s="192">
        <f>+DI17</f>
        <v/>
      </c>
      <c r="DJ59" s="192">
        <f>+DJ17</f>
        <v/>
      </c>
      <c r="DK59" s="192">
        <f>+DK17</f>
        <v/>
      </c>
      <c r="DL59" s="192">
        <f>+DL17</f>
        <v/>
      </c>
      <c r="DM59" s="192">
        <f>+DM17</f>
        <v/>
      </c>
      <c r="DN59" s="192">
        <f>+DN17</f>
        <v/>
      </c>
      <c r="DO59" s="192">
        <f>+DO17</f>
        <v/>
      </c>
      <c r="DP59" s="192">
        <f>+DP17</f>
        <v/>
      </c>
      <c r="DQ59" s="192">
        <f>+DQ17</f>
        <v/>
      </c>
      <c r="DR59" s="192">
        <f>+DR17</f>
        <v/>
      </c>
      <c r="DS59" s="192">
        <f>+DS17</f>
        <v/>
      </c>
      <c r="DT59" s="192">
        <f>+DT17</f>
        <v/>
      </c>
      <c r="DU59" s="192">
        <f>+DU17</f>
        <v/>
      </c>
      <c r="DV59" s="192">
        <f>+DV17</f>
        <v/>
      </c>
      <c r="DW59" s="192">
        <f>+DW17</f>
        <v/>
      </c>
      <c r="DX59" s="192">
        <f>+DX17</f>
        <v/>
      </c>
      <c r="DY59" s="192">
        <f>+DY17</f>
        <v/>
      </c>
      <c r="DZ59" s="192">
        <f>+DZ17</f>
        <v/>
      </c>
    </row>
    <row r="60" hidden="1" ht="13.5" customHeight="1" thickTop="1">
      <c r="A60" s="217">
        <f>+IF(A59&gt;=$B$14," ",(A59+1))</f>
        <v/>
      </c>
      <c r="B60" s="161">
        <f>+IF(A60=" ",0,B59)</f>
        <v/>
      </c>
      <c r="C60" s="161">
        <f>IF(A60=" ",0,-PPMT($E$13,A60,$B$14,$B$12))</f>
        <v/>
      </c>
      <c r="D60" s="161">
        <f>IF(A60=" ",0,-IPMT($E$13,A60,$B$14,$B$12))</f>
        <v/>
      </c>
      <c r="E60" s="183" t="n"/>
      <c r="F60" s="186" t="n"/>
      <c r="G60" s="217">
        <f>+IF(G59&gt;=$H$14," ",(G59+1))</f>
        <v/>
      </c>
      <c r="H60" s="161">
        <f>+IF(G60=" ",0,H59)</f>
        <v/>
      </c>
      <c r="I60" s="161">
        <f>IF(G60=" ",0,-PPMT($K$13,G60,$H$14,$H$12))</f>
        <v/>
      </c>
      <c r="J60" s="161">
        <f>IF(G60=" ",0,-IPMT($K$13,G60,$H$14,$H$12))</f>
        <v/>
      </c>
      <c r="K60" s="218" t="n"/>
      <c r="L60" s="217">
        <f>+IF(L59&gt;=$M$14," ",(L59+1))</f>
        <v/>
      </c>
      <c r="M60" s="161">
        <f>+IF(L60=" ",0,M59)</f>
        <v/>
      </c>
      <c r="N60" s="161">
        <f>IF(L60=" ",0,-PPMT($P$13,L60,$M$14,$M$12))</f>
        <v/>
      </c>
      <c r="O60" s="161">
        <f>IF(L60=" ",0,-IPMT($P$13,L60,$M$14,$M$12))</f>
        <v/>
      </c>
      <c r="P60" s="218" t="n"/>
      <c r="Q60" s="186" t="n"/>
      <c r="R60" s="217">
        <f>+IF(R59&gt;=$S$14," ",(R59+1))</f>
        <v/>
      </c>
      <c r="S60" s="161">
        <f>+IF(R60=" ",0,S59)</f>
        <v/>
      </c>
      <c r="T60" s="161">
        <f>IF(R60=" ",0,-PPMT($V$13,R60,$S$14,$S$12))</f>
        <v/>
      </c>
      <c r="U60" s="161">
        <f>IF(R60=" ",0,-IPMT($V$13,R60,$S$14,$S$12))</f>
        <v/>
      </c>
      <c r="V60" s="218" t="n"/>
      <c r="W60" s="186" t="n"/>
      <c r="AP60" s="161">
        <f>+IF(ISERROR(PV($E$13,A61,,D61)),0,(PV($E$13,A61,,D61)))</f>
        <v/>
      </c>
      <c r="AQ60" s="161">
        <f>+IF(ISERROR(PV($E$13,A61,,#REF!)),0,(PV($E$13,A61,,#REF!)))</f>
        <v/>
      </c>
      <c r="CP60" s="161">
        <f>+CL18</f>
        <v/>
      </c>
      <c r="CQ60" s="161">
        <f>+CM18</f>
        <v/>
      </c>
      <c r="CR60" s="161">
        <f>+CN18</f>
        <v/>
      </c>
      <c r="CS60" s="161">
        <f>+CO18</f>
        <v/>
      </c>
      <c r="CT60" s="161">
        <f>+CP18</f>
        <v/>
      </c>
      <c r="CU60" s="161">
        <f>+CQ18</f>
        <v/>
      </c>
      <c r="CV60" s="161">
        <f>+CR18</f>
        <v/>
      </c>
      <c r="CW60" s="161">
        <f>+CS18</f>
        <v/>
      </c>
      <c r="CX60" s="161">
        <f>+CT18</f>
        <v/>
      </c>
      <c r="CY60" s="161">
        <f>+CU18</f>
        <v/>
      </c>
      <c r="CZ60" s="161">
        <f>+CV18</f>
        <v/>
      </c>
      <c r="DA60" s="161">
        <f>+CW18</f>
        <v/>
      </c>
      <c r="DB60" s="161">
        <f>+CX18</f>
        <v/>
      </c>
      <c r="DC60" s="161">
        <f>+CY18</f>
        <v/>
      </c>
      <c r="DD60" s="161">
        <f>+CZ18</f>
        <v/>
      </c>
      <c r="DE60" s="161">
        <f>+DA18</f>
        <v/>
      </c>
      <c r="DF60" s="161">
        <f>+DB18</f>
        <v/>
      </c>
      <c r="DG60" s="161">
        <f>+DC18</f>
        <v/>
      </c>
      <c r="DH60" s="161">
        <f>+DD18</f>
        <v/>
      </c>
      <c r="DI60" s="161">
        <f>+DE18</f>
        <v/>
      </c>
      <c r="DJ60" s="161">
        <f>+DF18</f>
        <v/>
      </c>
      <c r="DK60" s="161">
        <f>+DG18</f>
        <v/>
      </c>
      <c r="DL60" s="161">
        <f>+DH18</f>
        <v/>
      </c>
      <c r="DM60" s="161">
        <f>+DI18</f>
        <v/>
      </c>
      <c r="DN60" s="161">
        <f>+DJ18</f>
        <v/>
      </c>
      <c r="DO60" s="161">
        <f>+DK18</f>
        <v/>
      </c>
      <c r="DP60" s="161">
        <f>+DL18</f>
        <v/>
      </c>
      <c r="DQ60" s="161">
        <f>+DM18</f>
        <v/>
      </c>
      <c r="DR60" s="161">
        <f>+DN18</f>
        <v/>
      </c>
      <c r="DS60" s="161">
        <f>+DO18</f>
        <v/>
      </c>
      <c r="DT60" s="161">
        <f>+DP18</f>
        <v/>
      </c>
      <c r="DU60" s="161">
        <f>+DQ18</f>
        <v/>
      </c>
      <c r="DV60" s="161">
        <f>+DR18</f>
        <v/>
      </c>
      <c r="DW60" s="161">
        <f>+DS18</f>
        <v/>
      </c>
      <c r="DX60" s="161">
        <f>+DT18</f>
        <v/>
      </c>
      <c r="DY60" s="161">
        <f>+DU18</f>
        <v/>
      </c>
      <c r="DZ60" s="161">
        <f>+DV18</f>
        <v/>
      </c>
    </row>
    <row r="61" hidden="1" ht="13.5" customHeight="1" thickBot="1">
      <c r="A61" s="217">
        <f>+IF(A60&gt;=$B$14," ",(A60+1))</f>
        <v/>
      </c>
      <c r="B61" s="161">
        <f>+IF(A61=" ",0,B60)</f>
        <v/>
      </c>
      <c r="C61" s="161">
        <f>IF(A61=" ",0,-PPMT($E$13,A61,$B$14,$B$12))</f>
        <v/>
      </c>
      <c r="D61" s="161">
        <f>IF(A61=" ",0,-IPMT($E$13,A61,$B$14,$B$12))</f>
        <v/>
      </c>
      <c r="E61" s="183" t="n"/>
      <c r="F61" s="186" t="n"/>
      <c r="G61" s="217">
        <f>+IF(G60&gt;=$H$14," ",(G60+1))</f>
        <v/>
      </c>
      <c r="H61" s="161">
        <f>+IF(G61=" ",0,H60)</f>
        <v/>
      </c>
      <c r="I61" s="161">
        <f>IF(G61=" ",0,-PPMT($K$13,G61,$H$14,$H$12))</f>
        <v/>
      </c>
      <c r="J61" s="161">
        <f>IF(G61=" ",0,-IPMT($K$13,G61,$H$14,$H$12))</f>
        <v/>
      </c>
      <c r="K61" s="218" t="n"/>
      <c r="L61" s="217">
        <f>+IF(L60&gt;=$M$14," ",(L60+1))</f>
        <v/>
      </c>
      <c r="M61" s="161">
        <f>+IF(L61=" ",0,M60)</f>
        <v/>
      </c>
      <c r="N61" s="161">
        <f>IF(L61=" ",0,-PPMT($P$13,L61,$M$14,$M$12))</f>
        <v/>
      </c>
      <c r="O61" s="161">
        <f>IF(L61=" ",0,-IPMT($P$13,L61,$M$14,$M$12))</f>
        <v/>
      </c>
      <c r="P61" s="218" t="n"/>
      <c r="Q61" s="186" t="n"/>
      <c r="R61" s="217">
        <f>+IF(R60&gt;=$S$14," ",(R60+1))</f>
        <v/>
      </c>
      <c r="S61" s="161">
        <f>+IF(R61=" ",0,S60)</f>
        <v/>
      </c>
      <c r="T61" s="161">
        <f>IF(R61=" ",0,-PPMT($V$13,R61,$S$14,$S$12))</f>
        <v/>
      </c>
      <c r="U61" s="161">
        <f>IF(R61=" ",0,-IPMT($V$13,R61,$S$14,$S$12))</f>
        <v/>
      </c>
      <c r="V61" s="218" t="n"/>
      <c r="W61" s="186" t="n"/>
      <c r="AP61" s="161">
        <f>+IF(ISERROR(PV($E$13,A62,,D62)),0,(PV($E$13,A62,,D62)))</f>
        <v/>
      </c>
      <c r="AQ61" s="161">
        <f>+IF(ISERROR(PV($E$13,A62,,#REF!)),0,(PV($E$13,A62,,#REF!)))</f>
        <v/>
      </c>
      <c r="CO61" s="1564" t="n">
        <v>8</v>
      </c>
      <c r="CP61" s="192">
        <f>+CL19</f>
        <v/>
      </c>
      <c r="CQ61" s="192">
        <f>+CM19</f>
        <v/>
      </c>
      <c r="CR61" s="192">
        <f>+CN19</f>
        <v/>
      </c>
      <c r="CS61" s="192">
        <f>+CO19</f>
        <v/>
      </c>
      <c r="CT61" s="192">
        <f>+CP19</f>
        <v/>
      </c>
      <c r="CU61" s="192">
        <f>+CQ19</f>
        <v/>
      </c>
      <c r="CV61" s="192">
        <f>+CR19</f>
        <v/>
      </c>
      <c r="CW61" s="192">
        <f>+CS19</f>
        <v/>
      </c>
      <c r="CX61" s="192">
        <f>+CT19</f>
        <v/>
      </c>
      <c r="CY61" s="192">
        <f>+CU19</f>
        <v/>
      </c>
      <c r="CZ61" s="192">
        <f>+CV19</f>
        <v/>
      </c>
      <c r="DA61" s="192">
        <f>+CW19</f>
        <v/>
      </c>
      <c r="DB61" s="192">
        <f>+CX19</f>
        <v/>
      </c>
      <c r="DC61" s="192">
        <f>+CY19</f>
        <v/>
      </c>
      <c r="DD61" s="192">
        <f>+CZ19</f>
        <v/>
      </c>
      <c r="DE61" s="192">
        <f>+DA19</f>
        <v/>
      </c>
      <c r="DF61" s="192">
        <f>+DB19</f>
        <v/>
      </c>
      <c r="DG61" s="192">
        <f>+DC19</f>
        <v/>
      </c>
      <c r="DH61" s="192">
        <f>+DD19</f>
        <v/>
      </c>
      <c r="DI61" s="192">
        <f>+DE19</f>
        <v/>
      </c>
      <c r="DJ61" s="192">
        <f>+DF19</f>
        <v/>
      </c>
      <c r="DK61" s="192">
        <f>+DG19</f>
        <v/>
      </c>
      <c r="DL61" s="192">
        <f>+DH19</f>
        <v/>
      </c>
      <c r="DM61" s="192">
        <f>+DI19</f>
        <v/>
      </c>
      <c r="DN61" s="192">
        <f>+DJ19</f>
        <v/>
      </c>
      <c r="DO61" s="192">
        <f>+DK19</f>
        <v/>
      </c>
      <c r="DP61" s="192">
        <f>+DL19</f>
        <v/>
      </c>
      <c r="DQ61" s="192">
        <f>+DM19</f>
        <v/>
      </c>
      <c r="DR61" s="192">
        <f>+DN19</f>
        <v/>
      </c>
      <c r="DS61" s="192">
        <f>+DO19</f>
        <v/>
      </c>
      <c r="DT61" s="192">
        <f>+DP19</f>
        <v/>
      </c>
      <c r="DU61" s="192">
        <f>+DQ19</f>
        <v/>
      </c>
      <c r="DV61" s="192">
        <f>+DR19</f>
        <v/>
      </c>
      <c r="DW61" s="192">
        <f>+DS19</f>
        <v/>
      </c>
      <c r="DX61" s="192">
        <f>+DT19</f>
        <v/>
      </c>
      <c r="DY61" s="192">
        <f>+DU19</f>
        <v/>
      </c>
      <c r="DZ61" s="192">
        <f>+DV19</f>
        <v/>
      </c>
    </row>
    <row r="62" hidden="1" ht="13.5" customHeight="1" thickTop="1">
      <c r="A62" s="217">
        <f>+IF(A61&gt;=$B$14," ",(A61+1))</f>
        <v/>
      </c>
      <c r="B62" s="161">
        <f>+IF(A62=" ",0,B61)</f>
        <v/>
      </c>
      <c r="C62" s="161">
        <f>IF(A62=" ",0,-PPMT($E$13,A62,$B$14,$B$12))</f>
        <v/>
      </c>
      <c r="D62" s="161">
        <f>IF(A62=" ",0,-IPMT($E$13,A62,$B$14,$B$12))</f>
        <v/>
      </c>
      <c r="E62" s="183" t="n"/>
      <c r="F62" s="186" t="n"/>
      <c r="G62" s="217">
        <f>+IF(G61&gt;=$H$14," ",(G61+1))</f>
        <v/>
      </c>
      <c r="H62" s="161">
        <f>+IF(G62=" ",0,H61)</f>
        <v/>
      </c>
      <c r="I62" s="161">
        <f>IF(G62=" ",0,-PPMT($K$13,G62,$H$14,$H$12))</f>
        <v/>
      </c>
      <c r="J62" s="161">
        <f>IF(G62=" ",0,-IPMT($K$13,G62,$H$14,$H$12))</f>
        <v/>
      </c>
      <c r="K62" s="218" t="n"/>
      <c r="L62" s="217">
        <f>+IF(L61&gt;=$M$14," ",(L61+1))</f>
        <v/>
      </c>
      <c r="M62" s="161">
        <f>+IF(L62=" ",0,M61)</f>
        <v/>
      </c>
      <c r="N62" s="161">
        <f>IF(L62=" ",0,-PPMT($P$13,L62,$M$14,$M$12))</f>
        <v/>
      </c>
      <c r="O62" s="161">
        <f>IF(L62=" ",0,-IPMT($P$13,L62,$M$14,$M$12))</f>
        <v/>
      </c>
      <c r="P62" s="218" t="n"/>
      <c r="Q62" s="186" t="n"/>
      <c r="R62" s="217">
        <f>+IF(R61&gt;=$S$14," ",(R61+1))</f>
        <v/>
      </c>
      <c r="S62" s="161">
        <f>+IF(R62=" ",0,S61)</f>
        <v/>
      </c>
      <c r="T62" s="161">
        <f>IF(R62=" ",0,-PPMT($V$13,R62,$S$14,$S$12))</f>
        <v/>
      </c>
      <c r="U62" s="161">
        <f>IF(R62=" ",0,-IPMT($V$13,R62,$S$14,$S$12))</f>
        <v/>
      </c>
      <c r="V62" s="218" t="n"/>
      <c r="W62" s="186" t="n"/>
      <c r="AP62" s="161">
        <f>+IF(ISERROR(PV($E$13,A63,,D63)),0,(PV($E$13,A63,,D63)))</f>
        <v/>
      </c>
      <c r="AQ62" s="161">
        <f>+IF(ISERROR(PV($E$13,A63,,#REF!)),0,(PV($E$13,A63,,#REF!)))</f>
        <v/>
      </c>
      <c r="CP62" s="161">
        <f>+CJ20</f>
        <v/>
      </c>
      <c r="CQ62" s="161">
        <f>+CK20</f>
        <v/>
      </c>
      <c r="CR62" s="161">
        <f>+CL20</f>
        <v/>
      </c>
      <c r="CS62" s="161">
        <f>+CM20</f>
        <v/>
      </c>
      <c r="CT62" s="161">
        <f>+CN20</f>
        <v/>
      </c>
      <c r="CU62" s="161">
        <f>+CO20</f>
        <v/>
      </c>
      <c r="CV62" s="161">
        <f>+CP20</f>
        <v/>
      </c>
      <c r="CW62" s="161">
        <f>+CQ20</f>
        <v/>
      </c>
      <c r="CX62" s="161">
        <f>+CR20</f>
        <v/>
      </c>
      <c r="CY62" s="161">
        <f>+CS20</f>
        <v/>
      </c>
      <c r="CZ62" s="161">
        <f>+CT20</f>
        <v/>
      </c>
      <c r="DA62" s="161">
        <f>+CU20</f>
        <v/>
      </c>
      <c r="DB62" s="161">
        <f>+CV20</f>
        <v/>
      </c>
      <c r="DC62" s="161">
        <f>+CW20</f>
        <v/>
      </c>
      <c r="DD62" s="161">
        <f>+CX20</f>
        <v/>
      </c>
      <c r="DE62" s="161">
        <f>+CY20</f>
        <v/>
      </c>
      <c r="DF62" s="161">
        <f>+CZ20</f>
        <v/>
      </c>
      <c r="DG62" s="161">
        <f>+DA20</f>
        <v/>
      </c>
      <c r="DH62" s="161">
        <f>+DB20</f>
        <v/>
      </c>
      <c r="DI62" s="161">
        <f>+DC20</f>
        <v/>
      </c>
      <c r="DJ62" s="161">
        <f>+DD20</f>
        <v/>
      </c>
      <c r="DK62" s="161">
        <f>+DE20</f>
        <v/>
      </c>
      <c r="DL62" s="161">
        <f>+DF20</f>
        <v/>
      </c>
      <c r="DM62" s="161">
        <f>+DG20</f>
        <v/>
      </c>
      <c r="DN62" s="161">
        <f>+DH20</f>
        <v/>
      </c>
      <c r="DO62" s="161">
        <f>+DI20</f>
        <v/>
      </c>
      <c r="DP62" s="161">
        <f>+DJ20</f>
        <v/>
      </c>
      <c r="DQ62" s="161">
        <f>+DK20</f>
        <v/>
      </c>
      <c r="DR62" s="161">
        <f>+DL20</f>
        <v/>
      </c>
      <c r="DS62" s="161">
        <f>+DM20</f>
        <v/>
      </c>
      <c r="DT62" s="161">
        <f>+DN20</f>
        <v/>
      </c>
      <c r="DU62" s="161">
        <f>+DO20</f>
        <v/>
      </c>
      <c r="DV62" s="161">
        <f>+DP20</f>
        <v/>
      </c>
      <c r="DW62" s="161">
        <f>+DQ20</f>
        <v/>
      </c>
      <c r="DX62" s="161">
        <f>+DR20</f>
        <v/>
      </c>
      <c r="DY62" s="161">
        <f>+DS20</f>
        <v/>
      </c>
      <c r="DZ62" s="161">
        <f>+DT20</f>
        <v/>
      </c>
    </row>
    <row r="63" hidden="1" ht="12.75" customHeight="1">
      <c r="A63" s="217">
        <f>+IF(A62&gt;=$B$14," ",(A62+1))</f>
        <v/>
      </c>
      <c r="B63" s="161">
        <f>+IF(A63=" ",0,B62)</f>
        <v/>
      </c>
      <c r="C63" s="161">
        <f>IF(A63=" ",0,-PPMT($E$13,A63,$B$14,$B$12))</f>
        <v/>
      </c>
      <c r="D63" s="161">
        <f>IF(A63=" ",0,-IPMT($E$13,A63,$B$14,$B$12))</f>
        <v/>
      </c>
      <c r="E63" s="183" t="n"/>
      <c r="F63" s="186" t="n"/>
      <c r="G63" s="217">
        <f>+IF(G62&gt;=$H$14," ",(G62+1))</f>
        <v/>
      </c>
      <c r="H63" s="161">
        <f>+IF(G63=" ",0,H62)</f>
        <v/>
      </c>
      <c r="I63" s="161">
        <f>IF(G63=" ",0,-PPMT($K$13,G63,$H$14,$H$12))</f>
        <v/>
      </c>
      <c r="J63" s="161">
        <f>IF(G63=" ",0,-IPMT($K$13,G63,$H$14,$H$12))</f>
        <v/>
      </c>
      <c r="K63" s="218" t="n"/>
      <c r="L63" s="217">
        <f>+IF(L62&gt;=$M$14," ",(L62+1))</f>
        <v/>
      </c>
      <c r="M63" s="161">
        <f>+IF(L63=" ",0,M62)</f>
        <v/>
      </c>
      <c r="N63" s="161">
        <f>IF(L63=" ",0,-PPMT($P$13,L63,$M$14,$M$12))</f>
        <v/>
      </c>
      <c r="O63" s="161">
        <f>IF(L63=" ",0,-IPMT($P$13,L63,$M$14,$M$12))</f>
        <v/>
      </c>
      <c r="P63" s="218" t="n"/>
      <c r="Q63" s="186" t="n"/>
      <c r="R63" s="217">
        <f>+IF(R62&gt;=$S$14," ",(R62+1))</f>
        <v/>
      </c>
      <c r="S63" s="161">
        <f>+IF(R63=" ",0,S62)</f>
        <v/>
      </c>
      <c r="T63" s="161">
        <f>IF(R63=" ",0,-PPMT($V$13,R63,$S$14,$S$12))</f>
        <v/>
      </c>
      <c r="U63" s="161">
        <f>IF(R63=" ",0,-IPMT($V$13,R63,$S$14,$S$12))</f>
        <v/>
      </c>
      <c r="V63" s="218" t="n"/>
      <c r="W63" s="186" t="n"/>
      <c r="AP63" s="161">
        <f>+IF(ISERROR(PV($E$13,A64,,D64)),0,(PV($E$13,A64,,D64)))</f>
        <v/>
      </c>
      <c r="AQ63" s="161">
        <f>+IF(ISERROR(PV($E$13,A64,,#REF!)),0,(PV($E$13,A64,,#REF!)))</f>
        <v/>
      </c>
      <c r="CQ63" s="1564">
        <f>+CK21</f>
        <v/>
      </c>
      <c r="CR63" s="1564">
        <f>+CL21</f>
        <v/>
      </c>
      <c r="CS63" s="1564">
        <f>+CM21</f>
        <v/>
      </c>
      <c r="CT63" s="1564">
        <f>+CN21</f>
        <v/>
      </c>
      <c r="CU63" s="1564">
        <f>+CO21</f>
        <v/>
      </c>
      <c r="CV63" s="1564">
        <f>+CP21</f>
        <v/>
      </c>
      <c r="CW63" s="1564">
        <f>+CQ21</f>
        <v/>
      </c>
      <c r="CX63" s="1564">
        <f>+CR21</f>
        <v/>
      </c>
      <c r="CY63" s="1564">
        <f>+CS21</f>
        <v/>
      </c>
      <c r="CZ63" s="1564">
        <f>+CT21</f>
        <v/>
      </c>
      <c r="DA63" s="1564">
        <f>+CU21</f>
        <v/>
      </c>
      <c r="DB63" s="1564">
        <f>+CV21</f>
        <v/>
      </c>
      <c r="DC63" s="1564">
        <f>+CW21</f>
        <v/>
      </c>
      <c r="DD63" s="1564">
        <f>+CX21</f>
        <v/>
      </c>
      <c r="DE63" s="1564">
        <f>+CY21</f>
        <v/>
      </c>
      <c r="DF63" s="1564">
        <f>+CZ21</f>
        <v/>
      </c>
      <c r="DG63" s="1564">
        <f>+DA21</f>
        <v/>
      </c>
      <c r="DH63" s="1564">
        <f>+DB21</f>
        <v/>
      </c>
      <c r="DI63" s="1564">
        <f>+DC21</f>
        <v/>
      </c>
      <c r="DJ63" s="1564">
        <f>+DD21</f>
        <v/>
      </c>
      <c r="DK63" s="1564">
        <f>+DE21</f>
        <v/>
      </c>
      <c r="DL63" s="1564">
        <f>+DF21</f>
        <v/>
      </c>
      <c r="DM63" s="1564">
        <f>+DG21</f>
        <v/>
      </c>
      <c r="DN63" s="1564">
        <f>+DH21</f>
        <v/>
      </c>
      <c r="DO63" s="1564">
        <f>+DI21</f>
        <v/>
      </c>
      <c r="DP63" s="1564">
        <f>+DJ21</f>
        <v/>
      </c>
      <c r="DQ63" s="1564">
        <f>+DK21</f>
        <v/>
      </c>
      <c r="DR63" s="1564">
        <f>+DL21</f>
        <v/>
      </c>
      <c r="DS63" s="1564">
        <f>+DM21</f>
        <v/>
      </c>
      <c r="DT63" s="1564">
        <f>+DN21</f>
        <v/>
      </c>
      <c r="DU63" s="1564">
        <f>+DO21</f>
        <v/>
      </c>
      <c r="DV63" s="1564">
        <f>+DP21</f>
        <v/>
      </c>
      <c r="DW63" s="1564">
        <f>+DQ21</f>
        <v/>
      </c>
      <c r="DX63" s="1564">
        <f>+DR21</f>
        <v/>
      </c>
      <c r="DY63" s="1564">
        <f>+DS21</f>
        <v/>
      </c>
      <c r="DZ63" s="1564">
        <f>+DT21</f>
        <v/>
      </c>
    </row>
    <row r="64" hidden="1" ht="12.75" customHeight="1">
      <c r="A64" s="217">
        <f>+IF(A63&gt;=$B$14," ",(A63+1))</f>
        <v/>
      </c>
      <c r="B64" s="161">
        <f>+IF(A64=" ",0,B63)</f>
        <v/>
      </c>
      <c r="C64" s="161">
        <f>IF(A64=" ",0,-PPMT($E$13,A64,$B$14,$B$12))</f>
        <v/>
      </c>
      <c r="D64" s="161">
        <f>IF(A64=" ",0,-IPMT($E$13,A64,$B$14,$B$12))</f>
        <v/>
      </c>
      <c r="E64" s="183" t="n"/>
      <c r="F64" s="186" t="n"/>
      <c r="G64" s="217">
        <f>+IF(G63&gt;=$H$14," ",(G63+1))</f>
        <v/>
      </c>
      <c r="H64" s="161">
        <f>+IF(G64=" ",0,H63)</f>
        <v/>
      </c>
      <c r="I64" s="161">
        <f>IF(G64=" ",0,-PPMT($K$13,G64,$H$14,$H$12))</f>
        <v/>
      </c>
      <c r="J64" s="161">
        <f>IF(G64=" ",0,-IPMT($K$13,G64,$H$14,$H$12))</f>
        <v/>
      </c>
      <c r="K64" s="218" t="n"/>
      <c r="L64" s="217">
        <f>+IF(L63&gt;=$M$14," ",(L63+1))</f>
        <v/>
      </c>
      <c r="M64" s="161">
        <f>+IF(L64=" ",0,M63)</f>
        <v/>
      </c>
      <c r="N64" s="161">
        <f>IF(L64=" ",0,-PPMT($P$13,L64,$M$14,$M$12))</f>
        <v/>
      </c>
      <c r="O64" s="161">
        <f>IF(L64=" ",0,-IPMT($P$13,L64,$M$14,$M$12))</f>
        <v/>
      </c>
      <c r="P64" s="218" t="n"/>
      <c r="Q64" s="186" t="n"/>
      <c r="R64" s="217">
        <f>+IF(R63&gt;=$S$14," ",(R63+1))</f>
        <v/>
      </c>
      <c r="S64" s="161">
        <f>+IF(R64=" ",0,S63)</f>
        <v/>
      </c>
      <c r="T64" s="161">
        <f>IF(R64=" ",0,-PPMT($V$13,R64,$S$14,$S$12))</f>
        <v/>
      </c>
      <c r="U64" s="161">
        <f>IF(R64=" ",0,-IPMT($V$13,R64,$S$14,$S$12))</f>
        <v/>
      </c>
      <c r="V64" s="218" t="n"/>
      <c r="W64" s="186" t="n"/>
      <c r="AP64" s="161">
        <f>+IF(ISERROR(PV($E$13,A65,,D65)),0,(PV($E$13,A65,,D65)))</f>
        <v/>
      </c>
      <c r="AQ64" s="161">
        <f>+IF(ISERROR(PV($E$13,A65,,#REF!)),0,(PV($E$13,A65,,#REF!)))</f>
        <v/>
      </c>
      <c r="CQ64" s="161">
        <f>+CK22</f>
        <v/>
      </c>
      <c r="CR64" s="161">
        <f>+CL22</f>
        <v/>
      </c>
      <c r="CS64" s="161">
        <f>+CM22</f>
        <v/>
      </c>
      <c r="CT64" s="161">
        <f>+CN22</f>
        <v/>
      </c>
      <c r="CU64" s="161">
        <f>+CO22</f>
        <v/>
      </c>
      <c r="CV64" s="161">
        <f>+CP22</f>
        <v/>
      </c>
      <c r="CW64" s="161">
        <f>+CQ22</f>
        <v/>
      </c>
      <c r="CX64" s="161">
        <f>+CR22</f>
        <v/>
      </c>
      <c r="CY64" s="161">
        <f>+CS22</f>
        <v/>
      </c>
      <c r="CZ64" s="161">
        <f>+CT22</f>
        <v/>
      </c>
      <c r="DA64" s="161">
        <f>+CU22</f>
        <v/>
      </c>
      <c r="DB64" s="161">
        <f>+CV22</f>
        <v/>
      </c>
      <c r="DC64" s="161">
        <f>+CW22</f>
        <v/>
      </c>
      <c r="DD64" s="161">
        <f>+CX22</f>
        <v/>
      </c>
      <c r="DE64" s="161">
        <f>+CY22</f>
        <v/>
      </c>
      <c r="DF64" s="161">
        <f>+CZ22</f>
        <v/>
      </c>
      <c r="DG64" s="161">
        <f>+DA22</f>
        <v/>
      </c>
      <c r="DH64" s="161">
        <f>+DB22</f>
        <v/>
      </c>
      <c r="DI64" s="161">
        <f>+DC22</f>
        <v/>
      </c>
      <c r="DJ64" s="161">
        <f>+DD22</f>
        <v/>
      </c>
      <c r="DK64" s="161">
        <f>+DE22</f>
        <v/>
      </c>
      <c r="DL64" s="161">
        <f>+DF22</f>
        <v/>
      </c>
      <c r="DM64" s="161">
        <f>+DG22</f>
        <v/>
      </c>
      <c r="DN64" s="161">
        <f>+DH22</f>
        <v/>
      </c>
      <c r="DO64" s="161">
        <f>+DI22</f>
        <v/>
      </c>
      <c r="DP64" s="161">
        <f>+DJ22</f>
        <v/>
      </c>
      <c r="DQ64" s="161">
        <f>+DK22</f>
        <v/>
      </c>
      <c r="DR64" s="161">
        <f>+DL22</f>
        <v/>
      </c>
      <c r="DS64" s="161">
        <f>+DM22</f>
        <v/>
      </c>
      <c r="DT64" s="161">
        <f>+DN22</f>
        <v/>
      </c>
      <c r="DU64" s="161">
        <f>+DO22</f>
        <v/>
      </c>
      <c r="DV64" s="161">
        <f>+DP22</f>
        <v/>
      </c>
      <c r="DW64" s="161">
        <f>+DQ22</f>
        <v/>
      </c>
      <c r="DX64" s="161">
        <f>+DR22</f>
        <v/>
      </c>
      <c r="DY64" s="161">
        <f>+DS22</f>
        <v/>
      </c>
      <c r="DZ64" s="161">
        <f>+DT22</f>
        <v/>
      </c>
      <c r="EA64" s="161">
        <f>+DU22</f>
        <v/>
      </c>
    </row>
    <row r="65" hidden="1" ht="12.75" customHeight="1">
      <c r="A65" s="217">
        <f>+IF(A64&gt;=$B$14," ",(A64+1))</f>
        <v/>
      </c>
      <c r="B65" s="161">
        <f>+IF(A65=" ",0,B64)</f>
        <v/>
      </c>
      <c r="C65" s="161">
        <f>IF(A65=" ",0,-PPMT($E$13,A65,$B$14,$B$12))</f>
        <v/>
      </c>
      <c r="D65" s="161">
        <f>IF(A65=" ",0,-IPMT($E$13,A65,$B$14,$B$12))</f>
        <v/>
      </c>
      <c r="E65" s="183" t="n"/>
      <c r="F65" s="186" t="n"/>
      <c r="G65" s="217">
        <f>+IF(G64&gt;=$H$14," ",(G64+1))</f>
        <v/>
      </c>
      <c r="H65" s="161">
        <f>+IF(G65=" ",0,H64)</f>
        <v/>
      </c>
      <c r="I65" s="161">
        <f>IF(G65=" ",0,-PPMT($K$13,G65,$H$14,$H$12))</f>
        <v/>
      </c>
      <c r="J65" s="161">
        <f>IF(G65=" ",0,-IPMT($K$13,G65,$H$14,$H$12))</f>
        <v/>
      </c>
      <c r="K65" s="218" t="n"/>
      <c r="L65" s="217">
        <f>+IF(L64&gt;=$M$14," ",(L64+1))</f>
        <v/>
      </c>
      <c r="M65" s="161">
        <f>+IF(L65=" ",0,M64)</f>
        <v/>
      </c>
      <c r="N65" s="161">
        <f>IF(L65=" ",0,-PPMT($P$13,L65,$M$14,$M$12))</f>
        <v/>
      </c>
      <c r="O65" s="161">
        <f>IF(L65=" ",0,-IPMT($P$13,L65,$M$14,$M$12))</f>
        <v/>
      </c>
      <c r="P65" s="218" t="n"/>
      <c r="Q65" s="186" t="n"/>
      <c r="R65" s="217">
        <f>+IF(R64&gt;=$S$14," ",(R64+1))</f>
        <v/>
      </c>
      <c r="S65" s="161">
        <f>+IF(R65=" ",0,S64)</f>
        <v/>
      </c>
      <c r="T65" s="161">
        <f>IF(R65=" ",0,-PPMT($V$13,R65,$S$14,$S$12))</f>
        <v/>
      </c>
      <c r="U65" s="161">
        <f>IF(R65=" ",0,-IPMT($V$13,R65,$S$14,$S$12))</f>
        <v/>
      </c>
      <c r="V65" s="218" t="n"/>
      <c r="W65" s="186" t="n"/>
      <c r="AP65" s="161">
        <f>+IF(ISERROR(PV($E$13,A66,,D66)),0,(PV($E$13,A66,,D66)))</f>
        <v/>
      </c>
      <c r="AQ65" s="161">
        <f>+IF(ISERROR(PV($E$13,A66,,#REF!)),0,(PV($E$13,A66,,#REF!)))</f>
        <v/>
      </c>
      <c r="CQ65" s="161">
        <f>+CK23</f>
        <v/>
      </c>
      <c r="CR65" s="161">
        <f>+CL23</f>
        <v/>
      </c>
      <c r="CS65" s="161">
        <f>+CM23</f>
        <v/>
      </c>
      <c r="CT65" s="161">
        <f>+CN23</f>
        <v/>
      </c>
      <c r="CU65" s="161">
        <f>+CO23</f>
        <v/>
      </c>
      <c r="CV65" s="161">
        <f>+CP23</f>
        <v/>
      </c>
      <c r="CW65" s="161">
        <f>+CQ23</f>
        <v/>
      </c>
      <c r="CX65" s="161">
        <f>+CR23</f>
        <v/>
      </c>
      <c r="CY65" s="161">
        <f>+CS23</f>
        <v/>
      </c>
      <c r="CZ65" s="161">
        <f>+CT23</f>
        <v/>
      </c>
      <c r="DA65" s="161">
        <f>+CU23</f>
        <v/>
      </c>
      <c r="DB65" s="161">
        <f>+CV23</f>
        <v/>
      </c>
      <c r="DC65" s="161">
        <f>+CW23</f>
        <v/>
      </c>
      <c r="DD65" s="161">
        <f>+CX23</f>
        <v/>
      </c>
      <c r="DE65" s="161">
        <f>+CY23</f>
        <v/>
      </c>
      <c r="DF65" s="161">
        <f>+CZ23</f>
        <v/>
      </c>
      <c r="DG65" s="161">
        <f>+DA23</f>
        <v/>
      </c>
      <c r="DH65" s="161">
        <f>+DB23</f>
        <v/>
      </c>
      <c r="DI65" s="161">
        <f>+DC23</f>
        <v/>
      </c>
      <c r="DJ65" s="161">
        <f>+DD23</f>
        <v/>
      </c>
      <c r="DK65" s="161">
        <f>+DE23</f>
        <v/>
      </c>
      <c r="DL65" s="161">
        <f>+DF23</f>
        <v/>
      </c>
      <c r="DM65" s="161">
        <f>+DG23</f>
        <v/>
      </c>
      <c r="DN65" s="161">
        <f>+DH23</f>
        <v/>
      </c>
      <c r="DO65" s="161">
        <f>+DI23</f>
        <v/>
      </c>
      <c r="DP65" s="161">
        <f>+DJ23</f>
        <v/>
      </c>
      <c r="DQ65" s="161">
        <f>+DK23</f>
        <v/>
      </c>
      <c r="DR65" s="161">
        <f>+DL23</f>
        <v/>
      </c>
      <c r="DS65" s="161">
        <f>+DM23</f>
        <v/>
      </c>
      <c r="DT65" s="161">
        <f>+DN23</f>
        <v/>
      </c>
      <c r="DU65" s="161">
        <f>+DO23</f>
        <v/>
      </c>
      <c r="DV65" s="161">
        <f>+DP23</f>
        <v/>
      </c>
      <c r="DW65" s="161">
        <f>+DQ23</f>
        <v/>
      </c>
      <c r="DX65" s="161">
        <f>+DR23</f>
        <v/>
      </c>
      <c r="DY65" s="161">
        <f>+DS23</f>
        <v/>
      </c>
      <c r="DZ65" s="161">
        <f>+DT23</f>
        <v/>
      </c>
      <c r="EA65" s="161">
        <f>+DU23</f>
        <v/>
      </c>
    </row>
    <row r="66" hidden="1" ht="13.5" customHeight="1" thickBot="1">
      <c r="A66" s="217">
        <f>+IF(A65&gt;=$B$14," ",(A65+1))</f>
        <v/>
      </c>
      <c r="B66" s="161">
        <f>+IF(A66=" ",0,B65)</f>
        <v/>
      </c>
      <c r="C66" s="161">
        <f>IF(A66=" ",0,-PPMT($E$13,A66,$B$14,$B$12))</f>
        <v/>
      </c>
      <c r="D66" s="161">
        <f>IF(A66=" ",0,-IPMT($E$13,A66,$B$14,$B$12))</f>
        <v/>
      </c>
      <c r="E66" s="183" t="n"/>
      <c r="F66" s="186" t="n"/>
      <c r="G66" s="217">
        <f>+IF(G65&gt;=$H$14," ",(G65+1))</f>
        <v/>
      </c>
      <c r="H66" s="161">
        <f>+IF(G66=" ",0,H65)</f>
        <v/>
      </c>
      <c r="I66" s="161">
        <f>IF(G66=" ",0,-PPMT($K$13,G66,$H$14,$H$12))</f>
        <v/>
      </c>
      <c r="J66" s="161">
        <f>IF(G66=" ",0,-IPMT($K$13,G66,$H$14,$H$12))</f>
        <v/>
      </c>
      <c r="K66" s="218" t="n"/>
      <c r="L66" s="217">
        <f>+IF(L65&gt;=$M$14," ",(L65+1))</f>
        <v/>
      </c>
      <c r="M66" s="161">
        <f>+IF(L66=" ",0,M65)</f>
        <v/>
      </c>
      <c r="N66" s="161">
        <f>IF(L66=" ",0,-PPMT($P$13,L66,$M$14,$M$12))</f>
        <v/>
      </c>
      <c r="O66" s="161">
        <f>IF(L66=" ",0,-IPMT($P$13,L66,$M$14,$M$12))</f>
        <v/>
      </c>
      <c r="P66" s="218" t="n"/>
      <c r="Q66" s="186" t="n"/>
      <c r="R66" s="217">
        <f>+IF(R65&gt;=$S$14," ",(R65+1))</f>
        <v/>
      </c>
      <c r="S66" s="161">
        <f>+IF(R66=" ",0,S65)</f>
        <v/>
      </c>
      <c r="T66" s="161">
        <f>IF(R66=" ",0,-PPMT($V$13,R66,$S$14,$S$12))</f>
        <v/>
      </c>
      <c r="U66" s="161">
        <f>IF(R66=" ",0,-IPMT($V$13,R66,$S$14,$S$12))</f>
        <v/>
      </c>
      <c r="V66" s="218" t="n"/>
      <c r="W66" s="186" t="n"/>
      <c r="AP66" s="161">
        <f>+IF(ISERROR(PV($E$13,A67,,D67)),0,(PV($E$13,A67,,D67)))</f>
        <v/>
      </c>
      <c r="AQ66" s="161">
        <f>+IF(ISERROR(PV($E$13,A67,,#REF!)),0,(PV($E$13,A67,,#REF!)))</f>
        <v/>
      </c>
      <c r="CQ66" s="192">
        <f>+CK24</f>
        <v/>
      </c>
      <c r="CR66" s="192">
        <f>+CL24</f>
        <v/>
      </c>
      <c r="CS66" s="192">
        <f>+CM24</f>
        <v/>
      </c>
      <c r="CT66" s="192">
        <f>+CN24</f>
        <v/>
      </c>
      <c r="CU66" s="192">
        <f>+CO24</f>
        <v/>
      </c>
      <c r="CV66" s="192">
        <f>+CP24</f>
        <v/>
      </c>
      <c r="CW66" s="192">
        <f>+CQ24</f>
        <v/>
      </c>
      <c r="CX66" s="192">
        <f>+CR24</f>
        <v/>
      </c>
      <c r="CY66" s="192">
        <f>+CS24</f>
        <v/>
      </c>
      <c r="CZ66" s="192">
        <f>+CT24</f>
        <v/>
      </c>
      <c r="DA66" s="192">
        <f>+CU24</f>
        <v/>
      </c>
      <c r="DB66" s="192">
        <f>+CV24</f>
        <v/>
      </c>
      <c r="DC66" s="192">
        <f>+CW24</f>
        <v/>
      </c>
      <c r="DD66" s="192">
        <f>+CX24</f>
        <v/>
      </c>
      <c r="DE66" s="192">
        <f>+CY24</f>
        <v/>
      </c>
      <c r="DF66" s="192">
        <f>+CZ24</f>
        <v/>
      </c>
      <c r="DG66" s="192">
        <f>+DA24</f>
        <v/>
      </c>
      <c r="DH66" s="192">
        <f>+DB24</f>
        <v/>
      </c>
      <c r="DI66" s="192">
        <f>+DC24</f>
        <v/>
      </c>
      <c r="DJ66" s="192">
        <f>+DD24</f>
        <v/>
      </c>
      <c r="DK66" s="192">
        <f>+DE24</f>
        <v/>
      </c>
      <c r="DL66" s="192">
        <f>+DF24</f>
        <v/>
      </c>
      <c r="DM66" s="192">
        <f>+DG24</f>
        <v/>
      </c>
      <c r="DN66" s="192">
        <f>+DH24</f>
        <v/>
      </c>
      <c r="DO66" s="192">
        <f>+DI24</f>
        <v/>
      </c>
      <c r="DP66" s="192">
        <f>+DJ24</f>
        <v/>
      </c>
      <c r="DQ66" s="192">
        <f>+DK24</f>
        <v/>
      </c>
      <c r="DR66" s="192">
        <f>+DL24</f>
        <v/>
      </c>
      <c r="DS66" s="192">
        <f>+DM24</f>
        <v/>
      </c>
      <c r="DT66" s="192">
        <f>+DN24</f>
        <v/>
      </c>
      <c r="DU66" s="192">
        <f>+DO24</f>
        <v/>
      </c>
      <c r="DV66" s="192">
        <f>+DP24</f>
        <v/>
      </c>
      <c r="DW66" s="192">
        <f>+DQ24</f>
        <v/>
      </c>
      <c r="DX66" s="192">
        <f>+DR24</f>
        <v/>
      </c>
      <c r="DY66" s="192">
        <f>+DS24</f>
        <v/>
      </c>
      <c r="DZ66" s="192">
        <f>+DT24</f>
        <v/>
      </c>
      <c r="EA66" s="192">
        <f>+DU24</f>
        <v/>
      </c>
    </row>
    <row r="67" hidden="1" ht="13.5" customHeight="1" thickTop="1">
      <c r="A67" s="217">
        <f>+IF(A66&gt;=$B$14," ",(A66+1))</f>
        <v/>
      </c>
      <c r="B67" s="161">
        <f>+IF(A67=" ",0,B66)</f>
        <v/>
      </c>
      <c r="C67" s="161">
        <f>IF(A67=" ",0,-PPMT($E$13,A67,$B$14,$B$12))</f>
        <v/>
      </c>
      <c r="D67" s="161">
        <f>IF(A67=" ",0,-IPMT($E$13,A67,$B$14,$B$12))</f>
        <v/>
      </c>
      <c r="E67" s="183" t="n"/>
      <c r="F67" s="186" t="n"/>
      <c r="G67" s="217">
        <f>+IF(G66&gt;=$H$14," ",(G66+1))</f>
        <v/>
      </c>
      <c r="H67" s="161">
        <f>+IF(G67=" ",0,H66)</f>
        <v/>
      </c>
      <c r="I67" s="161">
        <f>IF(G67=" ",0,-PPMT($K$13,G67,$H$14,$H$12))</f>
        <v/>
      </c>
      <c r="J67" s="161">
        <f>IF(G67=" ",0,-IPMT($K$13,G67,$H$14,$H$12))</f>
        <v/>
      </c>
      <c r="K67" s="218" t="n"/>
      <c r="L67" s="217">
        <f>+IF(L66&gt;=$M$14," ",(L66+1))</f>
        <v/>
      </c>
      <c r="M67" s="161">
        <f>+IF(L67=" ",0,M66)</f>
        <v/>
      </c>
      <c r="N67" s="161">
        <f>IF(L67=" ",0,-PPMT($P$13,L67,$M$14,$M$12))</f>
        <v/>
      </c>
      <c r="O67" s="161">
        <f>IF(L67=" ",0,-IPMT($P$13,L67,$M$14,$M$12))</f>
        <v/>
      </c>
      <c r="P67" s="218" t="n"/>
      <c r="Q67" s="186" t="n"/>
      <c r="R67" s="217">
        <f>+IF(R66&gt;=$S$14," ",(R66+1))</f>
        <v/>
      </c>
      <c r="S67" s="161">
        <f>+IF(R67=" ",0,S66)</f>
        <v/>
      </c>
      <c r="T67" s="161">
        <f>IF(R67=" ",0,-PPMT($V$13,R67,$S$14,$S$12))</f>
        <v/>
      </c>
      <c r="U67" s="161">
        <f>IF(R67=" ",0,-IPMT($V$13,R67,$S$14,$S$12))</f>
        <v/>
      </c>
      <c r="V67" s="218" t="n"/>
      <c r="W67" s="186" t="n"/>
      <c r="AP67" s="161">
        <f>+IF(ISERROR(PV($E$13,A68,,D68)),0,(PV($E$13,A68,,D68)))</f>
        <v/>
      </c>
      <c r="AQ67" s="161">
        <f>+IF(ISERROR(PV($E$13,A68,,#REF!)),0,(PV($E$13,A68,,#REF!)))</f>
        <v/>
      </c>
      <c r="CQ67" s="161">
        <f>+CK25</f>
        <v/>
      </c>
      <c r="CR67" s="161">
        <f>+CL25</f>
        <v/>
      </c>
      <c r="CS67" s="161">
        <f>+CM25</f>
        <v/>
      </c>
      <c r="CT67" s="161">
        <f>+CN25</f>
        <v/>
      </c>
      <c r="CU67" s="161">
        <f>+CO25</f>
        <v/>
      </c>
      <c r="CV67" s="161">
        <f>+CP25</f>
        <v/>
      </c>
      <c r="CW67" s="161">
        <f>+CQ25</f>
        <v/>
      </c>
      <c r="CX67" s="161">
        <f>+CR25</f>
        <v/>
      </c>
      <c r="CY67" s="161">
        <f>+CS25</f>
        <v/>
      </c>
      <c r="CZ67" s="161">
        <f>+CT25</f>
        <v/>
      </c>
      <c r="DA67" s="161">
        <f>+CU25</f>
        <v/>
      </c>
      <c r="DB67" s="161">
        <f>+CV25</f>
        <v/>
      </c>
      <c r="DC67" s="161">
        <f>+CW25</f>
        <v/>
      </c>
      <c r="DD67" s="161">
        <f>+CX25</f>
        <v/>
      </c>
      <c r="DE67" s="161">
        <f>+CY25</f>
        <v/>
      </c>
      <c r="DF67" s="161">
        <f>+CZ25</f>
        <v/>
      </c>
      <c r="DG67" s="161">
        <f>+DA25</f>
        <v/>
      </c>
      <c r="DH67" s="161">
        <f>+DB25</f>
        <v/>
      </c>
      <c r="DI67" s="161">
        <f>+DC25</f>
        <v/>
      </c>
      <c r="DJ67" s="161">
        <f>+DD25</f>
        <v/>
      </c>
      <c r="DK67" s="161">
        <f>+DE25</f>
        <v/>
      </c>
      <c r="DL67" s="161">
        <f>+DF25</f>
        <v/>
      </c>
      <c r="DM67" s="161">
        <f>+DG25</f>
        <v/>
      </c>
      <c r="DN67" s="161">
        <f>+DH25</f>
        <v/>
      </c>
      <c r="DO67" s="161">
        <f>+DI25</f>
        <v/>
      </c>
      <c r="DP67" s="161">
        <f>+DJ25</f>
        <v/>
      </c>
      <c r="DQ67" s="161">
        <f>+DK25</f>
        <v/>
      </c>
      <c r="DR67" s="161">
        <f>+DL25</f>
        <v/>
      </c>
      <c r="DS67" s="161">
        <f>+DM25</f>
        <v/>
      </c>
      <c r="DT67" s="161">
        <f>+DN25</f>
        <v/>
      </c>
      <c r="DU67" s="161">
        <f>+DO25</f>
        <v/>
      </c>
      <c r="DV67" s="161">
        <f>+DP25</f>
        <v/>
      </c>
      <c r="DW67" s="161">
        <f>+DQ25</f>
        <v/>
      </c>
      <c r="DX67" s="161">
        <f>+DR25</f>
        <v/>
      </c>
      <c r="DY67" s="161">
        <f>+DS25</f>
        <v/>
      </c>
      <c r="DZ67" s="161">
        <f>+DT25</f>
        <v/>
      </c>
      <c r="EA67" s="161">
        <f>+DU25</f>
        <v/>
      </c>
    </row>
    <row r="68" hidden="1" ht="13.5" customHeight="1" thickBot="1">
      <c r="A68" s="217">
        <f>+IF(A67&gt;=$B$14," ",(A67+1))</f>
        <v/>
      </c>
      <c r="B68" s="161">
        <f>+IF(A68=" ",0,B67)</f>
        <v/>
      </c>
      <c r="C68" s="161">
        <f>IF(A68=" ",0,-PPMT($E$13,A68,$B$14,$B$12))</f>
        <v/>
      </c>
      <c r="D68" s="161">
        <f>IF(A68=" ",0,-IPMT($E$13,A68,$B$14,$B$12))</f>
        <v/>
      </c>
      <c r="E68" s="183" t="n"/>
      <c r="F68" s="186" t="n"/>
      <c r="G68" s="217">
        <f>+IF(G67&gt;=$H$14," ",(G67+1))</f>
        <v/>
      </c>
      <c r="H68" s="161">
        <f>+IF(G68=" ",0,H67)</f>
        <v/>
      </c>
      <c r="I68" s="161">
        <f>IF(G68=" ",0,-PPMT($K$13,G68,$H$14,$H$12))</f>
        <v/>
      </c>
      <c r="J68" s="161">
        <f>IF(G68=" ",0,-IPMT($K$13,G68,$H$14,$H$12))</f>
        <v/>
      </c>
      <c r="K68" s="218" t="n"/>
      <c r="L68" s="217">
        <f>+IF(L67&gt;=$M$14," ",(L67+1))</f>
        <v/>
      </c>
      <c r="M68" s="161">
        <f>+IF(L68=" ",0,M67)</f>
        <v/>
      </c>
      <c r="N68" s="161">
        <f>IF(L68=" ",0,-PPMT($P$13,L68,$M$14,$M$12))</f>
        <v/>
      </c>
      <c r="O68" s="161">
        <f>IF(L68=" ",0,-IPMT($P$13,L68,$M$14,$M$12))</f>
        <v/>
      </c>
      <c r="P68" s="218" t="n"/>
      <c r="Q68" s="186" t="n"/>
      <c r="R68" s="217">
        <f>+IF(R67&gt;=$S$14," ",(R67+1))</f>
        <v/>
      </c>
      <c r="S68" s="161">
        <f>+IF(R68=" ",0,S67)</f>
        <v/>
      </c>
      <c r="T68" s="161">
        <f>IF(R68=" ",0,-PPMT($V$13,R68,$S$14,$S$12))</f>
        <v/>
      </c>
      <c r="U68" s="161">
        <f>IF(R68=" ",0,-IPMT($V$13,R68,$S$14,$S$12))</f>
        <v/>
      </c>
      <c r="V68" s="218" t="n"/>
      <c r="W68" s="186" t="n"/>
      <c r="AP68" s="161">
        <f>+IF(ISERROR(PV($E$13,A69,,D69)),0,(PV($E$13,A69,,D69)))</f>
        <v/>
      </c>
      <c r="AQ68" s="161">
        <f>+IF(ISERROR(PV($E$13,A69,,#REF!)),0,(PV($E$13,A69,,#REF!)))</f>
        <v/>
      </c>
      <c r="CP68" s="1564" t="n">
        <v>9</v>
      </c>
      <c r="CQ68" s="192">
        <f>+CK26</f>
        <v/>
      </c>
      <c r="CR68" s="192">
        <f>+CL26</f>
        <v/>
      </c>
      <c r="CS68" s="192">
        <f>+CM26</f>
        <v/>
      </c>
      <c r="CT68" s="192">
        <f>+CN26</f>
        <v/>
      </c>
      <c r="CU68" s="192">
        <f>+CO26</f>
        <v/>
      </c>
      <c r="CV68" s="192">
        <f>+CP26</f>
        <v/>
      </c>
      <c r="CW68" s="192">
        <f>+CQ26</f>
        <v/>
      </c>
      <c r="CX68" s="192">
        <f>+CR26</f>
        <v/>
      </c>
      <c r="CY68" s="192">
        <f>+CS26</f>
        <v/>
      </c>
      <c r="CZ68" s="192">
        <f>+CT26</f>
        <v/>
      </c>
      <c r="DA68" s="192">
        <f>+CU26</f>
        <v/>
      </c>
      <c r="DB68" s="192">
        <f>+CV26</f>
        <v/>
      </c>
      <c r="DC68" s="192">
        <f>+CW26</f>
        <v/>
      </c>
      <c r="DD68" s="192">
        <f>+CX26</f>
        <v/>
      </c>
      <c r="DE68" s="192">
        <f>+CY26</f>
        <v/>
      </c>
      <c r="DF68" s="192">
        <f>+CZ26</f>
        <v/>
      </c>
      <c r="DG68" s="192">
        <f>+DA26</f>
        <v/>
      </c>
      <c r="DH68" s="192">
        <f>+DB26</f>
        <v/>
      </c>
      <c r="DI68" s="192">
        <f>+DC26</f>
        <v/>
      </c>
      <c r="DJ68" s="192">
        <f>+DD26</f>
        <v/>
      </c>
      <c r="DK68" s="192">
        <f>+DE26</f>
        <v/>
      </c>
      <c r="DL68" s="192">
        <f>+DF26</f>
        <v/>
      </c>
      <c r="DM68" s="192">
        <f>+DG26</f>
        <v/>
      </c>
      <c r="DN68" s="192">
        <f>+DH26</f>
        <v/>
      </c>
      <c r="DO68" s="192">
        <f>+DI26</f>
        <v/>
      </c>
      <c r="DP68" s="192">
        <f>+DJ26</f>
        <v/>
      </c>
      <c r="DQ68" s="192">
        <f>+DK26</f>
        <v/>
      </c>
      <c r="DR68" s="192">
        <f>+DL26</f>
        <v/>
      </c>
      <c r="DS68" s="192">
        <f>+DM26</f>
        <v/>
      </c>
      <c r="DT68" s="192">
        <f>+DN26</f>
        <v/>
      </c>
      <c r="DU68" s="192">
        <f>+DO26</f>
        <v/>
      </c>
      <c r="DV68" s="192">
        <f>+DP26</f>
        <v/>
      </c>
      <c r="DW68" s="192">
        <f>+DQ26</f>
        <v/>
      </c>
      <c r="DX68" s="192">
        <f>+DR26</f>
        <v/>
      </c>
      <c r="DY68" s="192">
        <f>+DS26</f>
        <v/>
      </c>
      <c r="DZ68" s="192">
        <f>+DT26</f>
        <v/>
      </c>
      <c r="EA68" s="192">
        <f>+DU26</f>
        <v/>
      </c>
    </row>
    <row r="69" hidden="1" ht="13.5" customHeight="1" thickTop="1">
      <c r="A69" s="217">
        <f>+IF(A68&gt;=$B$14," ",(A68+1))</f>
        <v/>
      </c>
      <c r="B69" s="161">
        <f>+IF(A69=" ",0,B68)</f>
        <v/>
      </c>
      <c r="C69" s="161">
        <f>IF(A69=" ",0,-PPMT($E$13,A69,$B$14,$B$12))</f>
        <v/>
      </c>
      <c r="D69" s="161">
        <f>IF(A69=" ",0,-IPMT($E$13,A69,$B$14,$B$12))</f>
        <v/>
      </c>
      <c r="E69" s="183" t="n"/>
      <c r="F69" s="186" t="n"/>
      <c r="G69" s="217">
        <f>+IF(G68&gt;=$H$14," ",(G68+1))</f>
        <v/>
      </c>
      <c r="H69" s="161">
        <f>+IF(G69=" ",0,H68)</f>
        <v/>
      </c>
      <c r="I69" s="161">
        <f>IF(G69=" ",0,-PPMT($K$13,G69,$H$14,$H$12))</f>
        <v/>
      </c>
      <c r="J69" s="161">
        <f>IF(G69=" ",0,-IPMT($K$13,G69,$H$14,$H$12))</f>
        <v/>
      </c>
      <c r="K69" s="218" t="n"/>
      <c r="L69" s="217">
        <f>+IF(L68&gt;=$M$14," ",(L68+1))</f>
        <v/>
      </c>
      <c r="M69" s="161">
        <f>+IF(L69=" ",0,M68)</f>
        <v/>
      </c>
      <c r="N69" s="161">
        <f>IF(L69=" ",0,-PPMT($P$13,L69,$M$14,$M$12))</f>
        <v/>
      </c>
      <c r="O69" s="161">
        <f>IF(L69=" ",0,-IPMT($P$13,L69,$M$14,$M$12))</f>
        <v/>
      </c>
      <c r="P69" s="218" t="n"/>
      <c r="Q69" s="186" t="n"/>
      <c r="R69" s="217">
        <f>+IF(R68&gt;=$S$14," ",(R68+1))</f>
        <v/>
      </c>
      <c r="S69" s="161">
        <f>+IF(R69=" ",0,S68)</f>
        <v/>
      </c>
      <c r="T69" s="161">
        <f>IF(R69=" ",0,-PPMT($V$13,R69,$S$14,$S$12))</f>
        <v/>
      </c>
      <c r="U69" s="161">
        <f>IF(R69=" ",0,-IPMT($V$13,R69,$S$14,$S$12))</f>
        <v/>
      </c>
      <c r="V69" s="218" t="n"/>
      <c r="W69" s="186" t="n"/>
      <c r="AP69" s="161">
        <f>+IF(ISERROR(PV($E$13,A70,,D70)),0,(PV($E$13,A70,,D70)))</f>
        <v/>
      </c>
      <c r="AQ69" s="161">
        <f>+IF(ISERROR(PV($E$13,A70,,#REF!)),0,(PV($E$13,A70,,#REF!)))</f>
        <v/>
      </c>
      <c r="CQ69" s="161">
        <f>+CK27</f>
        <v/>
      </c>
      <c r="CR69" s="161">
        <f>+CL27</f>
        <v/>
      </c>
      <c r="CS69" s="161">
        <f>+CM27</f>
        <v/>
      </c>
      <c r="CT69" s="161">
        <f>+CN27</f>
        <v/>
      </c>
      <c r="CU69" s="161">
        <f>+CO27</f>
        <v/>
      </c>
      <c r="CV69" s="161">
        <f>+CP27</f>
        <v/>
      </c>
      <c r="CW69" s="161">
        <f>+CQ27</f>
        <v/>
      </c>
      <c r="CX69" s="161">
        <f>+CR27</f>
        <v/>
      </c>
      <c r="CY69" s="161">
        <f>+CS27</f>
        <v/>
      </c>
      <c r="CZ69" s="161">
        <f>+CT27</f>
        <v/>
      </c>
      <c r="DA69" s="161">
        <f>+CU27</f>
        <v/>
      </c>
      <c r="DB69" s="161">
        <f>+CV27</f>
        <v/>
      </c>
      <c r="DC69" s="161">
        <f>+CW27</f>
        <v/>
      </c>
      <c r="DD69" s="161">
        <f>+CX27</f>
        <v/>
      </c>
      <c r="DE69" s="161">
        <f>+CY27</f>
        <v/>
      </c>
      <c r="DF69" s="161">
        <f>+CZ27</f>
        <v/>
      </c>
      <c r="DG69" s="161">
        <f>+DA27</f>
        <v/>
      </c>
      <c r="DH69" s="161">
        <f>+DB27</f>
        <v/>
      </c>
      <c r="DI69" s="161">
        <f>+DC27</f>
        <v/>
      </c>
      <c r="DJ69" s="161">
        <f>+DD27</f>
        <v/>
      </c>
      <c r="DK69" s="161">
        <f>+DE27</f>
        <v/>
      </c>
      <c r="DL69" s="161">
        <f>+DF27</f>
        <v/>
      </c>
      <c r="DM69" s="161">
        <f>+DG27</f>
        <v/>
      </c>
      <c r="DN69" s="161">
        <f>+DH27</f>
        <v/>
      </c>
      <c r="DO69" s="161">
        <f>+DI27</f>
        <v/>
      </c>
      <c r="DP69" s="161">
        <f>+DJ27</f>
        <v/>
      </c>
      <c r="DQ69" s="161">
        <f>+DK27</f>
        <v/>
      </c>
      <c r="DR69" s="161">
        <f>+DL27</f>
        <v/>
      </c>
      <c r="DS69" s="161">
        <f>+DM27</f>
        <v/>
      </c>
      <c r="DT69" s="161">
        <f>+DN27</f>
        <v/>
      </c>
      <c r="DU69" s="161">
        <f>+DO27</f>
        <v/>
      </c>
      <c r="DV69" s="161">
        <f>+DP27</f>
        <v/>
      </c>
      <c r="DW69" s="161">
        <f>+DQ27</f>
        <v/>
      </c>
      <c r="DX69" s="161">
        <f>+DR27</f>
        <v/>
      </c>
      <c r="DY69" s="161">
        <f>+DS27</f>
        <v/>
      </c>
      <c r="DZ69" s="161">
        <f>+DT27</f>
        <v/>
      </c>
      <c r="EA69" s="161">
        <f>+DU27</f>
        <v/>
      </c>
    </row>
    <row r="70" hidden="1" ht="12.75" customHeight="1">
      <c r="A70" s="217">
        <f>+IF(A69&gt;=$B$14," ",(A69+1))</f>
        <v/>
      </c>
      <c r="B70" s="161">
        <f>+IF(A70=" ",0,B69)</f>
        <v/>
      </c>
      <c r="C70" s="161">
        <f>IF(A70=" ",0,-PPMT($E$13,A70,$B$14,$B$12))</f>
        <v/>
      </c>
      <c r="D70" s="161">
        <f>IF(A70=" ",0,-IPMT($E$13,A70,$B$14,$B$12))</f>
        <v/>
      </c>
      <c r="E70" s="183" t="n"/>
      <c r="F70" s="186" t="n"/>
      <c r="G70" s="217">
        <f>+IF(G69&gt;=$H$14," ",(G69+1))</f>
        <v/>
      </c>
      <c r="H70" s="161">
        <f>+IF(G70=" ",0,H69)</f>
        <v/>
      </c>
      <c r="I70" s="161">
        <f>IF(G70=" ",0,-PPMT($K$13,G70,$H$14,$H$12))</f>
        <v/>
      </c>
      <c r="J70" s="161">
        <f>IF(G70=" ",0,-IPMT($K$13,G70,$H$14,$H$12))</f>
        <v/>
      </c>
      <c r="K70" s="218" t="n"/>
      <c r="L70" s="217">
        <f>+IF(L69&gt;=$M$14," ",(L69+1))</f>
        <v/>
      </c>
      <c r="M70" s="161">
        <f>+IF(L70=" ",0,M69)</f>
        <v/>
      </c>
      <c r="N70" s="161">
        <f>IF(L70=" ",0,-PPMT($P$13,L70,$M$14,$M$12))</f>
        <v/>
      </c>
      <c r="O70" s="161">
        <f>IF(L70=" ",0,-IPMT($P$13,L70,$M$14,$M$12))</f>
        <v/>
      </c>
      <c r="P70" s="218" t="n"/>
      <c r="Q70" s="186" t="n"/>
      <c r="R70" s="217">
        <f>+IF(R69&gt;=$S$14," ",(R69+1))</f>
        <v/>
      </c>
      <c r="S70" s="161">
        <f>+IF(R70=" ",0,S69)</f>
        <v/>
      </c>
      <c r="T70" s="161">
        <f>IF(R70=" ",0,-PPMT($V$13,R70,$S$14,$S$12))</f>
        <v/>
      </c>
      <c r="U70" s="161">
        <f>IF(R70=" ",0,-IPMT($V$13,R70,$S$14,$S$12))</f>
        <v/>
      </c>
      <c r="V70" s="218" t="n"/>
      <c r="W70" s="186" t="n"/>
      <c r="AP70" s="161">
        <f>+IF(ISERROR(PV($E$13,A71,,D71)),0,(PV($E$13,A71,,D71)))</f>
        <v/>
      </c>
      <c r="AQ70" s="161">
        <f>+IF(ISERROR(PV($E$13,A71,,#REF!)),0,(PV($E$13,A71,,#REF!)))</f>
        <v/>
      </c>
      <c r="CR70" s="1564">
        <f>+CL28</f>
        <v/>
      </c>
      <c r="CS70" s="1564">
        <f>+CM28</f>
        <v/>
      </c>
      <c r="CT70" s="1564">
        <f>+CN28</f>
        <v/>
      </c>
      <c r="CU70" s="1564">
        <f>+CO28</f>
        <v/>
      </c>
      <c r="CV70" s="1564">
        <f>+CP28</f>
        <v/>
      </c>
      <c r="CW70" s="1564">
        <f>+CQ28</f>
        <v/>
      </c>
      <c r="CX70" s="1564">
        <f>+CR28</f>
        <v/>
      </c>
      <c r="CY70" s="1564">
        <f>+CS28</f>
        <v/>
      </c>
      <c r="CZ70" s="1564">
        <f>+CT28</f>
        <v/>
      </c>
      <c r="DA70" s="1564">
        <f>+CU28</f>
        <v/>
      </c>
      <c r="DB70" s="1564">
        <f>+CV28</f>
        <v/>
      </c>
      <c r="DC70" s="1564">
        <f>+CW28</f>
        <v/>
      </c>
      <c r="DD70" s="1564">
        <f>+CX28</f>
        <v/>
      </c>
      <c r="DE70" s="1564">
        <f>+CY28</f>
        <v/>
      </c>
      <c r="DF70" s="1564">
        <f>+CZ28</f>
        <v/>
      </c>
      <c r="DG70" s="1564">
        <f>+DA28</f>
        <v/>
      </c>
      <c r="DH70" s="1564">
        <f>+DB28</f>
        <v/>
      </c>
      <c r="DI70" s="1564">
        <f>+DC28</f>
        <v/>
      </c>
      <c r="DJ70" s="1564">
        <f>+DD28</f>
        <v/>
      </c>
      <c r="DK70" s="1564">
        <f>+DE28</f>
        <v/>
      </c>
      <c r="DL70" s="1564">
        <f>+DF28</f>
        <v/>
      </c>
      <c r="DM70" s="1564">
        <f>+DG28</f>
        <v/>
      </c>
      <c r="DN70" s="1564">
        <f>+DH28</f>
        <v/>
      </c>
      <c r="DO70" s="1564">
        <f>+DI28</f>
        <v/>
      </c>
      <c r="DP70" s="1564">
        <f>+DJ28</f>
        <v/>
      </c>
      <c r="DQ70" s="1564">
        <f>+DK28</f>
        <v/>
      </c>
      <c r="DR70" s="1564">
        <f>+DL28</f>
        <v/>
      </c>
      <c r="DS70" s="1564">
        <f>+DM28</f>
        <v/>
      </c>
      <c r="DT70" s="1564">
        <f>+DN28</f>
        <v/>
      </c>
      <c r="DU70" s="1564">
        <f>+DO28</f>
        <v/>
      </c>
      <c r="DV70" s="1564">
        <f>+DP28</f>
        <v/>
      </c>
      <c r="DW70" s="1564">
        <f>+DQ28</f>
        <v/>
      </c>
      <c r="DX70" s="1564">
        <f>+DR28</f>
        <v/>
      </c>
      <c r="DY70" s="1564">
        <f>+DS28</f>
        <v/>
      </c>
      <c r="DZ70" s="1564">
        <f>+DT28</f>
        <v/>
      </c>
      <c r="EA70" s="1564">
        <f>+DU28</f>
        <v/>
      </c>
    </row>
    <row r="71" hidden="1" ht="12.75" customHeight="1">
      <c r="A71" s="217">
        <f>+IF(A70&gt;=$B$14," ",(A70+1))</f>
        <v/>
      </c>
      <c r="B71" s="161">
        <f>+IF(A71=" ",0,B70)</f>
        <v/>
      </c>
      <c r="C71" s="161">
        <f>IF(A71=" ",0,-PPMT($E$13,A71,$B$14,$B$12))</f>
        <v/>
      </c>
      <c r="D71" s="161">
        <f>IF(A71=" ",0,-IPMT($E$13,A71,$B$14,$B$12))</f>
        <v/>
      </c>
      <c r="E71" s="183" t="n"/>
      <c r="F71" s="186" t="n"/>
      <c r="G71" s="217">
        <f>+IF(G70&gt;=$H$14," ",(G70+1))</f>
        <v/>
      </c>
      <c r="H71" s="161">
        <f>+IF(G71=" ",0,H70)</f>
        <v/>
      </c>
      <c r="I71" s="161">
        <f>IF(G71=" ",0,-PPMT($K$13,G71,$H$14,$H$12))</f>
        <v/>
      </c>
      <c r="J71" s="161">
        <f>IF(G71=" ",0,-IPMT($K$13,G71,$H$14,$H$12))</f>
        <v/>
      </c>
      <c r="K71" s="218" t="n"/>
      <c r="L71" s="217">
        <f>+IF(L70&gt;=$M$14," ",(L70+1))</f>
        <v/>
      </c>
      <c r="M71" s="161">
        <f>+IF(L71=" ",0,M70)</f>
        <v/>
      </c>
      <c r="N71" s="161">
        <f>IF(L71=" ",0,-PPMT($P$13,L71,$M$14,$M$12))</f>
        <v/>
      </c>
      <c r="O71" s="161">
        <f>IF(L71=" ",0,-IPMT($P$13,L71,$M$14,$M$12))</f>
        <v/>
      </c>
      <c r="P71" s="218" t="n"/>
      <c r="Q71" s="186" t="n"/>
      <c r="R71" s="217">
        <f>+IF(R70&gt;=$S$14," ",(R70+1))</f>
        <v/>
      </c>
      <c r="S71" s="161">
        <f>+IF(R71=" ",0,S70)</f>
        <v/>
      </c>
      <c r="T71" s="161">
        <f>IF(R71=" ",0,-PPMT($V$13,R71,$S$14,$S$12))</f>
        <v/>
      </c>
      <c r="U71" s="161">
        <f>IF(R71=" ",0,-IPMT($V$13,R71,$S$14,$S$12))</f>
        <v/>
      </c>
      <c r="V71" s="218" t="n"/>
      <c r="W71" s="186" t="n"/>
      <c r="AP71" s="161">
        <f>+IF(ISERROR(PV($E$13,A72,,D72)),0,(PV($E$13,A72,,D72)))</f>
        <v/>
      </c>
      <c r="AQ71" s="161">
        <f>+IF(ISERROR(PV($E$13,A72,,#REF!)),0,(PV($E$13,A72,,#REF!)))</f>
        <v/>
      </c>
      <c r="CR71" s="161">
        <f>+CL29</f>
        <v/>
      </c>
      <c r="CS71" s="161">
        <f>+CM29</f>
        <v/>
      </c>
      <c r="CT71" s="161">
        <f>+CN29</f>
        <v/>
      </c>
      <c r="CU71" s="161">
        <f>+CO29</f>
        <v/>
      </c>
      <c r="CV71" s="161">
        <f>+CP29</f>
        <v/>
      </c>
      <c r="CW71" s="161">
        <f>+CQ29</f>
        <v/>
      </c>
      <c r="CX71" s="161">
        <f>+CR29</f>
        <v/>
      </c>
      <c r="CY71" s="161">
        <f>+CS29</f>
        <v/>
      </c>
      <c r="CZ71" s="161">
        <f>+CT29</f>
        <v/>
      </c>
      <c r="DA71" s="161">
        <f>+CU29</f>
        <v/>
      </c>
      <c r="DB71" s="161">
        <f>+CV29</f>
        <v/>
      </c>
      <c r="DC71" s="161">
        <f>+CW29</f>
        <v/>
      </c>
      <c r="DD71" s="161">
        <f>+CX29</f>
        <v/>
      </c>
      <c r="DE71" s="161">
        <f>+CY29</f>
        <v/>
      </c>
      <c r="DF71" s="161">
        <f>+CZ29</f>
        <v/>
      </c>
      <c r="DG71" s="161">
        <f>+DA29</f>
        <v/>
      </c>
      <c r="DH71" s="161">
        <f>+DB29</f>
        <v/>
      </c>
      <c r="DI71" s="161">
        <f>+DC29</f>
        <v/>
      </c>
      <c r="DJ71" s="161">
        <f>+DD29</f>
        <v/>
      </c>
      <c r="DK71" s="161">
        <f>+DE29</f>
        <v/>
      </c>
      <c r="DL71" s="161">
        <f>+DF29</f>
        <v/>
      </c>
      <c r="DM71" s="161">
        <f>+DG29</f>
        <v/>
      </c>
      <c r="DN71" s="161">
        <f>+DH29</f>
        <v/>
      </c>
      <c r="DO71" s="161">
        <f>+DI29</f>
        <v/>
      </c>
      <c r="DP71" s="161">
        <f>+DJ29</f>
        <v/>
      </c>
      <c r="DQ71" s="161">
        <f>+DK29</f>
        <v/>
      </c>
      <c r="DR71" s="161">
        <f>+DL29</f>
        <v/>
      </c>
      <c r="DS71" s="161">
        <f>+DM29</f>
        <v/>
      </c>
      <c r="DT71" s="161">
        <f>+DN29</f>
        <v/>
      </c>
      <c r="DU71" s="161">
        <f>+DO29</f>
        <v/>
      </c>
      <c r="DV71" s="161">
        <f>+DP29</f>
        <v/>
      </c>
      <c r="DW71" s="161">
        <f>+DQ29</f>
        <v/>
      </c>
      <c r="DX71" s="161">
        <f>+DR29</f>
        <v/>
      </c>
      <c r="DY71" s="161">
        <f>+DS29</f>
        <v/>
      </c>
      <c r="DZ71" s="161">
        <f>+DT29</f>
        <v/>
      </c>
      <c r="EA71" s="161">
        <f>+DU29</f>
        <v/>
      </c>
      <c r="EB71" s="161">
        <f>+DV29</f>
        <v/>
      </c>
    </row>
    <row r="72" hidden="1" ht="12.75" customHeight="1">
      <c r="A72" s="217">
        <f>+IF(A71&gt;=$B$14," ",(A71+1))</f>
        <v/>
      </c>
      <c r="B72" s="161">
        <f>+IF(A72=" ",0,B71)</f>
        <v/>
      </c>
      <c r="C72" s="161">
        <f>IF(A72=" ",0,-PPMT($E$13,A72,$B$14,$B$12))</f>
        <v/>
      </c>
      <c r="D72" s="161">
        <f>IF(A72=" ",0,-IPMT($E$13,A72,$B$14,$B$12))</f>
        <v/>
      </c>
      <c r="E72" s="183" t="n"/>
      <c r="F72" s="186" t="n"/>
      <c r="G72" s="217">
        <f>+IF(G71&gt;=$H$14," ",(G71+1))</f>
        <v/>
      </c>
      <c r="H72" s="161">
        <f>+IF(G72=" ",0,H71)</f>
        <v/>
      </c>
      <c r="I72" s="161">
        <f>IF(G72=" ",0,-PPMT($K$13,G72,$H$14,$H$12))</f>
        <v/>
      </c>
      <c r="J72" s="161">
        <f>IF(G72=" ",0,-IPMT($K$13,G72,$H$14,$H$12))</f>
        <v/>
      </c>
      <c r="K72" s="218" t="n"/>
      <c r="L72" s="217">
        <f>+IF(L71&gt;=$M$14," ",(L71+1))</f>
        <v/>
      </c>
      <c r="M72" s="161">
        <f>+IF(L72=" ",0,M71)</f>
        <v/>
      </c>
      <c r="N72" s="161">
        <f>IF(L72=" ",0,-PPMT($P$13,L72,$M$14,$M$12))</f>
        <v/>
      </c>
      <c r="O72" s="161">
        <f>IF(L72=" ",0,-IPMT($P$13,L72,$M$14,$M$12))</f>
        <v/>
      </c>
      <c r="P72" s="218" t="n"/>
      <c r="Q72" s="186" t="n"/>
      <c r="R72" s="217">
        <f>+IF(R71&gt;=$S$14," ",(R71+1))</f>
        <v/>
      </c>
      <c r="S72" s="161">
        <f>+IF(R72=" ",0,S71)</f>
        <v/>
      </c>
      <c r="T72" s="161">
        <f>IF(R72=" ",0,-PPMT($V$13,R72,$S$14,$S$12))</f>
        <v/>
      </c>
      <c r="U72" s="161">
        <f>IF(R72=" ",0,-IPMT($V$13,R72,$S$14,$S$12))</f>
        <v/>
      </c>
      <c r="V72" s="218" t="n"/>
      <c r="W72" s="186" t="n"/>
      <c r="AP72" s="161">
        <f>+IF(ISERROR(PV($E$13,A73,,D73)),0,(PV($E$13,A73,,D73)))</f>
        <v/>
      </c>
      <c r="AQ72" s="161">
        <f>+IF(ISERROR(PV($E$13,A73,,#REF!)),0,(PV($E$13,A73,,#REF!)))</f>
        <v/>
      </c>
      <c r="CR72" s="161">
        <f>+CL30</f>
        <v/>
      </c>
      <c r="CS72" s="161">
        <f>+CM30</f>
        <v/>
      </c>
      <c r="CT72" s="161">
        <f>+CN30</f>
        <v/>
      </c>
      <c r="CU72" s="161">
        <f>+CO30</f>
        <v/>
      </c>
      <c r="CV72" s="161">
        <f>+CP30</f>
        <v/>
      </c>
      <c r="CW72" s="161">
        <f>+CQ30</f>
        <v/>
      </c>
      <c r="CX72" s="161">
        <f>+CR30</f>
        <v/>
      </c>
      <c r="CY72" s="161">
        <f>+CS30</f>
        <v/>
      </c>
      <c r="CZ72" s="161">
        <f>+CT30</f>
        <v/>
      </c>
      <c r="DA72" s="161">
        <f>+CU30</f>
        <v/>
      </c>
      <c r="DB72" s="161">
        <f>+CV30</f>
        <v/>
      </c>
      <c r="DC72" s="161">
        <f>+CW30</f>
        <v/>
      </c>
      <c r="DD72" s="161">
        <f>+CX30</f>
        <v/>
      </c>
      <c r="DE72" s="161">
        <f>+CY30</f>
        <v/>
      </c>
      <c r="DF72" s="161">
        <f>+CZ30</f>
        <v/>
      </c>
      <c r="DG72" s="161">
        <f>+DA30</f>
        <v/>
      </c>
      <c r="DH72" s="161">
        <f>+DB30</f>
        <v/>
      </c>
      <c r="DI72" s="161">
        <f>+DC30</f>
        <v/>
      </c>
      <c r="DJ72" s="161">
        <f>+DD30</f>
        <v/>
      </c>
      <c r="DK72" s="161">
        <f>+DE30</f>
        <v/>
      </c>
      <c r="DL72" s="161">
        <f>+DF30</f>
        <v/>
      </c>
      <c r="DM72" s="161">
        <f>+DG30</f>
        <v/>
      </c>
      <c r="DN72" s="161">
        <f>+DH30</f>
        <v/>
      </c>
      <c r="DO72" s="161">
        <f>+DI30</f>
        <v/>
      </c>
      <c r="DP72" s="161">
        <f>+DJ30</f>
        <v/>
      </c>
      <c r="DQ72" s="161">
        <f>+DK30</f>
        <v/>
      </c>
      <c r="DR72" s="161">
        <f>+DL30</f>
        <v/>
      </c>
      <c r="DS72" s="161">
        <f>+DM30</f>
        <v/>
      </c>
      <c r="DT72" s="161">
        <f>+DN30</f>
        <v/>
      </c>
      <c r="DU72" s="161">
        <f>+DO30</f>
        <v/>
      </c>
      <c r="DV72" s="161">
        <f>+DP30</f>
        <v/>
      </c>
      <c r="DW72" s="161">
        <f>+DQ30</f>
        <v/>
      </c>
      <c r="DX72" s="161">
        <f>+DR30</f>
        <v/>
      </c>
      <c r="DY72" s="161">
        <f>+DS30</f>
        <v/>
      </c>
      <c r="DZ72" s="161">
        <f>+DT30</f>
        <v/>
      </c>
      <c r="EA72" s="161">
        <f>+DU30</f>
        <v/>
      </c>
      <c r="EB72" s="161">
        <f>+DV30</f>
        <v/>
      </c>
    </row>
    <row r="73" hidden="1" ht="13.5" customHeight="1" thickBot="1">
      <c r="A73" s="217">
        <f>+IF(A72&gt;=$B$14," ",(A72+1))</f>
        <v/>
      </c>
      <c r="B73" s="161">
        <f>+IF(A73=" ",0,B72)</f>
        <v/>
      </c>
      <c r="C73" s="161">
        <f>IF(A73=" ",0,-PPMT($E$13,A73,$B$14,$B$12))</f>
        <v/>
      </c>
      <c r="D73" s="161">
        <f>IF(A73=" ",0,-IPMT($E$13,A73,$B$14,$B$12))</f>
        <v/>
      </c>
      <c r="E73" s="183" t="n"/>
      <c r="F73" s="186" t="n"/>
      <c r="G73" s="217">
        <f>+IF(G72&gt;=$H$14," ",(G72+1))</f>
        <v/>
      </c>
      <c r="H73" s="161">
        <f>+IF(G73=" ",0,H72)</f>
        <v/>
      </c>
      <c r="I73" s="161">
        <f>IF(G73=" ",0,-PPMT($K$13,G73,$H$14,$H$12))</f>
        <v/>
      </c>
      <c r="J73" s="161">
        <f>IF(G73=" ",0,-IPMT($K$13,G73,$H$14,$H$12))</f>
        <v/>
      </c>
      <c r="K73" s="218" t="n"/>
      <c r="L73" s="217">
        <f>+IF(L72&gt;=$M$14," ",(L72+1))</f>
        <v/>
      </c>
      <c r="M73" s="161">
        <f>+IF(L73=" ",0,M72)</f>
        <v/>
      </c>
      <c r="N73" s="161">
        <f>IF(L73=" ",0,-PPMT($P$13,L73,$M$14,$M$12))</f>
        <v/>
      </c>
      <c r="O73" s="161">
        <f>IF(L73=" ",0,-IPMT($P$13,L73,$M$14,$M$12))</f>
        <v/>
      </c>
      <c r="P73" s="218" t="n"/>
      <c r="Q73" s="186" t="n"/>
      <c r="R73" s="217">
        <f>+IF(R72&gt;=$S$14," ",(R72+1))</f>
        <v/>
      </c>
      <c r="S73" s="161">
        <f>+IF(R73=" ",0,S72)</f>
        <v/>
      </c>
      <c r="T73" s="161">
        <f>IF(R73=" ",0,-PPMT($V$13,R73,$S$14,$S$12))</f>
        <v/>
      </c>
      <c r="U73" s="161">
        <f>IF(R73=" ",0,-IPMT($V$13,R73,$S$14,$S$12))</f>
        <v/>
      </c>
      <c r="V73" s="218" t="n"/>
      <c r="W73" s="186" t="n"/>
      <c r="AP73" s="161">
        <f>+IF(ISERROR(PV($E$13,A74,,D74)),0,(PV($E$13,A74,,D74)))</f>
        <v/>
      </c>
      <c r="AQ73" s="161">
        <f>+IF(ISERROR(PV($E$13,A74,,#REF!)),0,(PV($E$13,A74,,#REF!)))</f>
        <v/>
      </c>
      <c r="CR73" s="192">
        <f>+CL31</f>
        <v/>
      </c>
      <c r="CS73" s="192">
        <f>+CM31</f>
        <v/>
      </c>
      <c r="CT73" s="192">
        <f>+CN31</f>
        <v/>
      </c>
      <c r="CU73" s="192">
        <f>+CO31</f>
        <v/>
      </c>
      <c r="CV73" s="192">
        <f>+CP31</f>
        <v/>
      </c>
      <c r="CW73" s="192">
        <f>+CQ31</f>
        <v/>
      </c>
      <c r="CX73" s="192">
        <f>+CR31</f>
        <v/>
      </c>
      <c r="CY73" s="192">
        <f>+CS31</f>
        <v/>
      </c>
      <c r="CZ73" s="192">
        <f>+CT31</f>
        <v/>
      </c>
      <c r="DA73" s="192">
        <f>+CU31</f>
        <v/>
      </c>
      <c r="DB73" s="192">
        <f>+CV31</f>
        <v/>
      </c>
      <c r="DC73" s="192">
        <f>+CW31</f>
        <v/>
      </c>
      <c r="DD73" s="192">
        <f>+CX31</f>
        <v/>
      </c>
      <c r="DE73" s="192">
        <f>+CY31</f>
        <v/>
      </c>
      <c r="DF73" s="192">
        <f>+CZ31</f>
        <v/>
      </c>
      <c r="DG73" s="192">
        <f>+DA31</f>
        <v/>
      </c>
      <c r="DH73" s="192">
        <f>+DB31</f>
        <v/>
      </c>
      <c r="DI73" s="192">
        <f>+DC31</f>
        <v/>
      </c>
      <c r="DJ73" s="192">
        <f>+DD31</f>
        <v/>
      </c>
      <c r="DK73" s="192">
        <f>+DE31</f>
        <v/>
      </c>
      <c r="DL73" s="192">
        <f>+DF31</f>
        <v/>
      </c>
      <c r="DM73" s="192">
        <f>+DG31</f>
        <v/>
      </c>
      <c r="DN73" s="192">
        <f>+DH31</f>
        <v/>
      </c>
      <c r="DO73" s="192">
        <f>+DI31</f>
        <v/>
      </c>
      <c r="DP73" s="192">
        <f>+DJ31</f>
        <v/>
      </c>
      <c r="DQ73" s="192">
        <f>+DK31</f>
        <v/>
      </c>
      <c r="DR73" s="192">
        <f>+DL31</f>
        <v/>
      </c>
      <c r="DS73" s="192">
        <f>+DM31</f>
        <v/>
      </c>
      <c r="DT73" s="192">
        <f>+DN31</f>
        <v/>
      </c>
      <c r="DU73" s="192">
        <f>+DO31</f>
        <v/>
      </c>
      <c r="DV73" s="192">
        <f>+DP31</f>
        <v/>
      </c>
      <c r="DW73" s="192">
        <f>+DQ31</f>
        <v/>
      </c>
      <c r="DX73" s="192">
        <f>+DR31</f>
        <v/>
      </c>
      <c r="DY73" s="192">
        <f>+DS31</f>
        <v/>
      </c>
      <c r="DZ73" s="192">
        <f>+DT31</f>
        <v/>
      </c>
      <c r="EA73" s="192">
        <f>+DU31</f>
        <v/>
      </c>
      <c r="EB73" s="192">
        <f>+DV31</f>
        <v/>
      </c>
    </row>
    <row r="74" hidden="1" ht="13.5" customHeight="1" thickTop="1">
      <c r="A74" s="217">
        <f>+IF(A73&gt;=$B$14," ",(A73+1))</f>
        <v/>
      </c>
      <c r="B74" s="161">
        <f>+IF(A74=" ",0,B73)</f>
        <v/>
      </c>
      <c r="C74" s="161">
        <f>IF(A74=" ",0,-PPMT($E$13,A74,$B$14,$B$12))</f>
        <v/>
      </c>
      <c r="D74" s="161">
        <f>IF(A74=" ",0,-IPMT($E$13,A74,$B$14,$B$12))</f>
        <v/>
      </c>
      <c r="E74" s="183" t="n"/>
      <c r="F74" s="186" t="n"/>
      <c r="G74" s="217">
        <f>+IF(G73&gt;=$H$14," ",(G73+1))</f>
        <v/>
      </c>
      <c r="H74" s="161">
        <f>+IF(G74=" ",0,H73)</f>
        <v/>
      </c>
      <c r="I74" s="161">
        <f>IF(G74=" ",0,-PPMT($K$13,G74,$H$14,$H$12))</f>
        <v/>
      </c>
      <c r="J74" s="161">
        <f>IF(G74=" ",0,-IPMT($K$13,G74,$H$14,$H$12))</f>
        <v/>
      </c>
      <c r="K74" s="218" t="n"/>
      <c r="L74" s="217">
        <f>+IF(L73&gt;=$M$14," ",(L73+1))</f>
        <v/>
      </c>
      <c r="M74" s="161">
        <f>+IF(L74=" ",0,M73)</f>
        <v/>
      </c>
      <c r="N74" s="161">
        <f>IF(L74=" ",0,-PPMT($P$13,L74,$M$14,$M$12))</f>
        <v/>
      </c>
      <c r="O74" s="161">
        <f>IF(L74=" ",0,-IPMT($P$13,L74,$M$14,$M$12))</f>
        <v/>
      </c>
      <c r="P74" s="218" t="n"/>
      <c r="Q74" s="186" t="n"/>
      <c r="R74" s="217">
        <f>+IF(R73&gt;=$S$14," ",(R73+1))</f>
        <v/>
      </c>
      <c r="S74" s="161">
        <f>+IF(R74=" ",0,S73)</f>
        <v/>
      </c>
      <c r="T74" s="161">
        <f>IF(R74=" ",0,-PPMT($V$13,R74,$S$14,$S$12))</f>
        <v/>
      </c>
      <c r="U74" s="161">
        <f>IF(R74=" ",0,-IPMT($V$13,R74,$S$14,$S$12))</f>
        <v/>
      </c>
      <c r="V74" s="218" t="n"/>
      <c r="W74" s="186" t="n"/>
      <c r="AP74" s="161">
        <f>+IF(ISERROR(PV($E$13,A75,,D75)),0,(PV($E$13,A75,,D75)))</f>
        <v/>
      </c>
      <c r="AQ74" s="161">
        <f>+IF(ISERROR(PV($E$13,A75,,#REF!)),0,(PV($E$13,A75,,#REF!)))</f>
        <v/>
      </c>
      <c r="CR74" s="161">
        <f>+CL32</f>
        <v/>
      </c>
      <c r="CS74" s="161">
        <f>+CM32</f>
        <v/>
      </c>
      <c r="CT74" s="161">
        <f>+CN32</f>
        <v/>
      </c>
      <c r="CU74" s="161">
        <f>+CO32</f>
        <v/>
      </c>
      <c r="CV74" s="161">
        <f>+CP32</f>
        <v/>
      </c>
      <c r="CW74" s="161">
        <f>+CQ32</f>
        <v/>
      </c>
      <c r="CX74" s="161">
        <f>+CR32</f>
        <v/>
      </c>
      <c r="CY74" s="161">
        <f>+CS32</f>
        <v/>
      </c>
      <c r="CZ74" s="161">
        <f>+CT32</f>
        <v/>
      </c>
      <c r="DA74" s="161">
        <f>+CU32</f>
        <v/>
      </c>
      <c r="DB74" s="161">
        <f>+CV32</f>
        <v/>
      </c>
      <c r="DC74" s="161">
        <f>+CW32</f>
        <v/>
      </c>
      <c r="DD74" s="161">
        <f>+CX32</f>
        <v/>
      </c>
      <c r="DE74" s="161">
        <f>+CY32</f>
        <v/>
      </c>
      <c r="DF74" s="161">
        <f>+CZ32</f>
        <v/>
      </c>
      <c r="DG74" s="161">
        <f>+DA32</f>
        <v/>
      </c>
      <c r="DH74" s="161">
        <f>+DB32</f>
        <v/>
      </c>
      <c r="DI74" s="161">
        <f>+DC32</f>
        <v/>
      </c>
      <c r="DJ74" s="161">
        <f>+DD32</f>
        <v/>
      </c>
      <c r="DK74" s="161">
        <f>+DE32</f>
        <v/>
      </c>
      <c r="DL74" s="161">
        <f>+DF32</f>
        <v/>
      </c>
      <c r="DM74" s="161">
        <f>+DG32</f>
        <v/>
      </c>
      <c r="DN74" s="161">
        <f>+DH32</f>
        <v/>
      </c>
      <c r="DO74" s="161">
        <f>+DI32</f>
        <v/>
      </c>
      <c r="DP74" s="161">
        <f>+DJ32</f>
        <v/>
      </c>
      <c r="DQ74" s="161">
        <f>+DK32</f>
        <v/>
      </c>
      <c r="DR74" s="161">
        <f>+DL32</f>
        <v/>
      </c>
      <c r="DS74" s="161">
        <f>+DM32</f>
        <v/>
      </c>
      <c r="DT74" s="161">
        <f>+DN32</f>
        <v/>
      </c>
      <c r="DU74" s="161">
        <f>+DO32</f>
        <v/>
      </c>
      <c r="DV74" s="161">
        <f>+DP32</f>
        <v/>
      </c>
      <c r="DW74" s="161">
        <f>+DQ32</f>
        <v/>
      </c>
      <c r="DX74" s="161">
        <f>+DR32</f>
        <v/>
      </c>
      <c r="DY74" s="161">
        <f>+DS32</f>
        <v/>
      </c>
      <c r="DZ74" s="161">
        <f>+DT32</f>
        <v/>
      </c>
      <c r="EA74" s="161">
        <f>+DU32</f>
        <v/>
      </c>
      <c r="EB74" s="161">
        <f>+DV32</f>
        <v/>
      </c>
    </row>
    <row r="75" hidden="1" ht="13.5" customHeight="1" thickBot="1">
      <c r="A75" s="217">
        <f>+IF(A74&gt;=$B$14," ",(A74+1))</f>
        <v/>
      </c>
      <c r="B75" s="161">
        <f>+IF(A75=" ",0,B74)</f>
        <v/>
      </c>
      <c r="C75" s="161">
        <f>IF(A75=" ",0,-PPMT($E$13,A75,$B$14,$B$12))</f>
        <v/>
      </c>
      <c r="D75" s="161">
        <f>IF(A75=" ",0,-IPMT($E$13,A75,$B$14,$B$12))</f>
        <v/>
      </c>
      <c r="E75" s="183" t="n"/>
      <c r="F75" s="186" t="n"/>
      <c r="G75" s="217">
        <f>+IF(G74&gt;=$H$14," ",(G74+1))</f>
        <v/>
      </c>
      <c r="H75" s="161">
        <f>+IF(G75=" ",0,H74)</f>
        <v/>
      </c>
      <c r="I75" s="161">
        <f>IF(G75=" ",0,-PPMT($K$13,G75,$H$14,$H$12))</f>
        <v/>
      </c>
      <c r="J75" s="161">
        <f>IF(G75=" ",0,-IPMT($K$13,G75,$H$14,$H$12))</f>
        <v/>
      </c>
      <c r="K75" s="218" t="n"/>
      <c r="L75" s="217">
        <f>+IF(L74&gt;=$M$14," ",(L74+1))</f>
        <v/>
      </c>
      <c r="M75" s="161">
        <f>+IF(L75=" ",0,M74)</f>
        <v/>
      </c>
      <c r="N75" s="161">
        <f>IF(L75=" ",0,-PPMT($P$13,L75,$M$14,$M$12))</f>
        <v/>
      </c>
      <c r="O75" s="161">
        <f>IF(L75=" ",0,-IPMT($P$13,L75,$M$14,$M$12))</f>
        <v/>
      </c>
      <c r="P75" s="218" t="n"/>
      <c r="Q75" s="186" t="n"/>
      <c r="R75" s="217">
        <f>+IF(R74&gt;=$S$14," ",(R74+1))</f>
        <v/>
      </c>
      <c r="S75" s="161">
        <f>+IF(R75=" ",0,S74)</f>
        <v/>
      </c>
      <c r="T75" s="161">
        <f>IF(R75=" ",0,-PPMT($V$13,R75,$S$14,$S$12))</f>
        <v/>
      </c>
      <c r="U75" s="161">
        <f>IF(R75=" ",0,-IPMT($V$13,R75,$S$14,$S$12))</f>
        <v/>
      </c>
      <c r="V75" s="218" t="n"/>
      <c r="W75" s="186" t="n"/>
      <c r="AP75" s="161">
        <f>+IF(ISERROR(PV($E$13,A76,,D76)),0,(PV($E$13,A76,,D76)))</f>
        <v/>
      </c>
      <c r="AQ75" s="161">
        <f>+IF(ISERROR(PV($E$13,A76,,#REF!)),0,(PV($E$13,A76,,#REF!)))</f>
        <v/>
      </c>
      <c r="CQ75" s="1564" t="n">
        <v>10</v>
      </c>
      <c r="CR75" s="192">
        <f>+CL33</f>
        <v/>
      </c>
      <c r="CS75" s="192">
        <f>+CM33</f>
        <v/>
      </c>
      <c r="CT75" s="192">
        <f>+CN33</f>
        <v/>
      </c>
      <c r="CU75" s="192">
        <f>+CO33</f>
        <v/>
      </c>
      <c r="CV75" s="192">
        <f>+CP33</f>
        <v/>
      </c>
      <c r="CW75" s="192">
        <f>+CQ33</f>
        <v/>
      </c>
      <c r="CX75" s="192">
        <f>+CR33</f>
        <v/>
      </c>
      <c r="CY75" s="192">
        <f>+CS33</f>
        <v/>
      </c>
      <c r="CZ75" s="192">
        <f>+CT33</f>
        <v/>
      </c>
      <c r="DA75" s="192">
        <f>+CU33</f>
        <v/>
      </c>
      <c r="DB75" s="192">
        <f>+CV33</f>
        <v/>
      </c>
      <c r="DC75" s="192">
        <f>+CW33</f>
        <v/>
      </c>
      <c r="DD75" s="192">
        <f>+CX33</f>
        <v/>
      </c>
      <c r="DE75" s="192">
        <f>+CY33</f>
        <v/>
      </c>
      <c r="DF75" s="192">
        <f>+CZ33</f>
        <v/>
      </c>
      <c r="DG75" s="192">
        <f>+DA33</f>
        <v/>
      </c>
      <c r="DH75" s="192">
        <f>+DB33</f>
        <v/>
      </c>
      <c r="DI75" s="192">
        <f>+DC33</f>
        <v/>
      </c>
      <c r="DJ75" s="192">
        <f>+DD33</f>
        <v/>
      </c>
      <c r="DK75" s="192">
        <f>+DE33</f>
        <v/>
      </c>
      <c r="DL75" s="192">
        <f>+DF33</f>
        <v/>
      </c>
      <c r="DM75" s="192">
        <f>+DG33</f>
        <v/>
      </c>
      <c r="DN75" s="192">
        <f>+DH33</f>
        <v/>
      </c>
      <c r="DO75" s="192">
        <f>+DI33</f>
        <v/>
      </c>
      <c r="DP75" s="192">
        <f>+DJ33</f>
        <v/>
      </c>
      <c r="DQ75" s="192">
        <f>+DK33</f>
        <v/>
      </c>
      <c r="DR75" s="192">
        <f>+DL33</f>
        <v/>
      </c>
      <c r="DS75" s="192">
        <f>+DM33</f>
        <v/>
      </c>
      <c r="DT75" s="192">
        <f>+DN33</f>
        <v/>
      </c>
      <c r="DU75" s="192">
        <f>+DO33</f>
        <v/>
      </c>
      <c r="DV75" s="192">
        <f>+DP33</f>
        <v/>
      </c>
      <c r="DW75" s="192">
        <f>+DQ33</f>
        <v/>
      </c>
      <c r="DX75" s="192">
        <f>+DR33</f>
        <v/>
      </c>
      <c r="DY75" s="192">
        <f>+DS33</f>
        <v/>
      </c>
      <c r="DZ75" s="192">
        <f>+DT33</f>
        <v/>
      </c>
      <c r="EA75" s="192">
        <f>+DU33</f>
        <v/>
      </c>
      <c r="EB75" s="192">
        <f>+DV33</f>
        <v/>
      </c>
    </row>
    <row r="76" hidden="1" ht="13.5" customHeight="1" thickTop="1">
      <c r="A76" s="217">
        <f>+IF(A75&gt;=$B$14," ",(A75+1))</f>
        <v/>
      </c>
      <c r="B76" s="161">
        <f>+IF(A76=" ",0,B75)</f>
        <v/>
      </c>
      <c r="C76" s="161">
        <f>IF(A76=" ",0,-PPMT($E$13,A76,$B$14,$B$12))</f>
        <v/>
      </c>
      <c r="D76" s="161">
        <f>IF(A76=" ",0,-IPMT($E$13,A76,$B$14,$B$12))</f>
        <v/>
      </c>
      <c r="E76" s="183" t="n"/>
      <c r="F76" s="186" t="n"/>
      <c r="G76" s="217">
        <f>+IF(G75&gt;=$H$14," ",(G75+1))</f>
        <v/>
      </c>
      <c r="H76" s="161">
        <f>+IF(G76=" ",0,H75)</f>
        <v/>
      </c>
      <c r="I76" s="161">
        <f>IF(G76=" ",0,-PPMT($K$13,G76,$H$14,$H$12))</f>
        <v/>
      </c>
      <c r="J76" s="161">
        <f>IF(G76=" ",0,-IPMT($K$13,G76,$H$14,$H$12))</f>
        <v/>
      </c>
      <c r="K76" s="218" t="n"/>
      <c r="L76" s="217">
        <f>+IF(L75&gt;=$M$14," ",(L75+1))</f>
        <v/>
      </c>
      <c r="M76" s="161">
        <f>+IF(L76=" ",0,M75)</f>
        <v/>
      </c>
      <c r="N76" s="161">
        <f>IF(L76=" ",0,-PPMT($P$13,L76,$M$14,$M$12))</f>
        <v/>
      </c>
      <c r="O76" s="161">
        <f>IF(L76=" ",0,-IPMT($P$13,L76,$M$14,$M$12))</f>
        <v/>
      </c>
      <c r="P76" s="218" t="n"/>
      <c r="Q76" s="186" t="n"/>
      <c r="R76" s="217">
        <f>+IF(R75&gt;=$S$14," ",(R75+1))</f>
        <v/>
      </c>
      <c r="S76" s="161">
        <f>+IF(R76=" ",0,S75)</f>
        <v/>
      </c>
      <c r="T76" s="161">
        <f>IF(R76=" ",0,-PPMT($V$13,R76,$S$14,$S$12))</f>
        <v/>
      </c>
      <c r="U76" s="161">
        <f>IF(R76=" ",0,-IPMT($V$13,R76,$S$14,$S$12))</f>
        <v/>
      </c>
      <c r="V76" s="218" t="n"/>
      <c r="W76" s="186" t="n"/>
      <c r="AP76" s="161">
        <f>+IF(ISERROR(PV($E$13,A77,,D77)),0,(PV($E$13,A77,,D77)))</f>
        <v/>
      </c>
      <c r="AQ76" s="161">
        <f>+IF(ISERROR(PV($E$13,A77,,#REF!)),0,(PV($E$13,A77,,#REF!)))</f>
        <v/>
      </c>
      <c r="CR76" s="161">
        <f>+CL34</f>
        <v/>
      </c>
      <c r="CS76" s="161">
        <f>+CM34</f>
        <v/>
      </c>
      <c r="CT76" s="161">
        <f>+CN34</f>
        <v/>
      </c>
      <c r="CU76" s="161">
        <f>+CO34</f>
        <v/>
      </c>
      <c r="CV76" s="161">
        <f>+CP34</f>
        <v/>
      </c>
      <c r="CW76" s="161">
        <f>+CQ34</f>
        <v/>
      </c>
      <c r="CX76" s="161">
        <f>+CR34</f>
        <v/>
      </c>
      <c r="CY76" s="161">
        <f>+CS34</f>
        <v/>
      </c>
      <c r="CZ76" s="161">
        <f>+CT34</f>
        <v/>
      </c>
      <c r="DA76" s="161">
        <f>+CU34</f>
        <v/>
      </c>
      <c r="DB76" s="161">
        <f>+CV34</f>
        <v/>
      </c>
      <c r="DC76" s="161">
        <f>+CW34</f>
        <v/>
      </c>
      <c r="DD76" s="161">
        <f>+CX34</f>
        <v/>
      </c>
      <c r="DE76" s="161">
        <f>+CY34</f>
        <v/>
      </c>
      <c r="DF76" s="161">
        <f>+CZ34</f>
        <v/>
      </c>
      <c r="DG76" s="161">
        <f>+DA34</f>
        <v/>
      </c>
      <c r="DH76" s="161">
        <f>+DB34</f>
        <v/>
      </c>
      <c r="DI76" s="161">
        <f>+DC34</f>
        <v/>
      </c>
      <c r="DJ76" s="161">
        <f>+DD34</f>
        <v/>
      </c>
      <c r="DK76" s="161">
        <f>+DE34</f>
        <v/>
      </c>
      <c r="DL76" s="161">
        <f>+DF34</f>
        <v/>
      </c>
      <c r="DM76" s="161">
        <f>+DG34</f>
        <v/>
      </c>
      <c r="DN76" s="161">
        <f>+DH34</f>
        <v/>
      </c>
      <c r="DO76" s="161">
        <f>+DI34</f>
        <v/>
      </c>
      <c r="DP76" s="161">
        <f>+DJ34</f>
        <v/>
      </c>
      <c r="DQ76" s="161">
        <f>+DK34</f>
        <v/>
      </c>
      <c r="DR76" s="161">
        <f>+DL34</f>
        <v/>
      </c>
      <c r="DS76" s="161">
        <f>+DM34</f>
        <v/>
      </c>
      <c r="DT76" s="161">
        <f>+DN34</f>
        <v/>
      </c>
      <c r="DU76" s="161">
        <f>+DO34</f>
        <v/>
      </c>
      <c r="DV76" s="161">
        <f>+DP34</f>
        <v/>
      </c>
      <c r="DW76" s="161">
        <f>+DQ34</f>
        <v/>
      </c>
      <c r="DX76" s="161">
        <f>+DR34</f>
        <v/>
      </c>
      <c r="DY76" s="161">
        <f>+DS34</f>
        <v/>
      </c>
      <c r="DZ76" s="161">
        <f>+DT34</f>
        <v/>
      </c>
      <c r="EA76" s="161">
        <f>+DU34</f>
        <v/>
      </c>
      <c r="EB76" s="161">
        <f>+DV34</f>
        <v/>
      </c>
    </row>
    <row r="77" hidden="1" ht="12.75" customHeight="1">
      <c r="A77" s="217">
        <f>+IF(A76&gt;=$B$14," ",(A76+1))</f>
        <v/>
      </c>
      <c r="B77" s="161">
        <f>+IF(A77=" ",0,B76)</f>
        <v/>
      </c>
      <c r="C77" s="161">
        <f>IF(A77=" ",0,-PPMT($E$13,A77,$B$14,$B$12))</f>
        <v/>
      </c>
      <c r="D77" s="161">
        <f>IF(A77=" ",0,-IPMT($E$13,A77,$B$14,$B$12))</f>
        <v/>
      </c>
      <c r="E77" s="183" t="n"/>
      <c r="F77" s="186" t="n"/>
      <c r="G77" s="217">
        <f>+IF(G76&gt;=$H$14," ",(G76+1))</f>
        <v/>
      </c>
      <c r="H77" s="161">
        <f>+IF(G77=" ",0,H76)</f>
        <v/>
      </c>
      <c r="I77" s="161">
        <f>IF(G77=" ",0,-PPMT($K$13,G77,$H$14,$H$12))</f>
        <v/>
      </c>
      <c r="J77" s="161">
        <f>IF(G77=" ",0,-IPMT($K$13,G77,$H$14,$H$12))</f>
        <v/>
      </c>
      <c r="K77" s="218" t="n"/>
      <c r="L77" s="217">
        <f>+IF(L76&gt;=$M$14," ",(L76+1))</f>
        <v/>
      </c>
      <c r="M77" s="161">
        <f>+IF(L77=" ",0,M76)</f>
        <v/>
      </c>
      <c r="N77" s="161">
        <f>IF(L77=" ",0,-PPMT($P$13,L77,$M$14,$M$12))</f>
        <v/>
      </c>
      <c r="O77" s="161">
        <f>IF(L77=" ",0,-IPMT($P$13,L77,$M$14,$M$12))</f>
        <v/>
      </c>
      <c r="P77" s="218" t="n"/>
      <c r="Q77" s="186" t="n"/>
      <c r="R77" s="217">
        <f>+IF(R76&gt;=$S$14," ",(R76+1))</f>
        <v/>
      </c>
      <c r="S77" s="161">
        <f>+IF(R77=" ",0,S76)</f>
        <v/>
      </c>
      <c r="T77" s="161">
        <f>IF(R77=" ",0,-PPMT($V$13,R77,$S$14,$S$12))</f>
        <v/>
      </c>
      <c r="U77" s="161">
        <f>IF(R77=" ",0,-IPMT($V$13,R77,$S$14,$S$12))</f>
        <v/>
      </c>
      <c r="V77" s="218" t="n"/>
      <c r="W77" s="186" t="n"/>
      <c r="AP77" s="161">
        <f>+IF(ISERROR(PV($E$13,A78,,D78)),0,(PV($E$13,A78,,D78)))</f>
        <v/>
      </c>
      <c r="AQ77" s="161">
        <f>+IF(ISERROR(PV($E$13,A78,,#REF!)),0,(PV($E$13,A78,,#REF!)))</f>
        <v/>
      </c>
      <c r="CS77" s="1564">
        <f>+CM35</f>
        <v/>
      </c>
      <c r="CT77" s="1564">
        <f>+CN35</f>
        <v/>
      </c>
      <c r="CU77" s="1564">
        <f>+CO35</f>
        <v/>
      </c>
      <c r="CV77" s="1564">
        <f>+CP35</f>
        <v/>
      </c>
      <c r="CW77" s="1564">
        <f>+CQ35</f>
        <v/>
      </c>
      <c r="CX77" s="1564">
        <f>+CR35</f>
        <v/>
      </c>
      <c r="CY77" s="1564">
        <f>+CS35</f>
        <v/>
      </c>
      <c r="CZ77" s="1564">
        <f>+CT35</f>
        <v/>
      </c>
      <c r="DA77" s="1564">
        <f>+CU35</f>
        <v/>
      </c>
      <c r="DB77" s="1564">
        <f>+CV35</f>
        <v/>
      </c>
      <c r="DC77" s="1564">
        <f>+CW35</f>
        <v/>
      </c>
      <c r="DD77" s="1564">
        <f>+CX35</f>
        <v/>
      </c>
      <c r="DE77" s="1564">
        <f>+CY35</f>
        <v/>
      </c>
      <c r="DF77" s="1564">
        <f>+CZ35</f>
        <v/>
      </c>
      <c r="DG77" s="1564">
        <f>+DA35</f>
        <v/>
      </c>
      <c r="DH77" s="1564">
        <f>+DB35</f>
        <v/>
      </c>
      <c r="DI77" s="1564">
        <f>+DC35</f>
        <v/>
      </c>
      <c r="DJ77" s="1564">
        <f>+DD35</f>
        <v/>
      </c>
      <c r="DK77" s="1564">
        <f>+DE35</f>
        <v/>
      </c>
      <c r="DL77" s="1564">
        <f>+DF35</f>
        <v/>
      </c>
      <c r="DM77" s="1564">
        <f>+DG35</f>
        <v/>
      </c>
      <c r="DN77" s="1564">
        <f>+DH35</f>
        <v/>
      </c>
      <c r="DO77" s="1564">
        <f>+DI35</f>
        <v/>
      </c>
      <c r="DP77" s="1564">
        <f>+DJ35</f>
        <v/>
      </c>
      <c r="DQ77" s="1564">
        <f>+DK35</f>
        <v/>
      </c>
      <c r="DR77" s="1564">
        <f>+DL35</f>
        <v/>
      </c>
      <c r="DS77" s="1564">
        <f>+DM35</f>
        <v/>
      </c>
      <c r="DT77" s="1564">
        <f>+DN35</f>
        <v/>
      </c>
      <c r="DU77" s="1564">
        <f>+DO35</f>
        <v/>
      </c>
      <c r="DV77" s="1564">
        <f>+DP35</f>
        <v/>
      </c>
      <c r="DW77" s="1564">
        <f>+DQ35</f>
        <v/>
      </c>
      <c r="DX77" s="1564">
        <f>+DR35</f>
        <v/>
      </c>
      <c r="DY77" s="1564">
        <f>+DS35</f>
        <v/>
      </c>
      <c r="DZ77" s="1564">
        <f>+DT35</f>
        <v/>
      </c>
      <c r="EA77" s="1564">
        <f>+DU35</f>
        <v/>
      </c>
      <c r="EB77" s="1564">
        <f>+DV35</f>
        <v/>
      </c>
    </row>
    <row r="78" hidden="1" ht="12.75" customHeight="1">
      <c r="A78" s="217">
        <f>+IF(A77&gt;=$B$14," ",(A77+1))</f>
        <v/>
      </c>
      <c r="B78" s="161">
        <f>+IF(A78=" ",0,B77)</f>
        <v/>
      </c>
      <c r="C78" s="161">
        <f>IF(A78=" ",0,-PPMT($E$13,A78,$B$14,$B$12))</f>
        <v/>
      </c>
      <c r="D78" s="161">
        <f>IF(A78=" ",0,-IPMT($E$13,A78,$B$14,$B$12))</f>
        <v/>
      </c>
      <c r="E78" s="183" t="n"/>
      <c r="F78" s="186" t="n"/>
      <c r="G78" s="217">
        <f>+IF(G77&gt;=$H$14," ",(G77+1))</f>
        <v/>
      </c>
      <c r="H78" s="161">
        <f>+IF(G78=" ",0,H77)</f>
        <v/>
      </c>
      <c r="I78" s="161">
        <f>IF(G78=" ",0,-PPMT($K$13,G78,$H$14,$H$12))</f>
        <v/>
      </c>
      <c r="J78" s="161">
        <f>IF(G78=" ",0,-IPMT($K$13,G78,$H$14,$H$12))</f>
        <v/>
      </c>
      <c r="K78" s="218" t="n"/>
      <c r="L78" s="217">
        <f>+IF(L77&gt;=$M$14," ",(L77+1))</f>
        <v/>
      </c>
      <c r="M78" s="161">
        <f>+IF(L78=" ",0,M77)</f>
        <v/>
      </c>
      <c r="N78" s="161">
        <f>IF(L78=" ",0,-PPMT($P$13,L78,$M$14,$M$12))</f>
        <v/>
      </c>
      <c r="O78" s="161">
        <f>IF(L78=" ",0,-IPMT($P$13,L78,$M$14,$M$12))</f>
        <v/>
      </c>
      <c r="P78" s="218" t="n"/>
      <c r="Q78" s="186" t="n"/>
      <c r="R78" s="217">
        <f>+IF(R77&gt;=$S$14," ",(R77+1))</f>
        <v/>
      </c>
      <c r="S78" s="161">
        <f>+IF(R78=" ",0,S77)</f>
        <v/>
      </c>
      <c r="T78" s="161">
        <f>IF(R78=" ",0,-PPMT($V$13,R78,$S$14,$S$12))</f>
        <v/>
      </c>
      <c r="U78" s="161">
        <f>IF(R78=" ",0,-IPMT($V$13,R78,$S$14,$S$12))</f>
        <v/>
      </c>
      <c r="V78" s="218" t="n"/>
      <c r="W78" s="186" t="n"/>
      <c r="AP78" s="161">
        <f>+IF(ISERROR(PV($E$13,A79,,D79)),0,(PV($E$13,A79,,D79)))</f>
        <v/>
      </c>
      <c r="AQ78" s="161">
        <f>+IF(ISERROR(PV($E$13,A79,,#REF!)),0,(PV($E$13,A79,,#REF!)))</f>
        <v/>
      </c>
      <c r="CS78" s="161">
        <f>+CM36</f>
        <v/>
      </c>
      <c r="CT78" s="161">
        <f>+CN36</f>
        <v/>
      </c>
      <c r="CU78" s="161">
        <f>+CO36</f>
        <v/>
      </c>
      <c r="CV78" s="161">
        <f>+CP36</f>
        <v/>
      </c>
      <c r="CW78" s="161">
        <f>+CQ36</f>
        <v/>
      </c>
      <c r="CX78" s="161">
        <f>+CR36</f>
        <v/>
      </c>
      <c r="CY78" s="161">
        <f>+CS36</f>
        <v/>
      </c>
      <c r="CZ78" s="161">
        <f>+CT36</f>
        <v/>
      </c>
      <c r="DA78" s="161">
        <f>+CU36</f>
        <v/>
      </c>
      <c r="DB78" s="161">
        <f>+CV36</f>
        <v/>
      </c>
      <c r="DC78" s="161">
        <f>+CW36</f>
        <v/>
      </c>
      <c r="DD78" s="161">
        <f>+CX36</f>
        <v/>
      </c>
      <c r="DE78" s="161">
        <f>+CY36</f>
        <v/>
      </c>
      <c r="DF78" s="161">
        <f>+CZ36</f>
        <v/>
      </c>
      <c r="DG78" s="161">
        <f>+DA36</f>
        <v/>
      </c>
      <c r="DH78" s="161">
        <f>+DB36</f>
        <v/>
      </c>
      <c r="DI78" s="161">
        <f>+DC36</f>
        <v/>
      </c>
      <c r="DJ78" s="161">
        <f>+DD36</f>
        <v/>
      </c>
      <c r="DK78" s="161">
        <f>+DE36</f>
        <v/>
      </c>
      <c r="DL78" s="161">
        <f>+DF36</f>
        <v/>
      </c>
      <c r="DM78" s="161">
        <f>+DG36</f>
        <v/>
      </c>
      <c r="DN78" s="161">
        <f>+DH36</f>
        <v/>
      </c>
      <c r="DO78" s="161">
        <f>+DI36</f>
        <v/>
      </c>
      <c r="DP78" s="161">
        <f>+DJ36</f>
        <v/>
      </c>
      <c r="DQ78" s="161">
        <f>+DK36</f>
        <v/>
      </c>
      <c r="DR78" s="161">
        <f>+DL36</f>
        <v/>
      </c>
      <c r="DS78" s="161">
        <f>+DM36</f>
        <v/>
      </c>
      <c r="DT78" s="161">
        <f>+DN36</f>
        <v/>
      </c>
      <c r="DU78" s="161">
        <f>+DO36</f>
        <v/>
      </c>
      <c r="DV78" s="161">
        <f>+DP36</f>
        <v/>
      </c>
      <c r="DW78" s="161">
        <f>+DQ36</f>
        <v/>
      </c>
      <c r="DX78" s="161">
        <f>+DR36</f>
        <v/>
      </c>
      <c r="DY78" s="161">
        <f>+DS36</f>
        <v/>
      </c>
      <c r="DZ78" s="161">
        <f>+DT36</f>
        <v/>
      </c>
      <c r="EA78" s="161">
        <f>+DU36</f>
        <v/>
      </c>
      <c r="EB78" s="161">
        <f>+DV36</f>
        <v/>
      </c>
      <c r="EC78" s="161">
        <f>+DW36</f>
        <v/>
      </c>
    </row>
    <row r="79" hidden="1" ht="12.75" customHeight="1">
      <c r="A79" s="217">
        <f>+IF(A78&gt;=$B$14," ",(A78+1))</f>
        <v/>
      </c>
      <c r="B79" s="161">
        <f>+IF(A79=" ",0,B78)</f>
        <v/>
      </c>
      <c r="C79" s="161">
        <f>IF(A79=" ",0,-PPMT($E$13,A79,$B$14,$B$12))</f>
        <v/>
      </c>
      <c r="D79" s="161">
        <f>IF(A79=" ",0,-IPMT($E$13,A79,$B$14,$B$12))</f>
        <v/>
      </c>
      <c r="E79" s="183" t="n"/>
      <c r="F79" s="186" t="n"/>
      <c r="G79" s="217">
        <f>+IF(G78&gt;=$H$14," ",(G78+1))</f>
        <v/>
      </c>
      <c r="H79" s="161">
        <f>+IF(G79=" ",0,H78)</f>
        <v/>
      </c>
      <c r="I79" s="161">
        <f>IF(G79=" ",0,-PPMT($K$13,G79,$H$14,$H$12))</f>
        <v/>
      </c>
      <c r="J79" s="161">
        <f>IF(G79=" ",0,-IPMT($K$13,G79,$H$14,$H$12))</f>
        <v/>
      </c>
      <c r="K79" s="218" t="n"/>
      <c r="L79" s="217">
        <f>+IF(L78&gt;=$M$14," ",(L78+1))</f>
        <v/>
      </c>
      <c r="M79" s="161">
        <f>+IF(L79=" ",0,M78)</f>
        <v/>
      </c>
      <c r="N79" s="161">
        <f>IF(L79=" ",0,-PPMT($P$13,L79,$M$14,$M$12))</f>
        <v/>
      </c>
      <c r="O79" s="161">
        <f>IF(L79=" ",0,-IPMT($P$13,L79,$M$14,$M$12))</f>
        <v/>
      </c>
      <c r="P79" s="218" t="n"/>
      <c r="Q79" s="186" t="n"/>
      <c r="R79" s="217">
        <f>+IF(R78&gt;=$S$14," ",(R78+1))</f>
        <v/>
      </c>
      <c r="S79" s="161">
        <f>+IF(R79=" ",0,S78)</f>
        <v/>
      </c>
      <c r="T79" s="161">
        <f>IF(R79=" ",0,-PPMT($V$13,R79,$S$14,$S$12))</f>
        <v/>
      </c>
      <c r="U79" s="161">
        <f>IF(R79=" ",0,-IPMT($V$13,R79,$S$14,$S$12))</f>
        <v/>
      </c>
      <c r="V79" s="218" t="n"/>
      <c r="W79" s="186" t="n"/>
      <c r="AP79" s="161">
        <f>+IF(ISERROR(PV($E$13,A80,,D80)),0,(PV($E$13,A80,,D80)))</f>
        <v/>
      </c>
      <c r="AQ79" s="161">
        <f>+IF(ISERROR(PV($E$13,A80,,#REF!)),0,(PV($E$13,A80,,#REF!)))</f>
        <v/>
      </c>
      <c r="CS79" s="161">
        <f>+CM37</f>
        <v/>
      </c>
      <c r="CT79" s="161">
        <f>+CN37</f>
        <v/>
      </c>
      <c r="CU79" s="161">
        <f>+CO37</f>
        <v/>
      </c>
      <c r="CV79" s="161">
        <f>+CP37</f>
        <v/>
      </c>
      <c r="CW79" s="161">
        <f>+CQ37</f>
        <v/>
      </c>
      <c r="CX79" s="161">
        <f>+CR37</f>
        <v/>
      </c>
      <c r="CY79" s="161">
        <f>+CS37</f>
        <v/>
      </c>
      <c r="CZ79" s="161">
        <f>+CT37</f>
        <v/>
      </c>
      <c r="DA79" s="161">
        <f>+CU37</f>
        <v/>
      </c>
      <c r="DB79" s="161">
        <f>+CV37</f>
        <v/>
      </c>
      <c r="DC79" s="161">
        <f>+CW37</f>
        <v/>
      </c>
      <c r="DD79" s="161">
        <f>+CX37</f>
        <v/>
      </c>
      <c r="DE79" s="161">
        <f>+CY37</f>
        <v/>
      </c>
      <c r="DF79" s="161">
        <f>+CZ37</f>
        <v/>
      </c>
      <c r="DG79" s="161">
        <f>+DA37</f>
        <v/>
      </c>
      <c r="DH79" s="161">
        <f>+DB37</f>
        <v/>
      </c>
      <c r="DI79" s="161">
        <f>+DC37</f>
        <v/>
      </c>
      <c r="DJ79" s="161">
        <f>+DD37</f>
        <v/>
      </c>
      <c r="DK79" s="161">
        <f>+DE37</f>
        <v/>
      </c>
      <c r="DL79" s="161">
        <f>+DF37</f>
        <v/>
      </c>
      <c r="DM79" s="161">
        <f>+DG37</f>
        <v/>
      </c>
      <c r="DN79" s="161">
        <f>+DH37</f>
        <v/>
      </c>
      <c r="DO79" s="161">
        <f>+DI37</f>
        <v/>
      </c>
      <c r="DP79" s="161">
        <f>+DJ37</f>
        <v/>
      </c>
      <c r="DQ79" s="161">
        <f>+DK37</f>
        <v/>
      </c>
      <c r="DR79" s="161">
        <f>+DL37</f>
        <v/>
      </c>
      <c r="DS79" s="161">
        <f>+DM37</f>
        <v/>
      </c>
      <c r="DT79" s="161">
        <f>+DN37</f>
        <v/>
      </c>
      <c r="DU79" s="161">
        <f>+DO37</f>
        <v/>
      </c>
      <c r="DV79" s="161">
        <f>+DP37</f>
        <v/>
      </c>
      <c r="DW79" s="161">
        <f>+DQ37</f>
        <v/>
      </c>
      <c r="DX79" s="161">
        <f>+DR37</f>
        <v/>
      </c>
      <c r="DY79" s="161">
        <f>+DS37</f>
        <v/>
      </c>
      <c r="DZ79" s="161">
        <f>+DT37</f>
        <v/>
      </c>
      <c r="EA79" s="161">
        <f>+DU37</f>
        <v/>
      </c>
      <c r="EB79" s="161">
        <f>+DV37</f>
        <v/>
      </c>
      <c r="EC79" s="161">
        <f>+DW37</f>
        <v/>
      </c>
    </row>
    <row r="80" hidden="1" ht="13.5" customHeight="1" thickBot="1">
      <c r="A80" s="217">
        <f>+IF(A79&gt;=$B$14," ",(A79+1))</f>
        <v/>
      </c>
      <c r="B80" s="161">
        <f>+IF(A80=" ",0,B79)</f>
        <v/>
      </c>
      <c r="C80" s="161">
        <f>IF(A80=" ",0,-PPMT($E$13,A80,$B$14,$B$12))</f>
        <v/>
      </c>
      <c r="D80" s="161">
        <f>IF(A80=" ",0,-IPMT($E$13,A80,$B$14,$B$12))</f>
        <v/>
      </c>
      <c r="E80" s="183" t="n"/>
      <c r="F80" s="186" t="n"/>
      <c r="G80" s="217">
        <f>+IF(G79&gt;=$H$14," ",(G79+1))</f>
        <v/>
      </c>
      <c r="H80" s="161">
        <f>+IF(G80=" ",0,H79)</f>
        <v/>
      </c>
      <c r="I80" s="161">
        <f>IF(G80=" ",0,-PPMT($K$13,G80,$H$14,$H$12))</f>
        <v/>
      </c>
      <c r="J80" s="161">
        <f>IF(G80=" ",0,-IPMT($K$13,G80,$H$14,$H$12))</f>
        <v/>
      </c>
      <c r="K80" s="218" t="n"/>
      <c r="L80" s="217">
        <f>+IF(L79&gt;=$M$14," ",(L79+1))</f>
        <v/>
      </c>
      <c r="M80" s="161">
        <f>+IF(L80=" ",0,M79)</f>
        <v/>
      </c>
      <c r="N80" s="161">
        <f>IF(L80=" ",0,-PPMT($P$13,L80,$M$14,$M$12))</f>
        <v/>
      </c>
      <c r="O80" s="161">
        <f>IF(L80=" ",0,-IPMT($P$13,L80,$M$14,$M$12))</f>
        <v/>
      </c>
      <c r="P80" s="218" t="n"/>
      <c r="Q80" s="186" t="n"/>
      <c r="R80" s="217">
        <f>+IF(R79&gt;=$S$14," ",(R79+1))</f>
        <v/>
      </c>
      <c r="S80" s="161">
        <f>+IF(R80=" ",0,S79)</f>
        <v/>
      </c>
      <c r="T80" s="161">
        <f>IF(R80=" ",0,-PPMT($V$13,R80,$S$14,$S$12))</f>
        <v/>
      </c>
      <c r="U80" s="161">
        <f>IF(R80=" ",0,-IPMT($V$13,R80,$S$14,$S$12))</f>
        <v/>
      </c>
      <c r="V80" s="218" t="n"/>
      <c r="W80" s="186" t="n"/>
      <c r="AP80" s="161">
        <f>+IF(ISERROR(PV($E$13,A222,,D222)),0,(PV($E$13,A222,,D222)))</f>
        <v/>
      </c>
      <c r="AQ80" s="161">
        <f>+IF(ISERROR(PV($E$13,A222,,#REF!)),0,(PV($E$13,A222,,#REF!)))</f>
        <v/>
      </c>
      <c r="CS80" s="192">
        <f>+CM38</f>
        <v/>
      </c>
      <c r="CT80" s="192">
        <f>+CN38</f>
        <v/>
      </c>
      <c r="CU80" s="192">
        <f>+CO38</f>
        <v/>
      </c>
      <c r="CV80" s="192">
        <f>+CP38</f>
        <v/>
      </c>
      <c r="CW80" s="192">
        <f>+CQ38</f>
        <v/>
      </c>
      <c r="CX80" s="192">
        <f>+CR38</f>
        <v/>
      </c>
      <c r="CY80" s="192">
        <f>+CS38</f>
        <v/>
      </c>
      <c r="CZ80" s="192">
        <f>+CT38</f>
        <v/>
      </c>
      <c r="DA80" s="192">
        <f>+CU38</f>
        <v/>
      </c>
      <c r="DB80" s="192">
        <f>+CV38</f>
        <v/>
      </c>
      <c r="DC80" s="192">
        <f>+CW38</f>
        <v/>
      </c>
      <c r="DD80" s="192">
        <f>+CX38</f>
        <v/>
      </c>
      <c r="DE80" s="192">
        <f>+CY38</f>
        <v/>
      </c>
      <c r="DF80" s="192">
        <f>+CZ38</f>
        <v/>
      </c>
      <c r="DG80" s="192">
        <f>+DA38</f>
        <v/>
      </c>
      <c r="DH80" s="192">
        <f>+DB38</f>
        <v/>
      </c>
      <c r="DI80" s="192">
        <f>+DC38</f>
        <v/>
      </c>
      <c r="DJ80" s="192">
        <f>+DD38</f>
        <v/>
      </c>
      <c r="DK80" s="192">
        <f>+DE38</f>
        <v/>
      </c>
      <c r="DL80" s="192">
        <f>+DF38</f>
        <v/>
      </c>
      <c r="DM80" s="192">
        <f>+DG38</f>
        <v/>
      </c>
      <c r="DN80" s="192">
        <f>+DH38</f>
        <v/>
      </c>
      <c r="DO80" s="192">
        <f>+DI38</f>
        <v/>
      </c>
      <c r="DP80" s="192">
        <f>+DJ38</f>
        <v/>
      </c>
      <c r="DQ80" s="192">
        <f>+DK38</f>
        <v/>
      </c>
      <c r="DR80" s="192">
        <f>+DL38</f>
        <v/>
      </c>
      <c r="DS80" s="192">
        <f>+DM38</f>
        <v/>
      </c>
      <c r="DT80" s="192">
        <f>+DN38</f>
        <v/>
      </c>
      <c r="DU80" s="192">
        <f>+DO38</f>
        <v/>
      </c>
      <c r="DV80" s="192">
        <f>+DP38</f>
        <v/>
      </c>
      <c r="DW80" s="192">
        <f>+DQ38</f>
        <v/>
      </c>
      <c r="DX80" s="192">
        <f>+DR38</f>
        <v/>
      </c>
      <c r="DY80" s="192">
        <f>+DS38</f>
        <v/>
      </c>
      <c r="DZ80" s="192">
        <f>+DT38</f>
        <v/>
      </c>
      <c r="EA80" s="192">
        <f>+DU38</f>
        <v/>
      </c>
      <c r="EB80" s="192">
        <f>+DV38</f>
        <v/>
      </c>
      <c r="EC80" s="192">
        <f>+DW38</f>
        <v/>
      </c>
    </row>
    <row r="81" hidden="1" ht="13.5" customHeight="1" thickTop="1">
      <c r="A81" s="217">
        <f>+IF(A80&gt;=$B$14," ",(A80+1))</f>
        <v/>
      </c>
      <c r="B81" s="161">
        <f>+IF(A81=" ",0,B80)</f>
        <v/>
      </c>
      <c r="C81" s="161">
        <f>IF(A81=" ",0,-PPMT($E$13,A81,$B$14,$B$12))</f>
        <v/>
      </c>
      <c r="D81" s="161">
        <f>IF(A81=" ",0,-IPMT($E$13,A81,$B$14,$B$12))</f>
        <v/>
      </c>
      <c r="F81" s="222" t="n"/>
      <c r="G81" s="217">
        <f>+IF(G80&gt;=$H$14," ",(G80+1))</f>
        <v/>
      </c>
      <c r="H81" s="161">
        <f>+IF(G81=" ",0,H80)</f>
        <v/>
      </c>
      <c r="I81" s="161">
        <f>IF(G81=" ",0,-PPMT($K$13,G81,$H$14,$H$12))</f>
        <v/>
      </c>
      <c r="J81" s="161">
        <f>IF(G81=" ",0,-IPMT($K$13,G81,$H$14,$H$12))</f>
        <v/>
      </c>
      <c r="K81" s="223" t="n"/>
      <c r="L81" s="217">
        <f>+IF(L80&gt;=$M$14," ",(L80+1))</f>
        <v/>
      </c>
      <c r="M81" s="161">
        <f>+IF(L81=" ",0,M80)</f>
        <v/>
      </c>
      <c r="N81" s="161">
        <f>IF(L81=" ",0,-PPMT($P$13,L81,$M$14,$M$12))</f>
        <v/>
      </c>
      <c r="O81" s="161">
        <f>IF(L81=" ",0,-IPMT($P$13,L81,$M$14,$M$12))</f>
        <v/>
      </c>
      <c r="P81" s="223" t="n"/>
      <c r="Q81" s="222" t="n"/>
      <c r="R81" s="217">
        <f>+IF(R80&gt;=$S$14," ",(R80+1))</f>
        <v/>
      </c>
      <c r="S81" s="161">
        <f>+IF(R81=" ",0,S80)</f>
        <v/>
      </c>
      <c r="T81" s="161">
        <f>IF(R81=" ",0,-PPMT($V$13,R81,$S$14,$S$12))</f>
        <v/>
      </c>
      <c r="U81" s="161">
        <f>IF(R81=" ",0,-IPMT($V$13,R81,$S$14,$S$12))</f>
        <v/>
      </c>
      <c r="V81" s="218" t="n"/>
      <c r="W81" s="186" t="n"/>
      <c r="AP81" s="161" t="n"/>
      <c r="AQ81" s="161" t="n"/>
      <c r="CS81" s="224" t="n"/>
      <c r="CT81" s="224" t="n"/>
      <c r="CU81" s="224" t="n"/>
      <c r="CV81" s="224" t="n"/>
      <c r="CW81" s="224" t="n"/>
      <c r="CX81" s="224" t="n"/>
      <c r="CY81" s="224" t="n"/>
      <c r="CZ81" s="224" t="n"/>
      <c r="DA81" s="224" t="n"/>
      <c r="DB81" s="224" t="n"/>
      <c r="DC81" s="224" t="n"/>
      <c r="DD81" s="224" t="n"/>
      <c r="DE81" s="224" t="n"/>
      <c r="DF81" s="224" t="n"/>
      <c r="DG81" s="224" t="n"/>
      <c r="DH81" s="224" t="n"/>
      <c r="DI81" s="224" t="n"/>
      <c r="DJ81" s="224" t="n"/>
      <c r="DK81" s="224" t="n"/>
      <c r="DL81" s="224" t="n"/>
      <c r="DM81" s="224" t="n"/>
      <c r="DN81" s="224" t="n"/>
      <c r="DO81" s="224" t="n"/>
      <c r="DP81" s="224" t="n"/>
      <c r="DQ81" s="224" t="n"/>
      <c r="DR81" s="224" t="n"/>
      <c r="DS81" s="224" t="n"/>
      <c r="DT81" s="224" t="n"/>
      <c r="DU81" s="224" t="n"/>
      <c r="DV81" s="224" t="n"/>
      <c r="DW81" s="224" t="n"/>
      <c r="DX81" s="224" t="n"/>
      <c r="DY81" s="224" t="n"/>
      <c r="DZ81" s="224" t="n"/>
      <c r="EA81" s="224" t="n"/>
      <c r="EB81" s="224" t="n"/>
      <c r="EC81" s="224" t="n"/>
    </row>
    <row r="82" hidden="1" ht="12.75" customHeight="1">
      <c r="A82" s="217">
        <f>+IF(A81&gt;=$B$14," ",(A81+1))</f>
        <v/>
      </c>
      <c r="B82" s="161">
        <f>+IF(A82=" ",0,B81)</f>
        <v/>
      </c>
      <c r="C82" s="161">
        <f>IF(A82=" ",0,-PPMT($E$13,A82,$B$14,$B$12))</f>
        <v/>
      </c>
      <c r="D82" s="161">
        <f>IF(A82=" ",0,-IPMT($E$13,A82,$B$14,$B$12))</f>
        <v/>
      </c>
      <c r="F82" s="222" t="n"/>
      <c r="G82" s="217">
        <f>+IF(G81&gt;=$H$14," ",(G81+1))</f>
        <v/>
      </c>
      <c r="H82" s="161">
        <f>+IF(G82=" ",0,H81)</f>
        <v/>
      </c>
      <c r="I82" s="161">
        <f>IF(G82=" ",0,-PPMT($K$13,G82,$H$14,$H$12))</f>
        <v/>
      </c>
      <c r="J82" s="161">
        <f>IF(G82=" ",0,-IPMT($K$13,G82,$H$14,$H$12))</f>
        <v/>
      </c>
      <c r="K82" s="223" t="n"/>
      <c r="L82" s="217">
        <f>+IF(L81&gt;=$M$14," ",(L81+1))</f>
        <v/>
      </c>
      <c r="M82" s="161">
        <f>+IF(L82=" ",0,M81)</f>
        <v/>
      </c>
      <c r="N82" s="161">
        <f>IF(L82=" ",0,-PPMT($P$13,L82,$M$14,$M$12))</f>
        <v/>
      </c>
      <c r="O82" s="161">
        <f>IF(L82=" ",0,-IPMT($P$13,L82,$M$14,$M$12))</f>
        <v/>
      </c>
      <c r="P82" s="223" t="n"/>
      <c r="Q82" s="222" t="n"/>
      <c r="R82" s="217">
        <f>+IF(R81&gt;=$S$14," ",(R81+1))</f>
        <v/>
      </c>
      <c r="S82" s="161">
        <f>+IF(R82=" ",0,S81)</f>
        <v/>
      </c>
      <c r="T82" s="161">
        <f>IF(R82=" ",0,-PPMT($V$13,R82,$S$14,$S$12))</f>
        <v/>
      </c>
      <c r="U82" s="161">
        <f>IF(R82=" ",0,-IPMT($V$13,R82,$S$14,$S$12))</f>
        <v/>
      </c>
      <c r="V82" s="218" t="n"/>
      <c r="W82" s="186" t="n"/>
      <c r="AP82" s="161" t="n"/>
      <c r="AQ82" s="161" t="n"/>
      <c r="CS82" s="224" t="n"/>
      <c r="CT82" s="224" t="n"/>
      <c r="CU82" s="224" t="n"/>
      <c r="CV82" s="224" t="n"/>
      <c r="CW82" s="224" t="n"/>
      <c r="CX82" s="224" t="n"/>
      <c r="CY82" s="224" t="n"/>
      <c r="CZ82" s="224" t="n"/>
      <c r="DA82" s="224" t="n"/>
      <c r="DB82" s="224" t="n"/>
      <c r="DC82" s="224" t="n"/>
      <c r="DD82" s="224" t="n"/>
      <c r="DE82" s="224" t="n"/>
      <c r="DF82" s="224" t="n"/>
      <c r="DG82" s="224" t="n"/>
      <c r="DH82" s="224" t="n"/>
      <c r="DI82" s="224" t="n"/>
      <c r="DJ82" s="224" t="n"/>
      <c r="DK82" s="224" t="n"/>
      <c r="DL82" s="224" t="n"/>
      <c r="DM82" s="224" t="n"/>
      <c r="DN82" s="224" t="n"/>
      <c r="DO82" s="224" t="n"/>
      <c r="DP82" s="224" t="n"/>
      <c r="DQ82" s="224" t="n"/>
      <c r="DR82" s="224" t="n"/>
      <c r="DS82" s="224" t="n"/>
      <c r="DT82" s="224" t="n"/>
      <c r="DU82" s="224" t="n"/>
      <c r="DV82" s="224" t="n"/>
      <c r="DW82" s="224" t="n"/>
      <c r="DX82" s="224" t="n"/>
      <c r="DY82" s="224" t="n"/>
      <c r="DZ82" s="224" t="n"/>
      <c r="EA82" s="224" t="n"/>
      <c r="EB82" s="224" t="n"/>
      <c r="EC82" s="224" t="n"/>
    </row>
    <row r="83" hidden="1" ht="12.75" customHeight="1">
      <c r="A83" s="217">
        <f>+IF(A82&gt;=$B$14," ",(A82+1))</f>
        <v/>
      </c>
      <c r="B83" s="161">
        <f>+IF(A83=" ",0,B82)</f>
        <v/>
      </c>
      <c r="C83" s="161">
        <f>IF(A83=" ",0,-PPMT($E$13,A83,$B$14,$B$12))</f>
        <v/>
      </c>
      <c r="D83" s="161">
        <f>IF(A83=" ",0,-IPMT($E$13,A83,$B$14,$B$12))</f>
        <v/>
      </c>
      <c r="F83" s="222" t="n"/>
      <c r="G83" s="217">
        <f>+IF(G82&gt;=$H$14," ",(G82+1))</f>
        <v/>
      </c>
      <c r="H83" s="161">
        <f>+IF(G83=" ",0,H82)</f>
        <v/>
      </c>
      <c r="I83" s="161">
        <f>IF(G83=" ",0,-PPMT($K$13,G83,$H$14,$H$12))</f>
        <v/>
      </c>
      <c r="J83" s="161">
        <f>IF(G83=" ",0,-IPMT($K$13,G83,$H$14,$H$12))</f>
        <v/>
      </c>
      <c r="K83" s="223" t="n"/>
      <c r="L83" s="217">
        <f>+IF(L82&gt;=$M$14," ",(L82+1))</f>
        <v/>
      </c>
      <c r="M83" s="161">
        <f>+IF(L83=" ",0,M82)</f>
        <v/>
      </c>
      <c r="N83" s="161">
        <f>IF(L83=" ",0,-PPMT($P$13,L83,$M$14,$M$12))</f>
        <v/>
      </c>
      <c r="O83" s="161">
        <f>IF(L83=" ",0,-IPMT($P$13,L83,$M$14,$M$12))</f>
        <v/>
      </c>
      <c r="P83" s="223" t="n"/>
      <c r="Q83" s="222" t="n"/>
      <c r="R83" s="217">
        <f>+IF(R82&gt;=$S$14," ",(R82+1))</f>
        <v/>
      </c>
      <c r="S83" s="161">
        <f>+IF(R83=" ",0,S82)</f>
        <v/>
      </c>
      <c r="T83" s="161">
        <f>IF(R83=" ",0,-PPMT($V$13,R83,$S$14,$S$12))</f>
        <v/>
      </c>
      <c r="U83" s="161">
        <f>IF(R83=" ",0,-IPMT($V$13,R83,$S$14,$S$12))</f>
        <v/>
      </c>
      <c r="V83" s="218" t="n"/>
      <c r="W83" s="186" t="n"/>
      <c r="AP83" s="161" t="n"/>
      <c r="AQ83" s="161" t="n"/>
      <c r="CS83" s="224" t="n"/>
      <c r="CT83" s="224" t="n"/>
      <c r="CU83" s="224" t="n"/>
      <c r="CV83" s="224" t="n"/>
      <c r="CW83" s="224" t="n"/>
      <c r="CX83" s="224" t="n"/>
      <c r="CY83" s="224" t="n"/>
      <c r="CZ83" s="224" t="n"/>
      <c r="DA83" s="224" t="n"/>
      <c r="DB83" s="224" t="n"/>
      <c r="DC83" s="224" t="n"/>
      <c r="DD83" s="224" t="n"/>
      <c r="DE83" s="224" t="n"/>
      <c r="DF83" s="224" t="n"/>
      <c r="DG83" s="224" t="n"/>
      <c r="DH83" s="224" t="n"/>
      <c r="DI83" s="224" t="n"/>
      <c r="DJ83" s="224" t="n"/>
      <c r="DK83" s="224" t="n"/>
      <c r="DL83" s="224" t="n"/>
      <c r="DM83" s="224" t="n"/>
      <c r="DN83" s="224" t="n"/>
      <c r="DO83" s="224" t="n"/>
      <c r="DP83" s="224" t="n"/>
      <c r="DQ83" s="224" t="n"/>
      <c r="DR83" s="224" t="n"/>
      <c r="DS83" s="224" t="n"/>
      <c r="DT83" s="224" t="n"/>
      <c r="DU83" s="224" t="n"/>
      <c r="DV83" s="224" t="n"/>
      <c r="DW83" s="224" t="n"/>
      <c r="DX83" s="224" t="n"/>
      <c r="DY83" s="224" t="n"/>
      <c r="DZ83" s="224" t="n"/>
      <c r="EA83" s="224" t="n"/>
      <c r="EB83" s="224" t="n"/>
      <c r="EC83" s="224" t="n"/>
    </row>
    <row r="84" hidden="1" ht="12.75" customHeight="1">
      <c r="A84" s="217">
        <f>+IF(A83&gt;=$B$14," ",(A83+1))</f>
        <v/>
      </c>
      <c r="B84" s="161">
        <f>+IF(A84=" ",0,B83)</f>
        <v/>
      </c>
      <c r="C84" s="161">
        <f>IF(A84=" ",0,-PPMT($E$13,A84,$B$14,$B$12))</f>
        <v/>
      </c>
      <c r="D84" s="161">
        <f>IF(A84=" ",0,-IPMT($E$13,A84,$B$14,$B$12))</f>
        <v/>
      </c>
      <c r="F84" s="222" t="n"/>
      <c r="G84" s="217">
        <f>+IF(G83&gt;=$H$14," ",(G83+1))</f>
        <v/>
      </c>
      <c r="H84" s="161">
        <f>+IF(G84=" ",0,H83)</f>
        <v/>
      </c>
      <c r="I84" s="161">
        <f>IF(G84=" ",0,-PPMT($K$13,G84,$H$14,$H$12))</f>
        <v/>
      </c>
      <c r="J84" s="161">
        <f>IF(G84=" ",0,-IPMT($K$13,G84,$H$14,$H$12))</f>
        <v/>
      </c>
      <c r="K84" s="223" t="n"/>
      <c r="L84" s="217">
        <f>+IF(L83&gt;=$M$14," ",(L83+1))</f>
        <v/>
      </c>
      <c r="M84" s="161">
        <f>+IF(L84=" ",0,M83)</f>
        <v/>
      </c>
      <c r="N84" s="161">
        <f>IF(L84=" ",0,-PPMT($P$13,L84,$M$14,$M$12))</f>
        <v/>
      </c>
      <c r="O84" s="161">
        <f>IF(L84=" ",0,-IPMT($P$13,L84,$M$14,$M$12))</f>
        <v/>
      </c>
      <c r="P84" s="223" t="n"/>
      <c r="Q84" s="222" t="n"/>
      <c r="R84" s="217">
        <f>+IF(R83&gt;=$S$14," ",(R83+1))</f>
        <v/>
      </c>
      <c r="S84" s="161">
        <f>+IF(R84=" ",0,S83)</f>
        <v/>
      </c>
      <c r="T84" s="161">
        <f>IF(R84=" ",0,-PPMT($V$13,R84,$S$14,$S$12))</f>
        <v/>
      </c>
      <c r="U84" s="161">
        <f>IF(R84=" ",0,-IPMT($V$13,R84,$S$14,$S$12))</f>
        <v/>
      </c>
      <c r="V84" s="218" t="n"/>
      <c r="W84" s="186" t="n"/>
      <c r="AP84" s="161" t="n"/>
      <c r="AQ84" s="161" t="n"/>
      <c r="CS84" s="224" t="n"/>
      <c r="CT84" s="224" t="n"/>
      <c r="CU84" s="224" t="n"/>
      <c r="CV84" s="224" t="n"/>
      <c r="CW84" s="224" t="n"/>
      <c r="CX84" s="224" t="n"/>
      <c r="CY84" s="224" t="n"/>
      <c r="CZ84" s="224" t="n"/>
      <c r="DA84" s="224" t="n"/>
      <c r="DB84" s="224" t="n"/>
      <c r="DC84" s="224" t="n"/>
      <c r="DD84" s="224" t="n"/>
      <c r="DE84" s="224" t="n"/>
      <c r="DF84" s="224" t="n"/>
      <c r="DG84" s="224" t="n"/>
      <c r="DH84" s="224" t="n"/>
      <c r="DI84" s="224" t="n"/>
      <c r="DJ84" s="224" t="n"/>
      <c r="DK84" s="224" t="n"/>
      <c r="DL84" s="224" t="n"/>
      <c r="DM84" s="224" t="n"/>
      <c r="DN84" s="224" t="n"/>
      <c r="DO84" s="224" t="n"/>
      <c r="DP84" s="224" t="n"/>
      <c r="DQ84" s="224" t="n"/>
      <c r="DR84" s="224" t="n"/>
      <c r="DS84" s="224" t="n"/>
      <c r="DT84" s="224" t="n"/>
      <c r="DU84" s="224" t="n"/>
      <c r="DV84" s="224" t="n"/>
      <c r="DW84" s="224" t="n"/>
      <c r="DX84" s="224" t="n"/>
      <c r="DY84" s="224" t="n"/>
      <c r="DZ84" s="224" t="n"/>
      <c r="EA84" s="224" t="n"/>
      <c r="EB84" s="224" t="n"/>
      <c r="EC84" s="224" t="n"/>
    </row>
    <row r="85" hidden="1" ht="12.75" customHeight="1">
      <c r="A85" s="217">
        <f>+IF(A84&gt;=$B$14," ",(A84+1))</f>
        <v/>
      </c>
      <c r="B85" s="161">
        <f>+IF(A85=" ",0,B84)</f>
        <v/>
      </c>
      <c r="C85" s="161">
        <f>IF(A85=" ",0,-PPMT($E$13,A85,$B$14,$B$12))</f>
        <v/>
      </c>
      <c r="D85" s="161">
        <f>IF(A85=" ",0,-IPMT($E$13,A85,$B$14,$B$12))</f>
        <v/>
      </c>
      <c r="F85" s="222" t="n"/>
      <c r="G85" s="217">
        <f>+IF(G84&gt;=$H$14," ",(G84+1))</f>
        <v/>
      </c>
      <c r="H85" s="161">
        <f>+IF(G85=" ",0,H84)</f>
        <v/>
      </c>
      <c r="I85" s="161">
        <f>IF(G85=" ",0,-PPMT($K$13,G85,$H$14,$H$12))</f>
        <v/>
      </c>
      <c r="J85" s="161">
        <f>IF(G85=" ",0,-IPMT($K$13,G85,$H$14,$H$12))</f>
        <v/>
      </c>
      <c r="K85" s="223" t="n"/>
      <c r="L85" s="217">
        <f>+IF(L84&gt;=$M$14," ",(L84+1))</f>
        <v/>
      </c>
      <c r="M85" s="161">
        <f>+IF(L85=" ",0,M84)</f>
        <v/>
      </c>
      <c r="N85" s="161">
        <f>IF(L85=" ",0,-PPMT($P$13,L85,$M$14,$M$12))</f>
        <v/>
      </c>
      <c r="O85" s="161">
        <f>IF(L85=" ",0,-IPMT($P$13,L85,$M$14,$M$12))</f>
        <v/>
      </c>
      <c r="P85" s="223" t="n"/>
      <c r="Q85" s="222" t="n"/>
      <c r="R85" s="217">
        <f>+IF(R84&gt;=$S$14," ",(R84+1))</f>
        <v/>
      </c>
      <c r="S85" s="161">
        <f>+IF(R85=" ",0,S84)</f>
        <v/>
      </c>
      <c r="T85" s="161">
        <f>IF(R85=" ",0,-PPMT($V$13,R85,$S$14,$S$12))</f>
        <v/>
      </c>
      <c r="U85" s="161">
        <f>IF(R85=" ",0,-IPMT($V$13,R85,$S$14,$S$12))</f>
        <v/>
      </c>
      <c r="V85" s="218" t="n"/>
      <c r="W85" s="186" t="n"/>
      <c r="AP85" s="161" t="n"/>
      <c r="AQ85" s="161" t="n"/>
      <c r="CS85" s="224" t="n"/>
      <c r="CT85" s="224" t="n"/>
      <c r="CU85" s="224" t="n"/>
      <c r="CV85" s="224" t="n"/>
      <c r="CW85" s="224" t="n"/>
      <c r="CX85" s="224" t="n"/>
      <c r="CY85" s="224" t="n"/>
      <c r="CZ85" s="224" t="n"/>
      <c r="DA85" s="224" t="n"/>
      <c r="DB85" s="224" t="n"/>
      <c r="DC85" s="224" t="n"/>
      <c r="DD85" s="224" t="n"/>
      <c r="DE85" s="224" t="n"/>
      <c r="DF85" s="224" t="n"/>
      <c r="DG85" s="224" t="n"/>
      <c r="DH85" s="224" t="n"/>
      <c r="DI85" s="224" t="n"/>
      <c r="DJ85" s="224" t="n"/>
      <c r="DK85" s="224" t="n"/>
      <c r="DL85" s="224" t="n"/>
      <c r="DM85" s="224" t="n"/>
      <c r="DN85" s="224" t="n"/>
      <c r="DO85" s="224" t="n"/>
      <c r="DP85" s="224" t="n"/>
      <c r="DQ85" s="224" t="n"/>
      <c r="DR85" s="224" t="n"/>
      <c r="DS85" s="224" t="n"/>
      <c r="DT85" s="224" t="n"/>
      <c r="DU85" s="224" t="n"/>
      <c r="DV85" s="224" t="n"/>
      <c r="DW85" s="224" t="n"/>
      <c r="DX85" s="224" t="n"/>
      <c r="DY85" s="224" t="n"/>
      <c r="DZ85" s="224" t="n"/>
      <c r="EA85" s="224" t="n"/>
      <c r="EB85" s="224" t="n"/>
      <c r="EC85" s="224" t="n"/>
    </row>
    <row r="86" hidden="1" ht="12.75" customHeight="1">
      <c r="A86" s="217">
        <f>+IF(A85&gt;=$B$14," ",(A85+1))</f>
        <v/>
      </c>
      <c r="B86" s="161">
        <f>+IF(A86=" ",0,B85)</f>
        <v/>
      </c>
      <c r="C86" s="161">
        <f>IF(A86=" ",0,-PPMT($E$13,A86,$B$14,$B$12))</f>
        <v/>
      </c>
      <c r="D86" s="161">
        <f>IF(A86=" ",0,-IPMT($E$13,A86,$B$14,$B$12))</f>
        <v/>
      </c>
      <c r="F86" s="222" t="n"/>
      <c r="G86" s="217">
        <f>+IF(G85&gt;=$H$14," ",(G85+1))</f>
        <v/>
      </c>
      <c r="H86" s="161">
        <f>+IF(G86=" ",0,H85)</f>
        <v/>
      </c>
      <c r="I86" s="161">
        <f>IF(G86=" ",0,-PPMT($K$13,G86,$H$14,$H$12))</f>
        <v/>
      </c>
      <c r="J86" s="161">
        <f>IF(G86=" ",0,-IPMT($K$13,G86,$H$14,$H$12))</f>
        <v/>
      </c>
      <c r="K86" s="223" t="n"/>
      <c r="L86" s="217">
        <f>+IF(L85&gt;=$M$14," ",(L85+1))</f>
        <v/>
      </c>
      <c r="M86" s="161">
        <f>+IF(L86=" ",0,M85)</f>
        <v/>
      </c>
      <c r="N86" s="161">
        <f>IF(L86=" ",0,-PPMT($P$13,L86,$M$14,$M$12))</f>
        <v/>
      </c>
      <c r="O86" s="161">
        <f>IF(L86=" ",0,-IPMT($P$13,L86,$M$14,$M$12))</f>
        <v/>
      </c>
      <c r="P86" s="223" t="n"/>
      <c r="Q86" s="222" t="n"/>
      <c r="R86" s="217">
        <f>+IF(R85&gt;=$S$14," ",(R85+1))</f>
        <v/>
      </c>
      <c r="S86" s="161">
        <f>+IF(R86=" ",0,S85)</f>
        <v/>
      </c>
      <c r="T86" s="161">
        <f>IF(R86=" ",0,-PPMT($V$13,R86,$S$14,$S$12))</f>
        <v/>
      </c>
      <c r="U86" s="161">
        <f>IF(R86=" ",0,-IPMT($V$13,R86,$S$14,$S$12))</f>
        <v/>
      </c>
      <c r="V86" s="218" t="n"/>
      <c r="W86" s="186" t="n"/>
      <c r="AP86" s="161" t="n"/>
      <c r="AQ86" s="161" t="n"/>
      <c r="CS86" s="224" t="n"/>
      <c r="CT86" s="224" t="n"/>
      <c r="CU86" s="224" t="n"/>
      <c r="CV86" s="224" t="n"/>
      <c r="CW86" s="224" t="n"/>
      <c r="CX86" s="224" t="n"/>
      <c r="CY86" s="224" t="n"/>
      <c r="CZ86" s="224" t="n"/>
      <c r="DA86" s="224" t="n"/>
      <c r="DB86" s="224" t="n"/>
      <c r="DC86" s="224" t="n"/>
      <c r="DD86" s="224" t="n"/>
      <c r="DE86" s="224" t="n"/>
      <c r="DF86" s="224" t="n"/>
      <c r="DG86" s="224" t="n"/>
      <c r="DH86" s="224" t="n"/>
      <c r="DI86" s="224" t="n"/>
      <c r="DJ86" s="224" t="n"/>
      <c r="DK86" s="224" t="n"/>
      <c r="DL86" s="224" t="n"/>
      <c r="DM86" s="224" t="n"/>
      <c r="DN86" s="224" t="n"/>
      <c r="DO86" s="224" t="n"/>
      <c r="DP86" s="224" t="n"/>
      <c r="DQ86" s="224" t="n"/>
      <c r="DR86" s="224" t="n"/>
      <c r="DS86" s="224" t="n"/>
      <c r="DT86" s="224" t="n"/>
      <c r="DU86" s="224" t="n"/>
      <c r="DV86" s="224" t="n"/>
      <c r="DW86" s="224" t="n"/>
      <c r="DX86" s="224" t="n"/>
      <c r="DY86" s="224" t="n"/>
      <c r="DZ86" s="224" t="n"/>
      <c r="EA86" s="224" t="n"/>
      <c r="EB86" s="224" t="n"/>
      <c r="EC86" s="224" t="n"/>
    </row>
    <row r="87" hidden="1" ht="12.75" customHeight="1">
      <c r="A87" s="217">
        <f>+IF(A86&gt;=$B$14," ",(A86+1))</f>
        <v/>
      </c>
      <c r="B87" s="161">
        <f>+IF(A87=" ",0,B86)</f>
        <v/>
      </c>
      <c r="C87" s="161">
        <f>IF(A87=" ",0,-PPMT($E$13,A87,$B$14,$B$12))</f>
        <v/>
      </c>
      <c r="D87" s="161">
        <f>IF(A87=" ",0,-IPMT($E$13,A87,$B$14,$B$12))</f>
        <v/>
      </c>
      <c r="F87" s="222" t="n"/>
      <c r="G87" s="217">
        <f>+IF(G86&gt;=$H$14," ",(G86+1))</f>
        <v/>
      </c>
      <c r="H87" s="161">
        <f>+IF(G87=" ",0,H86)</f>
        <v/>
      </c>
      <c r="I87" s="161">
        <f>IF(G87=" ",0,-PPMT($K$13,G87,$H$14,$H$12))</f>
        <v/>
      </c>
      <c r="J87" s="161">
        <f>IF(G87=" ",0,-IPMT($K$13,G87,$H$14,$H$12))</f>
        <v/>
      </c>
      <c r="K87" s="223" t="n"/>
      <c r="L87" s="217">
        <f>+IF(L86&gt;=$M$14," ",(L86+1))</f>
        <v/>
      </c>
      <c r="M87" s="161">
        <f>+IF(L87=" ",0,M86)</f>
        <v/>
      </c>
      <c r="N87" s="161">
        <f>IF(L87=" ",0,-PPMT($P$13,L87,$M$14,$M$12))</f>
        <v/>
      </c>
      <c r="O87" s="161">
        <f>IF(L87=" ",0,-IPMT($P$13,L87,$M$14,$M$12))</f>
        <v/>
      </c>
      <c r="P87" s="223" t="n"/>
      <c r="Q87" s="222" t="n"/>
      <c r="R87" s="217">
        <f>+IF(R86&gt;=$S$14," ",(R86+1))</f>
        <v/>
      </c>
      <c r="S87" s="161">
        <f>+IF(R87=" ",0,S86)</f>
        <v/>
      </c>
      <c r="T87" s="161">
        <f>IF(R87=" ",0,-PPMT($V$13,R87,$S$14,$S$12))</f>
        <v/>
      </c>
      <c r="U87" s="161">
        <f>IF(R87=" ",0,-IPMT($V$13,R87,$S$14,$S$12))</f>
        <v/>
      </c>
      <c r="V87" s="218" t="n"/>
      <c r="W87" s="186" t="n"/>
      <c r="AP87" s="161" t="n"/>
      <c r="AQ87" s="161" t="n"/>
      <c r="CS87" s="224" t="n"/>
      <c r="CT87" s="224" t="n"/>
      <c r="CU87" s="224" t="n"/>
      <c r="CV87" s="224" t="n"/>
      <c r="CW87" s="224" t="n"/>
      <c r="CX87" s="224" t="n"/>
      <c r="CY87" s="224" t="n"/>
      <c r="CZ87" s="224" t="n"/>
      <c r="DA87" s="224" t="n"/>
      <c r="DB87" s="224" t="n"/>
      <c r="DC87" s="224" t="n"/>
      <c r="DD87" s="224" t="n"/>
      <c r="DE87" s="224" t="n"/>
      <c r="DF87" s="224" t="n"/>
      <c r="DG87" s="224" t="n"/>
      <c r="DH87" s="224" t="n"/>
      <c r="DI87" s="224" t="n"/>
      <c r="DJ87" s="224" t="n"/>
      <c r="DK87" s="224" t="n"/>
      <c r="DL87" s="224" t="n"/>
      <c r="DM87" s="224" t="n"/>
      <c r="DN87" s="224" t="n"/>
      <c r="DO87" s="224" t="n"/>
      <c r="DP87" s="224" t="n"/>
      <c r="DQ87" s="224" t="n"/>
      <c r="DR87" s="224" t="n"/>
      <c r="DS87" s="224" t="n"/>
      <c r="DT87" s="224" t="n"/>
      <c r="DU87" s="224" t="n"/>
      <c r="DV87" s="224" t="n"/>
      <c r="DW87" s="224" t="n"/>
      <c r="DX87" s="224" t="n"/>
      <c r="DY87" s="224" t="n"/>
      <c r="DZ87" s="224" t="n"/>
      <c r="EA87" s="224" t="n"/>
      <c r="EB87" s="224" t="n"/>
      <c r="EC87" s="224" t="n"/>
    </row>
    <row r="88" hidden="1" ht="12.75" customHeight="1">
      <c r="A88" s="217">
        <f>+IF(A87&gt;=$B$14," ",(A87+1))</f>
        <v/>
      </c>
      <c r="B88" s="161">
        <f>+IF(A88=" ",0,B87)</f>
        <v/>
      </c>
      <c r="C88" s="161">
        <f>IF(A88=" ",0,-PPMT($E$13,A88,$B$14,$B$12))</f>
        <v/>
      </c>
      <c r="D88" s="161">
        <f>IF(A88=" ",0,-IPMT($E$13,A88,$B$14,$B$12))</f>
        <v/>
      </c>
      <c r="F88" s="222" t="n"/>
      <c r="G88" s="217">
        <f>+IF(G87&gt;=$H$14," ",(G87+1))</f>
        <v/>
      </c>
      <c r="H88" s="161">
        <f>+IF(G88=" ",0,H87)</f>
        <v/>
      </c>
      <c r="I88" s="161">
        <f>IF(G88=" ",0,-PPMT($K$13,G88,$H$14,$H$12))</f>
        <v/>
      </c>
      <c r="J88" s="161">
        <f>IF(G88=" ",0,-IPMT($K$13,G88,$H$14,$H$12))</f>
        <v/>
      </c>
      <c r="K88" s="223" t="n"/>
      <c r="L88" s="217">
        <f>+IF(L87&gt;=$M$14," ",(L87+1))</f>
        <v/>
      </c>
      <c r="M88" s="161">
        <f>+IF(L88=" ",0,M87)</f>
        <v/>
      </c>
      <c r="N88" s="161">
        <f>IF(L88=" ",0,-PPMT($P$13,L88,$M$14,$M$12))</f>
        <v/>
      </c>
      <c r="O88" s="161">
        <f>IF(L88=" ",0,-IPMT($P$13,L88,$M$14,$M$12))</f>
        <v/>
      </c>
      <c r="P88" s="223" t="n"/>
      <c r="Q88" s="222" t="n"/>
      <c r="R88" s="217">
        <f>+IF(R87&gt;=$S$14," ",(R87+1))</f>
        <v/>
      </c>
      <c r="S88" s="161">
        <f>+IF(R88=" ",0,S87)</f>
        <v/>
      </c>
      <c r="T88" s="161">
        <f>IF(R88=" ",0,-PPMT($V$13,R88,$S$14,$S$12))</f>
        <v/>
      </c>
      <c r="U88" s="161">
        <f>IF(R88=" ",0,-IPMT($V$13,R88,$S$14,$S$12))</f>
        <v/>
      </c>
      <c r="V88" s="218" t="n"/>
      <c r="W88" s="186" t="n"/>
      <c r="AP88" s="161" t="n"/>
      <c r="AQ88" s="161" t="n"/>
      <c r="CS88" s="224" t="n"/>
      <c r="CT88" s="224" t="n"/>
      <c r="CU88" s="224" t="n"/>
      <c r="CV88" s="224" t="n"/>
      <c r="CW88" s="224" t="n"/>
      <c r="CX88" s="224" t="n"/>
      <c r="CY88" s="224" t="n"/>
      <c r="CZ88" s="224" t="n"/>
      <c r="DA88" s="224" t="n"/>
      <c r="DB88" s="224" t="n"/>
      <c r="DC88" s="224" t="n"/>
      <c r="DD88" s="224" t="n"/>
      <c r="DE88" s="224" t="n"/>
      <c r="DF88" s="224" t="n"/>
      <c r="DG88" s="224" t="n"/>
      <c r="DH88" s="224" t="n"/>
      <c r="DI88" s="224" t="n"/>
      <c r="DJ88" s="224" t="n"/>
      <c r="DK88" s="224" t="n"/>
      <c r="DL88" s="224" t="n"/>
      <c r="DM88" s="224" t="n"/>
      <c r="DN88" s="224" t="n"/>
      <c r="DO88" s="224" t="n"/>
      <c r="DP88" s="224" t="n"/>
      <c r="DQ88" s="224" t="n"/>
      <c r="DR88" s="224" t="n"/>
      <c r="DS88" s="224" t="n"/>
      <c r="DT88" s="224" t="n"/>
      <c r="DU88" s="224" t="n"/>
      <c r="DV88" s="224" t="n"/>
      <c r="DW88" s="224" t="n"/>
      <c r="DX88" s="224" t="n"/>
      <c r="DY88" s="224" t="n"/>
      <c r="DZ88" s="224" t="n"/>
      <c r="EA88" s="224" t="n"/>
      <c r="EB88" s="224" t="n"/>
      <c r="EC88" s="224" t="n"/>
    </row>
    <row r="89" hidden="1" ht="12.75" customHeight="1">
      <c r="A89" s="217">
        <f>+IF(A88&gt;=$B$14," ",(A88+1))</f>
        <v/>
      </c>
      <c r="B89" s="161">
        <f>+IF(A89=" ",0,B88)</f>
        <v/>
      </c>
      <c r="C89" s="161">
        <f>IF(A89=" ",0,-PPMT($E$13,A89,$B$14,$B$12))</f>
        <v/>
      </c>
      <c r="D89" s="161">
        <f>IF(A89=" ",0,-IPMT($E$13,A89,$B$14,$B$12))</f>
        <v/>
      </c>
      <c r="F89" s="222" t="n"/>
      <c r="G89" s="217">
        <f>+IF(G88&gt;=$H$14," ",(G88+1))</f>
        <v/>
      </c>
      <c r="H89" s="161">
        <f>+IF(G89=" ",0,H88)</f>
        <v/>
      </c>
      <c r="I89" s="161">
        <f>IF(G89=" ",0,-PPMT($K$13,G89,$H$14,$H$12))</f>
        <v/>
      </c>
      <c r="J89" s="161">
        <f>IF(G89=" ",0,-IPMT($K$13,G89,$H$14,$H$12))</f>
        <v/>
      </c>
      <c r="K89" s="223" t="n"/>
      <c r="L89" s="217">
        <f>+IF(L88&gt;=$M$14," ",(L88+1))</f>
        <v/>
      </c>
      <c r="M89" s="161">
        <f>+IF(L89=" ",0,M88)</f>
        <v/>
      </c>
      <c r="N89" s="161">
        <f>IF(L89=" ",0,-PPMT($P$13,L89,$M$14,$M$12))</f>
        <v/>
      </c>
      <c r="O89" s="161">
        <f>IF(L89=" ",0,-IPMT($P$13,L89,$M$14,$M$12))</f>
        <v/>
      </c>
      <c r="P89" s="223" t="n"/>
      <c r="Q89" s="222" t="n"/>
      <c r="R89" s="217">
        <f>+IF(R88&gt;=$S$14," ",(R88+1))</f>
        <v/>
      </c>
      <c r="S89" s="161">
        <f>+IF(R89=" ",0,S88)</f>
        <v/>
      </c>
      <c r="T89" s="161">
        <f>IF(R89=" ",0,-PPMT($V$13,R89,$S$14,$S$12))</f>
        <v/>
      </c>
      <c r="U89" s="161">
        <f>IF(R89=" ",0,-IPMT($V$13,R89,$S$14,$S$12))</f>
        <v/>
      </c>
      <c r="V89" s="218" t="n"/>
      <c r="W89" s="186" t="n"/>
      <c r="AP89" s="161" t="n"/>
      <c r="AQ89" s="161" t="n"/>
      <c r="CS89" s="224" t="n"/>
      <c r="CT89" s="224" t="n"/>
      <c r="CU89" s="224" t="n"/>
      <c r="CV89" s="224" t="n"/>
      <c r="CW89" s="224" t="n"/>
      <c r="CX89" s="224" t="n"/>
      <c r="CY89" s="224" t="n"/>
      <c r="CZ89" s="224" t="n"/>
      <c r="DA89" s="224" t="n"/>
      <c r="DB89" s="224" t="n"/>
      <c r="DC89" s="224" t="n"/>
      <c r="DD89" s="224" t="n"/>
      <c r="DE89" s="224" t="n"/>
      <c r="DF89" s="224" t="n"/>
      <c r="DG89" s="224" t="n"/>
      <c r="DH89" s="224" t="n"/>
      <c r="DI89" s="224" t="n"/>
      <c r="DJ89" s="224" t="n"/>
      <c r="DK89" s="224" t="n"/>
      <c r="DL89" s="224" t="n"/>
      <c r="DM89" s="224" t="n"/>
      <c r="DN89" s="224" t="n"/>
      <c r="DO89" s="224" t="n"/>
      <c r="DP89" s="224" t="n"/>
      <c r="DQ89" s="224" t="n"/>
      <c r="DR89" s="224" t="n"/>
      <c r="DS89" s="224" t="n"/>
      <c r="DT89" s="224" t="n"/>
      <c r="DU89" s="224" t="n"/>
      <c r="DV89" s="224" t="n"/>
      <c r="DW89" s="224" t="n"/>
      <c r="DX89" s="224" t="n"/>
      <c r="DY89" s="224" t="n"/>
      <c r="DZ89" s="224" t="n"/>
      <c r="EA89" s="224" t="n"/>
      <c r="EB89" s="224" t="n"/>
      <c r="EC89" s="224" t="n"/>
    </row>
    <row r="90" hidden="1" ht="12.75" customHeight="1">
      <c r="A90" s="217">
        <f>+IF(A89&gt;=$B$14," ",(A89+1))</f>
        <v/>
      </c>
      <c r="B90" s="161">
        <f>+IF(A90=" ",0,B89)</f>
        <v/>
      </c>
      <c r="C90" s="161">
        <f>IF(A90=" ",0,-PPMT($E$13,A90,$B$14,$B$12))</f>
        <v/>
      </c>
      <c r="D90" s="161">
        <f>IF(A90=" ",0,-IPMT($E$13,A90,$B$14,$B$12))</f>
        <v/>
      </c>
      <c r="F90" s="222" t="n"/>
      <c r="G90" s="217">
        <f>+IF(G89&gt;=$H$14," ",(G89+1))</f>
        <v/>
      </c>
      <c r="H90" s="161">
        <f>+IF(G90=" ",0,H89)</f>
        <v/>
      </c>
      <c r="I90" s="161">
        <f>IF(G90=" ",0,-PPMT($K$13,G90,$H$14,$H$12))</f>
        <v/>
      </c>
      <c r="J90" s="161">
        <f>IF(G90=" ",0,-IPMT($K$13,G90,$H$14,$H$12))</f>
        <v/>
      </c>
      <c r="K90" s="223" t="n"/>
      <c r="L90" s="217">
        <f>+IF(L89&gt;=$M$14," ",(L89+1))</f>
        <v/>
      </c>
      <c r="M90" s="161">
        <f>+IF(L90=" ",0,M89)</f>
        <v/>
      </c>
      <c r="N90" s="161">
        <f>IF(L90=" ",0,-PPMT($P$13,L90,$M$14,$M$12))</f>
        <v/>
      </c>
      <c r="O90" s="161">
        <f>IF(L90=" ",0,-IPMT($P$13,L90,$M$14,$M$12))</f>
        <v/>
      </c>
      <c r="P90" s="223" t="n"/>
      <c r="Q90" s="222" t="n"/>
      <c r="R90" s="217">
        <f>+IF(R89&gt;=$S$14," ",(R89+1))</f>
        <v/>
      </c>
      <c r="S90" s="161">
        <f>+IF(R90=" ",0,S89)</f>
        <v/>
      </c>
      <c r="T90" s="161">
        <f>IF(R90=" ",0,-PPMT($V$13,R90,$S$14,$S$12))</f>
        <v/>
      </c>
      <c r="U90" s="161">
        <f>IF(R90=" ",0,-IPMT($V$13,R90,$S$14,$S$12))</f>
        <v/>
      </c>
      <c r="V90" s="218" t="n"/>
      <c r="W90" s="186" t="n"/>
      <c r="AP90" s="161" t="n"/>
      <c r="AQ90" s="161" t="n"/>
      <c r="CS90" s="224" t="n"/>
      <c r="CT90" s="224" t="n"/>
      <c r="CU90" s="224" t="n"/>
      <c r="CV90" s="224" t="n"/>
      <c r="CW90" s="224" t="n"/>
      <c r="CX90" s="224" t="n"/>
      <c r="CY90" s="224" t="n"/>
      <c r="CZ90" s="224" t="n"/>
      <c r="DA90" s="224" t="n"/>
      <c r="DB90" s="224" t="n"/>
      <c r="DC90" s="224" t="n"/>
      <c r="DD90" s="224" t="n"/>
      <c r="DE90" s="224" t="n"/>
      <c r="DF90" s="224" t="n"/>
      <c r="DG90" s="224" t="n"/>
      <c r="DH90" s="224" t="n"/>
      <c r="DI90" s="224" t="n"/>
      <c r="DJ90" s="224" t="n"/>
      <c r="DK90" s="224" t="n"/>
      <c r="DL90" s="224" t="n"/>
      <c r="DM90" s="224" t="n"/>
      <c r="DN90" s="224" t="n"/>
      <c r="DO90" s="224" t="n"/>
      <c r="DP90" s="224" t="n"/>
      <c r="DQ90" s="224" t="n"/>
      <c r="DR90" s="224" t="n"/>
      <c r="DS90" s="224" t="n"/>
      <c r="DT90" s="224" t="n"/>
      <c r="DU90" s="224" t="n"/>
      <c r="DV90" s="224" t="n"/>
      <c r="DW90" s="224" t="n"/>
      <c r="DX90" s="224" t="n"/>
      <c r="DY90" s="224" t="n"/>
      <c r="DZ90" s="224" t="n"/>
      <c r="EA90" s="224" t="n"/>
      <c r="EB90" s="224" t="n"/>
      <c r="EC90" s="224" t="n"/>
    </row>
    <row r="91" hidden="1" ht="12.75" customHeight="1">
      <c r="A91" s="217">
        <f>+IF(A90&gt;=$B$14," ",(A90+1))</f>
        <v/>
      </c>
      <c r="B91" s="161">
        <f>+IF(A91=" ",0,B90)</f>
        <v/>
      </c>
      <c r="C91" s="161">
        <f>IF(A91=" ",0,-PPMT($E$13,A91,$B$14,$B$12))</f>
        <v/>
      </c>
      <c r="D91" s="161">
        <f>IF(A91=" ",0,-IPMT($E$13,A91,$B$14,$B$12))</f>
        <v/>
      </c>
      <c r="F91" s="222" t="n"/>
      <c r="G91" s="217">
        <f>+IF(G90&gt;=$H$14," ",(G90+1))</f>
        <v/>
      </c>
      <c r="H91" s="161">
        <f>+IF(G91=" ",0,H90)</f>
        <v/>
      </c>
      <c r="I91" s="161">
        <f>IF(G91=" ",0,-PPMT($K$13,G91,$H$14,$H$12))</f>
        <v/>
      </c>
      <c r="J91" s="161">
        <f>IF(G91=" ",0,-IPMT($K$13,G91,$H$14,$H$12))</f>
        <v/>
      </c>
      <c r="K91" s="223" t="n"/>
      <c r="L91" s="217">
        <f>+IF(L90&gt;=$M$14," ",(L90+1))</f>
        <v/>
      </c>
      <c r="M91" s="161">
        <f>+IF(L91=" ",0,M90)</f>
        <v/>
      </c>
      <c r="N91" s="161">
        <f>IF(L91=" ",0,-PPMT($P$13,L91,$M$14,$M$12))</f>
        <v/>
      </c>
      <c r="O91" s="161">
        <f>IF(L91=" ",0,-IPMT($P$13,L91,$M$14,$M$12))</f>
        <v/>
      </c>
      <c r="P91" s="223" t="n"/>
      <c r="Q91" s="222" t="n"/>
      <c r="R91" s="217">
        <f>+IF(R90&gt;=$S$14," ",(R90+1))</f>
        <v/>
      </c>
      <c r="S91" s="161">
        <f>+IF(R91=" ",0,S90)</f>
        <v/>
      </c>
      <c r="T91" s="161">
        <f>IF(R91=" ",0,-PPMT($V$13,R91,$S$14,$S$12))</f>
        <v/>
      </c>
      <c r="U91" s="161">
        <f>IF(R91=" ",0,-IPMT($V$13,R91,$S$14,$S$12))</f>
        <v/>
      </c>
      <c r="V91" s="218" t="n"/>
      <c r="W91" s="186" t="n"/>
      <c r="AP91" s="161" t="n"/>
      <c r="AQ91" s="161" t="n"/>
      <c r="CS91" s="224" t="n"/>
      <c r="CT91" s="224" t="n"/>
      <c r="CU91" s="224" t="n"/>
      <c r="CV91" s="224" t="n"/>
      <c r="CW91" s="224" t="n"/>
      <c r="CX91" s="224" t="n"/>
      <c r="CY91" s="224" t="n"/>
      <c r="CZ91" s="224" t="n"/>
      <c r="DA91" s="224" t="n"/>
      <c r="DB91" s="224" t="n"/>
      <c r="DC91" s="224" t="n"/>
      <c r="DD91" s="224" t="n"/>
      <c r="DE91" s="224" t="n"/>
      <c r="DF91" s="224" t="n"/>
      <c r="DG91" s="224" t="n"/>
      <c r="DH91" s="224" t="n"/>
      <c r="DI91" s="224" t="n"/>
      <c r="DJ91" s="224" t="n"/>
      <c r="DK91" s="224" t="n"/>
      <c r="DL91" s="224" t="n"/>
      <c r="DM91" s="224" t="n"/>
      <c r="DN91" s="224" t="n"/>
      <c r="DO91" s="224" t="n"/>
      <c r="DP91" s="224" t="n"/>
      <c r="DQ91" s="224" t="n"/>
      <c r="DR91" s="224" t="n"/>
      <c r="DS91" s="224" t="n"/>
      <c r="DT91" s="224" t="n"/>
      <c r="DU91" s="224" t="n"/>
      <c r="DV91" s="224" t="n"/>
      <c r="DW91" s="224" t="n"/>
      <c r="DX91" s="224" t="n"/>
      <c r="DY91" s="224" t="n"/>
      <c r="DZ91" s="224" t="n"/>
      <c r="EA91" s="224" t="n"/>
      <c r="EB91" s="224" t="n"/>
      <c r="EC91" s="224" t="n"/>
    </row>
    <row r="92" hidden="1" ht="12.75" customHeight="1">
      <c r="A92" s="217">
        <f>+IF(A91&gt;=$B$14," ",(A91+1))</f>
        <v/>
      </c>
      <c r="B92" s="161">
        <f>+IF(A92=" ",0,B91)</f>
        <v/>
      </c>
      <c r="C92" s="161">
        <f>IF(A92=" ",0,-PPMT($E$13,A92,$B$14,$B$12))</f>
        <v/>
      </c>
      <c r="D92" s="161">
        <f>IF(A92=" ",0,-IPMT($E$13,A92,$B$14,$B$12))</f>
        <v/>
      </c>
      <c r="F92" s="222" t="n"/>
      <c r="G92" s="217">
        <f>+IF(G91&gt;=$H$14," ",(G91+1))</f>
        <v/>
      </c>
      <c r="H92" s="161">
        <f>+IF(G92=" ",0,H91)</f>
        <v/>
      </c>
      <c r="I92" s="161">
        <f>IF(G92=" ",0,-PPMT($K$13,G92,$H$14,$H$12))</f>
        <v/>
      </c>
      <c r="J92" s="161">
        <f>IF(G92=" ",0,-IPMT($K$13,G92,$H$14,$H$12))</f>
        <v/>
      </c>
      <c r="K92" s="223" t="n"/>
      <c r="L92" s="217">
        <f>+IF(L91&gt;=$M$14," ",(L91+1))</f>
        <v/>
      </c>
      <c r="M92" s="161">
        <f>+IF(L92=" ",0,M91)</f>
        <v/>
      </c>
      <c r="N92" s="161">
        <f>IF(L92=" ",0,-PPMT($P$13,L92,$M$14,$M$12))</f>
        <v/>
      </c>
      <c r="O92" s="161">
        <f>IF(L92=" ",0,-IPMT($P$13,L92,$M$14,$M$12))</f>
        <v/>
      </c>
      <c r="P92" s="223" t="n"/>
      <c r="Q92" s="222" t="n"/>
      <c r="R92" s="217">
        <f>+IF(R91&gt;=$S$14," ",(R91+1))</f>
        <v/>
      </c>
      <c r="S92" s="161">
        <f>+IF(R92=" ",0,S91)</f>
        <v/>
      </c>
      <c r="T92" s="161">
        <f>IF(R92=" ",0,-PPMT($V$13,R92,$S$14,$S$12))</f>
        <v/>
      </c>
      <c r="U92" s="161">
        <f>IF(R92=" ",0,-IPMT($V$13,R92,$S$14,$S$12))</f>
        <v/>
      </c>
      <c r="V92" s="218" t="n"/>
      <c r="W92" s="186" t="n"/>
      <c r="AP92" s="161" t="n"/>
      <c r="AQ92" s="161" t="n"/>
      <c r="CS92" s="224" t="n"/>
      <c r="CT92" s="224" t="n"/>
      <c r="CU92" s="224" t="n"/>
      <c r="CV92" s="224" t="n"/>
      <c r="CW92" s="224" t="n"/>
      <c r="CX92" s="224" t="n"/>
      <c r="CY92" s="224" t="n"/>
      <c r="CZ92" s="224" t="n"/>
      <c r="DA92" s="224" t="n"/>
      <c r="DB92" s="224" t="n"/>
      <c r="DC92" s="224" t="n"/>
      <c r="DD92" s="224" t="n"/>
      <c r="DE92" s="224" t="n"/>
      <c r="DF92" s="224" t="n"/>
      <c r="DG92" s="224" t="n"/>
      <c r="DH92" s="224" t="n"/>
      <c r="DI92" s="224" t="n"/>
      <c r="DJ92" s="224" t="n"/>
      <c r="DK92" s="224" t="n"/>
      <c r="DL92" s="224" t="n"/>
      <c r="DM92" s="224" t="n"/>
      <c r="DN92" s="224" t="n"/>
      <c r="DO92" s="224" t="n"/>
      <c r="DP92" s="224" t="n"/>
      <c r="DQ92" s="224" t="n"/>
      <c r="DR92" s="224" t="n"/>
      <c r="DS92" s="224" t="n"/>
      <c r="DT92" s="224" t="n"/>
      <c r="DU92" s="224" t="n"/>
      <c r="DV92" s="224" t="n"/>
      <c r="DW92" s="224" t="n"/>
      <c r="DX92" s="224" t="n"/>
      <c r="DY92" s="224" t="n"/>
      <c r="DZ92" s="224" t="n"/>
      <c r="EA92" s="224" t="n"/>
      <c r="EB92" s="224" t="n"/>
      <c r="EC92" s="224" t="n"/>
    </row>
    <row r="93" hidden="1" ht="12.75" customHeight="1">
      <c r="A93" s="217">
        <f>+IF(A92&gt;=$B$14," ",(A92+1))</f>
        <v/>
      </c>
      <c r="B93" s="161">
        <f>+IF(A93=" ",0,B92)</f>
        <v/>
      </c>
      <c r="C93" s="161">
        <f>IF(A93=" ",0,-PPMT($E$13,A93,$B$14,$B$12))</f>
        <v/>
      </c>
      <c r="D93" s="161">
        <f>IF(A93=" ",0,-IPMT($E$13,A93,$B$14,$B$12))</f>
        <v/>
      </c>
      <c r="F93" s="222" t="n"/>
      <c r="G93" s="217">
        <f>+IF(G92&gt;=$H$14," ",(G92+1))</f>
        <v/>
      </c>
      <c r="H93" s="161">
        <f>+IF(G93=" ",0,H92)</f>
        <v/>
      </c>
      <c r="I93" s="161">
        <f>IF(G93=" ",0,-PPMT($K$13,G93,$H$14,$H$12))</f>
        <v/>
      </c>
      <c r="J93" s="161">
        <f>IF(G93=" ",0,-IPMT($K$13,G93,$H$14,$H$12))</f>
        <v/>
      </c>
      <c r="K93" s="223" t="n"/>
      <c r="L93" s="217">
        <f>+IF(L92&gt;=$M$14," ",(L92+1))</f>
        <v/>
      </c>
      <c r="M93" s="161">
        <f>+IF(L93=" ",0,M92)</f>
        <v/>
      </c>
      <c r="N93" s="161">
        <f>IF(L93=" ",0,-PPMT($P$13,L93,$M$14,$M$12))</f>
        <v/>
      </c>
      <c r="O93" s="161">
        <f>IF(L93=" ",0,-IPMT($P$13,L93,$M$14,$M$12))</f>
        <v/>
      </c>
      <c r="P93" s="223" t="n"/>
      <c r="Q93" s="222" t="n"/>
      <c r="R93" s="217">
        <f>+IF(R92&gt;=$S$14," ",(R92+1))</f>
        <v/>
      </c>
      <c r="S93" s="161">
        <f>+IF(R93=" ",0,S92)</f>
        <v/>
      </c>
      <c r="T93" s="161">
        <f>IF(R93=" ",0,-PPMT($V$13,R93,$S$14,$S$12))</f>
        <v/>
      </c>
      <c r="U93" s="161">
        <f>IF(R93=" ",0,-IPMT($V$13,R93,$S$14,$S$12))</f>
        <v/>
      </c>
      <c r="V93" s="218" t="n"/>
      <c r="W93" s="186" t="n"/>
      <c r="AP93" s="161" t="n"/>
      <c r="AQ93" s="161" t="n"/>
      <c r="CS93" s="224" t="n"/>
      <c r="CT93" s="224" t="n"/>
      <c r="CU93" s="224" t="n"/>
      <c r="CV93" s="224" t="n"/>
      <c r="CW93" s="224" t="n"/>
      <c r="CX93" s="224" t="n"/>
      <c r="CY93" s="224" t="n"/>
      <c r="CZ93" s="224" t="n"/>
      <c r="DA93" s="224" t="n"/>
      <c r="DB93" s="224" t="n"/>
      <c r="DC93" s="224" t="n"/>
      <c r="DD93" s="224" t="n"/>
      <c r="DE93" s="224" t="n"/>
      <c r="DF93" s="224" t="n"/>
      <c r="DG93" s="224" t="n"/>
      <c r="DH93" s="224" t="n"/>
      <c r="DI93" s="224" t="n"/>
      <c r="DJ93" s="224" t="n"/>
      <c r="DK93" s="224" t="n"/>
      <c r="DL93" s="224" t="n"/>
      <c r="DM93" s="224" t="n"/>
      <c r="DN93" s="224" t="n"/>
      <c r="DO93" s="224" t="n"/>
      <c r="DP93" s="224" t="n"/>
      <c r="DQ93" s="224" t="n"/>
      <c r="DR93" s="224" t="n"/>
      <c r="DS93" s="224" t="n"/>
      <c r="DT93" s="224" t="n"/>
      <c r="DU93" s="224" t="n"/>
      <c r="DV93" s="224" t="n"/>
      <c r="DW93" s="224" t="n"/>
      <c r="DX93" s="224" t="n"/>
      <c r="DY93" s="224" t="n"/>
      <c r="DZ93" s="224" t="n"/>
      <c r="EA93" s="224" t="n"/>
      <c r="EB93" s="224" t="n"/>
      <c r="EC93" s="224" t="n"/>
    </row>
    <row r="94" hidden="1" ht="12.75" customHeight="1">
      <c r="A94" s="217">
        <f>+IF(A93&gt;=$B$14," ",(A93+1))</f>
        <v/>
      </c>
      <c r="B94" s="161">
        <f>+IF(A94=" ",0,B93)</f>
        <v/>
      </c>
      <c r="C94" s="161">
        <f>IF(A94=" ",0,-PPMT($E$13,A94,$B$14,$B$12))</f>
        <v/>
      </c>
      <c r="D94" s="161">
        <f>IF(A94=" ",0,-IPMT($E$13,A94,$B$14,$B$12))</f>
        <v/>
      </c>
      <c r="F94" s="222" t="n"/>
      <c r="G94" s="217">
        <f>+IF(G93&gt;=$H$14," ",(G93+1))</f>
        <v/>
      </c>
      <c r="H94" s="161">
        <f>+IF(G94=" ",0,H93)</f>
        <v/>
      </c>
      <c r="I94" s="161">
        <f>IF(G94=" ",0,-PPMT($K$13,G94,$H$14,$H$12))</f>
        <v/>
      </c>
      <c r="J94" s="161">
        <f>IF(G94=" ",0,-IPMT($K$13,G94,$H$14,$H$12))</f>
        <v/>
      </c>
      <c r="K94" s="223" t="n"/>
      <c r="L94" s="217">
        <f>+IF(L93&gt;=$M$14," ",(L93+1))</f>
        <v/>
      </c>
      <c r="M94" s="161">
        <f>+IF(L94=" ",0,M93)</f>
        <v/>
      </c>
      <c r="N94" s="161">
        <f>IF(L94=" ",0,-PPMT($P$13,L94,$M$14,$M$12))</f>
        <v/>
      </c>
      <c r="O94" s="161">
        <f>IF(L94=" ",0,-IPMT($P$13,L94,$M$14,$M$12))</f>
        <v/>
      </c>
      <c r="P94" s="223" t="n"/>
      <c r="Q94" s="222" t="n"/>
      <c r="R94" s="217">
        <f>+IF(R93&gt;=$S$14," ",(R93+1))</f>
        <v/>
      </c>
      <c r="S94" s="161">
        <f>+IF(R94=" ",0,S93)</f>
        <v/>
      </c>
      <c r="T94" s="161">
        <f>IF(R94=" ",0,-PPMT($V$13,R94,$S$14,$S$12))</f>
        <v/>
      </c>
      <c r="U94" s="161">
        <f>IF(R94=" ",0,-IPMT($V$13,R94,$S$14,$S$12))</f>
        <v/>
      </c>
      <c r="V94" s="218" t="n"/>
      <c r="W94" s="186" t="n"/>
      <c r="AP94" s="161" t="n"/>
      <c r="AQ94" s="161" t="n"/>
      <c r="CS94" s="224" t="n"/>
      <c r="CT94" s="224" t="n"/>
      <c r="CU94" s="224" t="n"/>
      <c r="CV94" s="224" t="n"/>
      <c r="CW94" s="224" t="n"/>
      <c r="CX94" s="224" t="n"/>
      <c r="CY94" s="224" t="n"/>
      <c r="CZ94" s="224" t="n"/>
      <c r="DA94" s="224" t="n"/>
      <c r="DB94" s="224" t="n"/>
      <c r="DC94" s="224" t="n"/>
      <c r="DD94" s="224" t="n"/>
      <c r="DE94" s="224" t="n"/>
      <c r="DF94" s="224" t="n"/>
      <c r="DG94" s="224" t="n"/>
      <c r="DH94" s="224" t="n"/>
      <c r="DI94" s="224" t="n"/>
      <c r="DJ94" s="224" t="n"/>
      <c r="DK94" s="224" t="n"/>
      <c r="DL94" s="224" t="n"/>
      <c r="DM94" s="224" t="n"/>
      <c r="DN94" s="224" t="n"/>
      <c r="DO94" s="224" t="n"/>
      <c r="DP94" s="224" t="n"/>
      <c r="DQ94" s="224" t="n"/>
      <c r="DR94" s="224" t="n"/>
      <c r="DS94" s="224" t="n"/>
      <c r="DT94" s="224" t="n"/>
      <c r="DU94" s="224" t="n"/>
      <c r="DV94" s="224" t="n"/>
      <c r="DW94" s="224" t="n"/>
      <c r="DX94" s="224" t="n"/>
      <c r="DY94" s="224" t="n"/>
      <c r="DZ94" s="224" t="n"/>
      <c r="EA94" s="224" t="n"/>
      <c r="EB94" s="224" t="n"/>
      <c r="EC94" s="224" t="n"/>
    </row>
    <row r="95" hidden="1" ht="12.75" customHeight="1">
      <c r="A95" s="217">
        <f>+IF(A94&gt;=$B$14," ",(A94+1))</f>
        <v/>
      </c>
      <c r="B95" s="161">
        <f>+IF(A95=" ",0,B94)</f>
        <v/>
      </c>
      <c r="C95" s="161">
        <f>IF(A95=" ",0,-PPMT($E$13,A95,$B$14,$B$12))</f>
        <v/>
      </c>
      <c r="D95" s="161">
        <f>IF(A95=" ",0,-IPMT($E$13,A95,$B$14,$B$12))</f>
        <v/>
      </c>
      <c r="F95" s="222" t="n"/>
      <c r="G95" s="217">
        <f>+IF(G94&gt;=$H$14," ",(G94+1))</f>
        <v/>
      </c>
      <c r="H95" s="161">
        <f>+IF(G95=" ",0,H94)</f>
        <v/>
      </c>
      <c r="I95" s="161">
        <f>IF(G95=" ",0,-PPMT($K$13,G95,$H$14,$H$12))</f>
        <v/>
      </c>
      <c r="J95" s="161">
        <f>IF(G95=" ",0,-IPMT($K$13,G95,$H$14,$H$12))</f>
        <v/>
      </c>
      <c r="K95" s="223" t="n"/>
      <c r="L95" s="217">
        <f>+IF(L94&gt;=$M$14," ",(L94+1))</f>
        <v/>
      </c>
      <c r="M95" s="161">
        <f>+IF(L95=" ",0,M94)</f>
        <v/>
      </c>
      <c r="N95" s="161">
        <f>IF(L95=" ",0,-PPMT($P$13,L95,$M$14,$M$12))</f>
        <v/>
      </c>
      <c r="O95" s="161">
        <f>IF(L95=" ",0,-IPMT($P$13,L95,$M$14,$M$12))</f>
        <v/>
      </c>
      <c r="P95" s="223" t="n"/>
      <c r="Q95" s="222" t="n"/>
      <c r="R95" s="217">
        <f>+IF(R94&gt;=$S$14," ",(R94+1))</f>
        <v/>
      </c>
      <c r="S95" s="161">
        <f>+IF(R95=" ",0,S94)</f>
        <v/>
      </c>
      <c r="T95" s="161">
        <f>IF(R95=" ",0,-PPMT($V$13,R95,$S$14,$S$12))</f>
        <v/>
      </c>
      <c r="U95" s="161">
        <f>IF(R95=" ",0,-IPMT($V$13,R95,$S$14,$S$12))</f>
        <v/>
      </c>
      <c r="V95" s="218" t="n"/>
      <c r="W95" s="186" t="n"/>
      <c r="AP95" s="161" t="n"/>
      <c r="AQ95" s="161" t="n"/>
      <c r="CS95" s="224" t="n"/>
      <c r="CT95" s="224" t="n"/>
      <c r="CU95" s="224" t="n"/>
      <c r="CV95" s="224" t="n"/>
      <c r="CW95" s="224" t="n"/>
      <c r="CX95" s="224" t="n"/>
      <c r="CY95" s="224" t="n"/>
      <c r="CZ95" s="224" t="n"/>
      <c r="DA95" s="224" t="n"/>
      <c r="DB95" s="224" t="n"/>
      <c r="DC95" s="224" t="n"/>
      <c r="DD95" s="224" t="n"/>
      <c r="DE95" s="224" t="n"/>
      <c r="DF95" s="224" t="n"/>
      <c r="DG95" s="224" t="n"/>
      <c r="DH95" s="224" t="n"/>
      <c r="DI95" s="224" t="n"/>
      <c r="DJ95" s="224" t="n"/>
      <c r="DK95" s="224" t="n"/>
      <c r="DL95" s="224" t="n"/>
      <c r="DM95" s="224" t="n"/>
      <c r="DN95" s="224" t="n"/>
      <c r="DO95" s="224" t="n"/>
      <c r="DP95" s="224" t="n"/>
      <c r="DQ95" s="224" t="n"/>
      <c r="DR95" s="224" t="n"/>
      <c r="DS95" s="224" t="n"/>
      <c r="DT95" s="224" t="n"/>
      <c r="DU95" s="224" t="n"/>
      <c r="DV95" s="224" t="n"/>
      <c r="DW95" s="224" t="n"/>
      <c r="DX95" s="224" t="n"/>
      <c r="DY95" s="224" t="n"/>
      <c r="DZ95" s="224" t="n"/>
      <c r="EA95" s="224" t="n"/>
      <c r="EB95" s="224" t="n"/>
      <c r="EC95" s="224" t="n"/>
    </row>
    <row r="96" hidden="1" ht="12.75" customHeight="1">
      <c r="A96" s="217">
        <f>+IF(A95&gt;=$B$14," ",(A95+1))</f>
        <v/>
      </c>
      <c r="B96" s="161">
        <f>+IF(A96=" ",0,B95)</f>
        <v/>
      </c>
      <c r="C96" s="161">
        <f>IF(A96=" ",0,-PPMT($E$13,A96,$B$14,$B$12))</f>
        <v/>
      </c>
      <c r="D96" s="161">
        <f>IF(A96=" ",0,-IPMT($E$13,A96,$B$14,$B$12))</f>
        <v/>
      </c>
      <c r="F96" s="222" t="n"/>
      <c r="G96" s="217">
        <f>+IF(G95&gt;=$H$14," ",(G95+1))</f>
        <v/>
      </c>
      <c r="H96" s="161">
        <f>+IF(G96=" ",0,H95)</f>
        <v/>
      </c>
      <c r="I96" s="161">
        <f>IF(G96=" ",0,-PPMT($K$13,G96,$H$14,$H$12))</f>
        <v/>
      </c>
      <c r="J96" s="161">
        <f>IF(G96=" ",0,-IPMT($K$13,G96,$H$14,$H$12))</f>
        <v/>
      </c>
      <c r="K96" s="223" t="n"/>
      <c r="L96" s="217">
        <f>+IF(L95&gt;=$M$14," ",(L95+1))</f>
        <v/>
      </c>
      <c r="M96" s="161">
        <f>+IF(L96=" ",0,M95)</f>
        <v/>
      </c>
      <c r="N96" s="161">
        <f>IF(L96=" ",0,-PPMT($P$13,L96,$M$14,$M$12))</f>
        <v/>
      </c>
      <c r="O96" s="161">
        <f>IF(L96=" ",0,-IPMT($P$13,L96,$M$14,$M$12))</f>
        <v/>
      </c>
      <c r="P96" s="223" t="n"/>
      <c r="Q96" s="222" t="n"/>
      <c r="R96" s="217">
        <f>+IF(R95&gt;=$S$14," ",(R95+1))</f>
        <v/>
      </c>
      <c r="S96" s="161">
        <f>+IF(R96=" ",0,S95)</f>
        <v/>
      </c>
      <c r="T96" s="161">
        <f>IF(R96=" ",0,-PPMT($V$13,R96,$S$14,$S$12))</f>
        <v/>
      </c>
      <c r="U96" s="161">
        <f>IF(R96=" ",0,-IPMT($V$13,R96,$S$14,$S$12))</f>
        <v/>
      </c>
      <c r="V96" s="218" t="n"/>
      <c r="W96" s="186" t="n"/>
      <c r="AP96" s="161" t="n"/>
      <c r="AQ96" s="161" t="n"/>
      <c r="CS96" s="224" t="n"/>
      <c r="CT96" s="224" t="n"/>
      <c r="CU96" s="224" t="n"/>
      <c r="CV96" s="224" t="n"/>
      <c r="CW96" s="224" t="n"/>
      <c r="CX96" s="224" t="n"/>
      <c r="CY96" s="224" t="n"/>
      <c r="CZ96" s="224" t="n"/>
      <c r="DA96" s="224" t="n"/>
      <c r="DB96" s="224" t="n"/>
      <c r="DC96" s="224" t="n"/>
      <c r="DD96" s="224" t="n"/>
      <c r="DE96" s="224" t="n"/>
      <c r="DF96" s="224" t="n"/>
      <c r="DG96" s="224" t="n"/>
      <c r="DH96" s="224" t="n"/>
      <c r="DI96" s="224" t="n"/>
      <c r="DJ96" s="224" t="n"/>
      <c r="DK96" s="224" t="n"/>
      <c r="DL96" s="224" t="n"/>
      <c r="DM96" s="224" t="n"/>
      <c r="DN96" s="224" t="n"/>
      <c r="DO96" s="224" t="n"/>
      <c r="DP96" s="224" t="n"/>
      <c r="DQ96" s="224" t="n"/>
      <c r="DR96" s="224" t="n"/>
      <c r="DS96" s="224" t="n"/>
      <c r="DT96" s="224" t="n"/>
      <c r="DU96" s="224" t="n"/>
      <c r="DV96" s="224" t="n"/>
      <c r="DW96" s="224" t="n"/>
      <c r="DX96" s="224" t="n"/>
      <c r="DY96" s="224" t="n"/>
      <c r="DZ96" s="224" t="n"/>
      <c r="EA96" s="224" t="n"/>
      <c r="EB96" s="224" t="n"/>
      <c r="EC96" s="224" t="n"/>
    </row>
    <row r="97" hidden="1" ht="12.75" customHeight="1">
      <c r="A97" s="217">
        <f>+IF(A96&gt;=$B$14," ",(A96+1))</f>
        <v/>
      </c>
      <c r="B97" s="161">
        <f>+IF(A97=" ",0,B96)</f>
        <v/>
      </c>
      <c r="C97" s="161">
        <f>IF(A97=" ",0,-PPMT($E$13,A97,$B$14,$B$12))</f>
        <v/>
      </c>
      <c r="D97" s="161">
        <f>IF(A97=" ",0,-IPMT($E$13,A97,$B$14,$B$12))</f>
        <v/>
      </c>
      <c r="F97" s="222" t="n"/>
      <c r="G97" s="217">
        <f>+IF(G96&gt;=$H$14," ",(G96+1))</f>
        <v/>
      </c>
      <c r="H97" s="161">
        <f>+IF(G97=" ",0,H96)</f>
        <v/>
      </c>
      <c r="I97" s="161">
        <f>IF(G97=" ",0,-PPMT($K$13,G97,$H$14,$H$12))</f>
        <v/>
      </c>
      <c r="J97" s="161">
        <f>IF(G97=" ",0,-IPMT($K$13,G97,$H$14,$H$12))</f>
        <v/>
      </c>
      <c r="K97" s="223" t="n"/>
      <c r="L97" s="217">
        <f>+IF(L96&gt;=$M$14," ",(L96+1))</f>
        <v/>
      </c>
      <c r="M97" s="161">
        <f>+IF(L97=" ",0,M96)</f>
        <v/>
      </c>
      <c r="N97" s="161">
        <f>IF(L97=" ",0,-PPMT($P$13,L97,$M$14,$M$12))</f>
        <v/>
      </c>
      <c r="O97" s="161">
        <f>IF(L97=" ",0,-IPMT($P$13,L97,$M$14,$M$12))</f>
        <v/>
      </c>
      <c r="P97" s="223" t="n"/>
      <c r="Q97" s="222" t="n"/>
      <c r="R97" s="217">
        <f>+IF(R96&gt;=$S$14," ",(R96+1))</f>
        <v/>
      </c>
      <c r="S97" s="161">
        <f>+IF(R97=" ",0,S96)</f>
        <v/>
      </c>
      <c r="T97" s="161">
        <f>IF(R97=" ",0,-PPMT($V$13,R97,$S$14,$S$12))</f>
        <v/>
      </c>
      <c r="U97" s="161">
        <f>IF(R97=" ",0,-IPMT($V$13,R97,$S$14,$S$12))</f>
        <v/>
      </c>
      <c r="V97" s="218" t="n"/>
      <c r="W97" s="186" t="n"/>
      <c r="AP97" s="161" t="n"/>
      <c r="AQ97" s="161" t="n"/>
      <c r="CS97" s="224" t="n"/>
      <c r="CT97" s="224" t="n"/>
      <c r="CU97" s="224" t="n"/>
      <c r="CV97" s="224" t="n"/>
      <c r="CW97" s="224" t="n"/>
      <c r="CX97" s="224" t="n"/>
      <c r="CY97" s="224" t="n"/>
      <c r="CZ97" s="224" t="n"/>
      <c r="DA97" s="224" t="n"/>
      <c r="DB97" s="224" t="n"/>
      <c r="DC97" s="224" t="n"/>
      <c r="DD97" s="224" t="n"/>
      <c r="DE97" s="224" t="n"/>
      <c r="DF97" s="224" t="n"/>
      <c r="DG97" s="224" t="n"/>
      <c r="DH97" s="224" t="n"/>
      <c r="DI97" s="224" t="n"/>
      <c r="DJ97" s="224" t="n"/>
      <c r="DK97" s="224" t="n"/>
      <c r="DL97" s="224" t="n"/>
      <c r="DM97" s="224" t="n"/>
      <c r="DN97" s="224" t="n"/>
      <c r="DO97" s="224" t="n"/>
      <c r="DP97" s="224" t="n"/>
      <c r="DQ97" s="224" t="n"/>
      <c r="DR97" s="224" t="n"/>
      <c r="DS97" s="224" t="n"/>
      <c r="DT97" s="224" t="n"/>
      <c r="DU97" s="224" t="n"/>
      <c r="DV97" s="224" t="n"/>
      <c r="DW97" s="224" t="n"/>
      <c r="DX97" s="224" t="n"/>
      <c r="DY97" s="224" t="n"/>
      <c r="DZ97" s="224" t="n"/>
      <c r="EA97" s="224" t="n"/>
      <c r="EB97" s="224" t="n"/>
      <c r="EC97" s="224" t="n"/>
    </row>
    <row r="98" hidden="1" ht="12.75" customHeight="1">
      <c r="A98" s="217">
        <f>+IF(A97&gt;=$B$14," ",(A97+1))</f>
        <v/>
      </c>
      <c r="B98" s="161">
        <f>+IF(A98=" ",0,B97)</f>
        <v/>
      </c>
      <c r="C98" s="161">
        <f>IF(A98=" ",0,-PPMT($E$13,A98,$B$14,$B$12))</f>
        <v/>
      </c>
      <c r="D98" s="161">
        <f>IF(A98=" ",0,-IPMT($E$13,A98,$B$14,$B$12))</f>
        <v/>
      </c>
      <c r="F98" s="222" t="n"/>
      <c r="G98" s="217">
        <f>+IF(G97&gt;=$H$14," ",(G97+1))</f>
        <v/>
      </c>
      <c r="H98" s="161">
        <f>+IF(G98=" ",0,H97)</f>
        <v/>
      </c>
      <c r="I98" s="161">
        <f>IF(G98=" ",0,-PPMT($K$13,G98,$H$14,$H$12))</f>
        <v/>
      </c>
      <c r="J98" s="161">
        <f>IF(G98=" ",0,-IPMT($K$13,G98,$H$14,$H$12))</f>
        <v/>
      </c>
      <c r="K98" s="223" t="n"/>
      <c r="L98" s="217">
        <f>+IF(L97&gt;=$M$14," ",(L97+1))</f>
        <v/>
      </c>
      <c r="M98" s="161">
        <f>+IF(L98=" ",0,M97)</f>
        <v/>
      </c>
      <c r="N98" s="161">
        <f>IF(L98=" ",0,-PPMT($P$13,L98,$M$14,$M$12))</f>
        <v/>
      </c>
      <c r="O98" s="161">
        <f>IF(L98=" ",0,-IPMT($P$13,L98,$M$14,$M$12))</f>
        <v/>
      </c>
      <c r="P98" s="223" t="n"/>
      <c r="Q98" s="222" t="n"/>
      <c r="R98" s="217">
        <f>+IF(R97&gt;=$S$14," ",(R97+1))</f>
        <v/>
      </c>
      <c r="S98" s="161">
        <f>+IF(R98=" ",0,S97)</f>
        <v/>
      </c>
      <c r="T98" s="161">
        <f>IF(R98=" ",0,-PPMT($V$13,R98,$S$14,$S$12))</f>
        <v/>
      </c>
      <c r="U98" s="161">
        <f>IF(R98=" ",0,-IPMT($V$13,R98,$S$14,$S$12))</f>
        <v/>
      </c>
      <c r="V98" s="218" t="n"/>
      <c r="W98" s="186" t="n"/>
      <c r="AP98" s="161" t="n"/>
      <c r="AQ98" s="161" t="n"/>
      <c r="CS98" s="224" t="n"/>
      <c r="CT98" s="224" t="n"/>
      <c r="CU98" s="224" t="n"/>
      <c r="CV98" s="224" t="n"/>
      <c r="CW98" s="224" t="n"/>
      <c r="CX98" s="224" t="n"/>
      <c r="CY98" s="224" t="n"/>
      <c r="CZ98" s="224" t="n"/>
      <c r="DA98" s="224" t="n"/>
      <c r="DB98" s="224" t="n"/>
      <c r="DC98" s="224" t="n"/>
      <c r="DD98" s="224" t="n"/>
      <c r="DE98" s="224" t="n"/>
      <c r="DF98" s="224" t="n"/>
      <c r="DG98" s="224" t="n"/>
      <c r="DH98" s="224" t="n"/>
      <c r="DI98" s="224" t="n"/>
      <c r="DJ98" s="224" t="n"/>
      <c r="DK98" s="224" t="n"/>
      <c r="DL98" s="224" t="n"/>
      <c r="DM98" s="224" t="n"/>
      <c r="DN98" s="224" t="n"/>
      <c r="DO98" s="224" t="n"/>
      <c r="DP98" s="224" t="n"/>
      <c r="DQ98" s="224" t="n"/>
      <c r="DR98" s="224" t="n"/>
      <c r="DS98" s="224" t="n"/>
      <c r="DT98" s="224" t="n"/>
      <c r="DU98" s="224" t="n"/>
      <c r="DV98" s="224" t="n"/>
      <c r="DW98" s="224" t="n"/>
      <c r="DX98" s="224" t="n"/>
      <c r="DY98" s="224" t="n"/>
      <c r="DZ98" s="224" t="n"/>
      <c r="EA98" s="224" t="n"/>
      <c r="EB98" s="224" t="n"/>
      <c r="EC98" s="224" t="n"/>
    </row>
    <row r="99" hidden="1" ht="12.75" customHeight="1">
      <c r="A99" s="217">
        <f>+IF(A98&gt;=$B$14," ",(A98+1))</f>
        <v/>
      </c>
      <c r="B99" s="161">
        <f>+IF(A99=" ",0,B98)</f>
        <v/>
      </c>
      <c r="C99" s="161">
        <f>IF(A99=" ",0,-PPMT($E$13,A99,$B$14,$B$12))</f>
        <v/>
      </c>
      <c r="D99" s="161">
        <f>IF(A99=" ",0,-IPMT($E$13,A99,$B$14,$B$12))</f>
        <v/>
      </c>
      <c r="F99" s="222" t="n"/>
      <c r="G99" s="217">
        <f>+IF(G98&gt;=$H$14," ",(G98+1))</f>
        <v/>
      </c>
      <c r="H99" s="161">
        <f>+IF(G99=" ",0,H98)</f>
        <v/>
      </c>
      <c r="I99" s="161">
        <f>IF(G99=" ",0,-PPMT($K$13,G99,$H$14,$H$12))</f>
        <v/>
      </c>
      <c r="J99" s="161">
        <f>IF(G99=" ",0,-IPMT($K$13,G99,$H$14,$H$12))</f>
        <v/>
      </c>
      <c r="K99" s="223" t="n"/>
      <c r="L99" s="217">
        <f>+IF(L98&gt;=$M$14," ",(L98+1))</f>
        <v/>
      </c>
      <c r="M99" s="161">
        <f>+IF(L99=" ",0,M98)</f>
        <v/>
      </c>
      <c r="N99" s="161">
        <f>IF(L99=" ",0,-PPMT($P$13,L99,$M$14,$M$12))</f>
        <v/>
      </c>
      <c r="O99" s="161">
        <f>IF(L99=" ",0,-IPMT($P$13,L99,$M$14,$M$12))</f>
        <v/>
      </c>
      <c r="P99" s="223" t="n"/>
      <c r="Q99" s="222" t="n"/>
      <c r="R99" s="217">
        <f>+IF(R98&gt;=$S$14," ",(R98+1))</f>
        <v/>
      </c>
      <c r="S99" s="161">
        <f>+IF(R99=" ",0,S98)</f>
        <v/>
      </c>
      <c r="T99" s="161">
        <f>IF(R99=" ",0,-PPMT($V$13,R99,$S$14,$S$12))</f>
        <v/>
      </c>
      <c r="U99" s="161">
        <f>IF(R99=" ",0,-IPMT($V$13,R99,$S$14,$S$12))</f>
        <v/>
      </c>
      <c r="V99" s="218" t="n"/>
      <c r="W99" s="186" t="n"/>
      <c r="AP99" s="161" t="n"/>
      <c r="AQ99" s="161" t="n"/>
      <c r="CS99" s="224" t="n"/>
      <c r="CT99" s="224" t="n"/>
      <c r="CU99" s="224" t="n"/>
      <c r="CV99" s="224" t="n"/>
      <c r="CW99" s="224" t="n"/>
      <c r="CX99" s="224" t="n"/>
      <c r="CY99" s="224" t="n"/>
      <c r="CZ99" s="224" t="n"/>
      <c r="DA99" s="224" t="n"/>
      <c r="DB99" s="224" t="n"/>
      <c r="DC99" s="224" t="n"/>
      <c r="DD99" s="224" t="n"/>
      <c r="DE99" s="224" t="n"/>
      <c r="DF99" s="224" t="n"/>
      <c r="DG99" s="224" t="n"/>
      <c r="DH99" s="224" t="n"/>
      <c r="DI99" s="224" t="n"/>
      <c r="DJ99" s="224" t="n"/>
      <c r="DK99" s="224" t="n"/>
      <c r="DL99" s="224" t="n"/>
      <c r="DM99" s="224" t="n"/>
      <c r="DN99" s="224" t="n"/>
      <c r="DO99" s="224" t="n"/>
      <c r="DP99" s="224" t="n"/>
      <c r="DQ99" s="224" t="n"/>
      <c r="DR99" s="224" t="n"/>
      <c r="DS99" s="224" t="n"/>
      <c r="DT99" s="224" t="n"/>
      <c r="DU99" s="224" t="n"/>
      <c r="DV99" s="224" t="n"/>
      <c r="DW99" s="224" t="n"/>
      <c r="DX99" s="224" t="n"/>
      <c r="DY99" s="224" t="n"/>
      <c r="DZ99" s="224" t="n"/>
      <c r="EA99" s="224" t="n"/>
      <c r="EB99" s="224" t="n"/>
      <c r="EC99" s="224" t="n"/>
    </row>
    <row r="100" hidden="1" ht="12.75" customHeight="1">
      <c r="A100" s="217">
        <f>+IF(A99&gt;=$B$14," ",(A99+1))</f>
        <v/>
      </c>
      <c r="B100" s="161">
        <f>+IF(A100=" ",0,B99)</f>
        <v/>
      </c>
      <c r="C100" s="161">
        <f>IF(A100=" ",0,-PPMT($E$13,A100,$B$14,$B$12))</f>
        <v/>
      </c>
      <c r="D100" s="161">
        <f>IF(A100=" ",0,-IPMT($E$13,A100,$B$14,$B$12))</f>
        <v/>
      </c>
      <c r="F100" s="222" t="n"/>
      <c r="G100" s="217">
        <f>+IF(G99&gt;=$H$14," ",(G99+1))</f>
        <v/>
      </c>
      <c r="H100" s="161">
        <f>+IF(G100=" ",0,H99)</f>
        <v/>
      </c>
      <c r="I100" s="161">
        <f>IF(G100=" ",0,-PPMT($K$13,G100,$H$14,$H$12))</f>
        <v/>
      </c>
      <c r="J100" s="161">
        <f>IF(G100=" ",0,-IPMT($K$13,G100,$H$14,$H$12))</f>
        <v/>
      </c>
      <c r="K100" s="223" t="n"/>
      <c r="L100" s="217">
        <f>+IF(L99&gt;=$M$14," ",(L99+1))</f>
        <v/>
      </c>
      <c r="M100" s="161">
        <f>+IF(L100=" ",0,M99)</f>
        <v/>
      </c>
      <c r="N100" s="161">
        <f>IF(L100=" ",0,-PPMT($P$13,L100,$M$14,$M$12))</f>
        <v/>
      </c>
      <c r="O100" s="161">
        <f>IF(L100=" ",0,-IPMT($P$13,L100,$M$14,$M$12))</f>
        <v/>
      </c>
      <c r="P100" s="223" t="n"/>
      <c r="Q100" s="222" t="n"/>
      <c r="R100" s="217">
        <f>+IF(R99&gt;=$S$14," ",(R99+1))</f>
        <v/>
      </c>
      <c r="S100" s="161">
        <f>+IF(R100=" ",0,S99)</f>
        <v/>
      </c>
      <c r="T100" s="161">
        <f>IF(R100=" ",0,-PPMT($V$13,R100,$S$14,$S$12))</f>
        <v/>
      </c>
      <c r="U100" s="161">
        <f>IF(R100=" ",0,-IPMT($V$13,R100,$S$14,$S$12))</f>
        <v/>
      </c>
      <c r="V100" s="218" t="n"/>
      <c r="W100" s="186" t="n"/>
      <c r="AP100" s="161" t="n"/>
      <c r="AQ100" s="161" t="n"/>
      <c r="CS100" s="224" t="n"/>
      <c r="CT100" s="224" t="n"/>
      <c r="CU100" s="224" t="n"/>
      <c r="CV100" s="224" t="n"/>
      <c r="CW100" s="224" t="n"/>
      <c r="CX100" s="224" t="n"/>
      <c r="CY100" s="224" t="n"/>
      <c r="CZ100" s="224" t="n"/>
      <c r="DA100" s="224" t="n"/>
      <c r="DB100" s="224" t="n"/>
      <c r="DC100" s="224" t="n"/>
      <c r="DD100" s="224" t="n"/>
      <c r="DE100" s="224" t="n"/>
      <c r="DF100" s="224" t="n"/>
      <c r="DG100" s="224" t="n"/>
      <c r="DH100" s="224" t="n"/>
      <c r="DI100" s="224" t="n"/>
      <c r="DJ100" s="224" t="n"/>
      <c r="DK100" s="224" t="n"/>
      <c r="DL100" s="224" t="n"/>
      <c r="DM100" s="224" t="n"/>
      <c r="DN100" s="224" t="n"/>
      <c r="DO100" s="224" t="n"/>
      <c r="DP100" s="224" t="n"/>
      <c r="DQ100" s="224" t="n"/>
      <c r="DR100" s="224" t="n"/>
      <c r="DS100" s="224" t="n"/>
      <c r="DT100" s="224" t="n"/>
      <c r="DU100" s="224" t="n"/>
      <c r="DV100" s="224" t="n"/>
      <c r="DW100" s="224" t="n"/>
      <c r="DX100" s="224" t="n"/>
      <c r="DY100" s="224" t="n"/>
      <c r="DZ100" s="224" t="n"/>
      <c r="EA100" s="224" t="n"/>
      <c r="EB100" s="224" t="n"/>
      <c r="EC100" s="224" t="n"/>
    </row>
    <row r="101" hidden="1" ht="12.75" customHeight="1">
      <c r="A101" s="217">
        <f>+IF(A100&gt;=$B$14," ",(A100+1))</f>
        <v/>
      </c>
      <c r="B101" s="161">
        <f>+IF(A101=" ",0,B100)</f>
        <v/>
      </c>
      <c r="C101" s="161">
        <f>IF(A101=" ",0,-PPMT($E$13,A101,$B$14,$B$12))</f>
        <v/>
      </c>
      <c r="D101" s="161">
        <f>IF(A101=" ",0,-IPMT($E$13,A101,$B$14,$B$12))</f>
        <v/>
      </c>
      <c r="F101" s="222" t="n"/>
      <c r="G101" s="217">
        <f>+IF(G100&gt;=$H$14," ",(G100+1))</f>
        <v/>
      </c>
      <c r="H101" s="161">
        <f>+IF(G101=" ",0,H100)</f>
        <v/>
      </c>
      <c r="I101" s="161">
        <f>IF(G101=" ",0,-PPMT($K$13,G101,$H$14,$H$12))</f>
        <v/>
      </c>
      <c r="J101" s="161">
        <f>IF(G101=" ",0,-IPMT($K$13,G101,$H$14,$H$12))</f>
        <v/>
      </c>
      <c r="K101" s="223" t="n"/>
      <c r="L101" s="217">
        <f>+IF(L100&gt;=$M$14," ",(L100+1))</f>
        <v/>
      </c>
      <c r="M101" s="161">
        <f>+IF(L101=" ",0,M100)</f>
        <v/>
      </c>
      <c r="N101" s="161">
        <f>IF(L101=" ",0,-PPMT($P$13,L101,$M$14,$M$12))</f>
        <v/>
      </c>
      <c r="O101" s="161">
        <f>IF(L101=" ",0,-IPMT($P$13,L101,$M$14,$M$12))</f>
        <v/>
      </c>
      <c r="P101" s="223" t="n"/>
      <c r="Q101" s="222" t="n"/>
      <c r="R101" s="217">
        <f>+IF(R100&gt;=$S$14," ",(R100+1))</f>
        <v/>
      </c>
      <c r="S101" s="161">
        <f>+IF(R101=" ",0,S100)</f>
        <v/>
      </c>
      <c r="T101" s="161">
        <f>IF(R101=" ",0,-PPMT($V$13,R101,$S$14,$S$12))</f>
        <v/>
      </c>
      <c r="U101" s="161">
        <f>IF(R101=" ",0,-IPMT($V$13,R101,$S$14,$S$12))</f>
        <v/>
      </c>
      <c r="V101" s="218" t="n"/>
      <c r="W101" s="186" t="n"/>
      <c r="AP101" s="161" t="n"/>
      <c r="AQ101" s="161" t="n"/>
      <c r="CS101" s="224" t="n"/>
      <c r="CT101" s="224" t="n"/>
      <c r="CU101" s="224" t="n"/>
      <c r="CV101" s="224" t="n"/>
      <c r="CW101" s="224" t="n"/>
      <c r="CX101" s="224" t="n"/>
      <c r="CY101" s="224" t="n"/>
      <c r="CZ101" s="224" t="n"/>
      <c r="DA101" s="224" t="n"/>
      <c r="DB101" s="224" t="n"/>
      <c r="DC101" s="224" t="n"/>
      <c r="DD101" s="224" t="n"/>
      <c r="DE101" s="224" t="n"/>
      <c r="DF101" s="224" t="n"/>
      <c r="DG101" s="224" t="n"/>
      <c r="DH101" s="224" t="n"/>
      <c r="DI101" s="224" t="n"/>
      <c r="DJ101" s="224" t="n"/>
      <c r="DK101" s="224" t="n"/>
      <c r="DL101" s="224" t="n"/>
      <c r="DM101" s="224" t="n"/>
      <c r="DN101" s="224" t="n"/>
      <c r="DO101" s="224" t="n"/>
      <c r="DP101" s="224" t="n"/>
      <c r="DQ101" s="224" t="n"/>
      <c r="DR101" s="224" t="n"/>
      <c r="DS101" s="224" t="n"/>
      <c r="DT101" s="224" t="n"/>
      <c r="DU101" s="224" t="n"/>
      <c r="DV101" s="224" t="n"/>
      <c r="DW101" s="224" t="n"/>
      <c r="DX101" s="224" t="n"/>
      <c r="DY101" s="224" t="n"/>
      <c r="DZ101" s="224" t="n"/>
      <c r="EA101" s="224" t="n"/>
      <c r="EB101" s="224" t="n"/>
      <c r="EC101" s="224" t="n"/>
    </row>
    <row r="102" hidden="1" ht="12.75" customHeight="1">
      <c r="A102" s="217">
        <f>+IF(A101&gt;=$B$14," ",(A101+1))</f>
        <v/>
      </c>
      <c r="B102" s="161">
        <f>+IF(A102=" ",0,B101)</f>
        <v/>
      </c>
      <c r="C102" s="161">
        <f>IF(A102=" ",0,-PPMT($E$13,A102,$B$14,$B$12))</f>
        <v/>
      </c>
      <c r="D102" s="161">
        <f>IF(A102=" ",0,-IPMT($E$13,A102,$B$14,$B$12))</f>
        <v/>
      </c>
      <c r="F102" s="222" t="n"/>
      <c r="G102" s="217">
        <f>+IF(G101&gt;=$H$14," ",(G101+1))</f>
        <v/>
      </c>
      <c r="H102" s="161">
        <f>+IF(G102=" ",0,H101)</f>
        <v/>
      </c>
      <c r="I102" s="161">
        <f>IF(G102=" ",0,-PPMT($K$13,G102,$H$14,$H$12))</f>
        <v/>
      </c>
      <c r="J102" s="161">
        <f>IF(G102=" ",0,-IPMT($K$13,G102,$H$14,$H$12))</f>
        <v/>
      </c>
      <c r="K102" s="223" t="n"/>
      <c r="L102" s="217">
        <f>+IF(L101&gt;=$M$14," ",(L101+1))</f>
        <v/>
      </c>
      <c r="M102" s="161">
        <f>+IF(L102=" ",0,M101)</f>
        <v/>
      </c>
      <c r="N102" s="161">
        <f>IF(L102=" ",0,-PPMT($P$13,L102,$M$14,$M$12))</f>
        <v/>
      </c>
      <c r="O102" s="161">
        <f>IF(L102=" ",0,-IPMT($P$13,L102,$M$14,$M$12))</f>
        <v/>
      </c>
      <c r="P102" s="223" t="n"/>
      <c r="Q102" s="222" t="n"/>
      <c r="R102" s="217">
        <f>+IF(R101&gt;=$S$14," ",(R101+1))</f>
        <v/>
      </c>
      <c r="S102" s="161">
        <f>+IF(R102=" ",0,S101)</f>
        <v/>
      </c>
      <c r="T102" s="161">
        <f>IF(R102=" ",0,-PPMT($V$13,R102,$S$14,$S$12))</f>
        <v/>
      </c>
      <c r="U102" s="161">
        <f>IF(R102=" ",0,-IPMT($V$13,R102,$S$14,$S$12))</f>
        <v/>
      </c>
      <c r="V102" s="218" t="n"/>
      <c r="W102" s="186" t="n"/>
      <c r="AP102" s="161" t="n"/>
      <c r="AQ102" s="161" t="n"/>
      <c r="CS102" s="224" t="n"/>
      <c r="CT102" s="224" t="n"/>
      <c r="CU102" s="224" t="n"/>
      <c r="CV102" s="224" t="n"/>
      <c r="CW102" s="224" t="n"/>
      <c r="CX102" s="224" t="n"/>
      <c r="CY102" s="224" t="n"/>
      <c r="CZ102" s="224" t="n"/>
      <c r="DA102" s="224" t="n"/>
      <c r="DB102" s="224" t="n"/>
      <c r="DC102" s="224" t="n"/>
      <c r="DD102" s="224" t="n"/>
      <c r="DE102" s="224" t="n"/>
      <c r="DF102" s="224" t="n"/>
      <c r="DG102" s="224" t="n"/>
      <c r="DH102" s="224" t="n"/>
      <c r="DI102" s="224" t="n"/>
      <c r="DJ102" s="224" t="n"/>
      <c r="DK102" s="224" t="n"/>
      <c r="DL102" s="224" t="n"/>
      <c r="DM102" s="224" t="n"/>
      <c r="DN102" s="224" t="n"/>
      <c r="DO102" s="224" t="n"/>
      <c r="DP102" s="224" t="n"/>
      <c r="DQ102" s="224" t="n"/>
      <c r="DR102" s="224" t="n"/>
      <c r="DS102" s="224" t="n"/>
      <c r="DT102" s="224" t="n"/>
      <c r="DU102" s="224" t="n"/>
      <c r="DV102" s="224" t="n"/>
      <c r="DW102" s="224" t="n"/>
      <c r="DX102" s="224" t="n"/>
      <c r="DY102" s="224" t="n"/>
      <c r="DZ102" s="224" t="n"/>
      <c r="EA102" s="224" t="n"/>
      <c r="EB102" s="224" t="n"/>
      <c r="EC102" s="224" t="n"/>
    </row>
    <row r="103" hidden="1" ht="12.75" customHeight="1">
      <c r="A103" s="217">
        <f>+IF(A102&gt;=$B$14," ",(A102+1))</f>
        <v/>
      </c>
      <c r="B103" s="161">
        <f>+IF(A103=" ",0,B102)</f>
        <v/>
      </c>
      <c r="C103" s="161">
        <f>IF(A103=" ",0,-PPMT($E$13,A103,$B$14,$B$12))</f>
        <v/>
      </c>
      <c r="D103" s="161">
        <f>IF(A103=" ",0,-IPMT($E$13,A103,$B$14,$B$12))</f>
        <v/>
      </c>
      <c r="F103" s="222" t="n"/>
      <c r="G103" s="217">
        <f>+IF(G102&gt;=$H$14," ",(G102+1))</f>
        <v/>
      </c>
      <c r="H103" s="161">
        <f>+IF(G103=" ",0,H102)</f>
        <v/>
      </c>
      <c r="I103" s="161">
        <f>IF(G103=" ",0,-PPMT($K$13,G103,$H$14,$H$12))</f>
        <v/>
      </c>
      <c r="J103" s="161">
        <f>IF(G103=" ",0,-IPMT($K$13,G103,$H$14,$H$12))</f>
        <v/>
      </c>
      <c r="K103" s="223" t="n"/>
      <c r="L103" s="217">
        <f>+IF(L102&gt;=$M$14," ",(L102+1))</f>
        <v/>
      </c>
      <c r="M103" s="161">
        <f>+IF(L103=" ",0,M102)</f>
        <v/>
      </c>
      <c r="N103" s="161">
        <f>IF(L103=" ",0,-PPMT($P$13,L103,$M$14,$M$12))</f>
        <v/>
      </c>
      <c r="O103" s="161">
        <f>IF(L103=" ",0,-IPMT($P$13,L103,$M$14,$M$12))</f>
        <v/>
      </c>
      <c r="P103" s="223" t="n"/>
      <c r="Q103" s="222" t="n"/>
      <c r="R103" s="217">
        <f>+IF(R102&gt;=$S$14," ",(R102+1))</f>
        <v/>
      </c>
      <c r="S103" s="161">
        <f>+IF(R103=" ",0,S102)</f>
        <v/>
      </c>
      <c r="T103" s="161">
        <f>IF(R103=" ",0,-PPMT($V$13,R103,$S$14,$S$12))</f>
        <v/>
      </c>
      <c r="U103" s="161">
        <f>IF(R103=" ",0,-IPMT($V$13,R103,$S$14,$S$12))</f>
        <v/>
      </c>
      <c r="V103" s="218" t="n"/>
      <c r="W103" s="186" t="n"/>
      <c r="AP103" s="161" t="n"/>
      <c r="AQ103" s="161" t="n"/>
      <c r="CS103" s="224" t="n"/>
      <c r="CT103" s="224" t="n"/>
      <c r="CU103" s="224" t="n"/>
      <c r="CV103" s="224" t="n"/>
      <c r="CW103" s="224" t="n"/>
      <c r="CX103" s="224" t="n"/>
      <c r="CY103" s="224" t="n"/>
      <c r="CZ103" s="224" t="n"/>
      <c r="DA103" s="224" t="n"/>
      <c r="DB103" s="224" t="n"/>
      <c r="DC103" s="224" t="n"/>
      <c r="DD103" s="224" t="n"/>
      <c r="DE103" s="224" t="n"/>
      <c r="DF103" s="224" t="n"/>
      <c r="DG103" s="224" t="n"/>
      <c r="DH103" s="224" t="n"/>
      <c r="DI103" s="224" t="n"/>
      <c r="DJ103" s="224" t="n"/>
      <c r="DK103" s="224" t="n"/>
      <c r="DL103" s="224" t="n"/>
      <c r="DM103" s="224" t="n"/>
      <c r="DN103" s="224" t="n"/>
      <c r="DO103" s="224" t="n"/>
      <c r="DP103" s="224" t="n"/>
      <c r="DQ103" s="224" t="n"/>
      <c r="DR103" s="224" t="n"/>
      <c r="DS103" s="224" t="n"/>
      <c r="DT103" s="224" t="n"/>
      <c r="DU103" s="224" t="n"/>
      <c r="DV103" s="224" t="n"/>
      <c r="DW103" s="224" t="n"/>
      <c r="DX103" s="224" t="n"/>
      <c r="DY103" s="224" t="n"/>
      <c r="DZ103" s="224" t="n"/>
      <c r="EA103" s="224" t="n"/>
      <c r="EB103" s="224" t="n"/>
      <c r="EC103" s="224" t="n"/>
    </row>
    <row r="104" hidden="1" ht="12.75" customHeight="1">
      <c r="A104" s="217">
        <f>+IF(A103&gt;=$B$14," ",(A103+1))</f>
        <v/>
      </c>
      <c r="B104" s="161">
        <f>+IF(A104=" ",0,B103)</f>
        <v/>
      </c>
      <c r="C104" s="161">
        <f>IF(A104=" ",0,-PPMT($E$13,A104,$B$14,$B$12))</f>
        <v/>
      </c>
      <c r="D104" s="161">
        <f>IF(A104=" ",0,-IPMT($E$13,A104,$B$14,$B$12))</f>
        <v/>
      </c>
      <c r="F104" s="222" t="n"/>
      <c r="G104" s="217">
        <f>+IF(G103&gt;=$H$14," ",(G103+1))</f>
        <v/>
      </c>
      <c r="H104" s="161">
        <f>+IF(G104=" ",0,H103)</f>
        <v/>
      </c>
      <c r="I104" s="161">
        <f>IF(G104=" ",0,-PPMT($K$13,G104,$H$14,$H$12))</f>
        <v/>
      </c>
      <c r="J104" s="161">
        <f>IF(G104=" ",0,-IPMT($K$13,G104,$H$14,$H$12))</f>
        <v/>
      </c>
      <c r="K104" s="223" t="n"/>
      <c r="L104" s="217">
        <f>+IF(L103&gt;=$M$14," ",(L103+1))</f>
        <v/>
      </c>
      <c r="M104" s="161">
        <f>+IF(L104=" ",0,M103)</f>
        <v/>
      </c>
      <c r="N104" s="161">
        <f>IF(L104=" ",0,-PPMT($P$13,L104,$M$14,$M$12))</f>
        <v/>
      </c>
      <c r="O104" s="161">
        <f>IF(L104=" ",0,-IPMT($P$13,L104,$M$14,$M$12))</f>
        <v/>
      </c>
      <c r="P104" s="223" t="n"/>
      <c r="Q104" s="222" t="n"/>
      <c r="R104" s="217">
        <f>+IF(R103&gt;=$S$14," ",(R103+1))</f>
        <v/>
      </c>
      <c r="S104" s="161">
        <f>+IF(R104=" ",0,S103)</f>
        <v/>
      </c>
      <c r="T104" s="161">
        <f>IF(R104=" ",0,-PPMT($V$13,R104,$S$14,$S$12))</f>
        <v/>
      </c>
      <c r="U104" s="161">
        <f>IF(R104=" ",0,-IPMT($V$13,R104,$S$14,$S$12))</f>
        <v/>
      </c>
      <c r="V104" s="218" t="n"/>
      <c r="W104" s="186" t="n"/>
      <c r="AP104" s="161" t="n"/>
      <c r="AQ104" s="161" t="n"/>
      <c r="CS104" s="224" t="n"/>
      <c r="CT104" s="224" t="n"/>
      <c r="CU104" s="224" t="n"/>
      <c r="CV104" s="224" t="n"/>
      <c r="CW104" s="224" t="n"/>
      <c r="CX104" s="224" t="n"/>
      <c r="CY104" s="224" t="n"/>
      <c r="CZ104" s="224" t="n"/>
      <c r="DA104" s="224" t="n"/>
      <c r="DB104" s="224" t="n"/>
      <c r="DC104" s="224" t="n"/>
      <c r="DD104" s="224" t="n"/>
      <c r="DE104" s="224" t="n"/>
      <c r="DF104" s="224" t="n"/>
      <c r="DG104" s="224" t="n"/>
      <c r="DH104" s="224" t="n"/>
      <c r="DI104" s="224" t="n"/>
      <c r="DJ104" s="224" t="n"/>
      <c r="DK104" s="224" t="n"/>
      <c r="DL104" s="224" t="n"/>
      <c r="DM104" s="224" t="n"/>
      <c r="DN104" s="224" t="n"/>
      <c r="DO104" s="224" t="n"/>
      <c r="DP104" s="224" t="n"/>
      <c r="DQ104" s="224" t="n"/>
      <c r="DR104" s="224" t="n"/>
      <c r="DS104" s="224" t="n"/>
      <c r="DT104" s="224" t="n"/>
      <c r="DU104" s="224" t="n"/>
      <c r="DV104" s="224" t="n"/>
      <c r="DW104" s="224" t="n"/>
      <c r="DX104" s="224" t="n"/>
      <c r="DY104" s="224" t="n"/>
      <c r="DZ104" s="224" t="n"/>
      <c r="EA104" s="224" t="n"/>
      <c r="EB104" s="224" t="n"/>
      <c r="EC104" s="224" t="n"/>
    </row>
    <row r="105" hidden="1" ht="12.75" customHeight="1">
      <c r="A105" s="217">
        <f>+IF(A104&gt;=$B$14," ",(A104+1))</f>
        <v/>
      </c>
      <c r="B105" s="161">
        <f>+IF(A105=" ",0,B104)</f>
        <v/>
      </c>
      <c r="C105" s="161">
        <f>IF(A105=" ",0,-PPMT($E$13,A105,$B$14,$B$12))</f>
        <v/>
      </c>
      <c r="D105" s="161">
        <f>IF(A105=" ",0,-IPMT($E$13,A105,$B$14,$B$12))</f>
        <v/>
      </c>
      <c r="F105" s="222" t="n"/>
      <c r="G105" s="217">
        <f>+IF(G104&gt;=$H$14," ",(G104+1))</f>
        <v/>
      </c>
      <c r="H105" s="161">
        <f>+IF(G105=" ",0,H104)</f>
        <v/>
      </c>
      <c r="I105" s="161">
        <f>IF(G105=" ",0,-PPMT($K$13,G105,$H$14,$H$12))</f>
        <v/>
      </c>
      <c r="J105" s="161">
        <f>IF(G105=" ",0,-IPMT($K$13,G105,$H$14,$H$12))</f>
        <v/>
      </c>
      <c r="K105" s="223" t="n"/>
      <c r="L105" s="217">
        <f>+IF(L104&gt;=$M$14," ",(L104+1))</f>
        <v/>
      </c>
      <c r="M105" s="161">
        <f>+IF(L105=" ",0,M104)</f>
        <v/>
      </c>
      <c r="N105" s="161">
        <f>IF(L105=" ",0,-PPMT($P$13,L105,$M$14,$M$12))</f>
        <v/>
      </c>
      <c r="O105" s="161">
        <f>IF(L105=" ",0,-IPMT($P$13,L105,$M$14,$M$12))</f>
        <v/>
      </c>
      <c r="P105" s="223" t="n"/>
      <c r="Q105" s="222" t="n"/>
      <c r="R105" s="217">
        <f>+IF(R104&gt;=$S$14," ",(R104+1))</f>
        <v/>
      </c>
      <c r="S105" s="161">
        <f>+IF(R105=" ",0,S104)</f>
        <v/>
      </c>
      <c r="T105" s="161">
        <f>IF(R105=" ",0,-PPMT($V$13,R105,$S$14,$S$12))</f>
        <v/>
      </c>
      <c r="U105" s="161">
        <f>IF(R105=" ",0,-IPMT($V$13,R105,$S$14,$S$12))</f>
        <v/>
      </c>
      <c r="V105" s="218" t="n"/>
      <c r="W105" s="186" t="n"/>
      <c r="AP105" s="161" t="n"/>
      <c r="AQ105" s="161" t="n"/>
      <c r="CS105" s="224" t="n"/>
      <c r="CT105" s="224" t="n"/>
      <c r="CU105" s="224" t="n"/>
      <c r="CV105" s="224" t="n"/>
      <c r="CW105" s="224" t="n"/>
      <c r="CX105" s="224" t="n"/>
      <c r="CY105" s="224" t="n"/>
      <c r="CZ105" s="224" t="n"/>
      <c r="DA105" s="224" t="n"/>
      <c r="DB105" s="224" t="n"/>
      <c r="DC105" s="224" t="n"/>
      <c r="DD105" s="224" t="n"/>
      <c r="DE105" s="224" t="n"/>
      <c r="DF105" s="224" t="n"/>
      <c r="DG105" s="224" t="n"/>
      <c r="DH105" s="224" t="n"/>
      <c r="DI105" s="224" t="n"/>
      <c r="DJ105" s="224" t="n"/>
      <c r="DK105" s="224" t="n"/>
      <c r="DL105" s="224" t="n"/>
      <c r="DM105" s="224" t="n"/>
      <c r="DN105" s="224" t="n"/>
      <c r="DO105" s="224" t="n"/>
      <c r="DP105" s="224" t="n"/>
      <c r="DQ105" s="224" t="n"/>
      <c r="DR105" s="224" t="n"/>
      <c r="DS105" s="224" t="n"/>
      <c r="DT105" s="224" t="n"/>
      <c r="DU105" s="224" t="n"/>
      <c r="DV105" s="224" t="n"/>
      <c r="DW105" s="224" t="n"/>
      <c r="DX105" s="224" t="n"/>
      <c r="DY105" s="224" t="n"/>
      <c r="DZ105" s="224" t="n"/>
      <c r="EA105" s="224" t="n"/>
      <c r="EB105" s="224" t="n"/>
      <c r="EC105" s="224" t="n"/>
    </row>
    <row r="106" hidden="1" ht="12.75" customHeight="1">
      <c r="A106" s="217">
        <f>+IF(A105&gt;=$B$14," ",(A105+1))</f>
        <v/>
      </c>
      <c r="B106" s="161">
        <f>+IF(A106=" ",0,B105)</f>
        <v/>
      </c>
      <c r="C106" s="161">
        <f>IF(A106=" ",0,-PPMT($E$13,A106,$B$14,$B$12))</f>
        <v/>
      </c>
      <c r="D106" s="161">
        <f>IF(A106=" ",0,-IPMT($E$13,A106,$B$14,$B$12))</f>
        <v/>
      </c>
      <c r="F106" s="222" t="n"/>
      <c r="G106" s="217">
        <f>+IF(G105&gt;=$H$14," ",(G105+1))</f>
        <v/>
      </c>
      <c r="H106" s="161">
        <f>+IF(G106=" ",0,H105)</f>
        <v/>
      </c>
      <c r="I106" s="161">
        <f>IF(G106=" ",0,-PPMT($K$13,G106,$H$14,$H$12))</f>
        <v/>
      </c>
      <c r="J106" s="161">
        <f>IF(G106=" ",0,-IPMT($K$13,G106,$H$14,$H$12))</f>
        <v/>
      </c>
      <c r="K106" s="223" t="n"/>
      <c r="L106" s="217">
        <f>+IF(L105&gt;=$M$14," ",(L105+1))</f>
        <v/>
      </c>
      <c r="M106" s="161">
        <f>+IF(L106=" ",0,M105)</f>
        <v/>
      </c>
      <c r="N106" s="161">
        <f>IF(L106=" ",0,-PPMT($P$13,L106,$M$14,$M$12))</f>
        <v/>
      </c>
      <c r="O106" s="161">
        <f>IF(L106=" ",0,-IPMT($P$13,L106,$M$14,$M$12))</f>
        <v/>
      </c>
      <c r="P106" s="223" t="n"/>
      <c r="Q106" s="222" t="n"/>
      <c r="R106" s="217">
        <f>+IF(R105&gt;=$S$14," ",(R105+1))</f>
        <v/>
      </c>
      <c r="S106" s="161">
        <f>+IF(R106=" ",0,S105)</f>
        <v/>
      </c>
      <c r="T106" s="161">
        <f>IF(R106=" ",0,-PPMT($V$13,R106,$S$14,$S$12))</f>
        <v/>
      </c>
      <c r="U106" s="161">
        <f>IF(R106=" ",0,-IPMT($V$13,R106,$S$14,$S$12))</f>
        <v/>
      </c>
      <c r="V106" s="218" t="n"/>
      <c r="W106" s="186" t="n"/>
      <c r="AP106" s="161" t="n"/>
      <c r="AQ106" s="161" t="n"/>
      <c r="CS106" s="224" t="n"/>
      <c r="CT106" s="224" t="n"/>
      <c r="CU106" s="224" t="n"/>
      <c r="CV106" s="224" t="n"/>
      <c r="CW106" s="224" t="n"/>
      <c r="CX106" s="224" t="n"/>
      <c r="CY106" s="224" t="n"/>
      <c r="CZ106" s="224" t="n"/>
      <c r="DA106" s="224" t="n"/>
      <c r="DB106" s="224" t="n"/>
      <c r="DC106" s="224" t="n"/>
      <c r="DD106" s="224" t="n"/>
      <c r="DE106" s="224" t="n"/>
      <c r="DF106" s="224" t="n"/>
      <c r="DG106" s="224" t="n"/>
      <c r="DH106" s="224" t="n"/>
      <c r="DI106" s="224" t="n"/>
      <c r="DJ106" s="224" t="n"/>
      <c r="DK106" s="224" t="n"/>
      <c r="DL106" s="224" t="n"/>
      <c r="DM106" s="224" t="n"/>
      <c r="DN106" s="224" t="n"/>
      <c r="DO106" s="224" t="n"/>
      <c r="DP106" s="224" t="n"/>
      <c r="DQ106" s="224" t="n"/>
      <c r="DR106" s="224" t="n"/>
      <c r="DS106" s="224" t="n"/>
      <c r="DT106" s="224" t="n"/>
      <c r="DU106" s="224" t="n"/>
      <c r="DV106" s="224" t="n"/>
      <c r="DW106" s="224" t="n"/>
      <c r="DX106" s="224" t="n"/>
      <c r="DY106" s="224" t="n"/>
      <c r="DZ106" s="224" t="n"/>
      <c r="EA106" s="224" t="n"/>
      <c r="EB106" s="224" t="n"/>
      <c r="EC106" s="224" t="n"/>
    </row>
    <row r="107" hidden="1" ht="12.75" customHeight="1">
      <c r="A107" s="217">
        <f>+IF(A106&gt;=$B$14," ",(A106+1))</f>
        <v/>
      </c>
      <c r="B107" s="161">
        <f>+IF(A107=" ",0,B106)</f>
        <v/>
      </c>
      <c r="C107" s="161">
        <f>IF(A107=" ",0,-PPMT($E$13,A107,$B$14,$B$12))</f>
        <v/>
      </c>
      <c r="D107" s="161">
        <f>IF(A107=" ",0,-IPMT($E$13,A107,$B$14,$B$12))</f>
        <v/>
      </c>
      <c r="F107" s="222" t="n"/>
      <c r="G107" s="217">
        <f>+IF(G106&gt;=$H$14," ",(G106+1))</f>
        <v/>
      </c>
      <c r="H107" s="161">
        <f>+IF(G107=" ",0,H106)</f>
        <v/>
      </c>
      <c r="I107" s="161">
        <f>IF(G107=" ",0,-PPMT($K$13,G107,$H$14,$H$12))</f>
        <v/>
      </c>
      <c r="J107" s="161">
        <f>IF(G107=" ",0,-IPMT($K$13,G107,$H$14,$H$12))</f>
        <v/>
      </c>
      <c r="K107" s="223" t="n"/>
      <c r="L107" s="217">
        <f>+IF(L106&gt;=$M$14," ",(L106+1))</f>
        <v/>
      </c>
      <c r="M107" s="161">
        <f>+IF(L107=" ",0,M106)</f>
        <v/>
      </c>
      <c r="N107" s="161">
        <f>IF(L107=" ",0,-PPMT($P$13,L107,$M$14,$M$12))</f>
        <v/>
      </c>
      <c r="O107" s="161">
        <f>IF(L107=" ",0,-IPMT($P$13,L107,$M$14,$M$12))</f>
        <v/>
      </c>
      <c r="P107" s="223" t="n"/>
      <c r="Q107" s="222" t="n"/>
      <c r="R107" s="217">
        <f>+IF(R106&gt;=$S$14," ",(R106+1))</f>
        <v/>
      </c>
      <c r="S107" s="161">
        <f>+IF(R107=" ",0,S106)</f>
        <v/>
      </c>
      <c r="T107" s="161">
        <f>IF(R107=" ",0,-PPMT($V$13,R107,$S$14,$S$12))</f>
        <v/>
      </c>
      <c r="U107" s="161">
        <f>IF(R107=" ",0,-IPMT($V$13,R107,$S$14,$S$12))</f>
        <v/>
      </c>
      <c r="V107" s="218" t="n"/>
      <c r="W107" s="186" t="n"/>
      <c r="AP107" s="161" t="n"/>
      <c r="AQ107" s="161" t="n"/>
      <c r="CS107" s="224" t="n"/>
      <c r="CT107" s="224" t="n"/>
      <c r="CU107" s="224" t="n"/>
      <c r="CV107" s="224" t="n"/>
      <c r="CW107" s="224" t="n"/>
      <c r="CX107" s="224" t="n"/>
      <c r="CY107" s="224" t="n"/>
      <c r="CZ107" s="224" t="n"/>
      <c r="DA107" s="224" t="n"/>
      <c r="DB107" s="224" t="n"/>
      <c r="DC107" s="224" t="n"/>
      <c r="DD107" s="224" t="n"/>
      <c r="DE107" s="224" t="n"/>
      <c r="DF107" s="224" t="n"/>
      <c r="DG107" s="224" t="n"/>
      <c r="DH107" s="224" t="n"/>
      <c r="DI107" s="224" t="n"/>
      <c r="DJ107" s="224" t="n"/>
      <c r="DK107" s="224" t="n"/>
      <c r="DL107" s="224" t="n"/>
      <c r="DM107" s="224" t="n"/>
      <c r="DN107" s="224" t="n"/>
      <c r="DO107" s="224" t="n"/>
      <c r="DP107" s="224" t="n"/>
      <c r="DQ107" s="224" t="n"/>
      <c r="DR107" s="224" t="n"/>
      <c r="DS107" s="224" t="n"/>
      <c r="DT107" s="224" t="n"/>
      <c r="DU107" s="224" t="n"/>
      <c r="DV107" s="224" t="n"/>
      <c r="DW107" s="224" t="n"/>
      <c r="DX107" s="224" t="n"/>
      <c r="DY107" s="224" t="n"/>
      <c r="DZ107" s="224" t="n"/>
      <c r="EA107" s="224" t="n"/>
      <c r="EB107" s="224" t="n"/>
      <c r="EC107" s="224" t="n"/>
    </row>
    <row r="108" hidden="1" ht="12.75" customHeight="1">
      <c r="A108" s="217">
        <f>+IF(A107&gt;=$B$14," ",(A107+1))</f>
        <v/>
      </c>
      <c r="B108" s="161">
        <f>+IF(A108=" ",0,B107)</f>
        <v/>
      </c>
      <c r="C108" s="161">
        <f>IF(A108=" ",0,-PPMT($E$13,A108,$B$14,$B$12))</f>
        <v/>
      </c>
      <c r="D108" s="161">
        <f>IF(A108=" ",0,-IPMT($E$13,A108,$B$14,$B$12))</f>
        <v/>
      </c>
      <c r="F108" s="222" t="n"/>
      <c r="G108" s="217">
        <f>+IF(G107&gt;=$H$14," ",(G107+1))</f>
        <v/>
      </c>
      <c r="H108" s="161">
        <f>+IF(G108=" ",0,H107)</f>
        <v/>
      </c>
      <c r="I108" s="161">
        <f>IF(G108=" ",0,-PPMT($K$13,G108,$H$14,$H$12))</f>
        <v/>
      </c>
      <c r="J108" s="161">
        <f>IF(G108=" ",0,-IPMT($K$13,G108,$H$14,$H$12))</f>
        <v/>
      </c>
      <c r="K108" s="223" t="n"/>
      <c r="L108" s="217">
        <f>+IF(L107&gt;=$M$14," ",(L107+1))</f>
        <v/>
      </c>
      <c r="M108" s="161">
        <f>+IF(L108=" ",0,M107)</f>
        <v/>
      </c>
      <c r="N108" s="161">
        <f>IF(L108=" ",0,-PPMT($P$13,L108,$M$14,$M$12))</f>
        <v/>
      </c>
      <c r="O108" s="161">
        <f>IF(L108=" ",0,-IPMT($P$13,L108,$M$14,$M$12))</f>
        <v/>
      </c>
      <c r="P108" s="223" t="n"/>
      <c r="Q108" s="222" t="n"/>
      <c r="R108" s="217">
        <f>+IF(R107&gt;=$S$14," ",(R107+1))</f>
        <v/>
      </c>
      <c r="S108" s="161">
        <f>+IF(R108=" ",0,S107)</f>
        <v/>
      </c>
      <c r="T108" s="161">
        <f>IF(R108=" ",0,-PPMT($V$13,R108,$S$14,$S$12))</f>
        <v/>
      </c>
      <c r="U108" s="161">
        <f>IF(R108=" ",0,-IPMT($V$13,R108,$S$14,$S$12))</f>
        <v/>
      </c>
      <c r="V108" s="218" t="n"/>
      <c r="W108" s="186" t="n"/>
      <c r="AP108" s="161" t="n"/>
      <c r="AQ108" s="161" t="n"/>
      <c r="CS108" s="224" t="n"/>
      <c r="CT108" s="224" t="n"/>
      <c r="CU108" s="224" t="n"/>
      <c r="CV108" s="224" t="n"/>
      <c r="CW108" s="224" t="n"/>
      <c r="CX108" s="224" t="n"/>
      <c r="CY108" s="224" t="n"/>
      <c r="CZ108" s="224" t="n"/>
      <c r="DA108" s="224" t="n"/>
      <c r="DB108" s="224" t="n"/>
      <c r="DC108" s="224" t="n"/>
      <c r="DD108" s="224" t="n"/>
      <c r="DE108" s="224" t="n"/>
      <c r="DF108" s="224" t="n"/>
      <c r="DG108" s="224" t="n"/>
      <c r="DH108" s="224" t="n"/>
      <c r="DI108" s="224" t="n"/>
      <c r="DJ108" s="224" t="n"/>
      <c r="DK108" s="224" t="n"/>
      <c r="DL108" s="224" t="n"/>
      <c r="DM108" s="224" t="n"/>
      <c r="DN108" s="224" t="n"/>
      <c r="DO108" s="224" t="n"/>
      <c r="DP108" s="224" t="n"/>
      <c r="DQ108" s="224" t="n"/>
      <c r="DR108" s="224" t="n"/>
      <c r="DS108" s="224" t="n"/>
      <c r="DT108" s="224" t="n"/>
      <c r="DU108" s="224" t="n"/>
      <c r="DV108" s="224" t="n"/>
      <c r="DW108" s="224" t="n"/>
      <c r="DX108" s="224" t="n"/>
      <c r="DY108" s="224" t="n"/>
      <c r="DZ108" s="224" t="n"/>
      <c r="EA108" s="224" t="n"/>
      <c r="EB108" s="224" t="n"/>
      <c r="EC108" s="224" t="n"/>
    </row>
    <row r="109" hidden="1" ht="12.75" customHeight="1">
      <c r="A109" s="217">
        <f>+IF(A108&gt;=$B$14," ",(A108+1))</f>
        <v/>
      </c>
      <c r="B109" s="161">
        <f>+IF(A109=" ",0,B108)</f>
        <v/>
      </c>
      <c r="C109" s="161">
        <f>IF(A109=" ",0,-PPMT($E$13,A109,$B$14,$B$12))</f>
        <v/>
      </c>
      <c r="D109" s="161">
        <f>IF(A109=" ",0,-IPMT($E$13,A109,$B$14,$B$12))</f>
        <v/>
      </c>
      <c r="F109" s="222" t="n"/>
      <c r="G109" s="217">
        <f>+IF(G108&gt;=$H$14," ",(G108+1))</f>
        <v/>
      </c>
      <c r="H109" s="161">
        <f>+IF(G109=" ",0,H108)</f>
        <v/>
      </c>
      <c r="I109" s="161">
        <f>IF(G109=" ",0,-PPMT($K$13,G109,$H$14,$H$12))</f>
        <v/>
      </c>
      <c r="J109" s="161">
        <f>IF(G109=" ",0,-IPMT($K$13,G109,$H$14,$H$12))</f>
        <v/>
      </c>
      <c r="K109" s="223" t="n"/>
      <c r="L109" s="217">
        <f>+IF(L108&gt;=$M$14," ",(L108+1))</f>
        <v/>
      </c>
      <c r="M109" s="161">
        <f>+IF(L109=" ",0,M108)</f>
        <v/>
      </c>
      <c r="N109" s="161">
        <f>IF(L109=" ",0,-PPMT($P$13,L109,$M$14,$M$12))</f>
        <v/>
      </c>
      <c r="O109" s="161">
        <f>IF(L109=" ",0,-IPMT($P$13,L109,$M$14,$M$12))</f>
        <v/>
      </c>
      <c r="P109" s="223" t="n"/>
      <c r="Q109" s="222" t="n"/>
      <c r="R109" s="217">
        <f>+IF(R108&gt;=$S$14," ",(R108+1))</f>
        <v/>
      </c>
      <c r="S109" s="161">
        <f>+IF(R109=" ",0,S108)</f>
        <v/>
      </c>
      <c r="T109" s="161">
        <f>IF(R109=" ",0,-PPMT($V$13,R109,$S$14,$S$12))</f>
        <v/>
      </c>
      <c r="U109" s="161">
        <f>IF(R109=" ",0,-IPMT($V$13,R109,$S$14,$S$12))</f>
        <v/>
      </c>
      <c r="V109" s="218" t="n"/>
      <c r="W109" s="186" t="n"/>
      <c r="AP109" s="161" t="n"/>
      <c r="AQ109" s="161" t="n"/>
      <c r="CS109" s="224" t="n"/>
      <c r="CT109" s="224" t="n"/>
      <c r="CU109" s="224" t="n"/>
      <c r="CV109" s="224" t="n"/>
      <c r="CW109" s="224" t="n"/>
      <c r="CX109" s="224" t="n"/>
      <c r="CY109" s="224" t="n"/>
      <c r="CZ109" s="224" t="n"/>
      <c r="DA109" s="224" t="n"/>
      <c r="DB109" s="224" t="n"/>
      <c r="DC109" s="224" t="n"/>
      <c r="DD109" s="224" t="n"/>
      <c r="DE109" s="224" t="n"/>
      <c r="DF109" s="224" t="n"/>
      <c r="DG109" s="224" t="n"/>
      <c r="DH109" s="224" t="n"/>
      <c r="DI109" s="224" t="n"/>
      <c r="DJ109" s="224" t="n"/>
      <c r="DK109" s="224" t="n"/>
      <c r="DL109" s="224" t="n"/>
      <c r="DM109" s="224" t="n"/>
      <c r="DN109" s="224" t="n"/>
      <c r="DO109" s="224" t="n"/>
      <c r="DP109" s="224" t="n"/>
      <c r="DQ109" s="224" t="n"/>
      <c r="DR109" s="224" t="n"/>
      <c r="DS109" s="224" t="n"/>
      <c r="DT109" s="224" t="n"/>
      <c r="DU109" s="224" t="n"/>
      <c r="DV109" s="224" t="n"/>
      <c r="DW109" s="224" t="n"/>
      <c r="DX109" s="224" t="n"/>
      <c r="DY109" s="224" t="n"/>
      <c r="DZ109" s="224" t="n"/>
      <c r="EA109" s="224" t="n"/>
      <c r="EB109" s="224" t="n"/>
      <c r="EC109" s="224" t="n"/>
    </row>
    <row r="110" hidden="1" ht="12.75" customHeight="1">
      <c r="A110" s="217">
        <f>+IF(A109&gt;=$B$14," ",(A109+1))</f>
        <v/>
      </c>
      <c r="B110" s="161">
        <f>+IF(A110=" ",0,B109)</f>
        <v/>
      </c>
      <c r="C110" s="161">
        <f>IF(A110=" ",0,-PPMT($E$13,A110,$B$14,$B$12))</f>
        <v/>
      </c>
      <c r="D110" s="161">
        <f>IF(A110=" ",0,-IPMT($E$13,A110,$B$14,$B$12))</f>
        <v/>
      </c>
      <c r="F110" s="222" t="n"/>
      <c r="G110" s="217">
        <f>+IF(G109&gt;=$H$14," ",(G109+1))</f>
        <v/>
      </c>
      <c r="H110" s="161">
        <f>+IF(G110=" ",0,H109)</f>
        <v/>
      </c>
      <c r="I110" s="161">
        <f>IF(G110=" ",0,-PPMT($K$13,G110,$H$14,$H$12))</f>
        <v/>
      </c>
      <c r="J110" s="161">
        <f>IF(G110=" ",0,-IPMT($K$13,G110,$H$14,$H$12))</f>
        <v/>
      </c>
      <c r="K110" s="223" t="n"/>
      <c r="L110" s="217">
        <f>+IF(L109&gt;=$M$14," ",(L109+1))</f>
        <v/>
      </c>
      <c r="M110" s="161">
        <f>+IF(L110=" ",0,M109)</f>
        <v/>
      </c>
      <c r="N110" s="161">
        <f>IF(L110=" ",0,-PPMT($P$13,L110,$M$14,$M$12))</f>
        <v/>
      </c>
      <c r="O110" s="161">
        <f>IF(L110=" ",0,-IPMT($P$13,L110,$M$14,$M$12))</f>
        <v/>
      </c>
      <c r="P110" s="223" t="n"/>
      <c r="Q110" s="222" t="n"/>
      <c r="R110" s="217">
        <f>+IF(R109&gt;=$S$14," ",(R109+1))</f>
        <v/>
      </c>
      <c r="S110" s="161">
        <f>+IF(R110=" ",0,S109)</f>
        <v/>
      </c>
      <c r="T110" s="161">
        <f>IF(R110=" ",0,-PPMT($V$13,R110,$S$14,$S$12))</f>
        <v/>
      </c>
      <c r="U110" s="161">
        <f>IF(R110=" ",0,-IPMT($V$13,R110,$S$14,$S$12))</f>
        <v/>
      </c>
      <c r="V110" s="218" t="n"/>
      <c r="W110" s="186" t="n"/>
      <c r="AP110" s="161" t="n"/>
      <c r="AQ110" s="161" t="n"/>
      <c r="CS110" s="224" t="n"/>
      <c r="CT110" s="224" t="n"/>
      <c r="CU110" s="224" t="n"/>
      <c r="CV110" s="224" t="n"/>
      <c r="CW110" s="224" t="n"/>
      <c r="CX110" s="224" t="n"/>
      <c r="CY110" s="224" t="n"/>
      <c r="CZ110" s="224" t="n"/>
      <c r="DA110" s="224" t="n"/>
      <c r="DB110" s="224" t="n"/>
      <c r="DC110" s="224" t="n"/>
      <c r="DD110" s="224" t="n"/>
      <c r="DE110" s="224" t="n"/>
      <c r="DF110" s="224" t="n"/>
      <c r="DG110" s="224" t="n"/>
      <c r="DH110" s="224" t="n"/>
      <c r="DI110" s="224" t="n"/>
      <c r="DJ110" s="224" t="n"/>
      <c r="DK110" s="224" t="n"/>
      <c r="DL110" s="224" t="n"/>
      <c r="DM110" s="224" t="n"/>
      <c r="DN110" s="224" t="n"/>
      <c r="DO110" s="224" t="n"/>
      <c r="DP110" s="224" t="n"/>
      <c r="DQ110" s="224" t="n"/>
      <c r="DR110" s="224" t="n"/>
      <c r="DS110" s="224" t="n"/>
      <c r="DT110" s="224" t="n"/>
      <c r="DU110" s="224" t="n"/>
      <c r="DV110" s="224" t="n"/>
      <c r="DW110" s="224" t="n"/>
      <c r="DX110" s="224" t="n"/>
      <c r="DY110" s="224" t="n"/>
      <c r="DZ110" s="224" t="n"/>
      <c r="EA110" s="224" t="n"/>
      <c r="EB110" s="224" t="n"/>
      <c r="EC110" s="224" t="n"/>
    </row>
    <row r="111" hidden="1" ht="12.75" customHeight="1">
      <c r="A111" s="217">
        <f>+IF(A110&gt;=$B$14," ",(A110+1))</f>
        <v/>
      </c>
      <c r="B111" s="161">
        <f>+IF(A111=" ",0,B110)</f>
        <v/>
      </c>
      <c r="C111" s="161">
        <f>IF(A111=" ",0,-PPMT($E$13,A111,$B$14,$B$12))</f>
        <v/>
      </c>
      <c r="D111" s="161">
        <f>IF(A111=" ",0,-IPMT($E$13,A111,$B$14,$B$12))</f>
        <v/>
      </c>
      <c r="F111" s="222" t="n"/>
      <c r="G111" s="217">
        <f>+IF(G110&gt;=$H$14," ",(G110+1))</f>
        <v/>
      </c>
      <c r="H111" s="161">
        <f>+IF(G111=" ",0,H110)</f>
        <v/>
      </c>
      <c r="I111" s="161">
        <f>IF(G111=" ",0,-PPMT($K$13,G111,$H$14,$H$12))</f>
        <v/>
      </c>
      <c r="J111" s="161">
        <f>IF(G111=" ",0,-IPMT($K$13,G111,$H$14,$H$12))</f>
        <v/>
      </c>
      <c r="K111" s="223" t="n"/>
      <c r="L111" s="217">
        <f>+IF(L110&gt;=$M$14," ",(L110+1))</f>
        <v/>
      </c>
      <c r="M111" s="161">
        <f>+IF(L111=" ",0,M110)</f>
        <v/>
      </c>
      <c r="N111" s="161">
        <f>IF(L111=" ",0,-PPMT($P$13,L111,$M$14,$M$12))</f>
        <v/>
      </c>
      <c r="O111" s="161">
        <f>IF(L111=" ",0,-IPMT($P$13,L111,$M$14,$M$12))</f>
        <v/>
      </c>
      <c r="P111" s="223" t="n"/>
      <c r="Q111" s="222" t="n"/>
      <c r="R111" s="217">
        <f>+IF(R110&gt;=$S$14," ",(R110+1))</f>
        <v/>
      </c>
      <c r="S111" s="161">
        <f>+IF(R111=" ",0,S110)</f>
        <v/>
      </c>
      <c r="T111" s="161">
        <f>IF(R111=" ",0,-PPMT($V$13,R111,$S$14,$S$12))</f>
        <v/>
      </c>
      <c r="U111" s="161">
        <f>IF(R111=" ",0,-IPMT($V$13,R111,$S$14,$S$12))</f>
        <v/>
      </c>
      <c r="V111" s="218" t="n"/>
      <c r="W111" s="186" t="n"/>
      <c r="AP111" s="161" t="n"/>
      <c r="AQ111" s="161" t="n"/>
      <c r="CS111" s="224" t="n"/>
      <c r="CT111" s="224" t="n"/>
      <c r="CU111" s="224" t="n"/>
      <c r="CV111" s="224" t="n"/>
      <c r="CW111" s="224" t="n"/>
      <c r="CX111" s="224" t="n"/>
      <c r="CY111" s="224" t="n"/>
      <c r="CZ111" s="224" t="n"/>
      <c r="DA111" s="224" t="n"/>
      <c r="DB111" s="224" t="n"/>
      <c r="DC111" s="224" t="n"/>
      <c r="DD111" s="224" t="n"/>
      <c r="DE111" s="224" t="n"/>
      <c r="DF111" s="224" t="n"/>
      <c r="DG111" s="224" t="n"/>
      <c r="DH111" s="224" t="n"/>
      <c r="DI111" s="224" t="n"/>
      <c r="DJ111" s="224" t="n"/>
      <c r="DK111" s="224" t="n"/>
      <c r="DL111" s="224" t="n"/>
      <c r="DM111" s="224" t="n"/>
      <c r="DN111" s="224" t="n"/>
      <c r="DO111" s="224" t="n"/>
      <c r="DP111" s="224" t="n"/>
      <c r="DQ111" s="224" t="n"/>
      <c r="DR111" s="224" t="n"/>
      <c r="DS111" s="224" t="n"/>
      <c r="DT111" s="224" t="n"/>
      <c r="DU111" s="224" t="n"/>
      <c r="DV111" s="224" t="n"/>
      <c r="DW111" s="224" t="n"/>
      <c r="DX111" s="224" t="n"/>
      <c r="DY111" s="224" t="n"/>
      <c r="DZ111" s="224" t="n"/>
      <c r="EA111" s="224" t="n"/>
      <c r="EB111" s="224" t="n"/>
      <c r="EC111" s="224" t="n"/>
    </row>
    <row r="112" hidden="1" ht="12.75" customHeight="1">
      <c r="A112" s="217">
        <f>+IF(A111&gt;=$B$14," ",(A111+1))</f>
        <v/>
      </c>
      <c r="B112" s="161">
        <f>+IF(A112=" ",0,B111)</f>
        <v/>
      </c>
      <c r="C112" s="161">
        <f>IF(A112=" ",0,-PPMT($E$13,A112,$B$14,$B$12))</f>
        <v/>
      </c>
      <c r="D112" s="161">
        <f>IF(A112=" ",0,-IPMT($E$13,A112,$B$14,$B$12))</f>
        <v/>
      </c>
      <c r="F112" s="222" t="n"/>
      <c r="G112" s="217">
        <f>+IF(G111&gt;=$H$14," ",(G111+1))</f>
        <v/>
      </c>
      <c r="H112" s="161">
        <f>+IF(G112=" ",0,H111)</f>
        <v/>
      </c>
      <c r="I112" s="161">
        <f>IF(G112=" ",0,-PPMT($K$13,G112,$H$14,$H$12))</f>
        <v/>
      </c>
      <c r="J112" s="161">
        <f>IF(G112=" ",0,-IPMT($K$13,G112,$H$14,$H$12))</f>
        <v/>
      </c>
      <c r="K112" s="223" t="n"/>
      <c r="L112" s="217">
        <f>+IF(L111&gt;=$M$14," ",(L111+1))</f>
        <v/>
      </c>
      <c r="M112" s="161">
        <f>+IF(L112=" ",0,M111)</f>
        <v/>
      </c>
      <c r="N112" s="161">
        <f>IF(L112=" ",0,-PPMT($P$13,L112,$M$14,$M$12))</f>
        <v/>
      </c>
      <c r="O112" s="161">
        <f>IF(L112=" ",0,-IPMT($P$13,L112,$M$14,$M$12))</f>
        <v/>
      </c>
      <c r="P112" s="223" t="n"/>
      <c r="Q112" s="222" t="n"/>
      <c r="R112" s="217">
        <f>+IF(R111&gt;=$S$14," ",(R111+1))</f>
        <v/>
      </c>
      <c r="S112" s="161">
        <f>+IF(R112=" ",0,S111)</f>
        <v/>
      </c>
      <c r="T112" s="161">
        <f>IF(R112=" ",0,-PPMT($V$13,R112,$S$14,$S$12))</f>
        <v/>
      </c>
      <c r="U112" s="161">
        <f>IF(R112=" ",0,-IPMT($V$13,R112,$S$14,$S$12))</f>
        <v/>
      </c>
      <c r="V112" s="218" t="n"/>
      <c r="W112" s="186" t="n"/>
      <c r="AP112" s="161" t="n"/>
      <c r="AQ112" s="161" t="n"/>
      <c r="CS112" s="224" t="n"/>
      <c r="CT112" s="224" t="n"/>
      <c r="CU112" s="224" t="n"/>
      <c r="CV112" s="224" t="n"/>
      <c r="CW112" s="224" t="n"/>
      <c r="CX112" s="224" t="n"/>
      <c r="CY112" s="224" t="n"/>
      <c r="CZ112" s="224" t="n"/>
      <c r="DA112" s="224" t="n"/>
      <c r="DB112" s="224" t="n"/>
      <c r="DC112" s="224" t="n"/>
      <c r="DD112" s="224" t="n"/>
      <c r="DE112" s="224" t="n"/>
      <c r="DF112" s="224" t="n"/>
      <c r="DG112" s="224" t="n"/>
      <c r="DH112" s="224" t="n"/>
      <c r="DI112" s="224" t="n"/>
      <c r="DJ112" s="224" t="n"/>
      <c r="DK112" s="224" t="n"/>
      <c r="DL112" s="224" t="n"/>
      <c r="DM112" s="224" t="n"/>
      <c r="DN112" s="224" t="n"/>
      <c r="DO112" s="224" t="n"/>
      <c r="DP112" s="224" t="n"/>
      <c r="DQ112" s="224" t="n"/>
      <c r="DR112" s="224" t="n"/>
      <c r="DS112" s="224" t="n"/>
      <c r="DT112" s="224" t="n"/>
      <c r="DU112" s="224" t="n"/>
      <c r="DV112" s="224" t="n"/>
      <c r="DW112" s="224" t="n"/>
      <c r="DX112" s="224" t="n"/>
      <c r="DY112" s="224" t="n"/>
      <c r="DZ112" s="224" t="n"/>
      <c r="EA112" s="224" t="n"/>
      <c r="EB112" s="224" t="n"/>
      <c r="EC112" s="224" t="n"/>
    </row>
    <row r="113" hidden="1" ht="12.75" customHeight="1">
      <c r="A113" s="217">
        <f>+IF(A112&gt;=$B$14," ",(A112+1))</f>
        <v/>
      </c>
      <c r="B113" s="161">
        <f>+IF(A113=" ",0,B112)</f>
        <v/>
      </c>
      <c r="C113" s="161">
        <f>IF(A113=" ",0,-PPMT($E$13,A113,$B$14,$B$12))</f>
        <v/>
      </c>
      <c r="D113" s="161">
        <f>IF(A113=" ",0,-IPMT($E$13,A113,$B$14,$B$12))</f>
        <v/>
      </c>
      <c r="F113" s="222" t="n"/>
      <c r="G113" s="217">
        <f>+IF(G112&gt;=$H$14," ",(G112+1))</f>
        <v/>
      </c>
      <c r="H113" s="161">
        <f>+IF(G113=" ",0,H112)</f>
        <v/>
      </c>
      <c r="I113" s="161">
        <f>IF(G113=" ",0,-PPMT($K$13,G113,$H$14,$H$12))</f>
        <v/>
      </c>
      <c r="J113" s="161">
        <f>IF(G113=" ",0,-IPMT($K$13,G113,$H$14,$H$12))</f>
        <v/>
      </c>
      <c r="K113" s="223" t="n"/>
      <c r="L113" s="217">
        <f>+IF(L112&gt;=$M$14," ",(L112+1))</f>
        <v/>
      </c>
      <c r="M113" s="161">
        <f>+IF(L113=" ",0,M112)</f>
        <v/>
      </c>
      <c r="N113" s="161">
        <f>IF(L113=" ",0,-PPMT($P$13,L113,$M$14,$M$12))</f>
        <v/>
      </c>
      <c r="O113" s="161">
        <f>IF(L113=" ",0,-IPMT($P$13,L113,$M$14,$M$12))</f>
        <v/>
      </c>
      <c r="P113" s="223" t="n"/>
      <c r="Q113" s="222" t="n"/>
      <c r="R113" s="217">
        <f>+IF(R112&gt;=$S$14," ",(R112+1))</f>
        <v/>
      </c>
      <c r="S113" s="161">
        <f>+IF(R113=" ",0,S112)</f>
        <v/>
      </c>
      <c r="T113" s="161">
        <f>IF(R113=" ",0,-PPMT($V$13,R113,$S$14,$S$12))</f>
        <v/>
      </c>
      <c r="U113" s="161">
        <f>IF(R113=" ",0,-IPMT($V$13,R113,$S$14,$S$12))</f>
        <v/>
      </c>
      <c r="V113" s="218" t="n"/>
      <c r="W113" s="186" t="n"/>
      <c r="AP113" s="161" t="n"/>
      <c r="AQ113" s="161" t="n"/>
      <c r="CS113" s="224" t="n"/>
      <c r="CT113" s="224" t="n"/>
      <c r="CU113" s="224" t="n"/>
      <c r="CV113" s="224" t="n"/>
      <c r="CW113" s="224" t="n"/>
      <c r="CX113" s="224" t="n"/>
      <c r="CY113" s="224" t="n"/>
      <c r="CZ113" s="224" t="n"/>
      <c r="DA113" s="224" t="n"/>
      <c r="DB113" s="224" t="n"/>
      <c r="DC113" s="224" t="n"/>
      <c r="DD113" s="224" t="n"/>
      <c r="DE113" s="224" t="n"/>
      <c r="DF113" s="224" t="n"/>
      <c r="DG113" s="224" t="n"/>
      <c r="DH113" s="224" t="n"/>
      <c r="DI113" s="224" t="n"/>
      <c r="DJ113" s="224" t="n"/>
      <c r="DK113" s="224" t="n"/>
      <c r="DL113" s="224" t="n"/>
      <c r="DM113" s="224" t="n"/>
      <c r="DN113" s="224" t="n"/>
      <c r="DO113" s="224" t="n"/>
      <c r="DP113" s="224" t="n"/>
      <c r="DQ113" s="224" t="n"/>
      <c r="DR113" s="224" t="n"/>
      <c r="DS113" s="224" t="n"/>
      <c r="DT113" s="224" t="n"/>
      <c r="DU113" s="224" t="n"/>
      <c r="DV113" s="224" t="n"/>
      <c r="DW113" s="224" t="n"/>
      <c r="DX113" s="224" t="n"/>
      <c r="DY113" s="224" t="n"/>
      <c r="DZ113" s="224" t="n"/>
      <c r="EA113" s="224" t="n"/>
      <c r="EB113" s="224" t="n"/>
      <c r="EC113" s="224" t="n"/>
    </row>
    <row r="114" hidden="1" ht="12.75" customHeight="1">
      <c r="A114" s="217">
        <f>+IF(A113&gt;=$B$14," ",(A113+1))</f>
        <v/>
      </c>
      <c r="B114" s="161">
        <f>+IF(A114=" ",0,B113)</f>
        <v/>
      </c>
      <c r="C114" s="161">
        <f>IF(A114=" ",0,-PPMT($E$13,A114,$B$14,$B$12))</f>
        <v/>
      </c>
      <c r="D114" s="161">
        <f>IF(A114=" ",0,-IPMT($E$13,A114,$B$14,$B$12))</f>
        <v/>
      </c>
      <c r="F114" s="222" t="n"/>
      <c r="G114" s="217">
        <f>+IF(G113&gt;=$H$14," ",(G113+1))</f>
        <v/>
      </c>
      <c r="H114" s="161">
        <f>+IF(G114=" ",0,H113)</f>
        <v/>
      </c>
      <c r="I114" s="161">
        <f>IF(G114=" ",0,-PPMT($K$13,G114,$H$14,$H$12))</f>
        <v/>
      </c>
      <c r="J114" s="161">
        <f>IF(G114=" ",0,-IPMT($K$13,G114,$H$14,$H$12))</f>
        <v/>
      </c>
      <c r="K114" s="223" t="n"/>
      <c r="L114" s="217">
        <f>+IF(L113&gt;=$M$14," ",(L113+1))</f>
        <v/>
      </c>
      <c r="M114" s="161">
        <f>+IF(L114=" ",0,M113)</f>
        <v/>
      </c>
      <c r="N114" s="161">
        <f>IF(L114=" ",0,-PPMT($P$13,L114,$M$14,$M$12))</f>
        <v/>
      </c>
      <c r="O114" s="161">
        <f>IF(L114=" ",0,-IPMT($P$13,L114,$M$14,$M$12))</f>
        <v/>
      </c>
      <c r="P114" s="223" t="n"/>
      <c r="Q114" s="222" t="n"/>
      <c r="R114" s="217">
        <f>+IF(R113&gt;=$S$14," ",(R113+1))</f>
        <v/>
      </c>
      <c r="S114" s="161">
        <f>+IF(R114=" ",0,S113)</f>
        <v/>
      </c>
      <c r="T114" s="161">
        <f>IF(R114=" ",0,-PPMT($V$13,R114,$S$14,$S$12))</f>
        <v/>
      </c>
      <c r="U114" s="161">
        <f>IF(R114=" ",0,-IPMT($V$13,R114,$S$14,$S$12))</f>
        <v/>
      </c>
      <c r="V114" s="218" t="n"/>
      <c r="W114" s="186" t="n"/>
      <c r="AP114" s="161" t="n"/>
      <c r="AQ114" s="161" t="n"/>
      <c r="CS114" s="224" t="n"/>
      <c r="CT114" s="224" t="n"/>
      <c r="CU114" s="224" t="n"/>
      <c r="CV114" s="224" t="n"/>
      <c r="CW114" s="224" t="n"/>
      <c r="CX114" s="224" t="n"/>
      <c r="CY114" s="224" t="n"/>
      <c r="CZ114" s="224" t="n"/>
      <c r="DA114" s="224" t="n"/>
      <c r="DB114" s="224" t="n"/>
      <c r="DC114" s="224" t="n"/>
      <c r="DD114" s="224" t="n"/>
      <c r="DE114" s="224" t="n"/>
      <c r="DF114" s="224" t="n"/>
      <c r="DG114" s="224" t="n"/>
      <c r="DH114" s="224" t="n"/>
      <c r="DI114" s="224" t="n"/>
      <c r="DJ114" s="224" t="n"/>
      <c r="DK114" s="224" t="n"/>
      <c r="DL114" s="224" t="n"/>
      <c r="DM114" s="224" t="n"/>
      <c r="DN114" s="224" t="n"/>
      <c r="DO114" s="224" t="n"/>
      <c r="DP114" s="224" t="n"/>
      <c r="DQ114" s="224" t="n"/>
      <c r="DR114" s="224" t="n"/>
      <c r="DS114" s="224" t="n"/>
      <c r="DT114" s="224" t="n"/>
      <c r="DU114" s="224" t="n"/>
      <c r="DV114" s="224" t="n"/>
      <c r="DW114" s="224" t="n"/>
      <c r="DX114" s="224" t="n"/>
      <c r="DY114" s="224" t="n"/>
      <c r="DZ114" s="224" t="n"/>
      <c r="EA114" s="224" t="n"/>
      <c r="EB114" s="224" t="n"/>
      <c r="EC114" s="224" t="n"/>
    </row>
    <row r="115" hidden="1" ht="12.75" customHeight="1">
      <c r="A115" s="217">
        <f>+IF(A114&gt;=$B$14," ",(A114+1))</f>
        <v/>
      </c>
      <c r="B115" s="161">
        <f>+IF(A115=" ",0,B114)</f>
        <v/>
      </c>
      <c r="C115" s="161">
        <f>IF(A115=" ",0,-PPMT($E$13,A115,$B$14,$B$12))</f>
        <v/>
      </c>
      <c r="D115" s="161">
        <f>IF(A115=" ",0,-IPMT($E$13,A115,$B$14,$B$12))</f>
        <v/>
      </c>
      <c r="F115" s="222" t="n"/>
      <c r="G115" s="217">
        <f>+IF(G114&gt;=$H$14," ",(G114+1))</f>
        <v/>
      </c>
      <c r="H115" s="161">
        <f>+IF(G115=" ",0,H114)</f>
        <v/>
      </c>
      <c r="I115" s="161">
        <f>IF(G115=" ",0,-PPMT($K$13,G115,$H$14,$H$12))</f>
        <v/>
      </c>
      <c r="J115" s="161">
        <f>IF(G115=" ",0,-IPMT($K$13,G115,$H$14,$H$12))</f>
        <v/>
      </c>
      <c r="K115" s="223" t="n"/>
      <c r="L115" s="217">
        <f>+IF(L114&gt;=$M$14," ",(L114+1))</f>
        <v/>
      </c>
      <c r="M115" s="161">
        <f>+IF(L115=" ",0,M114)</f>
        <v/>
      </c>
      <c r="N115" s="161">
        <f>IF(L115=" ",0,-PPMT($P$13,L115,$M$14,$M$12))</f>
        <v/>
      </c>
      <c r="O115" s="161">
        <f>IF(L115=" ",0,-IPMT($P$13,L115,$M$14,$M$12))</f>
        <v/>
      </c>
      <c r="P115" s="223" t="n"/>
      <c r="Q115" s="222" t="n"/>
      <c r="R115" s="217">
        <f>+IF(R114&gt;=$S$14," ",(R114+1))</f>
        <v/>
      </c>
      <c r="S115" s="161">
        <f>+IF(R115=" ",0,S114)</f>
        <v/>
      </c>
      <c r="T115" s="161">
        <f>IF(R115=" ",0,-PPMT($V$13,R115,$S$14,$S$12))</f>
        <v/>
      </c>
      <c r="U115" s="161">
        <f>IF(R115=" ",0,-IPMT($V$13,R115,$S$14,$S$12))</f>
        <v/>
      </c>
      <c r="V115" s="218" t="n"/>
      <c r="W115" s="186" t="n"/>
      <c r="AP115" s="161" t="n"/>
      <c r="AQ115" s="161" t="n"/>
      <c r="CS115" s="224" t="n"/>
      <c r="CT115" s="224" t="n"/>
      <c r="CU115" s="224" t="n"/>
      <c r="CV115" s="224" t="n"/>
      <c r="CW115" s="224" t="n"/>
      <c r="CX115" s="224" t="n"/>
      <c r="CY115" s="224" t="n"/>
      <c r="CZ115" s="224" t="n"/>
      <c r="DA115" s="224" t="n"/>
      <c r="DB115" s="224" t="n"/>
      <c r="DC115" s="224" t="n"/>
      <c r="DD115" s="224" t="n"/>
      <c r="DE115" s="224" t="n"/>
      <c r="DF115" s="224" t="n"/>
      <c r="DG115" s="224" t="n"/>
      <c r="DH115" s="224" t="n"/>
      <c r="DI115" s="224" t="n"/>
      <c r="DJ115" s="224" t="n"/>
      <c r="DK115" s="224" t="n"/>
      <c r="DL115" s="224" t="n"/>
      <c r="DM115" s="224" t="n"/>
      <c r="DN115" s="224" t="n"/>
      <c r="DO115" s="224" t="n"/>
      <c r="DP115" s="224" t="n"/>
      <c r="DQ115" s="224" t="n"/>
      <c r="DR115" s="224" t="n"/>
      <c r="DS115" s="224" t="n"/>
      <c r="DT115" s="224" t="n"/>
      <c r="DU115" s="224" t="n"/>
      <c r="DV115" s="224" t="n"/>
      <c r="DW115" s="224" t="n"/>
      <c r="DX115" s="224" t="n"/>
      <c r="DY115" s="224" t="n"/>
      <c r="DZ115" s="224" t="n"/>
      <c r="EA115" s="224" t="n"/>
      <c r="EB115" s="224" t="n"/>
      <c r="EC115" s="224" t="n"/>
    </row>
    <row r="116" hidden="1" ht="12.75" customHeight="1">
      <c r="A116" s="217">
        <f>+IF(A115&gt;=$B$14," ",(A115+1))</f>
        <v/>
      </c>
      <c r="B116" s="161">
        <f>+IF(A116=" ",0,B115)</f>
        <v/>
      </c>
      <c r="C116" s="161">
        <f>IF(A116=" ",0,-PPMT($E$13,A116,$B$14,$B$12))</f>
        <v/>
      </c>
      <c r="D116" s="161">
        <f>IF(A116=" ",0,-IPMT($E$13,A116,$B$14,$B$12))</f>
        <v/>
      </c>
      <c r="F116" s="222" t="n"/>
      <c r="G116" s="217">
        <f>+IF(G115&gt;=$H$14," ",(G115+1))</f>
        <v/>
      </c>
      <c r="H116" s="161">
        <f>+IF(G116=" ",0,H115)</f>
        <v/>
      </c>
      <c r="I116" s="161">
        <f>IF(G116=" ",0,-PPMT($K$13,G116,$H$14,$H$12))</f>
        <v/>
      </c>
      <c r="J116" s="161">
        <f>IF(G116=" ",0,-IPMT($K$13,G116,$H$14,$H$12))</f>
        <v/>
      </c>
      <c r="K116" s="223" t="n"/>
      <c r="L116" s="217">
        <f>+IF(L115&gt;=$M$14," ",(L115+1))</f>
        <v/>
      </c>
      <c r="M116" s="161">
        <f>+IF(L116=" ",0,M115)</f>
        <v/>
      </c>
      <c r="N116" s="161">
        <f>IF(L116=" ",0,-PPMT($P$13,L116,$M$14,$M$12))</f>
        <v/>
      </c>
      <c r="O116" s="161">
        <f>IF(L116=" ",0,-IPMT($P$13,L116,$M$14,$M$12))</f>
        <v/>
      </c>
      <c r="P116" s="223" t="n"/>
      <c r="Q116" s="222" t="n"/>
      <c r="R116" s="217">
        <f>+IF(R115&gt;=$S$14," ",(R115+1))</f>
        <v/>
      </c>
      <c r="S116" s="161">
        <f>+IF(R116=" ",0,S115)</f>
        <v/>
      </c>
      <c r="T116" s="161">
        <f>IF(R116=" ",0,-PPMT($V$13,R116,$S$14,$S$12))</f>
        <v/>
      </c>
      <c r="U116" s="161">
        <f>IF(R116=" ",0,-IPMT($V$13,R116,$S$14,$S$12))</f>
        <v/>
      </c>
      <c r="V116" s="218" t="n"/>
      <c r="W116" s="186" t="n"/>
      <c r="AP116" s="161" t="n"/>
      <c r="AQ116" s="161" t="n"/>
      <c r="CS116" s="224" t="n"/>
      <c r="CT116" s="224" t="n"/>
      <c r="CU116" s="224" t="n"/>
      <c r="CV116" s="224" t="n"/>
      <c r="CW116" s="224" t="n"/>
      <c r="CX116" s="224" t="n"/>
      <c r="CY116" s="224" t="n"/>
      <c r="CZ116" s="224" t="n"/>
      <c r="DA116" s="224" t="n"/>
      <c r="DB116" s="224" t="n"/>
      <c r="DC116" s="224" t="n"/>
      <c r="DD116" s="224" t="n"/>
      <c r="DE116" s="224" t="n"/>
      <c r="DF116" s="224" t="n"/>
      <c r="DG116" s="224" t="n"/>
      <c r="DH116" s="224" t="n"/>
      <c r="DI116" s="224" t="n"/>
      <c r="DJ116" s="224" t="n"/>
      <c r="DK116" s="224" t="n"/>
      <c r="DL116" s="224" t="n"/>
      <c r="DM116" s="224" t="n"/>
      <c r="DN116" s="224" t="n"/>
      <c r="DO116" s="224" t="n"/>
      <c r="DP116" s="224" t="n"/>
      <c r="DQ116" s="224" t="n"/>
      <c r="DR116" s="224" t="n"/>
      <c r="DS116" s="224" t="n"/>
      <c r="DT116" s="224" t="n"/>
      <c r="DU116" s="224" t="n"/>
      <c r="DV116" s="224" t="n"/>
      <c r="DW116" s="224" t="n"/>
      <c r="DX116" s="224" t="n"/>
      <c r="DY116" s="224" t="n"/>
      <c r="DZ116" s="224" t="n"/>
      <c r="EA116" s="224" t="n"/>
      <c r="EB116" s="224" t="n"/>
      <c r="EC116" s="224" t="n"/>
    </row>
    <row r="117" hidden="1" ht="12.75" customHeight="1">
      <c r="A117" s="217">
        <f>+IF(A116&gt;=$B$14," ",(A116+1))</f>
        <v/>
      </c>
      <c r="B117" s="161">
        <f>+IF(A117=" ",0,B116)</f>
        <v/>
      </c>
      <c r="C117" s="161">
        <f>IF(A117=" ",0,-PPMT($E$13,A117,$B$14,$B$12))</f>
        <v/>
      </c>
      <c r="D117" s="161">
        <f>IF(A117=" ",0,-IPMT($E$13,A117,$B$14,$B$12))</f>
        <v/>
      </c>
      <c r="F117" s="222" t="n"/>
      <c r="G117" s="217">
        <f>+IF(G116&gt;=$H$14," ",(G116+1))</f>
        <v/>
      </c>
      <c r="H117" s="161">
        <f>+IF(G117=" ",0,H116)</f>
        <v/>
      </c>
      <c r="I117" s="161">
        <f>IF(G117=" ",0,-PPMT($K$13,G117,$H$14,$H$12))</f>
        <v/>
      </c>
      <c r="J117" s="161">
        <f>IF(G117=" ",0,-IPMT($K$13,G117,$H$14,$H$12))</f>
        <v/>
      </c>
      <c r="K117" s="223" t="n"/>
      <c r="L117" s="217">
        <f>+IF(L116&gt;=$M$14," ",(L116+1))</f>
        <v/>
      </c>
      <c r="M117" s="161">
        <f>+IF(L117=" ",0,M116)</f>
        <v/>
      </c>
      <c r="N117" s="161">
        <f>IF(L117=" ",0,-PPMT($P$13,L117,$M$14,$M$12))</f>
        <v/>
      </c>
      <c r="O117" s="161">
        <f>IF(L117=" ",0,-IPMT($P$13,L117,$M$14,$M$12))</f>
        <v/>
      </c>
      <c r="P117" s="223" t="n"/>
      <c r="Q117" s="222" t="n"/>
      <c r="R117" s="217">
        <f>+IF(R116&gt;=$S$14," ",(R116+1))</f>
        <v/>
      </c>
      <c r="S117" s="161">
        <f>+IF(R117=" ",0,S116)</f>
        <v/>
      </c>
      <c r="T117" s="161">
        <f>IF(R117=" ",0,-PPMT($V$13,R117,$S$14,$S$12))</f>
        <v/>
      </c>
      <c r="U117" s="161">
        <f>IF(R117=" ",0,-IPMT($V$13,R117,$S$14,$S$12))</f>
        <v/>
      </c>
      <c r="V117" s="218" t="n"/>
      <c r="W117" s="186" t="n"/>
      <c r="AP117" s="161" t="n"/>
      <c r="AQ117" s="161" t="n"/>
      <c r="CS117" s="224" t="n"/>
      <c r="CT117" s="224" t="n"/>
      <c r="CU117" s="224" t="n"/>
      <c r="CV117" s="224" t="n"/>
      <c r="CW117" s="224" t="n"/>
      <c r="CX117" s="224" t="n"/>
      <c r="CY117" s="224" t="n"/>
      <c r="CZ117" s="224" t="n"/>
      <c r="DA117" s="224" t="n"/>
      <c r="DB117" s="224" t="n"/>
      <c r="DC117" s="224" t="n"/>
      <c r="DD117" s="224" t="n"/>
      <c r="DE117" s="224" t="n"/>
      <c r="DF117" s="224" t="n"/>
      <c r="DG117" s="224" t="n"/>
      <c r="DH117" s="224" t="n"/>
      <c r="DI117" s="224" t="n"/>
      <c r="DJ117" s="224" t="n"/>
      <c r="DK117" s="224" t="n"/>
      <c r="DL117" s="224" t="n"/>
      <c r="DM117" s="224" t="n"/>
      <c r="DN117" s="224" t="n"/>
      <c r="DO117" s="224" t="n"/>
      <c r="DP117" s="224" t="n"/>
      <c r="DQ117" s="224" t="n"/>
      <c r="DR117" s="224" t="n"/>
      <c r="DS117" s="224" t="n"/>
      <c r="DT117" s="224" t="n"/>
      <c r="DU117" s="224" t="n"/>
      <c r="DV117" s="224" t="n"/>
      <c r="DW117" s="224" t="n"/>
      <c r="DX117" s="224" t="n"/>
      <c r="DY117" s="224" t="n"/>
      <c r="DZ117" s="224" t="n"/>
      <c r="EA117" s="224" t="n"/>
      <c r="EB117" s="224" t="n"/>
      <c r="EC117" s="224" t="n"/>
    </row>
    <row r="118" hidden="1" ht="12.75" customHeight="1">
      <c r="A118" s="217">
        <f>+IF(A117&gt;=$B$14," ",(A117+1))</f>
        <v/>
      </c>
      <c r="B118" s="161">
        <f>+IF(A118=" ",0,B117)</f>
        <v/>
      </c>
      <c r="C118" s="161">
        <f>IF(A118=" ",0,-PPMT($E$13,A118,$B$14,$B$12))</f>
        <v/>
      </c>
      <c r="D118" s="161">
        <f>IF(A118=" ",0,-IPMT($E$13,A118,$B$14,$B$12))</f>
        <v/>
      </c>
      <c r="F118" s="222" t="n"/>
      <c r="G118" s="217">
        <f>+IF(G117&gt;=$H$14," ",(G117+1))</f>
        <v/>
      </c>
      <c r="H118" s="161">
        <f>+IF(G118=" ",0,H117)</f>
        <v/>
      </c>
      <c r="I118" s="161">
        <f>IF(G118=" ",0,-PPMT($K$13,G118,$H$14,$H$12))</f>
        <v/>
      </c>
      <c r="J118" s="161">
        <f>IF(G118=" ",0,-IPMT($K$13,G118,$H$14,$H$12))</f>
        <v/>
      </c>
      <c r="K118" s="223" t="n"/>
      <c r="L118" s="217">
        <f>+IF(L117&gt;=$M$14," ",(L117+1))</f>
        <v/>
      </c>
      <c r="M118" s="161">
        <f>+IF(L118=" ",0,M117)</f>
        <v/>
      </c>
      <c r="N118" s="161">
        <f>IF(L118=" ",0,-PPMT($P$13,L118,$M$14,$M$12))</f>
        <v/>
      </c>
      <c r="O118" s="161">
        <f>IF(L118=" ",0,-IPMT($P$13,L118,$M$14,$M$12))</f>
        <v/>
      </c>
      <c r="P118" s="223" t="n"/>
      <c r="Q118" s="222" t="n"/>
      <c r="R118" s="217">
        <f>+IF(R117&gt;=$S$14," ",(R117+1))</f>
        <v/>
      </c>
      <c r="S118" s="161">
        <f>+IF(R118=" ",0,S117)</f>
        <v/>
      </c>
      <c r="T118" s="161">
        <f>IF(R118=" ",0,-PPMT($V$13,R118,$S$14,$S$12))</f>
        <v/>
      </c>
      <c r="U118" s="161">
        <f>IF(R118=" ",0,-IPMT($V$13,R118,$S$14,$S$12))</f>
        <v/>
      </c>
      <c r="V118" s="218" t="n"/>
      <c r="W118" s="186" t="n"/>
      <c r="AP118" s="161" t="n"/>
      <c r="AQ118" s="161" t="n"/>
      <c r="CS118" s="224" t="n"/>
      <c r="CT118" s="224" t="n"/>
      <c r="CU118" s="224" t="n"/>
      <c r="CV118" s="224" t="n"/>
      <c r="CW118" s="224" t="n"/>
      <c r="CX118" s="224" t="n"/>
      <c r="CY118" s="224" t="n"/>
      <c r="CZ118" s="224" t="n"/>
      <c r="DA118" s="224" t="n"/>
      <c r="DB118" s="224" t="n"/>
      <c r="DC118" s="224" t="n"/>
      <c r="DD118" s="224" t="n"/>
      <c r="DE118" s="224" t="n"/>
      <c r="DF118" s="224" t="n"/>
      <c r="DG118" s="224" t="n"/>
      <c r="DH118" s="224" t="n"/>
      <c r="DI118" s="224" t="n"/>
      <c r="DJ118" s="224" t="n"/>
      <c r="DK118" s="224" t="n"/>
      <c r="DL118" s="224" t="n"/>
      <c r="DM118" s="224" t="n"/>
      <c r="DN118" s="224" t="n"/>
      <c r="DO118" s="224" t="n"/>
      <c r="DP118" s="224" t="n"/>
      <c r="DQ118" s="224" t="n"/>
      <c r="DR118" s="224" t="n"/>
      <c r="DS118" s="224" t="n"/>
      <c r="DT118" s="224" t="n"/>
      <c r="DU118" s="224" t="n"/>
      <c r="DV118" s="224" t="n"/>
      <c r="DW118" s="224" t="n"/>
      <c r="DX118" s="224" t="n"/>
      <c r="DY118" s="224" t="n"/>
      <c r="DZ118" s="224" t="n"/>
      <c r="EA118" s="224" t="n"/>
      <c r="EB118" s="224" t="n"/>
      <c r="EC118" s="224" t="n"/>
    </row>
    <row r="119" hidden="1" ht="12.75" customHeight="1">
      <c r="A119" s="217">
        <f>+IF(A118&gt;=$B$14," ",(A118+1))</f>
        <v/>
      </c>
      <c r="B119" s="161">
        <f>+IF(A119=" ",0,B118)</f>
        <v/>
      </c>
      <c r="C119" s="161">
        <f>IF(A119=" ",0,-PPMT($E$13,A119,$B$14,$B$12))</f>
        <v/>
      </c>
      <c r="D119" s="161">
        <f>IF(A119=" ",0,-IPMT($E$13,A119,$B$14,$B$12))</f>
        <v/>
      </c>
      <c r="F119" s="222" t="n"/>
      <c r="G119" s="217">
        <f>+IF(G118&gt;=$H$14," ",(G118+1))</f>
        <v/>
      </c>
      <c r="H119" s="161">
        <f>+IF(G119=" ",0,H118)</f>
        <v/>
      </c>
      <c r="I119" s="161">
        <f>IF(G119=" ",0,-PPMT($K$13,G119,$H$14,$H$12))</f>
        <v/>
      </c>
      <c r="J119" s="161">
        <f>IF(G119=" ",0,-IPMT($K$13,G119,$H$14,$H$12))</f>
        <v/>
      </c>
      <c r="K119" s="223" t="n"/>
      <c r="L119" s="217">
        <f>+IF(L118&gt;=$M$14," ",(L118+1))</f>
        <v/>
      </c>
      <c r="M119" s="161">
        <f>+IF(L119=" ",0,M118)</f>
        <v/>
      </c>
      <c r="N119" s="161">
        <f>IF(L119=" ",0,-PPMT($P$13,L119,$M$14,$M$12))</f>
        <v/>
      </c>
      <c r="O119" s="161">
        <f>IF(L119=" ",0,-IPMT($P$13,L119,$M$14,$M$12))</f>
        <v/>
      </c>
      <c r="P119" s="223" t="n"/>
      <c r="Q119" s="222" t="n"/>
      <c r="R119" s="217">
        <f>+IF(R118&gt;=$S$14," ",(R118+1))</f>
        <v/>
      </c>
      <c r="S119" s="161">
        <f>+IF(R119=" ",0,S118)</f>
        <v/>
      </c>
      <c r="T119" s="161">
        <f>IF(R119=" ",0,-PPMT($V$13,R119,$S$14,$S$12))</f>
        <v/>
      </c>
      <c r="U119" s="161">
        <f>IF(R119=" ",0,-IPMT($V$13,R119,$S$14,$S$12))</f>
        <v/>
      </c>
      <c r="V119" s="218" t="n"/>
      <c r="W119" s="186" t="n"/>
      <c r="AP119" s="161" t="n"/>
      <c r="AQ119" s="161" t="n"/>
      <c r="CS119" s="224" t="n"/>
      <c r="CT119" s="224" t="n"/>
      <c r="CU119" s="224" t="n"/>
      <c r="CV119" s="224" t="n"/>
      <c r="CW119" s="224" t="n"/>
      <c r="CX119" s="224" t="n"/>
      <c r="CY119" s="224" t="n"/>
      <c r="CZ119" s="224" t="n"/>
      <c r="DA119" s="224" t="n"/>
      <c r="DB119" s="224" t="n"/>
      <c r="DC119" s="224" t="n"/>
      <c r="DD119" s="224" t="n"/>
      <c r="DE119" s="224" t="n"/>
      <c r="DF119" s="224" t="n"/>
      <c r="DG119" s="224" t="n"/>
      <c r="DH119" s="224" t="n"/>
      <c r="DI119" s="224" t="n"/>
      <c r="DJ119" s="224" t="n"/>
      <c r="DK119" s="224" t="n"/>
      <c r="DL119" s="224" t="n"/>
      <c r="DM119" s="224" t="n"/>
      <c r="DN119" s="224" t="n"/>
      <c r="DO119" s="224" t="n"/>
      <c r="DP119" s="224" t="n"/>
      <c r="DQ119" s="224" t="n"/>
      <c r="DR119" s="224" t="n"/>
      <c r="DS119" s="224" t="n"/>
      <c r="DT119" s="224" t="n"/>
      <c r="DU119" s="224" t="n"/>
      <c r="DV119" s="224" t="n"/>
      <c r="DW119" s="224" t="n"/>
      <c r="DX119" s="224" t="n"/>
      <c r="DY119" s="224" t="n"/>
      <c r="DZ119" s="224" t="n"/>
      <c r="EA119" s="224" t="n"/>
      <c r="EB119" s="224" t="n"/>
      <c r="EC119" s="224" t="n"/>
    </row>
    <row r="120" hidden="1" ht="12.75" customHeight="1">
      <c r="A120" s="217">
        <f>+IF(A119&gt;=$B$14," ",(A119+1))</f>
        <v/>
      </c>
      <c r="B120" s="161">
        <f>+IF(A120=" ",0,B119)</f>
        <v/>
      </c>
      <c r="C120" s="161">
        <f>IF(A120=" ",0,-PPMT($E$13,A120,$B$14,$B$12))</f>
        <v/>
      </c>
      <c r="D120" s="161">
        <f>IF(A120=" ",0,-IPMT($E$13,A120,$B$14,$B$12))</f>
        <v/>
      </c>
      <c r="F120" s="222" t="n"/>
      <c r="G120" s="217">
        <f>+IF(G119&gt;=$H$14," ",(G119+1))</f>
        <v/>
      </c>
      <c r="H120" s="161">
        <f>+IF(G120=" ",0,H119)</f>
        <v/>
      </c>
      <c r="I120" s="161">
        <f>IF(G120=" ",0,-PPMT($K$13,G120,$H$14,$H$12))</f>
        <v/>
      </c>
      <c r="J120" s="161">
        <f>IF(G120=" ",0,-IPMT($K$13,G120,$H$14,$H$12))</f>
        <v/>
      </c>
      <c r="K120" s="223" t="n"/>
      <c r="L120" s="217">
        <f>+IF(L119&gt;=$M$14," ",(L119+1))</f>
        <v/>
      </c>
      <c r="M120" s="161">
        <f>+IF(L120=" ",0,M119)</f>
        <v/>
      </c>
      <c r="N120" s="161">
        <f>IF(L120=" ",0,-PPMT($P$13,L120,$M$14,$M$12))</f>
        <v/>
      </c>
      <c r="O120" s="161">
        <f>IF(L120=" ",0,-IPMT($P$13,L120,$M$14,$M$12))</f>
        <v/>
      </c>
      <c r="P120" s="223" t="n"/>
      <c r="Q120" s="222" t="n"/>
      <c r="R120" s="217">
        <f>+IF(R119&gt;=$S$14," ",(R119+1))</f>
        <v/>
      </c>
      <c r="S120" s="161">
        <f>+IF(R120=" ",0,S119)</f>
        <v/>
      </c>
      <c r="T120" s="161">
        <f>IF(R120=" ",0,-PPMT($V$13,R120,$S$14,$S$12))</f>
        <v/>
      </c>
      <c r="U120" s="161">
        <f>IF(R120=" ",0,-IPMT($V$13,R120,$S$14,$S$12))</f>
        <v/>
      </c>
      <c r="V120" s="218" t="n"/>
      <c r="W120" s="186" t="n"/>
      <c r="AP120" s="161" t="n"/>
      <c r="AQ120" s="161" t="n"/>
      <c r="CS120" s="224" t="n"/>
      <c r="CT120" s="224" t="n"/>
      <c r="CU120" s="224" t="n"/>
      <c r="CV120" s="224" t="n"/>
      <c r="CW120" s="224" t="n"/>
      <c r="CX120" s="224" t="n"/>
      <c r="CY120" s="224" t="n"/>
      <c r="CZ120" s="224" t="n"/>
      <c r="DA120" s="224" t="n"/>
      <c r="DB120" s="224" t="n"/>
      <c r="DC120" s="224" t="n"/>
      <c r="DD120" s="224" t="n"/>
      <c r="DE120" s="224" t="n"/>
      <c r="DF120" s="224" t="n"/>
      <c r="DG120" s="224" t="n"/>
      <c r="DH120" s="224" t="n"/>
      <c r="DI120" s="224" t="n"/>
      <c r="DJ120" s="224" t="n"/>
      <c r="DK120" s="224" t="n"/>
      <c r="DL120" s="224" t="n"/>
      <c r="DM120" s="224" t="n"/>
      <c r="DN120" s="224" t="n"/>
      <c r="DO120" s="224" t="n"/>
      <c r="DP120" s="224" t="n"/>
      <c r="DQ120" s="224" t="n"/>
      <c r="DR120" s="224" t="n"/>
      <c r="DS120" s="224" t="n"/>
      <c r="DT120" s="224" t="n"/>
      <c r="DU120" s="224" t="n"/>
      <c r="DV120" s="224" t="n"/>
      <c r="DW120" s="224" t="n"/>
      <c r="DX120" s="224" t="n"/>
      <c r="DY120" s="224" t="n"/>
      <c r="DZ120" s="224" t="n"/>
      <c r="EA120" s="224" t="n"/>
      <c r="EB120" s="224" t="n"/>
      <c r="EC120" s="224" t="n"/>
    </row>
    <row r="121" hidden="1" ht="12.75" customHeight="1">
      <c r="A121" s="217">
        <f>+IF(A120&gt;=$B$14," ",(A120+1))</f>
        <v/>
      </c>
      <c r="B121" s="161">
        <f>+IF(A121=" ",0,B120)</f>
        <v/>
      </c>
      <c r="C121" s="161">
        <f>IF(A121=" ",0,-PPMT($E$13,A121,$B$14,$B$12))</f>
        <v/>
      </c>
      <c r="D121" s="161">
        <f>IF(A121=" ",0,-IPMT($E$13,A121,$B$14,$B$12))</f>
        <v/>
      </c>
      <c r="F121" s="222" t="n"/>
      <c r="G121" s="217">
        <f>+IF(G120&gt;=$H$14," ",(G120+1))</f>
        <v/>
      </c>
      <c r="H121" s="161">
        <f>+IF(G121=" ",0,H120)</f>
        <v/>
      </c>
      <c r="I121" s="161">
        <f>IF(G121=" ",0,-PPMT($K$13,G121,$H$14,$H$12))</f>
        <v/>
      </c>
      <c r="J121" s="161">
        <f>IF(G121=" ",0,-IPMT($K$13,G121,$H$14,$H$12))</f>
        <v/>
      </c>
      <c r="K121" s="223" t="n"/>
      <c r="L121" s="217">
        <f>+IF(L120&gt;=$M$14," ",(L120+1))</f>
        <v/>
      </c>
      <c r="M121" s="161">
        <f>+IF(L121=" ",0,M120)</f>
        <v/>
      </c>
      <c r="N121" s="161">
        <f>IF(L121=" ",0,-PPMT($P$13,L121,$M$14,$M$12))</f>
        <v/>
      </c>
      <c r="O121" s="161">
        <f>IF(L121=" ",0,-IPMT($P$13,L121,$M$14,$M$12))</f>
        <v/>
      </c>
      <c r="P121" s="223" t="n"/>
      <c r="Q121" s="222" t="n"/>
      <c r="R121" s="217">
        <f>+IF(R120&gt;=$S$14," ",(R120+1))</f>
        <v/>
      </c>
      <c r="S121" s="161">
        <f>+IF(R121=" ",0,S120)</f>
        <v/>
      </c>
      <c r="T121" s="161">
        <f>IF(R121=" ",0,-PPMT($V$13,R121,$S$14,$S$12))</f>
        <v/>
      </c>
      <c r="U121" s="161">
        <f>IF(R121=" ",0,-IPMT($V$13,R121,$S$14,$S$12))</f>
        <v/>
      </c>
      <c r="V121" s="218" t="n"/>
      <c r="W121" s="186" t="n"/>
      <c r="AP121" s="161" t="n"/>
      <c r="AQ121" s="161" t="n"/>
      <c r="CS121" s="224" t="n"/>
      <c r="CT121" s="224" t="n"/>
      <c r="CU121" s="224" t="n"/>
      <c r="CV121" s="224" t="n"/>
      <c r="CW121" s="224" t="n"/>
      <c r="CX121" s="224" t="n"/>
      <c r="CY121" s="224" t="n"/>
      <c r="CZ121" s="224" t="n"/>
      <c r="DA121" s="224" t="n"/>
      <c r="DB121" s="224" t="n"/>
      <c r="DC121" s="224" t="n"/>
      <c r="DD121" s="224" t="n"/>
      <c r="DE121" s="224" t="n"/>
      <c r="DF121" s="224" t="n"/>
      <c r="DG121" s="224" t="n"/>
      <c r="DH121" s="224" t="n"/>
      <c r="DI121" s="224" t="n"/>
      <c r="DJ121" s="224" t="n"/>
      <c r="DK121" s="224" t="n"/>
      <c r="DL121" s="224" t="n"/>
      <c r="DM121" s="224" t="n"/>
      <c r="DN121" s="224" t="n"/>
      <c r="DO121" s="224" t="n"/>
      <c r="DP121" s="224" t="n"/>
      <c r="DQ121" s="224" t="n"/>
      <c r="DR121" s="224" t="n"/>
      <c r="DS121" s="224" t="n"/>
      <c r="DT121" s="224" t="n"/>
      <c r="DU121" s="224" t="n"/>
      <c r="DV121" s="224" t="n"/>
      <c r="DW121" s="224" t="n"/>
      <c r="DX121" s="224" t="n"/>
      <c r="DY121" s="224" t="n"/>
      <c r="DZ121" s="224" t="n"/>
      <c r="EA121" s="224" t="n"/>
      <c r="EB121" s="224" t="n"/>
      <c r="EC121" s="224" t="n"/>
    </row>
    <row r="122" hidden="1" ht="12.75" customHeight="1">
      <c r="A122" s="217">
        <f>+IF(A121&gt;=$B$14," ",(A121+1))</f>
        <v/>
      </c>
      <c r="B122" s="161">
        <f>+IF(A122=" ",0,B121)</f>
        <v/>
      </c>
      <c r="C122" s="161">
        <f>IF(A122=" ",0,-PPMT($E$13,A122,$B$14,$B$12))</f>
        <v/>
      </c>
      <c r="D122" s="161">
        <f>IF(A122=" ",0,-IPMT($E$13,A122,$B$14,$B$12))</f>
        <v/>
      </c>
      <c r="F122" s="222" t="n"/>
      <c r="G122" s="217">
        <f>+IF(G121&gt;=$H$14," ",(G121+1))</f>
        <v/>
      </c>
      <c r="H122" s="161">
        <f>+IF(G122=" ",0,H121)</f>
        <v/>
      </c>
      <c r="I122" s="161">
        <f>IF(G122=" ",0,-PPMT($K$13,G122,$H$14,$H$12))</f>
        <v/>
      </c>
      <c r="J122" s="161">
        <f>IF(G122=" ",0,-IPMT($K$13,G122,$H$14,$H$12))</f>
        <v/>
      </c>
      <c r="K122" s="223" t="n"/>
      <c r="L122" s="217">
        <f>+IF(L121&gt;=$M$14," ",(L121+1))</f>
        <v/>
      </c>
      <c r="M122" s="161">
        <f>+IF(L122=" ",0,M121)</f>
        <v/>
      </c>
      <c r="N122" s="161">
        <f>IF(L122=" ",0,-PPMT($P$13,L122,$M$14,$M$12))</f>
        <v/>
      </c>
      <c r="O122" s="161">
        <f>IF(L122=" ",0,-IPMT($P$13,L122,$M$14,$M$12))</f>
        <v/>
      </c>
      <c r="P122" s="223" t="n"/>
      <c r="Q122" s="222" t="n"/>
      <c r="R122" s="217">
        <f>+IF(R121&gt;=$S$14," ",(R121+1))</f>
        <v/>
      </c>
      <c r="S122" s="161">
        <f>+IF(R122=" ",0,S121)</f>
        <v/>
      </c>
      <c r="T122" s="161">
        <f>IF(R122=" ",0,-PPMT($V$13,R122,$S$14,$S$12))</f>
        <v/>
      </c>
      <c r="U122" s="161">
        <f>IF(R122=" ",0,-IPMT($V$13,R122,$S$14,$S$12))</f>
        <v/>
      </c>
      <c r="V122" s="218" t="n"/>
      <c r="W122" s="186" t="n"/>
      <c r="AP122" s="161" t="n"/>
      <c r="AQ122" s="161" t="n"/>
      <c r="CS122" s="224" t="n"/>
      <c r="CT122" s="224" t="n"/>
      <c r="CU122" s="224" t="n"/>
      <c r="CV122" s="224" t="n"/>
      <c r="CW122" s="224" t="n"/>
      <c r="CX122" s="224" t="n"/>
      <c r="CY122" s="224" t="n"/>
      <c r="CZ122" s="224" t="n"/>
      <c r="DA122" s="224" t="n"/>
      <c r="DB122" s="224" t="n"/>
      <c r="DC122" s="224" t="n"/>
      <c r="DD122" s="224" t="n"/>
      <c r="DE122" s="224" t="n"/>
      <c r="DF122" s="224" t="n"/>
      <c r="DG122" s="224" t="n"/>
      <c r="DH122" s="224" t="n"/>
      <c r="DI122" s="224" t="n"/>
      <c r="DJ122" s="224" t="n"/>
      <c r="DK122" s="224" t="n"/>
      <c r="DL122" s="224" t="n"/>
      <c r="DM122" s="224" t="n"/>
      <c r="DN122" s="224" t="n"/>
      <c r="DO122" s="224" t="n"/>
      <c r="DP122" s="224" t="n"/>
      <c r="DQ122" s="224" t="n"/>
      <c r="DR122" s="224" t="n"/>
      <c r="DS122" s="224" t="n"/>
      <c r="DT122" s="224" t="n"/>
      <c r="DU122" s="224" t="n"/>
      <c r="DV122" s="224" t="n"/>
      <c r="DW122" s="224" t="n"/>
      <c r="DX122" s="224" t="n"/>
      <c r="DY122" s="224" t="n"/>
      <c r="DZ122" s="224" t="n"/>
      <c r="EA122" s="224" t="n"/>
      <c r="EB122" s="224" t="n"/>
      <c r="EC122" s="224" t="n"/>
    </row>
    <row r="123" hidden="1" ht="12.75" customHeight="1">
      <c r="A123" s="217">
        <f>+IF(A122&gt;=$B$14," ",(A122+1))</f>
        <v/>
      </c>
      <c r="B123" s="161">
        <f>+IF(A123=" ",0,B122)</f>
        <v/>
      </c>
      <c r="C123" s="161">
        <f>IF(A123=" ",0,-PPMT($E$13,A123,$B$14,$B$12))</f>
        <v/>
      </c>
      <c r="D123" s="161">
        <f>IF(A123=" ",0,-IPMT($E$13,A123,$B$14,$B$12))</f>
        <v/>
      </c>
      <c r="F123" s="222" t="n"/>
      <c r="G123" s="217">
        <f>+IF(G122&gt;=$H$14," ",(G122+1))</f>
        <v/>
      </c>
      <c r="H123" s="161">
        <f>+IF(G123=" ",0,H122)</f>
        <v/>
      </c>
      <c r="I123" s="161">
        <f>IF(G123=" ",0,-PPMT($K$13,G123,$H$14,$H$12))</f>
        <v/>
      </c>
      <c r="J123" s="161">
        <f>IF(G123=" ",0,-IPMT($K$13,G123,$H$14,$H$12))</f>
        <v/>
      </c>
      <c r="K123" s="223" t="n"/>
      <c r="L123" s="217">
        <f>+IF(L122&gt;=$M$14," ",(L122+1))</f>
        <v/>
      </c>
      <c r="M123" s="161">
        <f>+IF(L123=" ",0,M122)</f>
        <v/>
      </c>
      <c r="N123" s="161">
        <f>IF(L123=" ",0,-PPMT($P$13,L123,$M$14,$M$12))</f>
        <v/>
      </c>
      <c r="O123" s="161">
        <f>IF(L123=" ",0,-IPMT($P$13,L123,$M$14,$M$12))</f>
        <v/>
      </c>
      <c r="P123" s="223" t="n"/>
      <c r="Q123" s="222" t="n"/>
      <c r="R123" s="217">
        <f>+IF(R122&gt;=$S$14," ",(R122+1))</f>
        <v/>
      </c>
      <c r="S123" s="161">
        <f>+IF(R123=" ",0,S122)</f>
        <v/>
      </c>
      <c r="T123" s="161">
        <f>IF(R123=" ",0,-PPMT($V$13,R123,$S$14,$S$12))</f>
        <v/>
      </c>
      <c r="U123" s="161">
        <f>IF(R123=" ",0,-IPMT($V$13,R123,$S$14,$S$12))</f>
        <v/>
      </c>
      <c r="V123" s="218" t="n"/>
      <c r="W123" s="186" t="n"/>
      <c r="AP123" s="161" t="n"/>
      <c r="AQ123" s="161" t="n"/>
      <c r="CS123" s="224" t="n"/>
      <c r="CT123" s="224" t="n"/>
      <c r="CU123" s="224" t="n"/>
      <c r="CV123" s="224" t="n"/>
      <c r="CW123" s="224" t="n"/>
      <c r="CX123" s="224" t="n"/>
      <c r="CY123" s="224" t="n"/>
      <c r="CZ123" s="224" t="n"/>
      <c r="DA123" s="224" t="n"/>
      <c r="DB123" s="224" t="n"/>
      <c r="DC123" s="224" t="n"/>
      <c r="DD123" s="224" t="n"/>
      <c r="DE123" s="224" t="n"/>
      <c r="DF123" s="224" t="n"/>
      <c r="DG123" s="224" t="n"/>
      <c r="DH123" s="224" t="n"/>
      <c r="DI123" s="224" t="n"/>
      <c r="DJ123" s="224" t="n"/>
      <c r="DK123" s="224" t="n"/>
      <c r="DL123" s="224" t="n"/>
      <c r="DM123" s="224" t="n"/>
      <c r="DN123" s="224" t="n"/>
      <c r="DO123" s="224" t="n"/>
      <c r="DP123" s="224" t="n"/>
      <c r="DQ123" s="224" t="n"/>
      <c r="DR123" s="224" t="n"/>
      <c r="DS123" s="224" t="n"/>
      <c r="DT123" s="224" t="n"/>
      <c r="DU123" s="224" t="n"/>
      <c r="DV123" s="224" t="n"/>
      <c r="DW123" s="224" t="n"/>
      <c r="DX123" s="224" t="n"/>
      <c r="DY123" s="224" t="n"/>
      <c r="DZ123" s="224" t="n"/>
      <c r="EA123" s="224" t="n"/>
      <c r="EB123" s="224" t="n"/>
      <c r="EC123" s="224" t="n"/>
    </row>
    <row r="124" hidden="1" ht="12.75" customHeight="1">
      <c r="A124" s="217">
        <f>+IF(A123&gt;=$B$14," ",(A123+1))</f>
        <v/>
      </c>
      <c r="B124" s="161">
        <f>+IF(A124=" ",0,B123)</f>
        <v/>
      </c>
      <c r="C124" s="161">
        <f>IF(A124=" ",0,-PPMT($E$13,A124,$B$14,$B$12))</f>
        <v/>
      </c>
      <c r="D124" s="161">
        <f>IF(A124=" ",0,-IPMT($E$13,A124,$B$14,$B$12))</f>
        <v/>
      </c>
      <c r="F124" s="222" t="n"/>
      <c r="G124" s="217">
        <f>+IF(G123&gt;=$H$14," ",(G123+1))</f>
        <v/>
      </c>
      <c r="H124" s="161">
        <f>+IF(G124=" ",0,H123)</f>
        <v/>
      </c>
      <c r="I124" s="161">
        <f>IF(G124=" ",0,-PPMT($K$13,G124,$H$14,$H$12))</f>
        <v/>
      </c>
      <c r="J124" s="161">
        <f>IF(G124=" ",0,-IPMT($K$13,G124,$H$14,$H$12))</f>
        <v/>
      </c>
      <c r="K124" s="223" t="n"/>
      <c r="L124" s="217">
        <f>+IF(L123&gt;=$M$14," ",(L123+1))</f>
        <v/>
      </c>
      <c r="M124" s="161">
        <f>+IF(L124=" ",0,M123)</f>
        <v/>
      </c>
      <c r="N124" s="161">
        <f>IF(L124=" ",0,-PPMT($P$13,L124,$M$14,$M$12))</f>
        <v/>
      </c>
      <c r="O124" s="161">
        <f>IF(L124=" ",0,-IPMT($P$13,L124,$M$14,$M$12))</f>
        <v/>
      </c>
      <c r="P124" s="223" t="n"/>
      <c r="Q124" s="222" t="n"/>
      <c r="R124" s="217">
        <f>+IF(R123&gt;=$S$14," ",(R123+1))</f>
        <v/>
      </c>
      <c r="S124" s="161">
        <f>+IF(R124=" ",0,S123)</f>
        <v/>
      </c>
      <c r="T124" s="161">
        <f>IF(R124=" ",0,-PPMT($V$13,R124,$S$14,$S$12))</f>
        <v/>
      </c>
      <c r="U124" s="161">
        <f>IF(R124=" ",0,-IPMT($V$13,R124,$S$14,$S$12))</f>
        <v/>
      </c>
      <c r="V124" s="218" t="n"/>
      <c r="W124" s="186" t="n"/>
      <c r="AP124" s="161" t="n"/>
      <c r="AQ124" s="161" t="n"/>
      <c r="CS124" s="224" t="n"/>
      <c r="CT124" s="224" t="n"/>
      <c r="CU124" s="224" t="n"/>
      <c r="CV124" s="224" t="n"/>
      <c r="CW124" s="224" t="n"/>
      <c r="CX124" s="224" t="n"/>
      <c r="CY124" s="224" t="n"/>
      <c r="CZ124" s="224" t="n"/>
      <c r="DA124" s="224" t="n"/>
      <c r="DB124" s="224" t="n"/>
      <c r="DC124" s="224" t="n"/>
      <c r="DD124" s="224" t="n"/>
      <c r="DE124" s="224" t="n"/>
      <c r="DF124" s="224" t="n"/>
      <c r="DG124" s="224" t="n"/>
      <c r="DH124" s="224" t="n"/>
      <c r="DI124" s="224" t="n"/>
      <c r="DJ124" s="224" t="n"/>
      <c r="DK124" s="224" t="n"/>
      <c r="DL124" s="224" t="n"/>
      <c r="DM124" s="224" t="n"/>
      <c r="DN124" s="224" t="n"/>
      <c r="DO124" s="224" t="n"/>
      <c r="DP124" s="224" t="n"/>
      <c r="DQ124" s="224" t="n"/>
      <c r="DR124" s="224" t="n"/>
      <c r="DS124" s="224" t="n"/>
      <c r="DT124" s="224" t="n"/>
      <c r="DU124" s="224" t="n"/>
      <c r="DV124" s="224" t="n"/>
      <c r="DW124" s="224" t="n"/>
      <c r="DX124" s="224" t="n"/>
      <c r="DY124" s="224" t="n"/>
      <c r="DZ124" s="224" t="n"/>
      <c r="EA124" s="224" t="n"/>
      <c r="EB124" s="224" t="n"/>
      <c r="EC124" s="224" t="n"/>
    </row>
    <row r="125" hidden="1" ht="12.75" customHeight="1">
      <c r="A125" s="217">
        <f>+IF(A124&gt;=$B$14," ",(A124+1))</f>
        <v/>
      </c>
      <c r="B125" s="161">
        <f>+IF(A125=" ",0,B124)</f>
        <v/>
      </c>
      <c r="C125" s="161">
        <f>IF(A125=" ",0,-PPMT($E$13,A125,$B$14,$B$12))</f>
        <v/>
      </c>
      <c r="D125" s="161">
        <f>IF(A125=" ",0,-IPMT($E$13,A125,$B$14,$B$12))</f>
        <v/>
      </c>
      <c r="F125" s="222" t="n"/>
      <c r="G125" s="217">
        <f>+IF(G124&gt;=$H$14," ",(G124+1))</f>
        <v/>
      </c>
      <c r="H125" s="161">
        <f>+IF(G125=" ",0,H124)</f>
        <v/>
      </c>
      <c r="I125" s="161">
        <f>IF(G125=" ",0,-PPMT($K$13,G125,$H$14,$H$12))</f>
        <v/>
      </c>
      <c r="J125" s="161">
        <f>IF(G125=" ",0,-IPMT($K$13,G125,$H$14,$H$12))</f>
        <v/>
      </c>
      <c r="K125" s="223" t="n"/>
      <c r="L125" s="217">
        <f>+IF(L124&gt;=$M$14," ",(L124+1))</f>
        <v/>
      </c>
      <c r="M125" s="161">
        <f>+IF(L125=" ",0,M124)</f>
        <v/>
      </c>
      <c r="N125" s="161">
        <f>IF(L125=" ",0,-PPMT($P$13,L125,$M$14,$M$12))</f>
        <v/>
      </c>
      <c r="O125" s="161">
        <f>IF(L125=" ",0,-IPMT($P$13,L125,$M$14,$M$12))</f>
        <v/>
      </c>
      <c r="P125" s="223" t="n"/>
      <c r="Q125" s="222" t="n"/>
      <c r="R125" s="217">
        <f>+IF(R124&gt;=$S$14," ",(R124+1))</f>
        <v/>
      </c>
      <c r="S125" s="161">
        <f>+IF(R125=" ",0,S124)</f>
        <v/>
      </c>
      <c r="T125" s="161">
        <f>IF(R125=" ",0,-PPMT($V$13,R125,$S$14,$S$12))</f>
        <v/>
      </c>
      <c r="U125" s="161">
        <f>IF(R125=" ",0,-IPMT($V$13,R125,$S$14,$S$12))</f>
        <v/>
      </c>
      <c r="V125" s="218" t="n"/>
      <c r="W125" s="186" t="n"/>
      <c r="AP125" s="161" t="n"/>
      <c r="AQ125" s="161" t="n"/>
      <c r="CS125" s="224" t="n"/>
      <c r="CT125" s="224" t="n"/>
      <c r="CU125" s="224" t="n"/>
      <c r="CV125" s="224" t="n"/>
      <c r="CW125" s="224" t="n"/>
      <c r="CX125" s="224" t="n"/>
      <c r="CY125" s="224" t="n"/>
      <c r="CZ125" s="224" t="n"/>
      <c r="DA125" s="224" t="n"/>
      <c r="DB125" s="224" t="n"/>
      <c r="DC125" s="224" t="n"/>
      <c r="DD125" s="224" t="n"/>
      <c r="DE125" s="224" t="n"/>
      <c r="DF125" s="224" t="n"/>
      <c r="DG125" s="224" t="n"/>
      <c r="DH125" s="224" t="n"/>
      <c r="DI125" s="224" t="n"/>
      <c r="DJ125" s="224" t="n"/>
      <c r="DK125" s="224" t="n"/>
      <c r="DL125" s="224" t="n"/>
      <c r="DM125" s="224" t="n"/>
      <c r="DN125" s="224" t="n"/>
      <c r="DO125" s="224" t="n"/>
      <c r="DP125" s="224" t="n"/>
      <c r="DQ125" s="224" t="n"/>
      <c r="DR125" s="224" t="n"/>
      <c r="DS125" s="224" t="n"/>
      <c r="DT125" s="224" t="n"/>
      <c r="DU125" s="224" t="n"/>
      <c r="DV125" s="224" t="n"/>
      <c r="DW125" s="224" t="n"/>
      <c r="DX125" s="224" t="n"/>
      <c r="DY125" s="224" t="n"/>
      <c r="DZ125" s="224" t="n"/>
      <c r="EA125" s="224" t="n"/>
      <c r="EB125" s="224" t="n"/>
      <c r="EC125" s="224" t="n"/>
    </row>
    <row r="126" hidden="1" ht="12.75" customHeight="1">
      <c r="A126" s="217">
        <f>+IF(A125&gt;=$B$14," ",(A125+1))</f>
        <v/>
      </c>
      <c r="B126" s="161">
        <f>+IF(A126=" ",0,B125)</f>
        <v/>
      </c>
      <c r="C126" s="161">
        <f>IF(A126=" ",0,-PPMT($E$13,A126,$B$14,$B$12))</f>
        <v/>
      </c>
      <c r="D126" s="161">
        <f>IF(A126=" ",0,-IPMT($E$13,A126,$B$14,$B$12))</f>
        <v/>
      </c>
      <c r="F126" s="222" t="n"/>
      <c r="G126" s="217">
        <f>+IF(G125&gt;=$H$14," ",(G125+1))</f>
        <v/>
      </c>
      <c r="H126" s="161">
        <f>+IF(G126=" ",0,H125)</f>
        <v/>
      </c>
      <c r="I126" s="161">
        <f>IF(G126=" ",0,-PPMT($K$13,G126,$H$14,$H$12))</f>
        <v/>
      </c>
      <c r="J126" s="161">
        <f>IF(G126=" ",0,-IPMT($K$13,G126,$H$14,$H$12))</f>
        <v/>
      </c>
      <c r="K126" s="223" t="n"/>
      <c r="L126" s="217">
        <f>+IF(L125&gt;=$M$14," ",(L125+1))</f>
        <v/>
      </c>
      <c r="M126" s="161">
        <f>+IF(L126=" ",0,M125)</f>
        <v/>
      </c>
      <c r="N126" s="161">
        <f>IF(L126=" ",0,-PPMT($P$13,L126,$M$14,$M$12))</f>
        <v/>
      </c>
      <c r="O126" s="161">
        <f>IF(L126=" ",0,-IPMT($P$13,L126,$M$14,$M$12))</f>
        <v/>
      </c>
      <c r="P126" s="223" t="n"/>
      <c r="Q126" s="222" t="n"/>
      <c r="R126" s="217">
        <f>+IF(R125&gt;=$S$14," ",(R125+1))</f>
        <v/>
      </c>
      <c r="S126" s="161">
        <f>+IF(R126=" ",0,S125)</f>
        <v/>
      </c>
      <c r="T126" s="161">
        <f>IF(R126=" ",0,-PPMT($V$13,R126,$S$14,$S$12))</f>
        <v/>
      </c>
      <c r="U126" s="161">
        <f>IF(R126=" ",0,-IPMT($V$13,R126,$S$14,$S$12))</f>
        <v/>
      </c>
      <c r="V126" s="218" t="n"/>
      <c r="W126" s="186" t="n"/>
      <c r="AP126" s="161" t="n"/>
      <c r="AQ126" s="161" t="n"/>
      <c r="CS126" s="224" t="n"/>
      <c r="CT126" s="224" t="n"/>
      <c r="CU126" s="224" t="n"/>
      <c r="CV126" s="224" t="n"/>
      <c r="CW126" s="224" t="n"/>
      <c r="CX126" s="224" t="n"/>
      <c r="CY126" s="224" t="n"/>
      <c r="CZ126" s="224" t="n"/>
      <c r="DA126" s="224" t="n"/>
      <c r="DB126" s="224" t="n"/>
      <c r="DC126" s="224" t="n"/>
      <c r="DD126" s="224" t="n"/>
      <c r="DE126" s="224" t="n"/>
      <c r="DF126" s="224" t="n"/>
      <c r="DG126" s="224" t="n"/>
      <c r="DH126" s="224" t="n"/>
      <c r="DI126" s="224" t="n"/>
      <c r="DJ126" s="224" t="n"/>
      <c r="DK126" s="224" t="n"/>
      <c r="DL126" s="224" t="n"/>
      <c r="DM126" s="224" t="n"/>
      <c r="DN126" s="224" t="n"/>
      <c r="DO126" s="224" t="n"/>
      <c r="DP126" s="224" t="n"/>
      <c r="DQ126" s="224" t="n"/>
      <c r="DR126" s="224" t="n"/>
      <c r="DS126" s="224" t="n"/>
      <c r="DT126" s="224" t="n"/>
      <c r="DU126" s="224" t="n"/>
      <c r="DV126" s="224" t="n"/>
      <c r="DW126" s="224" t="n"/>
      <c r="DX126" s="224" t="n"/>
      <c r="DY126" s="224" t="n"/>
      <c r="DZ126" s="224" t="n"/>
      <c r="EA126" s="224" t="n"/>
      <c r="EB126" s="224" t="n"/>
      <c r="EC126" s="224" t="n"/>
    </row>
    <row r="127" hidden="1" ht="12.75" customHeight="1">
      <c r="A127" s="217">
        <f>+IF(A126&gt;=$B$14," ",(A126+1))</f>
        <v/>
      </c>
      <c r="B127" s="161">
        <f>+IF(A127=" ",0,B126)</f>
        <v/>
      </c>
      <c r="C127" s="161">
        <f>IF(A127=" ",0,-PPMT($E$13,A127,$B$14,$B$12))</f>
        <v/>
      </c>
      <c r="D127" s="161">
        <f>IF(A127=" ",0,-IPMT($E$13,A127,$B$14,$B$12))</f>
        <v/>
      </c>
      <c r="F127" s="222" t="n"/>
      <c r="G127" s="217">
        <f>+IF(G126&gt;=$H$14," ",(G126+1))</f>
        <v/>
      </c>
      <c r="H127" s="161">
        <f>+IF(G127=" ",0,H126)</f>
        <v/>
      </c>
      <c r="I127" s="161">
        <f>IF(G127=" ",0,-PPMT($K$13,G127,$H$14,$H$12))</f>
        <v/>
      </c>
      <c r="J127" s="161">
        <f>IF(G127=" ",0,-IPMT($K$13,G127,$H$14,$H$12))</f>
        <v/>
      </c>
      <c r="K127" s="223" t="n"/>
      <c r="L127" s="217">
        <f>+IF(L126&gt;=$M$14," ",(L126+1))</f>
        <v/>
      </c>
      <c r="M127" s="161">
        <f>+IF(L127=" ",0,M126)</f>
        <v/>
      </c>
      <c r="N127" s="161">
        <f>IF(L127=" ",0,-PPMT($P$13,L127,$M$14,$M$12))</f>
        <v/>
      </c>
      <c r="O127" s="161">
        <f>IF(L127=" ",0,-IPMT($P$13,L127,$M$14,$M$12))</f>
        <v/>
      </c>
      <c r="P127" s="223" t="n"/>
      <c r="Q127" s="222" t="n"/>
      <c r="R127" s="217">
        <f>+IF(R126&gt;=$S$14," ",(R126+1))</f>
        <v/>
      </c>
      <c r="S127" s="161">
        <f>+IF(R127=" ",0,S126)</f>
        <v/>
      </c>
      <c r="T127" s="161">
        <f>IF(R127=" ",0,-PPMT($V$13,R127,$S$14,$S$12))</f>
        <v/>
      </c>
      <c r="U127" s="161">
        <f>IF(R127=" ",0,-IPMT($V$13,R127,$S$14,$S$12))</f>
        <v/>
      </c>
      <c r="V127" s="218" t="n"/>
      <c r="W127" s="186" t="n"/>
      <c r="AP127" s="161" t="n"/>
      <c r="AQ127" s="161" t="n"/>
      <c r="CS127" s="224" t="n"/>
      <c r="CT127" s="224" t="n"/>
      <c r="CU127" s="224" t="n"/>
      <c r="CV127" s="224" t="n"/>
      <c r="CW127" s="224" t="n"/>
      <c r="CX127" s="224" t="n"/>
      <c r="CY127" s="224" t="n"/>
      <c r="CZ127" s="224" t="n"/>
      <c r="DA127" s="224" t="n"/>
      <c r="DB127" s="224" t="n"/>
      <c r="DC127" s="224" t="n"/>
      <c r="DD127" s="224" t="n"/>
      <c r="DE127" s="224" t="n"/>
      <c r="DF127" s="224" t="n"/>
      <c r="DG127" s="224" t="n"/>
      <c r="DH127" s="224" t="n"/>
      <c r="DI127" s="224" t="n"/>
      <c r="DJ127" s="224" t="n"/>
      <c r="DK127" s="224" t="n"/>
      <c r="DL127" s="224" t="n"/>
      <c r="DM127" s="224" t="n"/>
      <c r="DN127" s="224" t="n"/>
      <c r="DO127" s="224" t="n"/>
      <c r="DP127" s="224" t="n"/>
      <c r="DQ127" s="224" t="n"/>
      <c r="DR127" s="224" t="n"/>
      <c r="DS127" s="224" t="n"/>
      <c r="DT127" s="224" t="n"/>
      <c r="DU127" s="224" t="n"/>
      <c r="DV127" s="224" t="n"/>
      <c r="DW127" s="224" t="n"/>
      <c r="DX127" s="224" t="n"/>
      <c r="DY127" s="224" t="n"/>
      <c r="DZ127" s="224" t="n"/>
      <c r="EA127" s="224" t="n"/>
      <c r="EB127" s="224" t="n"/>
      <c r="EC127" s="224" t="n"/>
    </row>
    <row r="128" hidden="1" ht="12.75" customHeight="1">
      <c r="A128" s="217">
        <f>+IF(A127&gt;=$B$14," ",(A127+1))</f>
        <v/>
      </c>
      <c r="B128" s="161">
        <f>+IF(A128=" ",0,B127)</f>
        <v/>
      </c>
      <c r="C128" s="161">
        <f>IF(A128=" ",0,-PPMT($E$13,A128,$B$14,$B$12))</f>
        <v/>
      </c>
      <c r="D128" s="161">
        <f>IF(A128=" ",0,-IPMT($E$13,A128,$B$14,$B$12))</f>
        <v/>
      </c>
      <c r="F128" s="222" t="n"/>
      <c r="G128" s="217">
        <f>+IF(G127&gt;=$H$14," ",(G127+1))</f>
        <v/>
      </c>
      <c r="H128" s="161">
        <f>+IF(G128=" ",0,H127)</f>
        <v/>
      </c>
      <c r="I128" s="161">
        <f>IF(G128=" ",0,-PPMT($K$13,G128,$H$14,$H$12))</f>
        <v/>
      </c>
      <c r="J128" s="161">
        <f>IF(G128=" ",0,-IPMT($K$13,G128,$H$14,$H$12))</f>
        <v/>
      </c>
      <c r="K128" s="223" t="n"/>
      <c r="L128" s="217">
        <f>+IF(L127&gt;=$M$14," ",(L127+1))</f>
        <v/>
      </c>
      <c r="M128" s="161">
        <f>+IF(L128=" ",0,M127)</f>
        <v/>
      </c>
      <c r="N128" s="161">
        <f>IF(L128=" ",0,-PPMT($P$13,L128,$M$14,$M$12))</f>
        <v/>
      </c>
      <c r="O128" s="161">
        <f>IF(L128=" ",0,-IPMT($P$13,L128,$M$14,$M$12))</f>
        <v/>
      </c>
      <c r="P128" s="223" t="n"/>
      <c r="Q128" s="222" t="n"/>
      <c r="R128" s="217">
        <f>+IF(R127&gt;=$S$14," ",(R127+1))</f>
        <v/>
      </c>
      <c r="S128" s="161">
        <f>+IF(R128=" ",0,S127)</f>
        <v/>
      </c>
      <c r="T128" s="161">
        <f>IF(R128=" ",0,-PPMT($V$13,R128,$S$14,$S$12))</f>
        <v/>
      </c>
      <c r="U128" s="161">
        <f>IF(R128=" ",0,-IPMT($V$13,R128,$S$14,$S$12))</f>
        <v/>
      </c>
      <c r="V128" s="218" t="n"/>
      <c r="W128" s="186" t="n"/>
      <c r="AP128" s="161" t="n"/>
      <c r="AQ128" s="161" t="n"/>
      <c r="CS128" s="224" t="n"/>
      <c r="CT128" s="224" t="n"/>
      <c r="CU128" s="224" t="n"/>
      <c r="CV128" s="224" t="n"/>
      <c r="CW128" s="224" t="n"/>
      <c r="CX128" s="224" t="n"/>
      <c r="CY128" s="224" t="n"/>
      <c r="CZ128" s="224" t="n"/>
      <c r="DA128" s="224" t="n"/>
      <c r="DB128" s="224" t="n"/>
      <c r="DC128" s="224" t="n"/>
      <c r="DD128" s="224" t="n"/>
      <c r="DE128" s="224" t="n"/>
      <c r="DF128" s="224" t="n"/>
      <c r="DG128" s="224" t="n"/>
      <c r="DH128" s="224" t="n"/>
      <c r="DI128" s="224" t="n"/>
      <c r="DJ128" s="224" t="n"/>
      <c r="DK128" s="224" t="n"/>
      <c r="DL128" s="224" t="n"/>
      <c r="DM128" s="224" t="n"/>
      <c r="DN128" s="224" t="n"/>
      <c r="DO128" s="224" t="n"/>
      <c r="DP128" s="224" t="n"/>
      <c r="DQ128" s="224" t="n"/>
      <c r="DR128" s="224" t="n"/>
      <c r="DS128" s="224" t="n"/>
      <c r="DT128" s="224" t="n"/>
      <c r="DU128" s="224" t="n"/>
      <c r="DV128" s="224" t="n"/>
      <c r="DW128" s="224" t="n"/>
      <c r="DX128" s="224" t="n"/>
      <c r="DY128" s="224" t="n"/>
      <c r="DZ128" s="224" t="n"/>
      <c r="EA128" s="224" t="n"/>
      <c r="EB128" s="224" t="n"/>
      <c r="EC128" s="224" t="n"/>
    </row>
    <row r="129" hidden="1" ht="12.75" customHeight="1">
      <c r="A129" s="217">
        <f>+IF(A128&gt;=$B$14," ",(A128+1))</f>
        <v/>
      </c>
      <c r="B129" s="161">
        <f>+IF(A129=" ",0,B128)</f>
        <v/>
      </c>
      <c r="C129" s="161">
        <f>IF(A129=" ",0,-PPMT($E$13,A129,$B$14,$B$12))</f>
        <v/>
      </c>
      <c r="D129" s="161">
        <f>IF(A129=" ",0,-IPMT($E$13,A129,$B$14,$B$12))</f>
        <v/>
      </c>
      <c r="F129" s="222" t="n"/>
      <c r="G129" s="217">
        <f>+IF(G128&gt;=$H$14," ",(G128+1))</f>
        <v/>
      </c>
      <c r="H129" s="161">
        <f>+IF(G129=" ",0,H128)</f>
        <v/>
      </c>
      <c r="I129" s="161">
        <f>IF(G129=" ",0,-PPMT($K$13,G129,$H$14,$H$12))</f>
        <v/>
      </c>
      <c r="J129" s="161">
        <f>IF(G129=" ",0,-IPMT($K$13,G129,$H$14,$H$12))</f>
        <v/>
      </c>
      <c r="K129" s="223" t="n"/>
      <c r="L129" s="217">
        <f>+IF(L128&gt;=$M$14," ",(L128+1))</f>
        <v/>
      </c>
      <c r="M129" s="161">
        <f>+IF(L129=" ",0,M128)</f>
        <v/>
      </c>
      <c r="N129" s="161">
        <f>IF(L129=" ",0,-PPMT($P$13,L129,$M$14,$M$12))</f>
        <v/>
      </c>
      <c r="O129" s="161">
        <f>IF(L129=" ",0,-IPMT($P$13,L129,$M$14,$M$12))</f>
        <v/>
      </c>
      <c r="P129" s="223" t="n"/>
      <c r="Q129" s="222" t="n"/>
      <c r="R129" s="217">
        <f>+IF(R128&gt;=$S$14," ",(R128+1))</f>
        <v/>
      </c>
      <c r="S129" s="161">
        <f>+IF(R129=" ",0,S128)</f>
        <v/>
      </c>
      <c r="T129" s="161">
        <f>IF(R129=" ",0,-PPMT($V$13,R129,$S$14,$S$12))</f>
        <v/>
      </c>
      <c r="U129" s="161">
        <f>IF(R129=" ",0,-IPMT($V$13,R129,$S$14,$S$12))</f>
        <v/>
      </c>
      <c r="V129" s="218" t="n"/>
      <c r="W129" s="186" t="n"/>
      <c r="AP129" s="161" t="n"/>
      <c r="AQ129" s="161" t="n"/>
      <c r="CS129" s="224" t="n"/>
      <c r="CT129" s="224" t="n"/>
      <c r="CU129" s="224" t="n"/>
      <c r="CV129" s="224" t="n"/>
      <c r="CW129" s="224" t="n"/>
      <c r="CX129" s="224" t="n"/>
      <c r="CY129" s="224" t="n"/>
      <c r="CZ129" s="224" t="n"/>
      <c r="DA129" s="224" t="n"/>
      <c r="DB129" s="224" t="n"/>
      <c r="DC129" s="224" t="n"/>
      <c r="DD129" s="224" t="n"/>
      <c r="DE129" s="224" t="n"/>
      <c r="DF129" s="224" t="n"/>
      <c r="DG129" s="224" t="n"/>
      <c r="DH129" s="224" t="n"/>
      <c r="DI129" s="224" t="n"/>
      <c r="DJ129" s="224" t="n"/>
      <c r="DK129" s="224" t="n"/>
      <c r="DL129" s="224" t="n"/>
      <c r="DM129" s="224" t="n"/>
      <c r="DN129" s="224" t="n"/>
      <c r="DO129" s="224" t="n"/>
      <c r="DP129" s="224" t="n"/>
      <c r="DQ129" s="224" t="n"/>
      <c r="DR129" s="224" t="n"/>
      <c r="DS129" s="224" t="n"/>
      <c r="DT129" s="224" t="n"/>
      <c r="DU129" s="224" t="n"/>
      <c r="DV129" s="224" t="n"/>
      <c r="DW129" s="224" t="n"/>
      <c r="DX129" s="224" t="n"/>
      <c r="DY129" s="224" t="n"/>
      <c r="DZ129" s="224" t="n"/>
      <c r="EA129" s="224" t="n"/>
      <c r="EB129" s="224" t="n"/>
      <c r="EC129" s="224" t="n"/>
    </row>
    <row r="130" hidden="1" ht="12.75" customHeight="1">
      <c r="A130" s="217">
        <f>+IF(A129&gt;=$B$14," ",(A129+1))</f>
        <v/>
      </c>
      <c r="B130" s="161">
        <f>+IF(A130=" ",0,B129)</f>
        <v/>
      </c>
      <c r="C130" s="161">
        <f>IF(A130=" ",0,-PPMT($E$13,A130,$B$14,$B$12))</f>
        <v/>
      </c>
      <c r="D130" s="161">
        <f>IF(A130=" ",0,-IPMT($E$13,A130,$B$14,$B$12))</f>
        <v/>
      </c>
      <c r="F130" s="222" t="n"/>
      <c r="G130" s="217">
        <f>+IF(G129&gt;=$H$14," ",(G129+1))</f>
        <v/>
      </c>
      <c r="H130" s="161">
        <f>+IF(G130=" ",0,H129)</f>
        <v/>
      </c>
      <c r="I130" s="161">
        <f>IF(G130=" ",0,-PPMT($K$13,G130,$H$14,$H$12))</f>
        <v/>
      </c>
      <c r="J130" s="161">
        <f>IF(G130=" ",0,-IPMT($K$13,G130,$H$14,$H$12))</f>
        <v/>
      </c>
      <c r="K130" s="223" t="n"/>
      <c r="L130" s="217">
        <f>+IF(L129&gt;=$M$14," ",(L129+1))</f>
        <v/>
      </c>
      <c r="M130" s="161">
        <f>+IF(L130=" ",0,M129)</f>
        <v/>
      </c>
      <c r="N130" s="161">
        <f>IF(L130=" ",0,-PPMT($P$13,L130,$M$14,$M$12))</f>
        <v/>
      </c>
      <c r="O130" s="161">
        <f>IF(L130=" ",0,-IPMT($P$13,L130,$M$14,$M$12))</f>
        <v/>
      </c>
      <c r="P130" s="223" t="n"/>
      <c r="Q130" s="222" t="n"/>
      <c r="R130" s="217">
        <f>+IF(R129&gt;=$S$14," ",(R129+1))</f>
        <v/>
      </c>
      <c r="S130" s="161">
        <f>+IF(R130=" ",0,S129)</f>
        <v/>
      </c>
      <c r="T130" s="161">
        <f>IF(R130=" ",0,-PPMT($V$13,R130,$S$14,$S$12))</f>
        <v/>
      </c>
      <c r="U130" s="161">
        <f>IF(R130=" ",0,-IPMT($V$13,R130,$S$14,$S$12))</f>
        <v/>
      </c>
      <c r="V130" s="218" t="n"/>
      <c r="W130" s="186" t="n"/>
      <c r="AP130" s="161" t="n"/>
      <c r="AQ130" s="161" t="n"/>
      <c r="CS130" s="224" t="n"/>
      <c r="CT130" s="224" t="n"/>
      <c r="CU130" s="224" t="n"/>
      <c r="CV130" s="224" t="n"/>
      <c r="CW130" s="224" t="n"/>
      <c r="CX130" s="224" t="n"/>
      <c r="CY130" s="224" t="n"/>
      <c r="CZ130" s="224" t="n"/>
      <c r="DA130" s="224" t="n"/>
      <c r="DB130" s="224" t="n"/>
      <c r="DC130" s="224" t="n"/>
      <c r="DD130" s="224" t="n"/>
      <c r="DE130" s="224" t="n"/>
      <c r="DF130" s="224" t="n"/>
      <c r="DG130" s="224" t="n"/>
      <c r="DH130" s="224" t="n"/>
      <c r="DI130" s="224" t="n"/>
      <c r="DJ130" s="224" t="n"/>
      <c r="DK130" s="224" t="n"/>
      <c r="DL130" s="224" t="n"/>
      <c r="DM130" s="224" t="n"/>
      <c r="DN130" s="224" t="n"/>
      <c r="DO130" s="224" t="n"/>
      <c r="DP130" s="224" t="n"/>
      <c r="DQ130" s="224" t="n"/>
      <c r="DR130" s="224" t="n"/>
      <c r="DS130" s="224" t="n"/>
      <c r="DT130" s="224" t="n"/>
      <c r="DU130" s="224" t="n"/>
      <c r="DV130" s="224" t="n"/>
      <c r="DW130" s="224" t="n"/>
      <c r="DX130" s="224" t="n"/>
      <c r="DY130" s="224" t="n"/>
      <c r="DZ130" s="224" t="n"/>
      <c r="EA130" s="224" t="n"/>
      <c r="EB130" s="224" t="n"/>
      <c r="EC130" s="224" t="n"/>
    </row>
    <row r="131" hidden="1" ht="12.75" customHeight="1">
      <c r="A131" s="217">
        <f>+IF(A130&gt;=$B$14," ",(A130+1))</f>
        <v/>
      </c>
      <c r="B131" s="161">
        <f>+IF(A131=" ",0,B130)</f>
        <v/>
      </c>
      <c r="C131" s="161">
        <f>IF(A131=" ",0,-PPMT($E$13,A131,$B$14,$B$12))</f>
        <v/>
      </c>
      <c r="D131" s="161">
        <f>IF(A131=" ",0,-IPMT($E$13,A131,$B$14,$B$12))</f>
        <v/>
      </c>
      <c r="F131" s="222" t="n"/>
      <c r="G131" s="217">
        <f>+IF(G130&gt;=$H$14," ",(G130+1))</f>
        <v/>
      </c>
      <c r="H131" s="161">
        <f>+IF(G131=" ",0,H130)</f>
        <v/>
      </c>
      <c r="I131" s="161">
        <f>IF(G131=" ",0,-PPMT($K$13,G131,$H$14,$H$12))</f>
        <v/>
      </c>
      <c r="J131" s="161">
        <f>IF(G131=" ",0,-IPMT($K$13,G131,$H$14,$H$12))</f>
        <v/>
      </c>
      <c r="K131" s="223" t="n"/>
      <c r="L131" s="217">
        <f>+IF(L130&gt;=$M$14," ",(L130+1))</f>
        <v/>
      </c>
      <c r="M131" s="161">
        <f>+IF(L131=" ",0,M130)</f>
        <v/>
      </c>
      <c r="N131" s="161">
        <f>IF(L131=" ",0,-PPMT($P$13,L131,$M$14,$M$12))</f>
        <v/>
      </c>
      <c r="O131" s="161">
        <f>IF(L131=" ",0,-IPMT($P$13,L131,$M$14,$M$12))</f>
        <v/>
      </c>
      <c r="P131" s="223" t="n"/>
      <c r="Q131" s="222" t="n"/>
      <c r="R131" s="217">
        <f>+IF(R130&gt;=$S$14," ",(R130+1))</f>
        <v/>
      </c>
      <c r="S131" s="161">
        <f>+IF(R131=" ",0,S130)</f>
        <v/>
      </c>
      <c r="T131" s="161">
        <f>IF(R131=" ",0,-PPMT($V$13,R131,$S$14,$S$12))</f>
        <v/>
      </c>
      <c r="U131" s="161">
        <f>IF(R131=" ",0,-IPMT($V$13,R131,$S$14,$S$12))</f>
        <v/>
      </c>
      <c r="V131" s="218" t="n"/>
      <c r="W131" s="186" t="n"/>
      <c r="AP131" s="161" t="n"/>
      <c r="AQ131" s="161" t="n"/>
      <c r="CS131" s="224" t="n"/>
      <c r="CT131" s="224" t="n"/>
      <c r="CU131" s="224" t="n"/>
      <c r="CV131" s="224" t="n"/>
      <c r="CW131" s="224" t="n"/>
      <c r="CX131" s="224" t="n"/>
      <c r="CY131" s="224" t="n"/>
      <c r="CZ131" s="224" t="n"/>
      <c r="DA131" s="224" t="n"/>
      <c r="DB131" s="224" t="n"/>
      <c r="DC131" s="224" t="n"/>
      <c r="DD131" s="224" t="n"/>
      <c r="DE131" s="224" t="n"/>
      <c r="DF131" s="224" t="n"/>
      <c r="DG131" s="224" t="n"/>
      <c r="DH131" s="224" t="n"/>
      <c r="DI131" s="224" t="n"/>
      <c r="DJ131" s="224" t="n"/>
      <c r="DK131" s="224" t="n"/>
      <c r="DL131" s="224" t="n"/>
      <c r="DM131" s="224" t="n"/>
      <c r="DN131" s="224" t="n"/>
      <c r="DO131" s="224" t="n"/>
      <c r="DP131" s="224" t="n"/>
      <c r="DQ131" s="224" t="n"/>
      <c r="DR131" s="224" t="n"/>
      <c r="DS131" s="224" t="n"/>
      <c r="DT131" s="224" t="n"/>
      <c r="DU131" s="224" t="n"/>
      <c r="DV131" s="224" t="n"/>
      <c r="DW131" s="224" t="n"/>
      <c r="DX131" s="224" t="n"/>
      <c r="DY131" s="224" t="n"/>
      <c r="DZ131" s="224" t="n"/>
      <c r="EA131" s="224" t="n"/>
      <c r="EB131" s="224" t="n"/>
      <c r="EC131" s="224" t="n"/>
    </row>
    <row r="132" hidden="1" ht="12.75" customHeight="1">
      <c r="A132" s="217">
        <f>+IF(A131&gt;=$B$14," ",(A131+1))</f>
        <v/>
      </c>
      <c r="B132" s="161">
        <f>+IF(A132=" ",0,B131)</f>
        <v/>
      </c>
      <c r="C132" s="161">
        <f>IF(A132=" ",0,-PPMT($E$13,A132,$B$14,$B$12))</f>
        <v/>
      </c>
      <c r="D132" s="161">
        <f>IF(A132=" ",0,-IPMT($E$13,A132,$B$14,$B$12))</f>
        <v/>
      </c>
      <c r="F132" s="222" t="n"/>
      <c r="G132" s="217">
        <f>+IF(G131&gt;=$H$14," ",(G131+1))</f>
        <v/>
      </c>
      <c r="H132" s="161">
        <f>+IF(G132=" ",0,H131)</f>
        <v/>
      </c>
      <c r="I132" s="161">
        <f>IF(G132=" ",0,-PPMT($K$13,G132,$H$14,$H$12))</f>
        <v/>
      </c>
      <c r="J132" s="161">
        <f>IF(G132=" ",0,-IPMT($K$13,G132,$H$14,$H$12))</f>
        <v/>
      </c>
      <c r="K132" s="223" t="n"/>
      <c r="L132" s="217">
        <f>+IF(L131&gt;=$M$14," ",(L131+1))</f>
        <v/>
      </c>
      <c r="M132" s="161">
        <f>+IF(L132=" ",0,M131)</f>
        <v/>
      </c>
      <c r="N132" s="161">
        <f>IF(L132=" ",0,-PPMT($P$13,L132,$M$14,$M$12))</f>
        <v/>
      </c>
      <c r="O132" s="161">
        <f>IF(L132=" ",0,-IPMT($P$13,L132,$M$14,$M$12))</f>
        <v/>
      </c>
      <c r="P132" s="223" t="n"/>
      <c r="Q132" s="222" t="n"/>
      <c r="R132" s="217">
        <f>+IF(R131&gt;=$S$14," ",(R131+1))</f>
        <v/>
      </c>
      <c r="S132" s="161">
        <f>+IF(R132=" ",0,S131)</f>
        <v/>
      </c>
      <c r="T132" s="161">
        <f>IF(R132=" ",0,-PPMT($V$13,R132,$S$14,$S$12))</f>
        <v/>
      </c>
      <c r="U132" s="161">
        <f>IF(R132=" ",0,-IPMT($V$13,R132,$S$14,$S$12))</f>
        <v/>
      </c>
      <c r="V132" s="218" t="n"/>
      <c r="W132" s="186" t="n"/>
      <c r="AP132" s="161" t="n"/>
      <c r="AQ132" s="161" t="n"/>
      <c r="CS132" s="224" t="n"/>
      <c r="CT132" s="224" t="n"/>
      <c r="CU132" s="224" t="n"/>
      <c r="CV132" s="224" t="n"/>
      <c r="CW132" s="224" t="n"/>
      <c r="CX132" s="224" t="n"/>
      <c r="CY132" s="224" t="n"/>
      <c r="CZ132" s="224" t="n"/>
      <c r="DA132" s="224" t="n"/>
      <c r="DB132" s="224" t="n"/>
      <c r="DC132" s="224" t="n"/>
      <c r="DD132" s="224" t="n"/>
      <c r="DE132" s="224" t="n"/>
      <c r="DF132" s="224" t="n"/>
      <c r="DG132" s="224" t="n"/>
      <c r="DH132" s="224" t="n"/>
      <c r="DI132" s="224" t="n"/>
      <c r="DJ132" s="224" t="n"/>
      <c r="DK132" s="224" t="n"/>
      <c r="DL132" s="224" t="n"/>
      <c r="DM132" s="224" t="n"/>
      <c r="DN132" s="224" t="n"/>
      <c r="DO132" s="224" t="n"/>
      <c r="DP132" s="224" t="n"/>
      <c r="DQ132" s="224" t="n"/>
      <c r="DR132" s="224" t="n"/>
      <c r="DS132" s="224" t="n"/>
      <c r="DT132" s="224" t="n"/>
      <c r="DU132" s="224" t="n"/>
      <c r="DV132" s="224" t="n"/>
      <c r="DW132" s="224" t="n"/>
      <c r="DX132" s="224" t="n"/>
      <c r="DY132" s="224" t="n"/>
      <c r="DZ132" s="224" t="n"/>
      <c r="EA132" s="224" t="n"/>
      <c r="EB132" s="224" t="n"/>
      <c r="EC132" s="224" t="n"/>
    </row>
    <row r="133" hidden="1" ht="12.75" customHeight="1">
      <c r="A133" s="217">
        <f>+IF(A132&gt;=$B$14," ",(A132+1))</f>
        <v/>
      </c>
      <c r="B133" s="161">
        <f>+IF(A133=" ",0,B132)</f>
        <v/>
      </c>
      <c r="C133" s="161">
        <f>IF(A133=" ",0,-PPMT($E$13,A133,$B$14,$B$12))</f>
        <v/>
      </c>
      <c r="D133" s="161">
        <f>IF(A133=" ",0,-IPMT($E$13,A133,$B$14,$B$12))</f>
        <v/>
      </c>
      <c r="F133" s="222" t="n"/>
      <c r="G133" s="217">
        <f>+IF(G132&gt;=$H$14," ",(G132+1))</f>
        <v/>
      </c>
      <c r="H133" s="161">
        <f>+IF(G133=" ",0,H132)</f>
        <v/>
      </c>
      <c r="I133" s="161">
        <f>IF(G133=" ",0,-PPMT($K$13,G133,$H$14,$H$12))</f>
        <v/>
      </c>
      <c r="J133" s="161">
        <f>IF(G133=" ",0,-IPMT($K$13,G133,$H$14,$H$12))</f>
        <v/>
      </c>
      <c r="K133" s="223" t="n"/>
      <c r="L133" s="217">
        <f>+IF(L132&gt;=$M$14," ",(L132+1))</f>
        <v/>
      </c>
      <c r="M133" s="161">
        <f>+IF(L133=" ",0,M132)</f>
        <v/>
      </c>
      <c r="N133" s="161">
        <f>IF(L133=" ",0,-PPMT($P$13,L133,$M$14,$M$12))</f>
        <v/>
      </c>
      <c r="O133" s="161">
        <f>IF(L133=" ",0,-IPMT($P$13,L133,$M$14,$M$12))</f>
        <v/>
      </c>
      <c r="P133" s="223" t="n"/>
      <c r="Q133" s="222" t="n"/>
      <c r="R133" s="217">
        <f>+IF(R132&gt;=$S$14," ",(R132+1))</f>
        <v/>
      </c>
      <c r="S133" s="161">
        <f>+IF(R133=" ",0,S132)</f>
        <v/>
      </c>
      <c r="T133" s="161">
        <f>IF(R133=" ",0,-PPMT($V$13,R133,$S$14,$S$12))</f>
        <v/>
      </c>
      <c r="U133" s="161">
        <f>IF(R133=" ",0,-IPMT($V$13,R133,$S$14,$S$12))</f>
        <v/>
      </c>
      <c r="V133" s="218" t="n"/>
      <c r="W133" s="186" t="n"/>
      <c r="AP133" s="161" t="n"/>
      <c r="AQ133" s="161" t="n"/>
      <c r="CS133" s="224" t="n"/>
      <c r="CT133" s="224" t="n"/>
      <c r="CU133" s="224" t="n"/>
      <c r="CV133" s="224" t="n"/>
      <c r="CW133" s="224" t="n"/>
      <c r="CX133" s="224" t="n"/>
      <c r="CY133" s="224" t="n"/>
      <c r="CZ133" s="224" t="n"/>
      <c r="DA133" s="224" t="n"/>
      <c r="DB133" s="224" t="n"/>
      <c r="DC133" s="224" t="n"/>
      <c r="DD133" s="224" t="n"/>
      <c r="DE133" s="224" t="n"/>
      <c r="DF133" s="224" t="n"/>
      <c r="DG133" s="224" t="n"/>
      <c r="DH133" s="224" t="n"/>
      <c r="DI133" s="224" t="n"/>
      <c r="DJ133" s="224" t="n"/>
      <c r="DK133" s="224" t="n"/>
      <c r="DL133" s="224" t="n"/>
      <c r="DM133" s="224" t="n"/>
      <c r="DN133" s="224" t="n"/>
      <c r="DO133" s="224" t="n"/>
      <c r="DP133" s="224" t="n"/>
      <c r="DQ133" s="224" t="n"/>
      <c r="DR133" s="224" t="n"/>
      <c r="DS133" s="224" t="n"/>
      <c r="DT133" s="224" t="n"/>
      <c r="DU133" s="224" t="n"/>
      <c r="DV133" s="224" t="n"/>
      <c r="DW133" s="224" t="n"/>
      <c r="DX133" s="224" t="n"/>
      <c r="DY133" s="224" t="n"/>
      <c r="DZ133" s="224" t="n"/>
      <c r="EA133" s="224" t="n"/>
      <c r="EB133" s="224" t="n"/>
      <c r="EC133" s="224" t="n"/>
    </row>
    <row r="134" hidden="1" ht="12.75" customHeight="1">
      <c r="A134" s="217">
        <f>+IF(A133&gt;=$B$14," ",(A133+1))</f>
        <v/>
      </c>
      <c r="B134" s="161">
        <f>+IF(A134=" ",0,B133)</f>
        <v/>
      </c>
      <c r="C134" s="161">
        <f>IF(A134=" ",0,-PPMT($E$13,A134,$B$14,$B$12))</f>
        <v/>
      </c>
      <c r="D134" s="161">
        <f>IF(A134=" ",0,-IPMT($E$13,A134,$B$14,$B$12))</f>
        <v/>
      </c>
      <c r="F134" s="222" t="n"/>
      <c r="G134" s="217">
        <f>+IF(G133&gt;=$H$14," ",(G133+1))</f>
        <v/>
      </c>
      <c r="H134" s="161">
        <f>+IF(G134=" ",0,H133)</f>
        <v/>
      </c>
      <c r="I134" s="161">
        <f>IF(G134=" ",0,-PPMT($K$13,G134,$H$14,$H$12))</f>
        <v/>
      </c>
      <c r="J134" s="161">
        <f>IF(G134=" ",0,-IPMT($K$13,G134,$H$14,$H$12))</f>
        <v/>
      </c>
      <c r="K134" s="223" t="n"/>
      <c r="L134" s="217">
        <f>+IF(L133&gt;=$M$14," ",(L133+1))</f>
        <v/>
      </c>
      <c r="M134" s="161">
        <f>+IF(L134=" ",0,M133)</f>
        <v/>
      </c>
      <c r="N134" s="161">
        <f>IF(L134=" ",0,-PPMT($P$13,L134,$M$14,$M$12))</f>
        <v/>
      </c>
      <c r="O134" s="161">
        <f>IF(L134=" ",0,-IPMT($P$13,L134,$M$14,$M$12))</f>
        <v/>
      </c>
      <c r="P134" s="223" t="n"/>
      <c r="Q134" s="222" t="n"/>
      <c r="R134" s="217">
        <f>+IF(R133&gt;=$S$14," ",(R133+1))</f>
        <v/>
      </c>
      <c r="S134" s="161">
        <f>+IF(R134=" ",0,S133)</f>
        <v/>
      </c>
      <c r="T134" s="161">
        <f>IF(R134=" ",0,-PPMT($V$13,R134,$S$14,$S$12))</f>
        <v/>
      </c>
      <c r="U134" s="161">
        <f>IF(R134=" ",0,-IPMT($V$13,R134,$S$14,$S$12))</f>
        <v/>
      </c>
      <c r="V134" s="218" t="n"/>
      <c r="W134" s="186" t="n"/>
      <c r="AP134" s="161" t="n"/>
      <c r="AQ134" s="161" t="n"/>
      <c r="CS134" s="224" t="n"/>
      <c r="CT134" s="224" t="n"/>
      <c r="CU134" s="224" t="n"/>
      <c r="CV134" s="224" t="n"/>
      <c r="CW134" s="224" t="n"/>
      <c r="CX134" s="224" t="n"/>
      <c r="CY134" s="224" t="n"/>
      <c r="CZ134" s="224" t="n"/>
      <c r="DA134" s="224" t="n"/>
      <c r="DB134" s="224" t="n"/>
      <c r="DC134" s="224" t="n"/>
      <c r="DD134" s="224" t="n"/>
      <c r="DE134" s="224" t="n"/>
      <c r="DF134" s="224" t="n"/>
      <c r="DG134" s="224" t="n"/>
      <c r="DH134" s="224" t="n"/>
      <c r="DI134" s="224" t="n"/>
      <c r="DJ134" s="224" t="n"/>
      <c r="DK134" s="224" t="n"/>
      <c r="DL134" s="224" t="n"/>
      <c r="DM134" s="224" t="n"/>
      <c r="DN134" s="224" t="n"/>
      <c r="DO134" s="224" t="n"/>
      <c r="DP134" s="224" t="n"/>
      <c r="DQ134" s="224" t="n"/>
      <c r="DR134" s="224" t="n"/>
      <c r="DS134" s="224" t="n"/>
      <c r="DT134" s="224" t="n"/>
      <c r="DU134" s="224" t="n"/>
      <c r="DV134" s="224" t="n"/>
      <c r="DW134" s="224" t="n"/>
      <c r="DX134" s="224" t="n"/>
      <c r="DY134" s="224" t="n"/>
      <c r="DZ134" s="224" t="n"/>
      <c r="EA134" s="224" t="n"/>
      <c r="EB134" s="224" t="n"/>
      <c r="EC134" s="224" t="n"/>
    </row>
    <row r="135" hidden="1" ht="12.75" customHeight="1">
      <c r="A135" s="217">
        <f>+IF(A134&gt;=$B$14," ",(A134+1))</f>
        <v/>
      </c>
      <c r="B135" s="161">
        <f>+IF(A135=" ",0,B134)</f>
        <v/>
      </c>
      <c r="C135" s="161">
        <f>IF(A135=" ",0,-PPMT($E$13,A135,$B$14,$B$12))</f>
        <v/>
      </c>
      <c r="D135" s="161">
        <f>IF(A135=" ",0,-IPMT($E$13,A135,$B$14,$B$12))</f>
        <v/>
      </c>
      <c r="F135" s="222" t="n"/>
      <c r="G135" s="217">
        <f>+IF(G134&gt;=$H$14," ",(G134+1))</f>
        <v/>
      </c>
      <c r="H135" s="161">
        <f>+IF(G135=" ",0,H134)</f>
        <v/>
      </c>
      <c r="I135" s="161">
        <f>IF(G135=" ",0,-PPMT($K$13,G135,$H$14,$H$12))</f>
        <v/>
      </c>
      <c r="J135" s="161">
        <f>IF(G135=" ",0,-IPMT($K$13,G135,$H$14,$H$12))</f>
        <v/>
      </c>
      <c r="K135" s="223" t="n"/>
      <c r="L135" s="217">
        <f>+IF(L134&gt;=$M$14," ",(L134+1))</f>
        <v/>
      </c>
      <c r="M135" s="161">
        <f>+IF(L135=" ",0,M134)</f>
        <v/>
      </c>
      <c r="N135" s="161">
        <f>IF(L135=" ",0,-PPMT($P$13,L135,$M$14,$M$12))</f>
        <v/>
      </c>
      <c r="O135" s="161">
        <f>IF(L135=" ",0,-IPMT($P$13,L135,$M$14,$M$12))</f>
        <v/>
      </c>
      <c r="P135" s="223" t="n"/>
      <c r="Q135" s="222" t="n"/>
      <c r="R135" s="217">
        <f>+IF(R134&gt;=$S$14," ",(R134+1))</f>
        <v/>
      </c>
      <c r="S135" s="161">
        <f>+IF(R135=" ",0,S134)</f>
        <v/>
      </c>
      <c r="T135" s="161">
        <f>IF(R135=" ",0,-PPMT($V$13,R135,$S$14,$S$12))</f>
        <v/>
      </c>
      <c r="U135" s="161">
        <f>IF(R135=" ",0,-IPMT($V$13,R135,$S$14,$S$12))</f>
        <v/>
      </c>
      <c r="V135" s="218" t="n"/>
      <c r="W135" s="186" t="n"/>
      <c r="AP135" s="161" t="n"/>
      <c r="AQ135" s="161" t="n"/>
      <c r="CS135" s="224" t="n"/>
      <c r="CT135" s="224" t="n"/>
      <c r="CU135" s="224" t="n"/>
      <c r="CV135" s="224" t="n"/>
      <c r="CW135" s="224" t="n"/>
      <c r="CX135" s="224" t="n"/>
      <c r="CY135" s="224" t="n"/>
      <c r="CZ135" s="224" t="n"/>
      <c r="DA135" s="224" t="n"/>
      <c r="DB135" s="224" t="n"/>
      <c r="DC135" s="224" t="n"/>
      <c r="DD135" s="224" t="n"/>
      <c r="DE135" s="224" t="n"/>
      <c r="DF135" s="224" t="n"/>
      <c r="DG135" s="224" t="n"/>
      <c r="DH135" s="224" t="n"/>
      <c r="DI135" s="224" t="n"/>
      <c r="DJ135" s="224" t="n"/>
      <c r="DK135" s="224" t="n"/>
      <c r="DL135" s="224" t="n"/>
      <c r="DM135" s="224" t="n"/>
      <c r="DN135" s="224" t="n"/>
      <c r="DO135" s="224" t="n"/>
      <c r="DP135" s="224" t="n"/>
      <c r="DQ135" s="224" t="n"/>
      <c r="DR135" s="224" t="n"/>
      <c r="DS135" s="224" t="n"/>
      <c r="DT135" s="224" t="n"/>
      <c r="DU135" s="224" t="n"/>
      <c r="DV135" s="224" t="n"/>
      <c r="DW135" s="224" t="n"/>
      <c r="DX135" s="224" t="n"/>
      <c r="DY135" s="224" t="n"/>
      <c r="DZ135" s="224" t="n"/>
      <c r="EA135" s="224" t="n"/>
      <c r="EB135" s="224" t="n"/>
      <c r="EC135" s="224" t="n"/>
    </row>
    <row r="136" hidden="1" ht="12.75" customHeight="1">
      <c r="A136" s="217">
        <f>+IF(A135&gt;=$B$14," ",(A135+1))</f>
        <v/>
      </c>
      <c r="B136" s="161">
        <f>+IF(A136=" ",0,B135)</f>
        <v/>
      </c>
      <c r="C136" s="161">
        <f>IF(A136=" ",0,-PPMT($E$13,A136,$B$14,$B$12))</f>
        <v/>
      </c>
      <c r="D136" s="161">
        <f>IF(A136=" ",0,-IPMT($E$13,A136,$B$14,$B$12))</f>
        <v/>
      </c>
      <c r="F136" s="222" t="n"/>
      <c r="G136" s="217">
        <f>+IF(G135&gt;=$H$14," ",(G135+1))</f>
        <v/>
      </c>
      <c r="H136" s="161">
        <f>+IF(G136=" ",0,H135)</f>
        <v/>
      </c>
      <c r="I136" s="161">
        <f>IF(G136=" ",0,-PPMT($K$13,G136,$H$14,$H$12))</f>
        <v/>
      </c>
      <c r="J136" s="161">
        <f>IF(G136=" ",0,-IPMT($K$13,G136,$H$14,$H$12))</f>
        <v/>
      </c>
      <c r="K136" s="223" t="n"/>
      <c r="L136" s="217">
        <f>+IF(L135&gt;=$M$14," ",(L135+1))</f>
        <v/>
      </c>
      <c r="M136" s="161">
        <f>+IF(L136=" ",0,M135)</f>
        <v/>
      </c>
      <c r="N136" s="161">
        <f>IF(L136=" ",0,-PPMT($P$13,L136,$M$14,$M$12))</f>
        <v/>
      </c>
      <c r="O136" s="161">
        <f>IF(L136=" ",0,-IPMT($P$13,L136,$M$14,$M$12))</f>
        <v/>
      </c>
      <c r="P136" s="223" t="n"/>
      <c r="Q136" s="222" t="n"/>
      <c r="R136" s="217">
        <f>+IF(R135&gt;=$S$14," ",(R135+1))</f>
        <v/>
      </c>
      <c r="S136" s="161">
        <f>+IF(R136=" ",0,S135)</f>
        <v/>
      </c>
      <c r="T136" s="161">
        <f>IF(R136=" ",0,-PPMT($V$13,R136,$S$14,$S$12))</f>
        <v/>
      </c>
      <c r="U136" s="161">
        <f>IF(R136=" ",0,-IPMT($V$13,R136,$S$14,$S$12))</f>
        <v/>
      </c>
      <c r="V136" s="218" t="n"/>
      <c r="W136" s="186" t="n"/>
      <c r="AP136" s="161" t="n"/>
      <c r="AQ136" s="161" t="n"/>
      <c r="CS136" s="224" t="n"/>
      <c r="CT136" s="224" t="n"/>
      <c r="CU136" s="224" t="n"/>
      <c r="CV136" s="224" t="n"/>
      <c r="CW136" s="224" t="n"/>
      <c r="CX136" s="224" t="n"/>
      <c r="CY136" s="224" t="n"/>
      <c r="CZ136" s="224" t="n"/>
      <c r="DA136" s="224" t="n"/>
      <c r="DB136" s="224" t="n"/>
      <c r="DC136" s="224" t="n"/>
      <c r="DD136" s="224" t="n"/>
      <c r="DE136" s="224" t="n"/>
      <c r="DF136" s="224" t="n"/>
      <c r="DG136" s="224" t="n"/>
      <c r="DH136" s="224" t="n"/>
      <c r="DI136" s="224" t="n"/>
      <c r="DJ136" s="224" t="n"/>
      <c r="DK136" s="224" t="n"/>
      <c r="DL136" s="224" t="n"/>
      <c r="DM136" s="224" t="n"/>
      <c r="DN136" s="224" t="n"/>
      <c r="DO136" s="224" t="n"/>
      <c r="DP136" s="224" t="n"/>
      <c r="DQ136" s="224" t="n"/>
      <c r="DR136" s="224" t="n"/>
      <c r="DS136" s="224" t="n"/>
      <c r="DT136" s="224" t="n"/>
      <c r="DU136" s="224" t="n"/>
      <c r="DV136" s="224" t="n"/>
      <c r="DW136" s="224" t="n"/>
      <c r="DX136" s="224" t="n"/>
      <c r="DY136" s="224" t="n"/>
      <c r="DZ136" s="224" t="n"/>
      <c r="EA136" s="224" t="n"/>
      <c r="EB136" s="224" t="n"/>
      <c r="EC136" s="224" t="n"/>
    </row>
    <row r="137" hidden="1" ht="12.75" customHeight="1">
      <c r="A137" s="217">
        <f>+IF(A136&gt;=$B$14," ",(A136+1))</f>
        <v/>
      </c>
      <c r="B137" s="161">
        <f>+IF(A137=" ",0,B136)</f>
        <v/>
      </c>
      <c r="C137" s="161">
        <f>IF(A137=" ",0,-PPMT($E$13,A137,$B$14,$B$12))</f>
        <v/>
      </c>
      <c r="D137" s="161">
        <f>IF(A137=" ",0,-IPMT($E$13,A137,$B$14,$B$12))</f>
        <v/>
      </c>
      <c r="F137" s="222" t="n"/>
      <c r="G137" s="217">
        <f>+IF(G136&gt;=$H$14," ",(G136+1))</f>
        <v/>
      </c>
      <c r="H137" s="161">
        <f>+IF(G137=" ",0,H136)</f>
        <v/>
      </c>
      <c r="I137" s="161">
        <f>IF(G137=" ",0,-PPMT($K$13,G137,$H$14,$H$12))</f>
        <v/>
      </c>
      <c r="J137" s="161">
        <f>IF(G137=" ",0,-IPMT($K$13,G137,$H$14,$H$12))</f>
        <v/>
      </c>
      <c r="K137" s="223" t="n"/>
      <c r="L137" s="217">
        <f>+IF(L136&gt;=$M$14," ",(L136+1))</f>
        <v/>
      </c>
      <c r="M137" s="161">
        <f>+IF(L137=" ",0,M136)</f>
        <v/>
      </c>
      <c r="N137" s="161">
        <f>IF(L137=" ",0,-PPMT($P$13,L137,$M$14,$M$12))</f>
        <v/>
      </c>
      <c r="O137" s="161">
        <f>IF(L137=" ",0,-IPMT($P$13,L137,$M$14,$M$12))</f>
        <v/>
      </c>
      <c r="P137" s="223" t="n"/>
      <c r="Q137" s="222" t="n"/>
      <c r="R137" s="217">
        <f>+IF(R136&gt;=$S$14," ",(R136+1))</f>
        <v/>
      </c>
      <c r="S137" s="161">
        <f>+IF(R137=" ",0,S136)</f>
        <v/>
      </c>
      <c r="T137" s="161">
        <f>IF(R137=" ",0,-PPMT($V$13,R137,$S$14,$S$12))</f>
        <v/>
      </c>
      <c r="U137" s="161">
        <f>IF(R137=" ",0,-IPMT($V$13,R137,$S$14,$S$12))</f>
        <v/>
      </c>
      <c r="V137" s="218" t="n"/>
      <c r="W137" s="186" t="n"/>
      <c r="AP137" s="161" t="n"/>
      <c r="AQ137" s="161" t="n"/>
      <c r="CS137" s="224" t="n"/>
      <c r="CT137" s="224" t="n"/>
      <c r="CU137" s="224" t="n"/>
      <c r="CV137" s="224" t="n"/>
      <c r="CW137" s="224" t="n"/>
      <c r="CX137" s="224" t="n"/>
      <c r="CY137" s="224" t="n"/>
      <c r="CZ137" s="224" t="n"/>
      <c r="DA137" s="224" t="n"/>
      <c r="DB137" s="224" t="n"/>
      <c r="DC137" s="224" t="n"/>
      <c r="DD137" s="224" t="n"/>
      <c r="DE137" s="224" t="n"/>
      <c r="DF137" s="224" t="n"/>
      <c r="DG137" s="224" t="n"/>
      <c r="DH137" s="224" t="n"/>
      <c r="DI137" s="224" t="n"/>
      <c r="DJ137" s="224" t="n"/>
      <c r="DK137" s="224" t="n"/>
      <c r="DL137" s="224" t="n"/>
      <c r="DM137" s="224" t="n"/>
      <c r="DN137" s="224" t="n"/>
      <c r="DO137" s="224" t="n"/>
      <c r="DP137" s="224" t="n"/>
      <c r="DQ137" s="224" t="n"/>
      <c r="DR137" s="224" t="n"/>
      <c r="DS137" s="224" t="n"/>
      <c r="DT137" s="224" t="n"/>
      <c r="DU137" s="224" t="n"/>
      <c r="DV137" s="224" t="n"/>
      <c r="DW137" s="224" t="n"/>
      <c r="DX137" s="224" t="n"/>
      <c r="DY137" s="224" t="n"/>
      <c r="DZ137" s="224" t="n"/>
      <c r="EA137" s="224" t="n"/>
      <c r="EB137" s="224" t="n"/>
      <c r="EC137" s="224" t="n"/>
    </row>
    <row r="138" hidden="1" ht="12.75" customHeight="1">
      <c r="A138" s="217">
        <f>+IF(A137&gt;=$B$14," ",(A137+1))</f>
        <v/>
      </c>
      <c r="B138" s="161">
        <f>+IF(A138=" ",0,B137)</f>
        <v/>
      </c>
      <c r="C138" s="161">
        <f>IF(A138=" ",0,-PPMT($E$13,A138,$B$14,$B$12))</f>
        <v/>
      </c>
      <c r="D138" s="161">
        <f>IF(A138=" ",0,-IPMT($E$13,A138,$B$14,$B$12))</f>
        <v/>
      </c>
      <c r="F138" s="222" t="n"/>
      <c r="G138" s="217">
        <f>+IF(G137&gt;=$H$14," ",(G137+1))</f>
        <v/>
      </c>
      <c r="H138" s="161">
        <f>+IF(G138=" ",0,H137)</f>
        <v/>
      </c>
      <c r="I138" s="161">
        <f>IF(G138=" ",0,-PPMT($K$13,G138,$H$14,$H$12))</f>
        <v/>
      </c>
      <c r="J138" s="161">
        <f>IF(G138=" ",0,-IPMT($K$13,G138,$H$14,$H$12))</f>
        <v/>
      </c>
      <c r="K138" s="223" t="n"/>
      <c r="L138" s="217">
        <f>+IF(L137&gt;=$M$14," ",(L137+1))</f>
        <v/>
      </c>
      <c r="M138" s="161">
        <f>+IF(L138=" ",0,M137)</f>
        <v/>
      </c>
      <c r="N138" s="161">
        <f>IF(L138=" ",0,-PPMT($P$13,L138,$M$14,$M$12))</f>
        <v/>
      </c>
      <c r="O138" s="161">
        <f>IF(L138=" ",0,-IPMT($P$13,L138,$M$14,$M$12))</f>
        <v/>
      </c>
      <c r="P138" s="223" t="n"/>
      <c r="Q138" s="222" t="n"/>
      <c r="R138" s="217">
        <f>+IF(R137&gt;=$S$14," ",(R137+1))</f>
        <v/>
      </c>
      <c r="S138" s="161">
        <f>+IF(R138=" ",0,S137)</f>
        <v/>
      </c>
      <c r="T138" s="161">
        <f>IF(R138=" ",0,-PPMT($V$13,R138,$S$14,$S$12))</f>
        <v/>
      </c>
      <c r="U138" s="161">
        <f>IF(R138=" ",0,-IPMT($V$13,R138,$S$14,$S$12))</f>
        <v/>
      </c>
      <c r="V138" s="218" t="n"/>
      <c r="W138" s="186" t="n"/>
      <c r="AP138" s="161" t="n"/>
      <c r="AQ138" s="161" t="n"/>
      <c r="CS138" s="224" t="n"/>
      <c r="CT138" s="224" t="n"/>
      <c r="CU138" s="224" t="n"/>
      <c r="CV138" s="224" t="n"/>
      <c r="CW138" s="224" t="n"/>
      <c r="CX138" s="224" t="n"/>
      <c r="CY138" s="224" t="n"/>
      <c r="CZ138" s="224" t="n"/>
      <c r="DA138" s="224" t="n"/>
      <c r="DB138" s="224" t="n"/>
      <c r="DC138" s="224" t="n"/>
      <c r="DD138" s="224" t="n"/>
      <c r="DE138" s="224" t="n"/>
      <c r="DF138" s="224" t="n"/>
      <c r="DG138" s="224" t="n"/>
      <c r="DH138" s="224" t="n"/>
      <c r="DI138" s="224" t="n"/>
      <c r="DJ138" s="224" t="n"/>
      <c r="DK138" s="224" t="n"/>
      <c r="DL138" s="224" t="n"/>
      <c r="DM138" s="224" t="n"/>
      <c r="DN138" s="224" t="n"/>
      <c r="DO138" s="224" t="n"/>
      <c r="DP138" s="224" t="n"/>
      <c r="DQ138" s="224" t="n"/>
      <c r="DR138" s="224" t="n"/>
      <c r="DS138" s="224" t="n"/>
      <c r="DT138" s="224" t="n"/>
      <c r="DU138" s="224" t="n"/>
      <c r="DV138" s="224" t="n"/>
      <c r="DW138" s="224" t="n"/>
      <c r="DX138" s="224" t="n"/>
      <c r="DY138" s="224" t="n"/>
      <c r="DZ138" s="224" t="n"/>
      <c r="EA138" s="224" t="n"/>
      <c r="EB138" s="224" t="n"/>
      <c r="EC138" s="224" t="n"/>
    </row>
    <row r="139" hidden="1" ht="12.75" customHeight="1">
      <c r="A139" s="217">
        <f>+IF(A138&gt;=$B$14," ",(A138+1))</f>
        <v/>
      </c>
      <c r="B139" s="161">
        <f>+IF(A139=" ",0,B138)</f>
        <v/>
      </c>
      <c r="C139" s="161">
        <f>IF(A139=" ",0,-PPMT($E$13,A139,$B$14,$B$12))</f>
        <v/>
      </c>
      <c r="D139" s="161">
        <f>IF(A139=" ",0,-IPMT($E$13,A139,$B$14,$B$12))</f>
        <v/>
      </c>
      <c r="F139" s="222" t="n"/>
      <c r="G139" s="217">
        <f>+IF(G138&gt;=$H$14," ",(G138+1))</f>
        <v/>
      </c>
      <c r="H139" s="161">
        <f>+IF(G139=" ",0,H138)</f>
        <v/>
      </c>
      <c r="I139" s="161">
        <f>IF(G139=" ",0,-PPMT($K$13,G139,$H$14,$H$12))</f>
        <v/>
      </c>
      <c r="J139" s="161">
        <f>IF(G139=" ",0,-IPMT($K$13,G139,$H$14,$H$12))</f>
        <v/>
      </c>
      <c r="K139" s="223" t="n"/>
      <c r="L139" s="217">
        <f>+IF(L138&gt;=$M$14," ",(L138+1))</f>
        <v/>
      </c>
      <c r="M139" s="161">
        <f>+IF(L139=" ",0,M138)</f>
        <v/>
      </c>
      <c r="N139" s="161">
        <f>IF(L139=" ",0,-PPMT($P$13,L139,$M$14,$M$12))</f>
        <v/>
      </c>
      <c r="O139" s="161">
        <f>IF(L139=" ",0,-IPMT($P$13,L139,$M$14,$M$12))</f>
        <v/>
      </c>
      <c r="P139" s="223" t="n"/>
      <c r="Q139" s="222" t="n"/>
      <c r="R139" s="217">
        <f>+IF(R138&gt;=$S$14," ",(R138+1))</f>
        <v/>
      </c>
      <c r="S139" s="161">
        <f>+IF(R139=" ",0,S138)</f>
        <v/>
      </c>
      <c r="T139" s="161">
        <f>IF(R139=" ",0,-PPMT($V$13,R139,$S$14,$S$12))</f>
        <v/>
      </c>
      <c r="U139" s="161">
        <f>IF(R139=" ",0,-IPMT($V$13,R139,$S$14,$S$12))</f>
        <v/>
      </c>
      <c r="V139" s="218" t="n"/>
      <c r="W139" s="186" t="n"/>
      <c r="AP139" s="161" t="n"/>
      <c r="AQ139" s="161" t="n"/>
      <c r="CS139" s="224" t="n"/>
      <c r="CT139" s="224" t="n"/>
      <c r="CU139" s="224" t="n"/>
      <c r="CV139" s="224" t="n"/>
      <c r="CW139" s="224" t="n"/>
      <c r="CX139" s="224" t="n"/>
      <c r="CY139" s="224" t="n"/>
      <c r="CZ139" s="224" t="n"/>
      <c r="DA139" s="224" t="n"/>
      <c r="DB139" s="224" t="n"/>
      <c r="DC139" s="224" t="n"/>
      <c r="DD139" s="224" t="n"/>
      <c r="DE139" s="224" t="n"/>
      <c r="DF139" s="224" t="n"/>
      <c r="DG139" s="224" t="n"/>
      <c r="DH139" s="224" t="n"/>
      <c r="DI139" s="224" t="n"/>
      <c r="DJ139" s="224" t="n"/>
      <c r="DK139" s="224" t="n"/>
      <c r="DL139" s="224" t="n"/>
      <c r="DM139" s="224" t="n"/>
      <c r="DN139" s="224" t="n"/>
      <c r="DO139" s="224" t="n"/>
      <c r="DP139" s="224" t="n"/>
      <c r="DQ139" s="224" t="n"/>
      <c r="DR139" s="224" t="n"/>
      <c r="DS139" s="224" t="n"/>
      <c r="DT139" s="224" t="n"/>
      <c r="DU139" s="224" t="n"/>
      <c r="DV139" s="224" t="n"/>
      <c r="DW139" s="224" t="n"/>
      <c r="DX139" s="224" t="n"/>
      <c r="DY139" s="224" t="n"/>
      <c r="DZ139" s="224" t="n"/>
      <c r="EA139" s="224" t="n"/>
      <c r="EB139" s="224" t="n"/>
      <c r="EC139" s="224" t="n"/>
    </row>
    <row r="140" hidden="1" ht="12.75" customHeight="1">
      <c r="A140" s="217">
        <f>+IF(A139&gt;=$B$14," ",(A139+1))</f>
        <v/>
      </c>
      <c r="B140" s="161">
        <f>+IF(A140=" ",0,B139)</f>
        <v/>
      </c>
      <c r="C140" s="161">
        <f>IF(A140=" ",0,-PPMT($E$13,A140,$B$14,$B$12))</f>
        <v/>
      </c>
      <c r="D140" s="161">
        <f>IF(A140=" ",0,-IPMT($E$13,A140,$B$14,$B$12))</f>
        <v/>
      </c>
      <c r="F140" s="222" t="n"/>
      <c r="G140" s="217">
        <f>+IF(G139&gt;=$H$14," ",(G139+1))</f>
        <v/>
      </c>
      <c r="H140" s="161">
        <f>+IF(G140=" ",0,H139)</f>
        <v/>
      </c>
      <c r="I140" s="161">
        <f>IF(G140=" ",0,-PPMT($K$13,G140,$H$14,$H$12))</f>
        <v/>
      </c>
      <c r="J140" s="161">
        <f>IF(G140=" ",0,-IPMT($K$13,G140,$H$14,$H$12))</f>
        <v/>
      </c>
      <c r="K140" s="223" t="n"/>
      <c r="L140" s="217">
        <f>+IF(L139&gt;=$M$14," ",(L139+1))</f>
        <v/>
      </c>
      <c r="M140" s="161">
        <f>+IF(L140=" ",0,M139)</f>
        <v/>
      </c>
      <c r="N140" s="161">
        <f>IF(L140=" ",0,-PPMT($P$13,L140,$M$14,$M$12))</f>
        <v/>
      </c>
      <c r="O140" s="161">
        <f>IF(L140=" ",0,-IPMT($P$13,L140,$M$14,$M$12))</f>
        <v/>
      </c>
      <c r="P140" s="223" t="n"/>
      <c r="Q140" s="222" t="n"/>
      <c r="R140" s="217">
        <f>+IF(R139&gt;=$S$14," ",(R139+1))</f>
        <v/>
      </c>
      <c r="S140" s="161">
        <f>+IF(R140=" ",0,S139)</f>
        <v/>
      </c>
      <c r="T140" s="161">
        <f>IF(R140=" ",0,-PPMT($V$13,R140,$S$14,$S$12))</f>
        <v/>
      </c>
      <c r="U140" s="161">
        <f>IF(R140=" ",0,-IPMT($V$13,R140,$S$14,$S$12))</f>
        <v/>
      </c>
      <c r="V140" s="218" t="n"/>
      <c r="W140" s="186" t="n"/>
      <c r="AP140" s="161" t="n"/>
      <c r="AQ140" s="161" t="n"/>
      <c r="CS140" s="224" t="n"/>
      <c r="CT140" s="224" t="n"/>
      <c r="CU140" s="224" t="n"/>
      <c r="CV140" s="224" t="n"/>
      <c r="CW140" s="224" t="n"/>
      <c r="CX140" s="224" t="n"/>
      <c r="CY140" s="224" t="n"/>
      <c r="CZ140" s="224" t="n"/>
      <c r="DA140" s="224" t="n"/>
      <c r="DB140" s="224" t="n"/>
      <c r="DC140" s="224" t="n"/>
      <c r="DD140" s="224" t="n"/>
      <c r="DE140" s="224" t="n"/>
      <c r="DF140" s="224" t="n"/>
      <c r="DG140" s="224" t="n"/>
      <c r="DH140" s="224" t="n"/>
      <c r="DI140" s="224" t="n"/>
      <c r="DJ140" s="224" t="n"/>
      <c r="DK140" s="224" t="n"/>
      <c r="DL140" s="224" t="n"/>
      <c r="DM140" s="224" t="n"/>
      <c r="DN140" s="224" t="n"/>
      <c r="DO140" s="224" t="n"/>
      <c r="DP140" s="224" t="n"/>
      <c r="DQ140" s="224" t="n"/>
      <c r="DR140" s="224" t="n"/>
      <c r="DS140" s="224" t="n"/>
      <c r="DT140" s="224" t="n"/>
      <c r="DU140" s="224" t="n"/>
      <c r="DV140" s="224" t="n"/>
      <c r="DW140" s="224" t="n"/>
      <c r="DX140" s="224" t="n"/>
      <c r="DY140" s="224" t="n"/>
      <c r="DZ140" s="224" t="n"/>
      <c r="EA140" s="224" t="n"/>
      <c r="EB140" s="224" t="n"/>
      <c r="EC140" s="224" t="n"/>
    </row>
    <row r="141" hidden="1" ht="12.75" customHeight="1">
      <c r="A141" s="217">
        <f>+IF(A140&gt;=$B$14," ",(A140+1))</f>
        <v/>
      </c>
      <c r="B141" s="161">
        <f>+IF(A141=" ",0,B140)</f>
        <v/>
      </c>
      <c r="C141" s="161">
        <f>IF(A141=" ",0,-PPMT($E$13,A141,$B$14,$B$12))</f>
        <v/>
      </c>
      <c r="D141" s="161">
        <f>IF(A141=" ",0,-IPMT($E$13,A141,$B$14,$B$12))</f>
        <v/>
      </c>
      <c r="F141" s="222" t="n"/>
      <c r="G141" s="217">
        <f>+IF(G140&gt;=$H$14," ",(G140+1))</f>
        <v/>
      </c>
      <c r="H141" s="161">
        <f>+IF(G141=" ",0,H140)</f>
        <v/>
      </c>
      <c r="I141" s="161">
        <f>IF(G141=" ",0,-PPMT($K$13,G141,$H$14,$H$12))</f>
        <v/>
      </c>
      <c r="J141" s="161">
        <f>IF(G141=" ",0,-IPMT($K$13,G141,$H$14,$H$12))</f>
        <v/>
      </c>
      <c r="K141" s="223" t="n"/>
      <c r="L141" s="217">
        <f>+IF(L140&gt;=$M$14," ",(L140+1))</f>
        <v/>
      </c>
      <c r="M141" s="161">
        <f>+IF(L141=" ",0,M140)</f>
        <v/>
      </c>
      <c r="N141" s="161">
        <f>IF(L141=" ",0,-PPMT($P$13,L141,$M$14,$M$12))</f>
        <v/>
      </c>
      <c r="O141" s="161">
        <f>IF(L141=" ",0,-IPMT($P$13,L141,$M$14,$M$12))</f>
        <v/>
      </c>
      <c r="P141" s="223" t="n"/>
      <c r="Q141" s="222" t="n"/>
      <c r="R141" s="217">
        <f>+IF(R140&gt;=$S$14," ",(R140+1))</f>
        <v/>
      </c>
      <c r="S141" s="161">
        <f>+IF(R141=" ",0,S140)</f>
        <v/>
      </c>
      <c r="T141" s="161">
        <f>IF(R141=" ",0,-PPMT($V$13,R141,$S$14,$S$12))</f>
        <v/>
      </c>
      <c r="U141" s="161">
        <f>IF(R141=" ",0,-IPMT($V$13,R141,$S$14,$S$12))</f>
        <v/>
      </c>
      <c r="V141" s="218" t="n"/>
      <c r="W141" s="186" t="n"/>
      <c r="AP141" s="161" t="n"/>
      <c r="AQ141" s="161" t="n"/>
      <c r="CS141" s="224" t="n"/>
      <c r="CT141" s="224" t="n"/>
      <c r="CU141" s="224" t="n"/>
      <c r="CV141" s="224" t="n"/>
      <c r="CW141" s="224" t="n"/>
      <c r="CX141" s="224" t="n"/>
      <c r="CY141" s="224" t="n"/>
      <c r="CZ141" s="224" t="n"/>
      <c r="DA141" s="224" t="n"/>
      <c r="DB141" s="224" t="n"/>
      <c r="DC141" s="224" t="n"/>
      <c r="DD141" s="224" t="n"/>
      <c r="DE141" s="224" t="n"/>
      <c r="DF141" s="224" t="n"/>
      <c r="DG141" s="224" t="n"/>
      <c r="DH141" s="224" t="n"/>
      <c r="DI141" s="224" t="n"/>
      <c r="DJ141" s="224" t="n"/>
      <c r="DK141" s="224" t="n"/>
      <c r="DL141" s="224" t="n"/>
      <c r="DM141" s="224" t="n"/>
      <c r="DN141" s="224" t="n"/>
      <c r="DO141" s="224" t="n"/>
      <c r="DP141" s="224" t="n"/>
      <c r="DQ141" s="224" t="n"/>
      <c r="DR141" s="224" t="n"/>
      <c r="DS141" s="224" t="n"/>
      <c r="DT141" s="224" t="n"/>
      <c r="DU141" s="224" t="n"/>
      <c r="DV141" s="224" t="n"/>
      <c r="DW141" s="224" t="n"/>
      <c r="DX141" s="224" t="n"/>
      <c r="DY141" s="224" t="n"/>
      <c r="DZ141" s="224" t="n"/>
      <c r="EA141" s="224" t="n"/>
      <c r="EB141" s="224" t="n"/>
      <c r="EC141" s="224" t="n"/>
    </row>
    <row r="142" hidden="1" ht="12.75" customHeight="1">
      <c r="A142" s="217">
        <f>+IF(A141&gt;=$B$14," ",(A141+1))</f>
        <v/>
      </c>
      <c r="B142" s="161">
        <f>+IF(A142=" ",0,B141)</f>
        <v/>
      </c>
      <c r="C142" s="161">
        <f>IF(A142=" ",0,-PPMT($E$13,A142,$B$14,$B$12))</f>
        <v/>
      </c>
      <c r="D142" s="161">
        <f>IF(A142=" ",0,-IPMT($E$13,A142,$B$14,$B$12))</f>
        <v/>
      </c>
      <c r="F142" s="222" t="n"/>
      <c r="G142" s="217">
        <f>+IF(G141&gt;=$H$14," ",(G141+1))</f>
        <v/>
      </c>
      <c r="H142" s="161">
        <f>+IF(G142=" ",0,H141)</f>
        <v/>
      </c>
      <c r="I142" s="161">
        <f>IF(G142=" ",0,-PPMT($K$13,G142,$H$14,$H$12))</f>
        <v/>
      </c>
      <c r="J142" s="161">
        <f>IF(G142=" ",0,-IPMT($K$13,G142,$H$14,$H$12))</f>
        <v/>
      </c>
      <c r="K142" s="223" t="n"/>
      <c r="L142" s="217">
        <f>+IF(L141&gt;=$M$14," ",(L141+1))</f>
        <v/>
      </c>
      <c r="M142" s="161">
        <f>+IF(L142=" ",0,M141)</f>
        <v/>
      </c>
      <c r="N142" s="161">
        <f>IF(L142=" ",0,-PPMT($P$13,L142,$M$14,$M$12))</f>
        <v/>
      </c>
      <c r="O142" s="161">
        <f>IF(L142=" ",0,-IPMT($P$13,L142,$M$14,$M$12))</f>
        <v/>
      </c>
      <c r="P142" s="223" t="n"/>
      <c r="Q142" s="222" t="n"/>
      <c r="R142" s="217">
        <f>+IF(R141&gt;=$S$14," ",(R141+1))</f>
        <v/>
      </c>
      <c r="S142" s="161">
        <f>+IF(R142=" ",0,S141)</f>
        <v/>
      </c>
      <c r="T142" s="161">
        <f>IF(R142=" ",0,-PPMT($V$13,R142,$S$14,$S$12))</f>
        <v/>
      </c>
      <c r="U142" s="161">
        <f>IF(R142=" ",0,-IPMT($V$13,R142,$S$14,$S$12))</f>
        <v/>
      </c>
      <c r="V142" s="218" t="n"/>
      <c r="W142" s="186" t="n"/>
      <c r="AP142" s="161" t="n"/>
      <c r="AQ142" s="161" t="n"/>
      <c r="CS142" s="224" t="n"/>
      <c r="CT142" s="224" t="n"/>
      <c r="CU142" s="224" t="n"/>
      <c r="CV142" s="224" t="n"/>
      <c r="CW142" s="224" t="n"/>
      <c r="CX142" s="224" t="n"/>
      <c r="CY142" s="224" t="n"/>
      <c r="CZ142" s="224" t="n"/>
      <c r="DA142" s="224" t="n"/>
      <c r="DB142" s="224" t="n"/>
      <c r="DC142" s="224" t="n"/>
      <c r="DD142" s="224" t="n"/>
      <c r="DE142" s="224" t="n"/>
      <c r="DF142" s="224" t="n"/>
      <c r="DG142" s="224" t="n"/>
      <c r="DH142" s="224" t="n"/>
      <c r="DI142" s="224" t="n"/>
      <c r="DJ142" s="224" t="n"/>
      <c r="DK142" s="224" t="n"/>
      <c r="DL142" s="224" t="n"/>
      <c r="DM142" s="224" t="n"/>
      <c r="DN142" s="224" t="n"/>
      <c r="DO142" s="224" t="n"/>
      <c r="DP142" s="224" t="n"/>
      <c r="DQ142" s="224" t="n"/>
      <c r="DR142" s="224" t="n"/>
      <c r="DS142" s="224" t="n"/>
      <c r="DT142" s="224" t="n"/>
      <c r="DU142" s="224" t="n"/>
      <c r="DV142" s="224" t="n"/>
      <c r="DW142" s="224" t="n"/>
      <c r="DX142" s="224" t="n"/>
      <c r="DY142" s="224" t="n"/>
      <c r="DZ142" s="224" t="n"/>
      <c r="EA142" s="224" t="n"/>
      <c r="EB142" s="224" t="n"/>
      <c r="EC142" s="224" t="n"/>
    </row>
    <row r="143" hidden="1" ht="12.75" customHeight="1">
      <c r="A143" s="217">
        <f>+IF(A142&gt;=$B$14," ",(A142+1))</f>
        <v/>
      </c>
      <c r="B143" s="161">
        <f>+IF(A143=" ",0,B142)</f>
        <v/>
      </c>
      <c r="C143" s="161">
        <f>IF(A143=" ",0,-PPMT($E$13,A143,$B$14,$B$12))</f>
        <v/>
      </c>
      <c r="D143" s="161">
        <f>IF(A143=" ",0,-IPMT($E$13,A143,$B$14,$B$12))</f>
        <v/>
      </c>
      <c r="F143" s="222" t="n"/>
      <c r="G143" s="217">
        <f>+IF(G142&gt;=$H$14," ",(G142+1))</f>
        <v/>
      </c>
      <c r="H143" s="161">
        <f>+IF(G143=" ",0,H142)</f>
        <v/>
      </c>
      <c r="I143" s="161">
        <f>IF(G143=" ",0,-PPMT($K$13,G143,$H$14,$H$12))</f>
        <v/>
      </c>
      <c r="J143" s="161">
        <f>IF(G143=" ",0,-IPMT($K$13,G143,$H$14,$H$12))</f>
        <v/>
      </c>
      <c r="K143" s="223" t="n"/>
      <c r="L143" s="217">
        <f>+IF(L142&gt;=$M$14," ",(L142+1))</f>
        <v/>
      </c>
      <c r="M143" s="161">
        <f>+IF(L143=" ",0,M142)</f>
        <v/>
      </c>
      <c r="N143" s="161">
        <f>IF(L143=" ",0,-PPMT($P$13,L143,$M$14,$M$12))</f>
        <v/>
      </c>
      <c r="O143" s="161">
        <f>IF(L143=" ",0,-IPMT($P$13,L143,$M$14,$M$12))</f>
        <v/>
      </c>
      <c r="P143" s="223" t="n"/>
      <c r="Q143" s="222" t="n"/>
      <c r="R143" s="217">
        <f>+IF(R142&gt;=$S$14," ",(R142+1))</f>
        <v/>
      </c>
      <c r="S143" s="161">
        <f>+IF(R143=" ",0,S142)</f>
        <v/>
      </c>
      <c r="T143" s="161">
        <f>IF(R143=" ",0,-PPMT($V$13,R143,$S$14,$S$12))</f>
        <v/>
      </c>
      <c r="U143" s="161">
        <f>IF(R143=" ",0,-IPMT($V$13,R143,$S$14,$S$12))</f>
        <v/>
      </c>
      <c r="V143" s="218" t="n"/>
      <c r="W143" s="186" t="n"/>
      <c r="AP143" s="161" t="n"/>
      <c r="AQ143" s="161" t="n"/>
      <c r="CS143" s="224" t="n"/>
      <c r="CT143" s="224" t="n"/>
      <c r="CU143" s="224" t="n"/>
      <c r="CV143" s="224" t="n"/>
      <c r="CW143" s="224" t="n"/>
      <c r="CX143" s="224" t="n"/>
      <c r="CY143" s="224" t="n"/>
      <c r="CZ143" s="224" t="n"/>
      <c r="DA143" s="224" t="n"/>
      <c r="DB143" s="224" t="n"/>
      <c r="DC143" s="224" t="n"/>
      <c r="DD143" s="224" t="n"/>
      <c r="DE143" s="224" t="n"/>
      <c r="DF143" s="224" t="n"/>
      <c r="DG143" s="224" t="n"/>
      <c r="DH143" s="224" t="n"/>
      <c r="DI143" s="224" t="n"/>
      <c r="DJ143" s="224" t="n"/>
      <c r="DK143" s="224" t="n"/>
      <c r="DL143" s="224" t="n"/>
      <c r="DM143" s="224" t="n"/>
      <c r="DN143" s="224" t="n"/>
      <c r="DO143" s="224" t="n"/>
      <c r="DP143" s="224" t="n"/>
      <c r="DQ143" s="224" t="n"/>
      <c r="DR143" s="224" t="n"/>
      <c r="DS143" s="224" t="n"/>
      <c r="DT143" s="224" t="n"/>
      <c r="DU143" s="224" t="n"/>
      <c r="DV143" s="224" t="n"/>
      <c r="DW143" s="224" t="n"/>
      <c r="DX143" s="224" t="n"/>
      <c r="DY143" s="224" t="n"/>
      <c r="DZ143" s="224" t="n"/>
      <c r="EA143" s="224" t="n"/>
      <c r="EB143" s="224" t="n"/>
      <c r="EC143" s="224" t="n"/>
    </row>
    <row r="144" hidden="1" ht="12.75" customHeight="1">
      <c r="A144" s="217">
        <f>+IF(A143&gt;=$B$14," ",(A143+1))</f>
        <v/>
      </c>
      <c r="B144" s="161">
        <f>+IF(A144=" ",0,B143)</f>
        <v/>
      </c>
      <c r="C144" s="161">
        <f>IF(A144=" ",0,-PPMT($E$13,A144,$B$14,$B$12))</f>
        <v/>
      </c>
      <c r="D144" s="161">
        <f>IF(A144=" ",0,-IPMT($E$13,A144,$B$14,$B$12))</f>
        <v/>
      </c>
      <c r="F144" s="222" t="n"/>
      <c r="G144" s="217">
        <f>+IF(G143&gt;=$H$14," ",(G143+1))</f>
        <v/>
      </c>
      <c r="H144" s="161">
        <f>+IF(G144=" ",0,H143)</f>
        <v/>
      </c>
      <c r="I144" s="161">
        <f>IF(G144=" ",0,-PPMT($K$13,G144,$H$14,$H$12))</f>
        <v/>
      </c>
      <c r="J144" s="161">
        <f>IF(G144=" ",0,-IPMT($K$13,G144,$H$14,$H$12))</f>
        <v/>
      </c>
      <c r="K144" s="223" t="n"/>
      <c r="L144" s="217">
        <f>+IF(L143&gt;=$M$14," ",(L143+1))</f>
        <v/>
      </c>
      <c r="M144" s="161">
        <f>+IF(L144=" ",0,M143)</f>
        <v/>
      </c>
      <c r="N144" s="161">
        <f>IF(L144=" ",0,-PPMT($P$13,L144,$M$14,$M$12))</f>
        <v/>
      </c>
      <c r="O144" s="161">
        <f>IF(L144=" ",0,-IPMT($P$13,L144,$M$14,$M$12))</f>
        <v/>
      </c>
      <c r="P144" s="223" t="n"/>
      <c r="Q144" s="222" t="n"/>
      <c r="R144" s="217">
        <f>+IF(R143&gt;=$S$14," ",(R143+1))</f>
        <v/>
      </c>
      <c r="S144" s="161">
        <f>+IF(R144=" ",0,S143)</f>
        <v/>
      </c>
      <c r="T144" s="161">
        <f>IF(R144=" ",0,-PPMT($V$13,R144,$S$14,$S$12))</f>
        <v/>
      </c>
      <c r="U144" s="161">
        <f>IF(R144=" ",0,-IPMT($V$13,R144,$S$14,$S$12))</f>
        <v/>
      </c>
      <c r="V144" s="218" t="n"/>
      <c r="W144" s="186" t="n"/>
      <c r="AP144" s="161" t="n"/>
      <c r="AQ144" s="161" t="n"/>
      <c r="CS144" s="224" t="n"/>
      <c r="CT144" s="224" t="n"/>
      <c r="CU144" s="224" t="n"/>
      <c r="CV144" s="224" t="n"/>
      <c r="CW144" s="224" t="n"/>
      <c r="CX144" s="224" t="n"/>
      <c r="CY144" s="224" t="n"/>
      <c r="CZ144" s="224" t="n"/>
      <c r="DA144" s="224" t="n"/>
      <c r="DB144" s="224" t="n"/>
      <c r="DC144" s="224" t="n"/>
      <c r="DD144" s="224" t="n"/>
      <c r="DE144" s="224" t="n"/>
      <c r="DF144" s="224" t="n"/>
      <c r="DG144" s="224" t="n"/>
      <c r="DH144" s="224" t="n"/>
      <c r="DI144" s="224" t="n"/>
      <c r="DJ144" s="224" t="n"/>
      <c r="DK144" s="224" t="n"/>
      <c r="DL144" s="224" t="n"/>
      <c r="DM144" s="224" t="n"/>
      <c r="DN144" s="224" t="n"/>
      <c r="DO144" s="224" t="n"/>
      <c r="DP144" s="224" t="n"/>
      <c r="DQ144" s="224" t="n"/>
      <c r="DR144" s="224" t="n"/>
      <c r="DS144" s="224" t="n"/>
      <c r="DT144" s="224" t="n"/>
      <c r="DU144" s="224" t="n"/>
      <c r="DV144" s="224" t="n"/>
      <c r="DW144" s="224" t="n"/>
      <c r="DX144" s="224" t="n"/>
      <c r="DY144" s="224" t="n"/>
      <c r="DZ144" s="224" t="n"/>
      <c r="EA144" s="224" t="n"/>
      <c r="EB144" s="224" t="n"/>
      <c r="EC144" s="224" t="n"/>
    </row>
    <row r="145" hidden="1" ht="12.75" customHeight="1">
      <c r="A145" s="217">
        <f>+IF(A144&gt;=$B$14," ",(A144+1))</f>
        <v/>
      </c>
      <c r="B145" s="161">
        <f>+IF(A145=" ",0,B144)</f>
        <v/>
      </c>
      <c r="C145" s="161">
        <f>IF(A145=" ",0,-PPMT($E$13,A145,$B$14,$B$12))</f>
        <v/>
      </c>
      <c r="D145" s="161">
        <f>IF(A145=" ",0,-IPMT($E$13,A145,$B$14,$B$12))</f>
        <v/>
      </c>
      <c r="F145" s="222" t="n"/>
      <c r="G145" s="217">
        <f>+IF(G144&gt;=$H$14," ",(G144+1))</f>
        <v/>
      </c>
      <c r="H145" s="161">
        <f>+IF(G145=" ",0,H144)</f>
        <v/>
      </c>
      <c r="I145" s="161">
        <f>IF(G145=" ",0,-PPMT($K$13,G145,$H$14,$H$12))</f>
        <v/>
      </c>
      <c r="J145" s="161">
        <f>IF(G145=" ",0,-IPMT($K$13,G145,$H$14,$H$12))</f>
        <v/>
      </c>
      <c r="K145" s="223" t="n"/>
      <c r="L145" s="217">
        <f>+IF(L144&gt;=$M$14," ",(L144+1))</f>
        <v/>
      </c>
      <c r="M145" s="161">
        <f>+IF(L145=" ",0,M144)</f>
        <v/>
      </c>
      <c r="N145" s="161">
        <f>IF(L145=" ",0,-PPMT($P$13,L145,$M$14,$M$12))</f>
        <v/>
      </c>
      <c r="O145" s="161">
        <f>IF(L145=" ",0,-IPMT($P$13,L145,$M$14,$M$12))</f>
        <v/>
      </c>
      <c r="P145" s="223" t="n"/>
      <c r="Q145" s="222" t="n"/>
      <c r="R145" s="217">
        <f>+IF(R144&gt;=$S$14," ",(R144+1))</f>
        <v/>
      </c>
      <c r="S145" s="161">
        <f>+IF(R145=" ",0,S144)</f>
        <v/>
      </c>
      <c r="T145" s="161">
        <f>IF(R145=" ",0,-PPMT($V$13,R145,$S$14,$S$12))</f>
        <v/>
      </c>
      <c r="U145" s="161">
        <f>IF(R145=" ",0,-IPMT($V$13,R145,$S$14,$S$12))</f>
        <v/>
      </c>
      <c r="V145" s="218" t="n"/>
      <c r="W145" s="186" t="n"/>
      <c r="AP145" s="161" t="n"/>
      <c r="AQ145" s="161" t="n"/>
      <c r="CS145" s="224" t="n"/>
      <c r="CT145" s="224" t="n"/>
      <c r="CU145" s="224" t="n"/>
      <c r="CV145" s="224" t="n"/>
      <c r="CW145" s="224" t="n"/>
      <c r="CX145" s="224" t="n"/>
      <c r="CY145" s="224" t="n"/>
      <c r="CZ145" s="224" t="n"/>
      <c r="DA145" s="224" t="n"/>
      <c r="DB145" s="224" t="n"/>
      <c r="DC145" s="224" t="n"/>
      <c r="DD145" s="224" t="n"/>
      <c r="DE145" s="224" t="n"/>
      <c r="DF145" s="224" t="n"/>
      <c r="DG145" s="224" t="n"/>
      <c r="DH145" s="224" t="n"/>
      <c r="DI145" s="224" t="n"/>
      <c r="DJ145" s="224" t="n"/>
      <c r="DK145" s="224" t="n"/>
      <c r="DL145" s="224" t="n"/>
      <c r="DM145" s="224" t="n"/>
      <c r="DN145" s="224" t="n"/>
      <c r="DO145" s="224" t="n"/>
      <c r="DP145" s="224" t="n"/>
      <c r="DQ145" s="224" t="n"/>
      <c r="DR145" s="224" t="n"/>
      <c r="DS145" s="224" t="n"/>
      <c r="DT145" s="224" t="n"/>
      <c r="DU145" s="224" t="n"/>
      <c r="DV145" s="224" t="n"/>
      <c r="DW145" s="224" t="n"/>
      <c r="DX145" s="224" t="n"/>
      <c r="DY145" s="224" t="n"/>
      <c r="DZ145" s="224" t="n"/>
      <c r="EA145" s="224" t="n"/>
      <c r="EB145" s="224" t="n"/>
      <c r="EC145" s="224" t="n"/>
    </row>
    <row r="146" hidden="1" ht="12.75" customHeight="1">
      <c r="A146" s="217">
        <f>+IF(A145&gt;=$B$14," ",(A145+1))</f>
        <v/>
      </c>
      <c r="B146" s="161">
        <f>+IF(A146=" ",0,B145)</f>
        <v/>
      </c>
      <c r="C146" s="161">
        <f>IF(A146=" ",0,-PPMT($E$13,A146,$B$14,$B$12))</f>
        <v/>
      </c>
      <c r="D146" s="161">
        <f>IF(A146=" ",0,-IPMT($E$13,A146,$B$14,$B$12))</f>
        <v/>
      </c>
      <c r="F146" s="222" t="n"/>
      <c r="G146" s="217">
        <f>+IF(G145&gt;=$H$14," ",(G145+1))</f>
        <v/>
      </c>
      <c r="H146" s="161">
        <f>+IF(G146=" ",0,H145)</f>
        <v/>
      </c>
      <c r="I146" s="161">
        <f>IF(G146=" ",0,-PPMT($K$13,G146,$H$14,$H$12))</f>
        <v/>
      </c>
      <c r="J146" s="161">
        <f>IF(G146=" ",0,-IPMT($K$13,G146,$H$14,$H$12))</f>
        <v/>
      </c>
      <c r="K146" s="223" t="n"/>
      <c r="L146" s="217">
        <f>+IF(L145&gt;=$M$14," ",(L145+1))</f>
        <v/>
      </c>
      <c r="M146" s="161">
        <f>+IF(L146=" ",0,M145)</f>
        <v/>
      </c>
      <c r="N146" s="161">
        <f>IF(L146=" ",0,-PPMT($P$13,L146,$M$14,$M$12))</f>
        <v/>
      </c>
      <c r="O146" s="161">
        <f>IF(L146=" ",0,-IPMT($P$13,L146,$M$14,$M$12))</f>
        <v/>
      </c>
      <c r="P146" s="223" t="n"/>
      <c r="Q146" s="222" t="n"/>
      <c r="R146" s="217">
        <f>+IF(R145&gt;=$S$14," ",(R145+1))</f>
        <v/>
      </c>
      <c r="S146" s="161">
        <f>+IF(R146=" ",0,S145)</f>
        <v/>
      </c>
      <c r="T146" s="161">
        <f>IF(R146=" ",0,-PPMT($V$13,R146,$S$14,$S$12))</f>
        <v/>
      </c>
      <c r="U146" s="161">
        <f>IF(R146=" ",0,-IPMT($V$13,R146,$S$14,$S$12))</f>
        <v/>
      </c>
      <c r="V146" s="218" t="n"/>
      <c r="W146" s="186" t="n"/>
      <c r="AP146" s="161" t="n"/>
      <c r="AQ146" s="161" t="n"/>
      <c r="CS146" s="224" t="n"/>
      <c r="CT146" s="224" t="n"/>
      <c r="CU146" s="224" t="n"/>
      <c r="CV146" s="224" t="n"/>
      <c r="CW146" s="224" t="n"/>
      <c r="CX146" s="224" t="n"/>
      <c r="CY146" s="224" t="n"/>
      <c r="CZ146" s="224" t="n"/>
      <c r="DA146" s="224" t="n"/>
      <c r="DB146" s="224" t="n"/>
      <c r="DC146" s="224" t="n"/>
      <c r="DD146" s="224" t="n"/>
      <c r="DE146" s="224" t="n"/>
      <c r="DF146" s="224" t="n"/>
      <c r="DG146" s="224" t="n"/>
      <c r="DH146" s="224" t="n"/>
      <c r="DI146" s="224" t="n"/>
      <c r="DJ146" s="224" t="n"/>
      <c r="DK146" s="224" t="n"/>
      <c r="DL146" s="224" t="n"/>
      <c r="DM146" s="224" t="n"/>
      <c r="DN146" s="224" t="n"/>
      <c r="DO146" s="224" t="n"/>
      <c r="DP146" s="224" t="n"/>
      <c r="DQ146" s="224" t="n"/>
      <c r="DR146" s="224" t="n"/>
      <c r="DS146" s="224" t="n"/>
      <c r="DT146" s="224" t="n"/>
      <c r="DU146" s="224" t="n"/>
      <c r="DV146" s="224" t="n"/>
      <c r="DW146" s="224" t="n"/>
      <c r="DX146" s="224" t="n"/>
      <c r="DY146" s="224" t="n"/>
      <c r="DZ146" s="224" t="n"/>
      <c r="EA146" s="224" t="n"/>
      <c r="EB146" s="224" t="n"/>
      <c r="EC146" s="224" t="n"/>
    </row>
    <row r="147" hidden="1" ht="12.75" customHeight="1">
      <c r="A147" s="217">
        <f>+IF(A146&gt;=$B$14," ",(A146+1))</f>
        <v/>
      </c>
      <c r="B147" s="161">
        <f>+IF(A147=" ",0,B146)</f>
        <v/>
      </c>
      <c r="C147" s="161">
        <f>IF(A147=" ",0,-PPMT($E$13,A147,$B$14,$B$12))</f>
        <v/>
      </c>
      <c r="D147" s="161">
        <f>IF(A147=" ",0,-IPMT($E$13,A147,$B$14,$B$12))</f>
        <v/>
      </c>
      <c r="F147" s="222" t="n"/>
      <c r="G147" s="217">
        <f>+IF(G146&gt;=$H$14," ",(G146+1))</f>
        <v/>
      </c>
      <c r="H147" s="161">
        <f>+IF(G147=" ",0,H146)</f>
        <v/>
      </c>
      <c r="I147" s="161">
        <f>IF(G147=" ",0,-PPMT($K$13,G147,$H$14,$H$12))</f>
        <v/>
      </c>
      <c r="J147" s="161">
        <f>IF(G147=" ",0,-IPMT($K$13,G147,$H$14,$H$12))</f>
        <v/>
      </c>
      <c r="K147" s="223" t="n"/>
      <c r="L147" s="217">
        <f>+IF(L146&gt;=$M$14," ",(L146+1))</f>
        <v/>
      </c>
      <c r="M147" s="161">
        <f>+IF(L147=" ",0,M146)</f>
        <v/>
      </c>
      <c r="N147" s="161">
        <f>IF(L147=" ",0,-PPMT($P$13,L147,$M$14,$M$12))</f>
        <v/>
      </c>
      <c r="O147" s="161">
        <f>IF(L147=" ",0,-IPMT($P$13,L147,$M$14,$M$12))</f>
        <v/>
      </c>
      <c r="P147" s="223" t="n"/>
      <c r="Q147" s="222" t="n"/>
      <c r="R147" s="217">
        <f>+IF(R146&gt;=$S$14," ",(R146+1))</f>
        <v/>
      </c>
      <c r="S147" s="161">
        <f>+IF(R147=" ",0,S146)</f>
        <v/>
      </c>
      <c r="T147" s="161">
        <f>IF(R147=" ",0,-PPMT($V$13,R147,$S$14,$S$12))</f>
        <v/>
      </c>
      <c r="U147" s="161">
        <f>IF(R147=" ",0,-IPMT($V$13,R147,$S$14,$S$12))</f>
        <v/>
      </c>
      <c r="V147" s="218" t="n"/>
      <c r="W147" s="186" t="n"/>
      <c r="AP147" s="161" t="n"/>
      <c r="AQ147" s="161" t="n"/>
      <c r="CS147" s="224" t="n"/>
      <c r="CT147" s="224" t="n"/>
      <c r="CU147" s="224" t="n"/>
      <c r="CV147" s="224" t="n"/>
      <c r="CW147" s="224" t="n"/>
      <c r="CX147" s="224" t="n"/>
      <c r="CY147" s="224" t="n"/>
      <c r="CZ147" s="224" t="n"/>
      <c r="DA147" s="224" t="n"/>
      <c r="DB147" s="224" t="n"/>
      <c r="DC147" s="224" t="n"/>
      <c r="DD147" s="224" t="n"/>
      <c r="DE147" s="224" t="n"/>
      <c r="DF147" s="224" t="n"/>
      <c r="DG147" s="224" t="n"/>
      <c r="DH147" s="224" t="n"/>
      <c r="DI147" s="224" t="n"/>
      <c r="DJ147" s="224" t="n"/>
      <c r="DK147" s="224" t="n"/>
      <c r="DL147" s="224" t="n"/>
      <c r="DM147" s="224" t="n"/>
      <c r="DN147" s="224" t="n"/>
      <c r="DO147" s="224" t="n"/>
      <c r="DP147" s="224" t="n"/>
      <c r="DQ147" s="224" t="n"/>
      <c r="DR147" s="224" t="n"/>
      <c r="DS147" s="224" t="n"/>
      <c r="DT147" s="224" t="n"/>
      <c r="DU147" s="224" t="n"/>
      <c r="DV147" s="224" t="n"/>
      <c r="DW147" s="224" t="n"/>
      <c r="DX147" s="224" t="n"/>
      <c r="DY147" s="224" t="n"/>
      <c r="DZ147" s="224" t="n"/>
      <c r="EA147" s="224" t="n"/>
      <c r="EB147" s="224" t="n"/>
      <c r="EC147" s="224" t="n"/>
    </row>
    <row r="148" hidden="1" ht="12.75" customHeight="1">
      <c r="A148" s="217">
        <f>+IF(A147&gt;=$B$14," ",(A147+1))</f>
        <v/>
      </c>
      <c r="B148" s="161">
        <f>+IF(A148=" ",0,B147)</f>
        <v/>
      </c>
      <c r="C148" s="161">
        <f>IF(A148=" ",0,-PPMT($E$13,A148,$B$14,$B$12))</f>
        <v/>
      </c>
      <c r="D148" s="161">
        <f>IF(A148=" ",0,-IPMT($E$13,A148,$B$14,$B$12))</f>
        <v/>
      </c>
      <c r="F148" s="222" t="n"/>
      <c r="G148" s="217">
        <f>+IF(G147&gt;=$H$14," ",(G147+1))</f>
        <v/>
      </c>
      <c r="H148" s="161">
        <f>+IF(G148=" ",0,H147)</f>
        <v/>
      </c>
      <c r="I148" s="161">
        <f>IF(G148=" ",0,-PPMT($K$13,G148,$H$14,$H$12))</f>
        <v/>
      </c>
      <c r="J148" s="161">
        <f>IF(G148=" ",0,-IPMT($K$13,G148,$H$14,$H$12))</f>
        <v/>
      </c>
      <c r="K148" s="223" t="n"/>
      <c r="L148" s="217">
        <f>+IF(L147&gt;=$M$14," ",(L147+1))</f>
        <v/>
      </c>
      <c r="M148" s="161">
        <f>+IF(L148=" ",0,M147)</f>
        <v/>
      </c>
      <c r="N148" s="161">
        <f>IF(L148=" ",0,-PPMT($P$13,L148,$M$14,$M$12))</f>
        <v/>
      </c>
      <c r="O148" s="161">
        <f>IF(L148=" ",0,-IPMT($P$13,L148,$M$14,$M$12))</f>
        <v/>
      </c>
      <c r="P148" s="223" t="n"/>
      <c r="Q148" s="222" t="n"/>
      <c r="R148" s="217">
        <f>+IF(R147&gt;=$S$14," ",(R147+1))</f>
        <v/>
      </c>
      <c r="S148" s="161">
        <f>+IF(R148=" ",0,S147)</f>
        <v/>
      </c>
      <c r="T148" s="161">
        <f>IF(R148=" ",0,-PPMT($V$13,R148,$S$14,$S$12))</f>
        <v/>
      </c>
      <c r="U148" s="161">
        <f>IF(R148=" ",0,-IPMT($V$13,R148,$S$14,$S$12))</f>
        <v/>
      </c>
      <c r="V148" s="218" t="n"/>
      <c r="W148" s="186" t="n"/>
      <c r="AP148" s="161" t="n"/>
      <c r="AQ148" s="161" t="n"/>
      <c r="CS148" s="224" t="n"/>
      <c r="CT148" s="224" t="n"/>
      <c r="CU148" s="224" t="n"/>
      <c r="CV148" s="224" t="n"/>
      <c r="CW148" s="224" t="n"/>
      <c r="CX148" s="224" t="n"/>
      <c r="CY148" s="224" t="n"/>
      <c r="CZ148" s="224" t="n"/>
      <c r="DA148" s="224" t="n"/>
      <c r="DB148" s="224" t="n"/>
      <c r="DC148" s="224" t="n"/>
      <c r="DD148" s="224" t="n"/>
      <c r="DE148" s="224" t="n"/>
      <c r="DF148" s="224" t="n"/>
      <c r="DG148" s="224" t="n"/>
      <c r="DH148" s="224" t="n"/>
      <c r="DI148" s="224" t="n"/>
      <c r="DJ148" s="224" t="n"/>
      <c r="DK148" s="224" t="n"/>
      <c r="DL148" s="224" t="n"/>
      <c r="DM148" s="224" t="n"/>
      <c r="DN148" s="224" t="n"/>
      <c r="DO148" s="224" t="n"/>
      <c r="DP148" s="224" t="n"/>
      <c r="DQ148" s="224" t="n"/>
      <c r="DR148" s="224" t="n"/>
      <c r="DS148" s="224" t="n"/>
      <c r="DT148" s="224" t="n"/>
      <c r="DU148" s="224" t="n"/>
      <c r="DV148" s="224" t="n"/>
      <c r="DW148" s="224" t="n"/>
      <c r="DX148" s="224" t="n"/>
      <c r="DY148" s="224" t="n"/>
      <c r="DZ148" s="224" t="n"/>
      <c r="EA148" s="224" t="n"/>
      <c r="EB148" s="224" t="n"/>
      <c r="EC148" s="224" t="n"/>
    </row>
    <row r="149" hidden="1" ht="12.75" customHeight="1">
      <c r="A149" s="217">
        <f>+IF(A148&gt;=$B$14," ",(A148+1))</f>
        <v/>
      </c>
      <c r="B149" s="161">
        <f>+IF(A149=" ",0,B148)</f>
        <v/>
      </c>
      <c r="C149" s="161">
        <f>IF(A149=" ",0,-PPMT($E$13,A149,$B$14,$B$12))</f>
        <v/>
      </c>
      <c r="D149" s="161">
        <f>IF(A149=" ",0,-IPMT($E$13,A149,$B$14,$B$12))</f>
        <v/>
      </c>
      <c r="F149" s="222" t="n"/>
      <c r="G149" s="217">
        <f>+IF(G148&gt;=$H$14," ",(G148+1))</f>
        <v/>
      </c>
      <c r="H149" s="161">
        <f>+IF(G149=" ",0,H148)</f>
        <v/>
      </c>
      <c r="I149" s="161">
        <f>IF(G149=" ",0,-PPMT($K$13,G149,$H$14,$H$12))</f>
        <v/>
      </c>
      <c r="J149" s="161">
        <f>IF(G149=" ",0,-IPMT($K$13,G149,$H$14,$H$12))</f>
        <v/>
      </c>
      <c r="K149" s="223" t="n"/>
      <c r="L149" s="217">
        <f>+IF(L148&gt;=$M$14," ",(L148+1))</f>
        <v/>
      </c>
      <c r="M149" s="161">
        <f>+IF(L149=" ",0,M148)</f>
        <v/>
      </c>
      <c r="N149" s="161">
        <f>IF(L149=" ",0,-PPMT($P$13,L149,$M$14,$M$12))</f>
        <v/>
      </c>
      <c r="O149" s="161">
        <f>IF(L149=" ",0,-IPMT($P$13,L149,$M$14,$M$12))</f>
        <v/>
      </c>
      <c r="P149" s="223" t="n"/>
      <c r="Q149" s="222" t="n"/>
      <c r="R149" s="217">
        <f>+IF(R148&gt;=$S$14," ",(R148+1))</f>
        <v/>
      </c>
      <c r="S149" s="161">
        <f>+IF(R149=" ",0,S148)</f>
        <v/>
      </c>
      <c r="T149" s="161">
        <f>IF(R149=" ",0,-PPMT($V$13,R149,$S$14,$S$12))</f>
        <v/>
      </c>
      <c r="U149" s="161">
        <f>IF(R149=" ",0,-IPMT($V$13,R149,$S$14,$S$12))</f>
        <v/>
      </c>
      <c r="V149" s="218" t="n"/>
      <c r="W149" s="186" t="n"/>
      <c r="AP149" s="161" t="n"/>
      <c r="AQ149" s="161" t="n"/>
      <c r="CS149" s="224" t="n"/>
      <c r="CT149" s="224" t="n"/>
      <c r="CU149" s="224" t="n"/>
      <c r="CV149" s="224" t="n"/>
      <c r="CW149" s="224" t="n"/>
      <c r="CX149" s="224" t="n"/>
      <c r="CY149" s="224" t="n"/>
      <c r="CZ149" s="224" t="n"/>
      <c r="DA149" s="224" t="n"/>
      <c r="DB149" s="224" t="n"/>
      <c r="DC149" s="224" t="n"/>
      <c r="DD149" s="224" t="n"/>
      <c r="DE149" s="224" t="n"/>
      <c r="DF149" s="224" t="n"/>
      <c r="DG149" s="224" t="n"/>
      <c r="DH149" s="224" t="n"/>
      <c r="DI149" s="224" t="n"/>
      <c r="DJ149" s="224" t="n"/>
      <c r="DK149" s="224" t="n"/>
      <c r="DL149" s="224" t="n"/>
      <c r="DM149" s="224" t="n"/>
      <c r="DN149" s="224" t="n"/>
      <c r="DO149" s="224" t="n"/>
      <c r="DP149" s="224" t="n"/>
      <c r="DQ149" s="224" t="n"/>
      <c r="DR149" s="224" t="n"/>
      <c r="DS149" s="224" t="n"/>
      <c r="DT149" s="224" t="n"/>
      <c r="DU149" s="224" t="n"/>
      <c r="DV149" s="224" t="n"/>
      <c r="DW149" s="224" t="n"/>
      <c r="DX149" s="224" t="n"/>
      <c r="DY149" s="224" t="n"/>
      <c r="DZ149" s="224" t="n"/>
      <c r="EA149" s="224" t="n"/>
      <c r="EB149" s="224" t="n"/>
      <c r="EC149" s="224" t="n"/>
    </row>
    <row r="150" hidden="1" ht="12.75" customHeight="1">
      <c r="A150" s="217">
        <f>+IF(A149&gt;=$B$14," ",(A149+1))</f>
        <v/>
      </c>
      <c r="B150" s="161">
        <f>+IF(A150=" ",0,B149)</f>
        <v/>
      </c>
      <c r="C150" s="161">
        <f>IF(A150=" ",0,-PPMT($E$13,A150,$B$14,$B$12))</f>
        <v/>
      </c>
      <c r="D150" s="161">
        <f>IF(A150=" ",0,-IPMT($E$13,A150,$B$14,$B$12))</f>
        <v/>
      </c>
      <c r="F150" s="222" t="n"/>
      <c r="G150" s="217">
        <f>+IF(G149&gt;=$H$14," ",(G149+1))</f>
        <v/>
      </c>
      <c r="H150" s="161">
        <f>+IF(G150=" ",0,H149)</f>
        <v/>
      </c>
      <c r="I150" s="161">
        <f>IF(G150=" ",0,-PPMT($K$13,G150,$H$14,$H$12))</f>
        <v/>
      </c>
      <c r="J150" s="161">
        <f>IF(G150=" ",0,-IPMT($K$13,G150,$H$14,$H$12))</f>
        <v/>
      </c>
      <c r="K150" s="223" t="n"/>
      <c r="L150" s="217">
        <f>+IF(L149&gt;=$M$14," ",(L149+1))</f>
        <v/>
      </c>
      <c r="M150" s="161">
        <f>+IF(L150=" ",0,M149)</f>
        <v/>
      </c>
      <c r="N150" s="161">
        <f>IF(L150=" ",0,-PPMT($P$13,L150,$M$14,$M$12))</f>
        <v/>
      </c>
      <c r="O150" s="161">
        <f>IF(L150=" ",0,-IPMT($P$13,L150,$M$14,$M$12))</f>
        <v/>
      </c>
      <c r="P150" s="223" t="n"/>
      <c r="Q150" s="222" t="n"/>
      <c r="R150" s="217">
        <f>+IF(R149&gt;=$S$14," ",(R149+1))</f>
        <v/>
      </c>
      <c r="S150" s="161">
        <f>+IF(R150=" ",0,S149)</f>
        <v/>
      </c>
      <c r="T150" s="161">
        <f>IF(R150=" ",0,-PPMT($V$13,R150,$S$14,$S$12))</f>
        <v/>
      </c>
      <c r="U150" s="161">
        <f>IF(R150=" ",0,-IPMT($V$13,R150,$S$14,$S$12))</f>
        <v/>
      </c>
      <c r="V150" s="218" t="n"/>
      <c r="W150" s="186" t="n"/>
      <c r="AP150" s="161" t="n"/>
      <c r="AQ150" s="161" t="n"/>
      <c r="CS150" s="224" t="n"/>
      <c r="CT150" s="224" t="n"/>
      <c r="CU150" s="224" t="n"/>
      <c r="CV150" s="224" t="n"/>
      <c r="CW150" s="224" t="n"/>
      <c r="CX150" s="224" t="n"/>
      <c r="CY150" s="224" t="n"/>
      <c r="CZ150" s="224" t="n"/>
      <c r="DA150" s="224" t="n"/>
      <c r="DB150" s="224" t="n"/>
      <c r="DC150" s="224" t="n"/>
      <c r="DD150" s="224" t="n"/>
      <c r="DE150" s="224" t="n"/>
      <c r="DF150" s="224" t="n"/>
      <c r="DG150" s="224" t="n"/>
      <c r="DH150" s="224" t="n"/>
      <c r="DI150" s="224" t="n"/>
      <c r="DJ150" s="224" t="n"/>
      <c r="DK150" s="224" t="n"/>
      <c r="DL150" s="224" t="n"/>
      <c r="DM150" s="224" t="n"/>
      <c r="DN150" s="224" t="n"/>
      <c r="DO150" s="224" t="n"/>
      <c r="DP150" s="224" t="n"/>
      <c r="DQ150" s="224" t="n"/>
      <c r="DR150" s="224" t="n"/>
      <c r="DS150" s="224" t="n"/>
      <c r="DT150" s="224" t="n"/>
      <c r="DU150" s="224" t="n"/>
      <c r="DV150" s="224" t="n"/>
      <c r="DW150" s="224" t="n"/>
      <c r="DX150" s="224" t="n"/>
      <c r="DY150" s="224" t="n"/>
      <c r="DZ150" s="224" t="n"/>
      <c r="EA150" s="224" t="n"/>
      <c r="EB150" s="224" t="n"/>
      <c r="EC150" s="224" t="n"/>
    </row>
    <row r="151" hidden="1" ht="12.75" customHeight="1">
      <c r="A151" s="217">
        <f>+IF(A150&gt;=$B$14," ",(A150+1))</f>
        <v/>
      </c>
      <c r="B151" s="161">
        <f>+IF(A151=" ",0,B150)</f>
        <v/>
      </c>
      <c r="C151" s="161">
        <f>IF(A151=" ",0,-PPMT($E$13,A151,$B$14,$B$12))</f>
        <v/>
      </c>
      <c r="D151" s="161">
        <f>IF(A151=" ",0,-IPMT($E$13,A151,$B$14,$B$12))</f>
        <v/>
      </c>
      <c r="F151" s="222" t="n"/>
      <c r="G151" s="217">
        <f>+IF(G150&gt;=$H$14," ",(G150+1))</f>
        <v/>
      </c>
      <c r="H151" s="161">
        <f>+IF(G151=" ",0,H150)</f>
        <v/>
      </c>
      <c r="I151" s="161">
        <f>IF(G151=" ",0,-PPMT($K$13,G151,$H$14,$H$12))</f>
        <v/>
      </c>
      <c r="J151" s="161">
        <f>IF(G151=" ",0,-IPMT($K$13,G151,$H$14,$H$12))</f>
        <v/>
      </c>
      <c r="K151" s="223" t="n"/>
      <c r="L151" s="217">
        <f>+IF(L150&gt;=$M$14," ",(L150+1))</f>
        <v/>
      </c>
      <c r="M151" s="161">
        <f>+IF(L151=" ",0,M150)</f>
        <v/>
      </c>
      <c r="N151" s="161">
        <f>IF(L151=" ",0,-PPMT($P$13,L151,$M$14,$M$12))</f>
        <v/>
      </c>
      <c r="O151" s="161">
        <f>IF(L151=" ",0,-IPMT($P$13,L151,$M$14,$M$12))</f>
        <v/>
      </c>
      <c r="P151" s="223" t="n"/>
      <c r="Q151" s="222" t="n"/>
      <c r="R151" s="217">
        <f>+IF(R150&gt;=$S$14," ",(R150+1))</f>
        <v/>
      </c>
      <c r="S151" s="161">
        <f>+IF(R151=" ",0,S150)</f>
        <v/>
      </c>
      <c r="T151" s="161">
        <f>IF(R151=" ",0,-PPMT($V$13,R151,$S$14,$S$12))</f>
        <v/>
      </c>
      <c r="U151" s="161">
        <f>IF(R151=" ",0,-IPMT($V$13,R151,$S$14,$S$12))</f>
        <v/>
      </c>
      <c r="V151" s="218" t="n"/>
      <c r="W151" s="186" t="n"/>
      <c r="AP151" s="161" t="n"/>
      <c r="AQ151" s="161" t="n"/>
      <c r="CS151" s="224" t="n"/>
      <c r="CT151" s="224" t="n"/>
      <c r="CU151" s="224" t="n"/>
      <c r="CV151" s="224" t="n"/>
      <c r="CW151" s="224" t="n"/>
      <c r="CX151" s="224" t="n"/>
      <c r="CY151" s="224" t="n"/>
      <c r="CZ151" s="224" t="n"/>
      <c r="DA151" s="224" t="n"/>
      <c r="DB151" s="224" t="n"/>
      <c r="DC151" s="224" t="n"/>
      <c r="DD151" s="224" t="n"/>
      <c r="DE151" s="224" t="n"/>
      <c r="DF151" s="224" t="n"/>
      <c r="DG151" s="224" t="n"/>
      <c r="DH151" s="224" t="n"/>
      <c r="DI151" s="224" t="n"/>
      <c r="DJ151" s="224" t="n"/>
      <c r="DK151" s="224" t="n"/>
      <c r="DL151" s="224" t="n"/>
      <c r="DM151" s="224" t="n"/>
      <c r="DN151" s="224" t="n"/>
      <c r="DO151" s="224" t="n"/>
      <c r="DP151" s="224" t="n"/>
      <c r="DQ151" s="224" t="n"/>
      <c r="DR151" s="224" t="n"/>
      <c r="DS151" s="224" t="n"/>
      <c r="DT151" s="224" t="n"/>
      <c r="DU151" s="224" t="n"/>
      <c r="DV151" s="224" t="n"/>
      <c r="DW151" s="224" t="n"/>
      <c r="DX151" s="224" t="n"/>
      <c r="DY151" s="224" t="n"/>
      <c r="DZ151" s="224" t="n"/>
      <c r="EA151" s="224" t="n"/>
      <c r="EB151" s="224" t="n"/>
      <c r="EC151" s="224" t="n"/>
    </row>
    <row r="152" hidden="1" ht="12.75" customHeight="1">
      <c r="A152" s="217">
        <f>+IF(A151&gt;=$B$14," ",(A151+1))</f>
        <v/>
      </c>
      <c r="B152" s="161">
        <f>+IF(A152=" ",0,B151)</f>
        <v/>
      </c>
      <c r="C152" s="161">
        <f>IF(A152=" ",0,-PPMT($E$13,A152,$B$14,$B$12))</f>
        <v/>
      </c>
      <c r="D152" s="161">
        <f>IF(A152=" ",0,-IPMT($E$13,A152,$B$14,$B$12))</f>
        <v/>
      </c>
      <c r="F152" s="222" t="n"/>
      <c r="G152" s="217">
        <f>+IF(G151&gt;=$H$14," ",(G151+1))</f>
        <v/>
      </c>
      <c r="H152" s="161">
        <f>+IF(G152=" ",0,H151)</f>
        <v/>
      </c>
      <c r="I152" s="161">
        <f>IF(G152=" ",0,-PPMT($K$13,G152,$H$14,$H$12))</f>
        <v/>
      </c>
      <c r="J152" s="161">
        <f>IF(G152=" ",0,-IPMT($K$13,G152,$H$14,$H$12))</f>
        <v/>
      </c>
      <c r="K152" s="223" t="n"/>
      <c r="L152" s="217">
        <f>+IF(L151&gt;=$M$14," ",(L151+1))</f>
        <v/>
      </c>
      <c r="M152" s="161">
        <f>+IF(L152=" ",0,M151)</f>
        <v/>
      </c>
      <c r="N152" s="161">
        <f>IF(L152=" ",0,-PPMT($P$13,L152,$M$14,$M$12))</f>
        <v/>
      </c>
      <c r="O152" s="161">
        <f>IF(L152=" ",0,-IPMT($P$13,L152,$M$14,$M$12))</f>
        <v/>
      </c>
      <c r="P152" s="223" t="n"/>
      <c r="Q152" s="222" t="n"/>
      <c r="R152" s="217">
        <f>+IF(R151&gt;=$S$14," ",(R151+1))</f>
        <v/>
      </c>
      <c r="S152" s="161">
        <f>+IF(R152=" ",0,S151)</f>
        <v/>
      </c>
      <c r="T152" s="161">
        <f>IF(R152=" ",0,-PPMT($V$13,R152,$S$14,$S$12))</f>
        <v/>
      </c>
      <c r="U152" s="161">
        <f>IF(R152=" ",0,-IPMT($V$13,R152,$S$14,$S$12))</f>
        <v/>
      </c>
      <c r="V152" s="218" t="n"/>
      <c r="W152" s="186" t="n"/>
      <c r="AP152" s="161" t="n"/>
      <c r="AQ152" s="161" t="n"/>
      <c r="CS152" s="224" t="n"/>
      <c r="CT152" s="224" t="n"/>
      <c r="CU152" s="224" t="n"/>
      <c r="CV152" s="224" t="n"/>
      <c r="CW152" s="224" t="n"/>
      <c r="CX152" s="224" t="n"/>
      <c r="CY152" s="224" t="n"/>
      <c r="CZ152" s="224" t="n"/>
      <c r="DA152" s="224" t="n"/>
      <c r="DB152" s="224" t="n"/>
      <c r="DC152" s="224" t="n"/>
      <c r="DD152" s="224" t="n"/>
      <c r="DE152" s="224" t="n"/>
      <c r="DF152" s="224" t="n"/>
      <c r="DG152" s="224" t="n"/>
      <c r="DH152" s="224" t="n"/>
      <c r="DI152" s="224" t="n"/>
      <c r="DJ152" s="224" t="n"/>
      <c r="DK152" s="224" t="n"/>
      <c r="DL152" s="224" t="n"/>
      <c r="DM152" s="224" t="n"/>
      <c r="DN152" s="224" t="n"/>
      <c r="DO152" s="224" t="n"/>
      <c r="DP152" s="224" t="n"/>
      <c r="DQ152" s="224" t="n"/>
      <c r="DR152" s="224" t="n"/>
      <c r="DS152" s="224" t="n"/>
      <c r="DT152" s="224" t="n"/>
      <c r="DU152" s="224" t="n"/>
      <c r="DV152" s="224" t="n"/>
      <c r="DW152" s="224" t="n"/>
      <c r="DX152" s="224" t="n"/>
      <c r="DY152" s="224" t="n"/>
      <c r="DZ152" s="224" t="n"/>
      <c r="EA152" s="224" t="n"/>
      <c r="EB152" s="224" t="n"/>
      <c r="EC152" s="224" t="n"/>
    </row>
    <row r="153" hidden="1" ht="12.75" customHeight="1">
      <c r="A153" s="217">
        <f>+IF(A152&gt;=$B$14," ",(A152+1))</f>
        <v/>
      </c>
      <c r="B153" s="161">
        <f>+IF(A153=" ",0,B152)</f>
        <v/>
      </c>
      <c r="C153" s="161">
        <f>IF(A153=" ",0,-PPMT($E$13,A153,$B$14,$B$12))</f>
        <v/>
      </c>
      <c r="D153" s="161">
        <f>IF(A153=" ",0,-IPMT($E$13,A153,$B$14,$B$12))</f>
        <v/>
      </c>
      <c r="F153" s="222" t="n"/>
      <c r="G153" s="217">
        <f>+IF(G152&gt;=$H$14," ",(G152+1))</f>
        <v/>
      </c>
      <c r="H153" s="161">
        <f>+IF(G153=" ",0,H152)</f>
        <v/>
      </c>
      <c r="I153" s="161">
        <f>IF(G153=" ",0,-PPMT($K$13,G153,$H$14,$H$12))</f>
        <v/>
      </c>
      <c r="J153" s="161">
        <f>IF(G153=" ",0,-IPMT($K$13,G153,$H$14,$H$12))</f>
        <v/>
      </c>
      <c r="K153" s="223" t="n"/>
      <c r="L153" s="217">
        <f>+IF(L152&gt;=$M$14," ",(L152+1))</f>
        <v/>
      </c>
      <c r="M153" s="161">
        <f>+IF(L153=" ",0,M152)</f>
        <v/>
      </c>
      <c r="N153" s="161">
        <f>IF(L153=" ",0,-PPMT($P$13,L153,$M$14,$M$12))</f>
        <v/>
      </c>
      <c r="O153" s="161">
        <f>IF(L153=" ",0,-IPMT($P$13,L153,$M$14,$M$12))</f>
        <v/>
      </c>
      <c r="P153" s="223" t="n"/>
      <c r="Q153" s="222" t="n"/>
      <c r="R153" s="217">
        <f>+IF(R152&gt;=$S$14," ",(R152+1))</f>
        <v/>
      </c>
      <c r="S153" s="161">
        <f>+IF(R153=" ",0,S152)</f>
        <v/>
      </c>
      <c r="T153" s="161">
        <f>IF(R153=" ",0,-PPMT($V$13,R153,$S$14,$S$12))</f>
        <v/>
      </c>
      <c r="U153" s="161">
        <f>IF(R153=" ",0,-IPMT($V$13,R153,$S$14,$S$12))</f>
        <v/>
      </c>
      <c r="V153" s="218" t="n"/>
      <c r="W153" s="186" t="n"/>
      <c r="AP153" s="161" t="n"/>
      <c r="AQ153" s="161" t="n"/>
      <c r="CS153" s="224" t="n"/>
      <c r="CT153" s="224" t="n"/>
      <c r="CU153" s="224" t="n"/>
      <c r="CV153" s="224" t="n"/>
      <c r="CW153" s="224" t="n"/>
      <c r="CX153" s="224" t="n"/>
      <c r="CY153" s="224" t="n"/>
      <c r="CZ153" s="224" t="n"/>
      <c r="DA153" s="224" t="n"/>
      <c r="DB153" s="224" t="n"/>
      <c r="DC153" s="224" t="n"/>
      <c r="DD153" s="224" t="n"/>
      <c r="DE153" s="224" t="n"/>
      <c r="DF153" s="224" t="n"/>
      <c r="DG153" s="224" t="n"/>
      <c r="DH153" s="224" t="n"/>
      <c r="DI153" s="224" t="n"/>
      <c r="DJ153" s="224" t="n"/>
      <c r="DK153" s="224" t="n"/>
      <c r="DL153" s="224" t="n"/>
      <c r="DM153" s="224" t="n"/>
      <c r="DN153" s="224" t="n"/>
      <c r="DO153" s="224" t="n"/>
      <c r="DP153" s="224" t="n"/>
      <c r="DQ153" s="224" t="n"/>
      <c r="DR153" s="224" t="n"/>
      <c r="DS153" s="224" t="n"/>
      <c r="DT153" s="224" t="n"/>
      <c r="DU153" s="224" t="n"/>
      <c r="DV153" s="224" t="n"/>
      <c r="DW153" s="224" t="n"/>
      <c r="DX153" s="224" t="n"/>
      <c r="DY153" s="224" t="n"/>
      <c r="DZ153" s="224" t="n"/>
      <c r="EA153" s="224" t="n"/>
      <c r="EB153" s="224" t="n"/>
      <c r="EC153" s="224" t="n"/>
    </row>
    <row r="154" hidden="1" ht="12.75" customHeight="1">
      <c r="A154" s="217">
        <f>+IF(A153&gt;=$B$14," ",(A153+1))</f>
        <v/>
      </c>
      <c r="B154" s="161">
        <f>+IF(A154=" ",0,B153)</f>
        <v/>
      </c>
      <c r="C154" s="161">
        <f>IF(A154=" ",0,-PPMT($E$13,A154,$B$14,$B$12))</f>
        <v/>
      </c>
      <c r="D154" s="161">
        <f>IF(A154=" ",0,-IPMT($E$13,A154,$B$14,$B$12))</f>
        <v/>
      </c>
      <c r="F154" s="222" t="n"/>
      <c r="G154" s="217">
        <f>+IF(G153&gt;=$H$14," ",(G153+1))</f>
        <v/>
      </c>
      <c r="H154" s="161">
        <f>+IF(G154=" ",0,H153)</f>
        <v/>
      </c>
      <c r="I154" s="161">
        <f>IF(G154=" ",0,-PPMT($K$13,G154,$H$14,$H$12))</f>
        <v/>
      </c>
      <c r="J154" s="161">
        <f>IF(G154=" ",0,-IPMT($K$13,G154,$H$14,$H$12))</f>
        <v/>
      </c>
      <c r="K154" s="223" t="n"/>
      <c r="L154" s="217">
        <f>+IF(L153&gt;=$M$14," ",(L153+1))</f>
        <v/>
      </c>
      <c r="M154" s="161">
        <f>+IF(L154=" ",0,M153)</f>
        <v/>
      </c>
      <c r="N154" s="161">
        <f>IF(L154=" ",0,-PPMT($P$13,L154,$M$14,$M$12))</f>
        <v/>
      </c>
      <c r="O154" s="161">
        <f>IF(L154=" ",0,-IPMT($P$13,L154,$M$14,$M$12))</f>
        <v/>
      </c>
      <c r="P154" s="223" t="n"/>
      <c r="Q154" s="222" t="n"/>
      <c r="R154" s="217">
        <f>+IF(R153&gt;=$S$14," ",(R153+1))</f>
        <v/>
      </c>
      <c r="S154" s="161">
        <f>+IF(R154=" ",0,S153)</f>
        <v/>
      </c>
      <c r="T154" s="161">
        <f>IF(R154=" ",0,-PPMT($V$13,R154,$S$14,$S$12))</f>
        <v/>
      </c>
      <c r="U154" s="161">
        <f>IF(R154=" ",0,-IPMT($V$13,R154,$S$14,$S$12))</f>
        <v/>
      </c>
      <c r="V154" s="218" t="n"/>
      <c r="W154" s="186" t="n"/>
      <c r="AP154" s="161" t="n"/>
      <c r="AQ154" s="161" t="n"/>
      <c r="CS154" s="224" t="n"/>
      <c r="CT154" s="224" t="n"/>
      <c r="CU154" s="224" t="n"/>
      <c r="CV154" s="224" t="n"/>
      <c r="CW154" s="224" t="n"/>
      <c r="CX154" s="224" t="n"/>
      <c r="CY154" s="224" t="n"/>
      <c r="CZ154" s="224" t="n"/>
      <c r="DA154" s="224" t="n"/>
      <c r="DB154" s="224" t="n"/>
      <c r="DC154" s="224" t="n"/>
      <c r="DD154" s="224" t="n"/>
      <c r="DE154" s="224" t="n"/>
      <c r="DF154" s="224" t="n"/>
      <c r="DG154" s="224" t="n"/>
      <c r="DH154" s="224" t="n"/>
      <c r="DI154" s="224" t="n"/>
      <c r="DJ154" s="224" t="n"/>
      <c r="DK154" s="224" t="n"/>
      <c r="DL154" s="224" t="n"/>
      <c r="DM154" s="224" t="n"/>
      <c r="DN154" s="224" t="n"/>
      <c r="DO154" s="224" t="n"/>
      <c r="DP154" s="224" t="n"/>
      <c r="DQ154" s="224" t="n"/>
      <c r="DR154" s="224" t="n"/>
      <c r="DS154" s="224" t="n"/>
      <c r="DT154" s="224" t="n"/>
      <c r="DU154" s="224" t="n"/>
      <c r="DV154" s="224" t="n"/>
      <c r="DW154" s="224" t="n"/>
      <c r="DX154" s="224" t="n"/>
      <c r="DY154" s="224" t="n"/>
      <c r="DZ154" s="224" t="n"/>
      <c r="EA154" s="224" t="n"/>
      <c r="EB154" s="224" t="n"/>
      <c r="EC154" s="224" t="n"/>
    </row>
    <row r="155" hidden="1" ht="12.75" customHeight="1">
      <c r="A155" s="217">
        <f>+IF(A154&gt;=$B$14," ",(A154+1))</f>
        <v/>
      </c>
      <c r="B155" s="161">
        <f>+IF(A155=" ",0,B154)</f>
        <v/>
      </c>
      <c r="C155" s="161">
        <f>IF(A155=" ",0,-PPMT($E$13,A155,$B$14,$B$12))</f>
        <v/>
      </c>
      <c r="D155" s="161">
        <f>IF(A155=" ",0,-IPMT($E$13,A155,$B$14,$B$12))</f>
        <v/>
      </c>
      <c r="F155" s="222" t="n"/>
      <c r="G155" s="217">
        <f>+IF(G154&gt;=$H$14," ",(G154+1))</f>
        <v/>
      </c>
      <c r="H155" s="161">
        <f>+IF(G155=" ",0,H154)</f>
        <v/>
      </c>
      <c r="I155" s="161">
        <f>IF(G155=" ",0,-PPMT($K$13,G155,$H$14,$H$12))</f>
        <v/>
      </c>
      <c r="J155" s="161">
        <f>IF(G155=" ",0,-IPMT($K$13,G155,$H$14,$H$12))</f>
        <v/>
      </c>
      <c r="K155" s="223" t="n"/>
      <c r="L155" s="217">
        <f>+IF(L154&gt;=$M$14," ",(L154+1))</f>
        <v/>
      </c>
      <c r="M155" s="161">
        <f>+IF(L155=" ",0,M154)</f>
        <v/>
      </c>
      <c r="N155" s="161">
        <f>IF(L155=" ",0,-PPMT($P$13,L155,$M$14,$M$12))</f>
        <v/>
      </c>
      <c r="O155" s="161">
        <f>IF(L155=" ",0,-IPMT($P$13,L155,$M$14,$M$12))</f>
        <v/>
      </c>
      <c r="P155" s="223" t="n"/>
      <c r="Q155" s="222" t="n"/>
      <c r="R155" s="217">
        <f>+IF(R154&gt;=$S$14," ",(R154+1))</f>
        <v/>
      </c>
      <c r="S155" s="161">
        <f>+IF(R155=" ",0,S154)</f>
        <v/>
      </c>
      <c r="T155" s="161">
        <f>IF(R155=" ",0,-PPMT($V$13,R155,$S$14,$S$12))</f>
        <v/>
      </c>
      <c r="U155" s="161">
        <f>IF(R155=" ",0,-IPMT($V$13,R155,$S$14,$S$12))</f>
        <v/>
      </c>
      <c r="V155" s="218" t="n"/>
      <c r="W155" s="186" t="n"/>
      <c r="AP155" s="161" t="n"/>
      <c r="AQ155" s="161" t="n"/>
      <c r="CS155" s="224" t="n"/>
      <c r="CT155" s="224" t="n"/>
      <c r="CU155" s="224" t="n"/>
      <c r="CV155" s="224" t="n"/>
      <c r="CW155" s="224" t="n"/>
      <c r="CX155" s="224" t="n"/>
      <c r="CY155" s="224" t="n"/>
      <c r="CZ155" s="224" t="n"/>
      <c r="DA155" s="224" t="n"/>
      <c r="DB155" s="224" t="n"/>
      <c r="DC155" s="224" t="n"/>
      <c r="DD155" s="224" t="n"/>
      <c r="DE155" s="224" t="n"/>
      <c r="DF155" s="224" t="n"/>
      <c r="DG155" s="224" t="n"/>
      <c r="DH155" s="224" t="n"/>
      <c r="DI155" s="224" t="n"/>
      <c r="DJ155" s="224" t="n"/>
      <c r="DK155" s="224" t="n"/>
      <c r="DL155" s="224" t="n"/>
      <c r="DM155" s="224" t="n"/>
      <c r="DN155" s="224" t="n"/>
      <c r="DO155" s="224" t="n"/>
      <c r="DP155" s="224" t="n"/>
      <c r="DQ155" s="224" t="n"/>
      <c r="DR155" s="224" t="n"/>
      <c r="DS155" s="224" t="n"/>
      <c r="DT155" s="224" t="n"/>
      <c r="DU155" s="224" t="n"/>
      <c r="DV155" s="224" t="n"/>
      <c r="DW155" s="224" t="n"/>
      <c r="DX155" s="224" t="n"/>
      <c r="DY155" s="224" t="n"/>
      <c r="DZ155" s="224" t="n"/>
      <c r="EA155" s="224" t="n"/>
      <c r="EB155" s="224" t="n"/>
      <c r="EC155" s="224" t="n"/>
    </row>
    <row r="156" hidden="1" ht="12.75" customHeight="1">
      <c r="A156" s="217">
        <f>+IF(A155&gt;=$B$14," ",(A155+1))</f>
        <v/>
      </c>
      <c r="B156" s="161">
        <f>+IF(A156=" ",0,B155)</f>
        <v/>
      </c>
      <c r="C156" s="161">
        <f>IF(A156=" ",0,-PPMT($E$13,A156,$B$14,$B$12))</f>
        <v/>
      </c>
      <c r="D156" s="161">
        <f>IF(A156=" ",0,-IPMT($E$13,A156,$B$14,$B$12))</f>
        <v/>
      </c>
      <c r="F156" s="222" t="n"/>
      <c r="G156" s="217">
        <f>+IF(G155&gt;=$H$14," ",(G155+1))</f>
        <v/>
      </c>
      <c r="H156" s="161">
        <f>+IF(G156=" ",0,H155)</f>
        <v/>
      </c>
      <c r="I156" s="161">
        <f>IF(G156=" ",0,-PPMT($K$13,G156,$H$14,$H$12))</f>
        <v/>
      </c>
      <c r="J156" s="161">
        <f>IF(G156=" ",0,-IPMT($K$13,G156,$H$14,$H$12))</f>
        <v/>
      </c>
      <c r="K156" s="223" t="n"/>
      <c r="L156" s="217">
        <f>+IF(L155&gt;=$M$14," ",(L155+1))</f>
        <v/>
      </c>
      <c r="M156" s="161">
        <f>+IF(L156=" ",0,M155)</f>
        <v/>
      </c>
      <c r="N156" s="161">
        <f>IF(L156=" ",0,-PPMT($P$13,L156,$M$14,$M$12))</f>
        <v/>
      </c>
      <c r="O156" s="161">
        <f>IF(L156=" ",0,-IPMT($P$13,L156,$M$14,$M$12))</f>
        <v/>
      </c>
      <c r="P156" s="223" t="n"/>
      <c r="Q156" s="222" t="n"/>
      <c r="R156" s="217">
        <f>+IF(R155&gt;=$S$14," ",(R155+1))</f>
        <v/>
      </c>
      <c r="S156" s="161">
        <f>+IF(R156=" ",0,S155)</f>
        <v/>
      </c>
      <c r="T156" s="161">
        <f>IF(R156=" ",0,-PPMT($V$13,R156,$S$14,$S$12))</f>
        <v/>
      </c>
      <c r="U156" s="161">
        <f>IF(R156=" ",0,-IPMT($V$13,R156,$S$14,$S$12))</f>
        <v/>
      </c>
      <c r="V156" s="218" t="n"/>
      <c r="W156" s="186" t="n"/>
      <c r="AP156" s="161" t="n"/>
      <c r="AQ156" s="161" t="n"/>
      <c r="CS156" s="224" t="n"/>
      <c r="CT156" s="224" t="n"/>
      <c r="CU156" s="224" t="n"/>
      <c r="CV156" s="224" t="n"/>
      <c r="CW156" s="224" t="n"/>
      <c r="CX156" s="224" t="n"/>
      <c r="CY156" s="224" t="n"/>
      <c r="CZ156" s="224" t="n"/>
      <c r="DA156" s="224" t="n"/>
      <c r="DB156" s="224" t="n"/>
      <c r="DC156" s="224" t="n"/>
      <c r="DD156" s="224" t="n"/>
      <c r="DE156" s="224" t="n"/>
      <c r="DF156" s="224" t="n"/>
      <c r="DG156" s="224" t="n"/>
      <c r="DH156" s="224" t="n"/>
      <c r="DI156" s="224" t="n"/>
      <c r="DJ156" s="224" t="n"/>
      <c r="DK156" s="224" t="n"/>
      <c r="DL156" s="224" t="n"/>
      <c r="DM156" s="224" t="n"/>
      <c r="DN156" s="224" t="n"/>
      <c r="DO156" s="224" t="n"/>
      <c r="DP156" s="224" t="n"/>
      <c r="DQ156" s="224" t="n"/>
      <c r="DR156" s="224" t="n"/>
      <c r="DS156" s="224" t="n"/>
      <c r="DT156" s="224" t="n"/>
      <c r="DU156" s="224" t="n"/>
      <c r="DV156" s="224" t="n"/>
      <c r="DW156" s="224" t="n"/>
      <c r="DX156" s="224" t="n"/>
      <c r="DY156" s="224" t="n"/>
      <c r="DZ156" s="224" t="n"/>
      <c r="EA156" s="224" t="n"/>
      <c r="EB156" s="224" t="n"/>
      <c r="EC156" s="224" t="n"/>
    </row>
    <row r="157" hidden="1" ht="12.75" customHeight="1">
      <c r="A157" s="217">
        <f>+IF(A156&gt;=$B$14," ",(A156+1))</f>
        <v/>
      </c>
      <c r="B157" s="161">
        <f>+IF(A157=" ",0,B156)</f>
        <v/>
      </c>
      <c r="C157" s="161">
        <f>IF(A157=" ",0,-PPMT($E$13,A157,$B$14,$B$12))</f>
        <v/>
      </c>
      <c r="D157" s="161">
        <f>IF(A157=" ",0,-IPMT($E$13,A157,$B$14,$B$12))</f>
        <v/>
      </c>
      <c r="F157" s="222" t="n"/>
      <c r="G157" s="217">
        <f>+IF(G156&gt;=$H$14," ",(G156+1))</f>
        <v/>
      </c>
      <c r="H157" s="161">
        <f>+IF(G157=" ",0,H156)</f>
        <v/>
      </c>
      <c r="I157" s="161">
        <f>IF(G157=" ",0,-PPMT($K$13,G157,$H$14,$H$12))</f>
        <v/>
      </c>
      <c r="J157" s="161">
        <f>IF(G157=" ",0,-IPMT($K$13,G157,$H$14,$H$12))</f>
        <v/>
      </c>
      <c r="K157" s="223" t="n"/>
      <c r="L157" s="217">
        <f>+IF(L156&gt;=$M$14," ",(L156+1))</f>
        <v/>
      </c>
      <c r="M157" s="161">
        <f>+IF(L157=" ",0,M156)</f>
        <v/>
      </c>
      <c r="N157" s="161">
        <f>IF(L157=" ",0,-PPMT($P$13,L157,$M$14,$M$12))</f>
        <v/>
      </c>
      <c r="O157" s="161">
        <f>IF(L157=" ",0,-IPMT($P$13,L157,$M$14,$M$12))</f>
        <v/>
      </c>
      <c r="P157" s="223" t="n"/>
      <c r="Q157" s="222" t="n"/>
      <c r="R157" s="217">
        <f>+IF(R156&gt;=$S$14," ",(R156+1))</f>
        <v/>
      </c>
      <c r="S157" s="161">
        <f>+IF(R157=" ",0,S156)</f>
        <v/>
      </c>
      <c r="T157" s="161">
        <f>IF(R157=" ",0,-PPMT($V$13,R157,$S$14,$S$12))</f>
        <v/>
      </c>
      <c r="U157" s="161">
        <f>IF(R157=" ",0,-IPMT($V$13,R157,$S$14,$S$12))</f>
        <v/>
      </c>
      <c r="V157" s="218" t="n"/>
      <c r="W157" s="186" t="n"/>
      <c r="AP157" s="161" t="n"/>
      <c r="AQ157" s="161" t="n"/>
      <c r="CS157" s="224" t="n"/>
      <c r="CT157" s="224" t="n"/>
      <c r="CU157" s="224" t="n"/>
      <c r="CV157" s="224" t="n"/>
      <c r="CW157" s="224" t="n"/>
      <c r="CX157" s="224" t="n"/>
      <c r="CY157" s="224" t="n"/>
      <c r="CZ157" s="224" t="n"/>
      <c r="DA157" s="224" t="n"/>
      <c r="DB157" s="224" t="n"/>
      <c r="DC157" s="224" t="n"/>
      <c r="DD157" s="224" t="n"/>
      <c r="DE157" s="224" t="n"/>
      <c r="DF157" s="224" t="n"/>
      <c r="DG157" s="224" t="n"/>
      <c r="DH157" s="224" t="n"/>
      <c r="DI157" s="224" t="n"/>
      <c r="DJ157" s="224" t="n"/>
      <c r="DK157" s="224" t="n"/>
      <c r="DL157" s="224" t="n"/>
      <c r="DM157" s="224" t="n"/>
      <c r="DN157" s="224" t="n"/>
      <c r="DO157" s="224" t="n"/>
      <c r="DP157" s="224" t="n"/>
      <c r="DQ157" s="224" t="n"/>
      <c r="DR157" s="224" t="n"/>
      <c r="DS157" s="224" t="n"/>
      <c r="DT157" s="224" t="n"/>
      <c r="DU157" s="224" t="n"/>
      <c r="DV157" s="224" t="n"/>
      <c r="DW157" s="224" t="n"/>
      <c r="DX157" s="224" t="n"/>
      <c r="DY157" s="224" t="n"/>
      <c r="DZ157" s="224" t="n"/>
      <c r="EA157" s="224" t="n"/>
      <c r="EB157" s="224" t="n"/>
      <c r="EC157" s="224" t="n"/>
    </row>
    <row r="158" hidden="1" ht="12.75" customHeight="1">
      <c r="A158" s="217">
        <f>+IF(A157&gt;=$B$14," ",(A157+1))</f>
        <v/>
      </c>
      <c r="B158" s="161">
        <f>+IF(A158=" ",0,B157)</f>
        <v/>
      </c>
      <c r="C158" s="161">
        <f>IF(A158=" ",0,-PPMT($E$13,A158,$B$14,$B$12))</f>
        <v/>
      </c>
      <c r="D158" s="161">
        <f>IF(A158=" ",0,-IPMT($E$13,A158,$B$14,$B$12))</f>
        <v/>
      </c>
      <c r="F158" s="222" t="n"/>
      <c r="G158" s="217">
        <f>+IF(G157&gt;=$H$14," ",(G157+1))</f>
        <v/>
      </c>
      <c r="H158" s="161">
        <f>+IF(G158=" ",0,H157)</f>
        <v/>
      </c>
      <c r="I158" s="161">
        <f>IF(G158=" ",0,-PPMT($K$13,G158,$H$14,$H$12))</f>
        <v/>
      </c>
      <c r="J158" s="161">
        <f>IF(G158=" ",0,-IPMT($K$13,G158,$H$14,$H$12))</f>
        <v/>
      </c>
      <c r="K158" s="223" t="n"/>
      <c r="L158" s="217">
        <f>+IF(L157&gt;=$M$14," ",(L157+1))</f>
        <v/>
      </c>
      <c r="M158" s="161">
        <f>+IF(L158=" ",0,M157)</f>
        <v/>
      </c>
      <c r="N158" s="161">
        <f>IF(L158=" ",0,-PPMT($P$13,L158,$M$14,$M$12))</f>
        <v/>
      </c>
      <c r="O158" s="161">
        <f>IF(L158=" ",0,-IPMT($P$13,L158,$M$14,$M$12))</f>
        <v/>
      </c>
      <c r="P158" s="223" t="n"/>
      <c r="Q158" s="222" t="n"/>
      <c r="R158" s="217">
        <f>+IF(R157&gt;=$S$14," ",(R157+1))</f>
        <v/>
      </c>
      <c r="S158" s="161">
        <f>+IF(R158=" ",0,S157)</f>
        <v/>
      </c>
      <c r="T158" s="161">
        <f>IF(R158=" ",0,-PPMT($V$13,R158,$S$14,$S$12))</f>
        <v/>
      </c>
      <c r="U158" s="161">
        <f>IF(R158=" ",0,-IPMT($V$13,R158,$S$14,$S$12))</f>
        <v/>
      </c>
      <c r="V158" s="218" t="n"/>
      <c r="W158" s="186" t="n"/>
      <c r="AP158" s="161" t="n"/>
      <c r="AQ158" s="161" t="n"/>
      <c r="CS158" s="224" t="n"/>
      <c r="CT158" s="224" t="n"/>
      <c r="CU158" s="224" t="n"/>
      <c r="CV158" s="224" t="n"/>
      <c r="CW158" s="224" t="n"/>
      <c r="CX158" s="224" t="n"/>
      <c r="CY158" s="224" t="n"/>
      <c r="CZ158" s="224" t="n"/>
      <c r="DA158" s="224" t="n"/>
      <c r="DB158" s="224" t="n"/>
      <c r="DC158" s="224" t="n"/>
      <c r="DD158" s="224" t="n"/>
      <c r="DE158" s="224" t="n"/>
      <c r="DF158" s="224" t="n"/>
      <c r="DG158" s="224" t="n"/>
      <c r="DH158" s="224" t="n"/>
      <c r="DI158" s="224" t="n"/>
      <c r="DJ158" s="224" t="n"/>
      <c r="DK158" s="224" t="n"/>
      <c r="DL158" s="224" t="n"/>
      <c r="DM158" s="224" t="n"/>
      <c r="DN158" s="224" t="n"/>
      <c r="DO158" s="224" t="n"/>
      <c r="DP158" s="224" t="n"/>
      <c r="DQ158" s="224" t="n"/>
      <c r="DR158" s="224" t="n"/>
      <c r="DS158" s="224" t="n"/>
      <c r="DT158" s="224" t="n"/>
      <c r="DU158" s="224" t="n"/>
      <c r="DV158" s="224" t="n"/>
      <c r="DW158" s="224" t="n"/>
      <c r="DX158" s="224" t="n"/>
      <c r="DY158" s="224" t="n"/>
      <c r="DZ158" s="224" t="n"/>
      <c r="EA158" s="224" t="n"/>
      <c r="EB158" s="224" t="n"/>
      <c r="EC158" s="224" t="n"/>
    </row>
    <row r="159" hidden="1" ht="12.75" customHeight="1">
      <c r="A159" s="217">
        <f>+IF(A158&gt;=$B$14," ",(A158+1))</f>
        <v/>
      </c>
      <c r="B159" s="161">
        <f>+IF(A159=" ",0,B158)</f>
        <v/>
      </c>
      <c r="C159" s="161">
        <f>IF(A159=" ",0,-PPMT($E$13,A159,$B$14,$B$12))</f>
        <v/>
      </c>
      <c r="D159" s="161">
        <f>IF(A159=" ",0,-IPMT($E$13,A159,$B$14,$B$12))</f>
        <v/>
      </c>
      <c r="F159" s="222" t="n"/>
      <c r="G159" s="217">
        <f>+IF(G158&gt;=$H$14," ",(G158+1))</f>
        <v/>
      </c>
      <c r="H159" s="161">
        <f>+IF(G159=" ",0,H158)</f>
        <v/>
      </c>
      <c r="I159" s="161">
        <f>IF(G159=" ",0,-PPMT($K$13,G159,$H$14,$H$12))</f>
        <v/>
      </c>
      <c r="J159" s="161">
        <f>IF(G159=" ",0,-IPMT($K$13,G159,$H$14,$H$12))</f>
        <v/>
      </c>
      <c r="K159" s="223" t="n"/>
      <c r="L159" s="217">
        <f>+IF(L158&gt;=$M$14," ",(L158+1))</f>
        <v/>
      </c>
      <c r="M159" s="161">
        <f>+IF(L159=" ",0,M158)</f>
        <v/>
      </c>
      <c r="N159" s="161">
        <f>IF(L159=" ",0,-PPMT($P$13,L159,$M$14,$M$12))</f>
        <v/>
      </c>
      <c r="O159" s="161">
        <f>IF(L159=" ",0,-IPMT($P$13,L159,$M$14,$M$12))</f>
        <v/>
      </c>
      <c r="P159" s="223" t="n"/>
      <c r="Q159" s="222" t="n"/>
      <c r="R159" s="217">
        <f>+IF(R158&gt;=$S$14," ",(R158+1))</f>
        <v/>
      </c>
      <c r="S159" s="161">
        <f>+IF(R159=" ",0,S158)</f>
        <v/>
      </c>
      <c r="T159" s="161">
        <f>IF(R159=" ",0,-PPMT($V$13,R159,$S$14,$S$12))</f>
        <v/>
      </c>
      <c r="U159" s="161">
        <f>IF(R159=" ",0,-IPMT($V$13,R159,$S$14,$S$12))</f>
        <v/>
      </c>
      <c r="V159" s="218" t="n"/>
      <c r="W159" s="186" t="n"/>
      <c r="AP159" s="161" t="n"/>
      <c r="AQ159" s="161" t="n"/>
      <c r="CS159" s="224" t="n"/>
      <c r="CT159" s="224" t="n"/>
      <c r="CU159" s="224" t="n"/>
      <c r="CV159" s="224" t="n"/>
      <c r="CW159" s="224" t="n"/>
      <c r="CX159" s="224" t="n"/>
      <c r="CY159" s="224" t="n"/>
      <c r="CZ159" s="224" t="n"/>
      <c r="DA159" s="224" t="n"/>
      <c r="DB159" s="224" t="n"/>
      <c r="DC159" s="224" t="n"/>
      <c r="DD159" s="224" t="n"/>
      <c r="DE159" s="224" t="n"/>
      <c r="DF159" s="224" t="n"/>
      <c r="DG159" s="224" t="n"/>
      <c r="DH159" s="224" t="n"/>
      <c r="DI159" s="224" t="n"/>
      <c r="DJ159" s="224" t="n"/>
      <c r="DK159" s="224" t="n"/>
      <c r="DL159" s="224" t="n"/>
      <c r="DM159" s="224" t="n"/>
      <c r="DN159" s="224" t="n"/>
      <c r="DO159" s="224" t="n"/>
      <c r="DP159" s="224" t="n"/>
      <c r="DQ159" s="224" t="n"/>
      <c r="DR159" s="224" t="n"/>
      <c r="DS159" s="224" t="n"/>
      <c r="DT159" s="224" t="n"/>
      <c r="DU159" s="224" t="n"/>
      <c r="DV159" s="224" t="n"/>
      <c r="DW159" s="224" t="n"/>
      <c r="DX159" s="224" t="n"/>
      <c r="DY159" s="224" t="n"/>
      <c r="DZ159" s="224" t="n"/>
      <c r="EA159" s="224" t="n"/>
      <c r="EB159" s="224" t="n"/>
      <c r="EC159" s="224" t="n"/>
    </row>
    <row r="160" hidden="1" ht="12.75" customHeight="1">
      <c r="A160" s="217">
        <f>+IF(A159&gt;=$B$14," ",(A159+1))</f>
        <v/>
      </c>
      <c r="B160" s="161">
        <f>+IF(A160=" ",0,B159)</f>
        <v/>
      </c>
      <c r="C160" s="161">
        <f>IF(A160=" ",0,-PPMT($E$13,A160,$B$14,$B$12))</f>
        <v/>
      </c>
      <c r="D160" s="161">
        <f>IF(A160=" ",0,-IPMT($E$13,A160,$B$14,$B$12))</f>
        <v/>
      </c>
      <c r="F160" s="222" t="n"/>
      <c r="G160" s="217">
        <f>+IF(G159&gt;=$H$14," ",(G159+1))</f>
        <v/>
      </c>
      <c r="H160" s="161">
        <f>+IF(G160=" ",0,H159)</f>
        <v/>
      </c>
      <c r="I160" s="161">
        <f>IF(G160=" ",0,-PPMT($K$13,G160,$H$14,$H$12))</f>
        <v/>
      </c>
      <c r="J160" s="161">
        <f>IF(G160=" ",0,-IPMT($K$13,G160,$H$14,$H$12))</f>
        <v/>
      </c>
      <c r="K160" s="223" t="n"/>
      <c r="L160" s="217">
        <f>+IF(L159&gt;=$M$14," ",(L159+1))</f>
        <v/>
      </c>
      <c r="M160" s="161">
        <f>+IF(L160=" ",0,M159)</f>
        <v/>
      </c>
      <c r="N160" s="161">
        <f>IF(L160=" ",0,-PPMT($P$13,L160,$M$14,$M$12))</f>
        <v/>
      </c>
      <c r="O160" s="161">
        <f>IF(L160=" ",0,-IPMT($P$13,L160,$M$14,$M$12))</f>
        <v/>
      </c>
      <c r="P160" s="223" t="n"/>
      <c r="Q160" s="222" t="n"/>
      <c r="R160" s="217">
        <f>+IF(R159&gt;=$S$14," ",(R159+1))</f>
        <v/>
      </c>
      <c r="S160" s="161">
        <f>+IF(R160=" ",0,S159)</f>
        <v/>
      </c>
      <c r="T160" s="161">
        <f>IF(R160=" ",0,-PPMT($V$13,R160,$S$14,$S$12))</f>
        <v/>
      </c>
      <c r="U160" s="161">
        <f>IF(R160=" ",0,-IPMT($V$13,R160,$S$14,$S$12))</f>
        <v/>
      </c>
      <c r="V160" s="218" t="n"/>
      <c r="W160" s="186" t="n"/>
      <c r="AP160" s="161" t="n"/>
      <c r="AQ160" s="161" t="n"/>
      <c r="CS160" s="224" t="n"/>
      <c r="CT160" s="224" t="n"/>
      <c r="CU160" s="224" t="n"/>
      <c r="CV160" s="224" t="n"/>
      <c r="CW160" s="224" t="n"/>
      <c r="CX160" s="224" t="n"/>
      <c r="CY160" s="224" t="n"/>
      <c r="CZ160" s="224" t="n"/>
      <c r="DA160" s="224" t="n"/>
      <c r="DB160" s="224" t="n"/>
      <c r="DC160" s="224" t="n"/>
      <c r="DD160" s="224" t="n"/>
      <c r="DE160" s="224" t="n"/>
      <c r="DF160" s="224" t="n"/>
      <c r="DG160" s="224" t="n"/>
      <c r="DH160" s="224" t="n"/>
      <c r="DI160" s="224" t="n"/>
      <c r="DJ160" s="224" t="n"/>
      <c r="DK160" s="224" t="n"/>
      <c r="DL160" s="224" t="n"/>
      <c r="DM160" s="224" t="n"/>
      <c r="DN160" s="224" t="n"/>
      <c r="DO160" s="224" t="n"/>
      <c r="DP160" s="224" t="n"/>
      <c r="DQ160" s="224" t="n"/>
      <c r="DR160" s="224" t="n"/>
      <c r="DS160" s="224" t="n"/>
      <c r="DT160" s="224" t="n"/>
      <c r="DU160" s="224" t="n"/>
      <c r="DV160" s="224" t="n"/>
      <c r="DW160" s="224" t="n"/>
      <c r="DX160" s="224" t="n"/>
      <c r="DY160" s="224" t="n"/>
      <c r="DZ160" s="224" t="n"/>
      <c r="EA160" s="224" t="n"/>
      <c r="EB160" s="224" t="n"/>
      <c r="EC160" s="224" t="n"/>
    </row>
    <row r="161" hidden="1" ht="12.75" customHeight="1">
      <c r="A161" s="217">
        <f>+IF(A160&gt;=$B$14," ",(A160+1))</f>
        <v/>
      </c>
      <c r="B161" s="161">
        <f>+IF(A161=" ",0,B160)</f>
        <v/>
      </c>
      <c r="C161" s="161">
        <f>IF(A161=" ",0,-PPMT($E$13,A161,$B$14,$B$12))</f>
        <v/>
      </c>
      <c r="D161" s="161">
        <f>IF(A161=" ",0,-IPMT($E$13,A161,$B$14,$B$12))</f>
        <v/>
      </c>
      <c r="F161" s="222" t="n"/>
      <c r="G161" s="217">
        <f>+IF(G160&gt;=$H$14," ",(G160+1))</f>
        <v/>
      </c>
      <c r="H161" s="161">
        <f>+IF(G161=" ",0,H160)</f>
        <v/>
      </c>
      <c r="I161" s="161">
        <f>IF(G161=" ",0,-PPMT($K$13,G161,$H$14,$H$12))</f>
        <v/>
      </c>
      <c r="J161" s="161">
        <f>IF(G161=" ",0,-IPMT($K$13,G161,$H$14,$H$12))</f>
        <v/>
      </c>
      <c r="K161" s="223" t="n"/>
      <c r="L161" s="217">
        <f>+IF(L160&gt;=$M$14," ",(L160+1))</f>
        <v/>
      </c>
      <c r="M161" s="161">
        <f>+IF(L161=" ",0,M160)</f>
        <v/>
      </c>
      <c r="N161" s="161">
        <f>IF(L161=" ",0,-PPMT($P$13,L161,$M$14,$M$12))</f>
        <v/>
      </c>
      <c r="O161" s="161">
        <f>IF(L161=" ",0,-IPMT($P$13,L161,$M$14,$M$12))</f>
        <v/>
      </c>
      <c r="P161" s="223" t="n"/>
      <c r="Q161" s="222" t="n"/>
      <c r="R161" s="217">
        <f>+IF(R160&gt;=$S$14," ",(R160+1))</f>
        <v/>
      </c>
      <c r="S161" s="161">
        <f>+IF(R161=" ",0,S160)</f>
        <v/>
      </c>
      <c r="T161" s="161">
        <f>IF(R161=" ",0,-PPMT($V$13,R161,$S$14,$S$12))</f>
        <v/>
      </c>
      <c r="U161" s="161">
        <f>IF(R161=" ",0,-IPMT($V$13,R161,$S$14,$S$12))</f>
        <v/>
      </c>
      <c r="V161" s="218" t="n"/>
      <c r="W161" s="186" t="n"/>
      <c r="AP161" s="161" t="n"/>
      <c r="AQ161" s="161" t="n"/>
      <c r="CS161" s="224" t="n"/>
      <c r="CT161" s="224" t="n"/>
      <c r="CU161" s="224" t="n"/>
      <c r="CV161" s="224" t="n"/>
      <c r="CW161" s="224" t="n"/>
      <c r="CX161" s="224" t="n"/>
      <c r="CY161" s="224" t="n"/>
      <c r="CZ161" s="224" t="n"/>
      <c r="DA161" s="224" t="n"/>
      <c r="DB161" s="224" t="n"/>
      <c r="DC161" s="224" t="n"/>
      <c r="DD161" s="224" t="n"/>
      <c r="DE161" s="224" t="n"/>
      <c r="DF161" s="224" t="n"/>
      <c r="DG161" s="224" t="n"/>
      <c r="DH161" s="224" t="n"/>
      <c r="DI161" s="224" t="n"/>
      <c r="DJ161" s="224" t="n"/>
      <c r="DK161" s="224" t="n"/>
      <c r="DL161" s="224" t="n"/>
      <c r="DM161" s="224" t="n"/>
      <c r="DN161" s="224" t="n"/>
      <c r="DO161" s="224" t="n"/>
      <c r="DP161" s="224" t="n"/>
      <c r="DQ161" s="224" t="n"/>
      <c r="DR161" s="224" t="n"/>
      <c r="DS161" s="224" t="n"/>
      <c r="DT161" s="224" t="n"/>
      <c r="DU161" s="224" t="n"/>
      <c r="DV161" s="224" t="n"/>
      <c r="DW161" s="224" t="n"/>
      <c r="DX161" s="224" t="n"/>
      <c r="DY161" s="224" t="n"/>
      <c r="DZ161" s="224" t="n"/>
      <c r="EA161" s="224" t="n"/>
      <c r="EB161" s="224" t="n"/>
      <c r="EC161" s="224" t="n"/>
    </row>
    <row r="162" hidden="1" ht="12.75" customHeight="1">
      <c r="A162" s="217">
        <f>+IF(A161&gt;=$B$14," ",(A161+1))</f>
        <v/>
      </c>
      <c r="B162" s="161">
        <f>+IF(A162=" ",0,B161)</f>
        <v/>
      </c>
      <c r="C162" s="161">
        <f>IF(A162=" ",0,-PPMT($E$13,A162,$B$14,$B$12))</f>
        <v/>
      </c>
      <c r="D162" s="161">
        <f>IF(A162=" ",0,-IPMT($E$13,A162,$B$14,$B$12))</f>
        <v/>
      </c>
      <c r="F162" s="222" t="n"/>
      <c r="G162" s="217">
        <f>+IF(G161&gt;=$H$14," ",(G161+1))</f>
        <v/>
      </c>
      <c r="H162" s="161">
        <f>+IF(G162=" ",0,H161)</f>
        <v/>
      </c>
      <c r="I162" s="161">
        <f>IF(G162=" ",0,-PPMT($K$13,G162,$H$14,$H$12))</f>
        <v/>
      </c>
      <c r="J162" s="161">
        <f>IF(G162=" ",0,-IPMT($K$13,G162,$H$14,$H$12))</f>
        <v/>
      </c>
      <c r="K162" s="223" t="n"/>
      <c r="L162" s="217">
        <f>+IF(L161&gt;=$M$14," ",(L161+1))</f>
        <v/>
      </c>
      <c r="M162" s="161">
        <f>+IF(L162=" ",0,M161)</f>
        <v/>
      </c>
      <c r="N162" s="161">
        <f>IF(L162=" ",0,-PPMT($P$13,L162,$M$14,$M$12))</f>
        <v/>
      </c>
      <c r="O162" s="161">
        <f>IF(L162=" ",0,-IPMT($P$13,L162,$M$14,$M$12))</f>
        <v/>
      </c>
      <c r="P162" s="223" t="n"/>
      <c r="Q162" s="222" t="n"/>
      <c r="R162" s="217">
        <f>+IF(R161&gt;=$S$14," ",(R161+1))</f>
        <v/>
      </c>
      <c r="S162" s="161">
        <f>+IF(R162=" ",0,S161)</f>
        <v/>
      </c>
      <c r="T162" s="161">
        <f>IF(R162=" ",0,-PPMT($V$13,R162,$S$14,$S$12))</f>
        <v/>
      </c>
      <c r="U162" s="161">
        <f>IF(R162=" ",0,-IPMT($V$13,R162,$S$14,$S$12))</f>
        <v/>
      </c>
      <c r="V162" s="218" t="n"/>
      <c r="W162" s="186" t="n"/>
      <c r="AP162" s="161" t="n"/>
      <c r="AQ162" s="161" t="n"/>
      <c r="CS162" s="224" t="n"/>
      <c r="CT162" s="224" t="n"/>
      <c r="CU162" s="224" t="n"/>
      <c r="CV162" s="224" t="n"/>
      <c r="CW162" s="224" t="n"/>
      <c r="CX162" s="224" t="n"/>
      <c r="CY162" s="224" t="n"/>
      <c r="CZ162" s="224" t="n"/>
      <c r="DA162" s="224" t="n"/>
      <c r="DB162" s="224" t="n"/>
      <c r="DC162" s="224" t="n"/>
      <c r="DD162" s="224" t="n"/>
      <c r="DE162" s="224" t="n"/>
      <c r="DF162" s="224" t="n"/>
      <c r="DG162" s="224" t="n"/>
      <c r="DH162" s="224" t="n"/>
      <c r="DI162" s="224" t="n"/>
      <c r="DJ162" s="224" t="n"/>
      <c r="DK162" s="224" t="n"/>
      <c r="DL162" s="224" t="n"/>
      <c r="DM162" s="224" t="n"/>
      <c r="DN162" s="224" t="n"/>
      <c r="DO162" s="224" t="n"/>
      <c r="DP162" s="224" t="n"/>
      <c r="DQ162" s="224" t="n"/>
      <c r="DR162" s="224" t="n"/>
      <c r="DS162" s="224" t="n"/>
      <c r="DT162" s="224" t="n"/>
      <c r="DU162" s="224" t="n"/>
      <c r="DV162" s="224" t="n"/>
      <c r="DW162" s="224" t="n"/>
      <c r="DX162" s="224" t="n"/>
      <c r="DY162" s="224" t="n"/>
      <c r="DZ162" s="224" t="n"/>
      <c r="EA162" s="224" t="n"/>
      <c r="EB162" s="224" t="n"/>
      <c r="EC162" s="224" t="n"/>
    </row>
    <row r="163" hidden="1" ht="12.75" customHeight="1">
      <c r="A163" s="217">
        <f>+IF(A162&gt;=$B$14," ",(A162+1))</f>
        <v/>
      </c>
      <c r="B163" s="161">
        <f>+IF(A163=" ",0,B162)</f>
        <v/>
      </c>
      <c r="C163" s="161">
        <f>IF(A163=" ",0,-PPMT($E$13,A163,$B$14,$B$12))</f>
        <v/>
      </c>
      <c r="D163" s="161">
        <f>IF(A163=" ",0,-IPMT($E$13,A163,$B$14,$B$12))</f>
        <v/>
      </c>
      <c r="F163" s="222" t="n"/>
      <c r="G163" s="217">
        <f>+IF(G162&gt;=$H$14," ",(G162+1))</f>
        <v/>
      </c>
      <c r="H163" s="161">
        <f>+IF(G163=" ",0,H162)</f>
        <v/>
      </c>
      <c r="I163" s="161">
        <f>IF(G163=" ",0,-PPMT($K$13,G163,$H$14,$H$12))</f>
        <v/>
      </c>
      <c r="J163" s="161">
        <f>IF(G163=" ",0,-IPMT($K$13,G163,$H$14,$H$12))</f>
        <v/>
      </c>
      <c r="K163" s="223" t="n"/>
      <c r="L163" s="217">
        <f>+IF(L162&gt;=$M$14," ",(L162+1))</f>
        <v/>
      </c>
      <c r="M163" s="161">
        <f>+IF(L163=" ",0,M162)</f>
        <v/>
      </c>
      <c r="N163" s="161">
        <f>IF(L163=" ",0,-PPMT($P$13,L163,$M$14,$M$12))</f>
        <v/>
      </c>
      <c r="O163" s="161">
        <f>IF(L163=" ",0,-IPMT($P$13,L163,$M$14,$M$12))</f>
        <v/>
      </c>
      <c r="P163" s="223" t="n"/>
      <c r="Q163" s="222" t="n"/>
      <c r="R163" s="217">
        <f>+IF(R162&gt;=$S$14," ",(R162+1))</f>
        <v/>
      </c>
      <c r="S163" s="161">
        <f>+IF(R163=" ",0,S162)</f>
        <v/>
      </c>
      <c r="T163" s="161">
        <f>IF(R163=" ",0,-PPMT($V$13,R163,$S$14,$S$12))</f>
        <v/>
      </c>
      <c r="U163" s="161">
        <f>IF(R163=" ",0,-IPMT($V$13,R163,$S$14,$S$12))</f>
        <v/>
      </c>
      <c r="V163" s="218" t="n"/>
      <c r="W163" s="186" t="n"/>
      <c r="AP163" s="161" t="n"/>
      <c r="AQ163" s="161" t="n"/>
      <c r="CS163" s="224" t="n"/>
      <c r="CT163" s="224" t="n"/>
      <c r="CU163" s="224" t="n"/>
      <c r="CV163" s="224" t="n"/>
      <c r="CW163" s="224" t="n"/>
      <c r="CX163" s="224" t="n"/>
      <c r="CY163" s="224" t="n"/>
      <c r="CZ163" s="224" t="n"/>
      <c r="DA163" s="224" t="n"/>
      <c r="DB163" s="224" t="n"/>
      <c r="DC163" s="224" t="n"/>
      <c r="DD163" s="224" t="n"/>
      <c r="DE163" s="224" t="n"/>
      <c r="DF163" s="224" t="n"/>
      <c r="DG163" s="224" t="n"/>
      <c r="DH163" s="224" t="n"/>
      <c r="DI163" s="224" t="n"/>
      <c r="DJ163" s="224" t="n"/>
      <c r="DK163" s="224" t="n"/>
      <c r="DL163" s="224" t="n"/>
      <c r="DM163" s="224" t="n"/>
      <c r="DN163" s="224" t="n"/>
      <c r="DO163" s="224" t="n"/>
      <c r="DP163" s="224" t="n"/>
      <c r="DQ163" s="224" t="n"/>
      <c r="DR163" s="224" t="n"/>
      <c r="DS163" s="224" t="n"/>
      <c r="DT163" s="224" t="n"/>
      <c r="DU163" s="224" t="n"/>
      <c r="DV163" s="224" t="n"/>
      <c r="DW163" s="224" t="n"/>
      <c r="DX163" s="224" t="n"/>
      <c r="DY163" s="224" t="n"/>
      <c r="DZ163" s="224" t="n"/>
      <c r="EA163" s="224" t="n"/>
      <c r="EB163" s="224" t="n"/>
      <c r="EC163" s="224" t="n"/>
    </row>
    <row r="164" hidden="1" ht="12.75" customHeight="1">
      <c r="A164" s="217">
        <f>+IF(A163&gt;=$B$14," ",(A163+1))</f>
        <v/>
      </c>
      <c r="B164" s="161">
        <f>+IF(A164=" ",0,B163)</f>
        <v/>
      </c>
      <c r="C164" s="161">
        <f>IF(A164=" ",0,-PPMT($E$13,A164,$B$14,$B$12))</f>
        <v/>
      </c>
      <c r="D164" s="161">
        <f>IF(A164=" ",0,-IPMT($E$13,A164,$B$14,$B$12))</f>
        <v/>
      </c>
      <c r="F164" s="222" t="n"/>
      <c r="G164" s="217">
        <f>+IF(G163&gt;=$H$14," ",(G163+1))</f>
        <v/>
      </c>
      <c r="H164" s="161">
        <f>+IF(G164=" ",0,H163)</f>
        <v/>
      </c>
      <c r="I164" s="161">
        <f>IF(G164=" ",0,-PPMT($K$13,G164,$H$14,$H$12))</f>
        <v/>
      </c>
      <c r="J164" s="161">
        <f>IF(G164=" ",0,-IPMT($K$13,G164,$H$14,$H$12))</f>
        <v/>
      </c>
      <c r="K164" s="223" t="n"/>
      <c r="L164" s="217">
        <f>+IF(L163&gt;=$M$14," ",(L163+1))</f>
        <v/>
      </c>
      <c r="M164" s="161">
        <f>+IF(L164=" ",0,M163)</f>
        <v/>
      </c>
      <c r="N164" s="161">
        <f>IF(L164=" ",0,-PPMT($P$13,L164,$M$14,$M$12))</f>
        <v/>
      </c>
      <c r="O164" s="161">
        <f>IF(L164=" ",0,-IPMT($P$13,L164,$M$14,$M$12))</f>
        <v/>
      </c>
      <c r="P164" s="223" t="n"/>
      <c r="Q164" s="222" t="n"/>
      <c r="R164" s="217">
        <f>+IF(R163&gt;=$S$14," ",(R163+1))</f>
        <v/>
      </c>
      <c r="S164" s="161">
        <f>+IF(R164=" ",0,S163)</f>
        <v/>
      </c>
      <c r="T164" s="161">
        <f>IF(R164=" ",0,-PPMT($V$13,R164,$S$14,$S$12))</f>
        <v/>
      </c>
      <c r="U164" s="161">
        <f>IF(R164=" ",0,-IPMT($V$13,R164,$S$14,$S$12))</f>
        <v/>
      </c>
      <c r="V164" s="218" t="n"/>
      <c r="W164" s="186" t="n"/>
      <c r="AP164" s="161" t="n"/>
      <c r="AQ164" s="161" t="n"/>
      <c r="CS164" s="224" t="n"/>
      <c r="CT164" s="224" t="n"/>
      <c r="CU164" s="224" t="n"/>
      <c r="CV164" s="224" t="n"/>
      <c r="CW164" s="224" t="n"/>
      <c r="CX164" s="224" t="n"/>
      <c r="CY164" s="224" t="n"/>
      <c r="CZ164" s="224" t="n"/>
      <c r="DA164" s="224" t="n"/>
      <c r="DB164" s="224" t="n"/>
      <c r="DC164" s="224" t="n"/>
      <c r="DD164" s="224" t="n"/>
      <c r="DE164" s="224" t="n"/>
      <c r="DF164" s="224" t="n"/>
      <c r="DG164" s="224" t="n"/>
      <c r="DH164" s="224" t="n"/>
      <c r="DI164" s="224" t="n"/>
      <c r="DJ164" s="224" t="n"/>
      <c r="DK164" s="224" t="n"/>
      <c r="DL164" s="224" t="n"/>
      <c r="DM164" s="224" t="n"/>
      <c r="DN164" s="224" t="n"/>
      <c r="DO164" s="224" t="n"/>
      <c r="DP164" s="224" t="n"/>
      <c r="DQ164" s="224" t="n"/>
      <c r="DR164" s="224" t="n"/>
      <c r="DS164" s="224" t="n"/>
      <c r="DT164" s="224" t="n"/>
      <c r="DU164" s="224" t="n"/>
      <c r="DV164" s="224" t="n"/>
      <c r="DW164" s="224" t="n"/>
      <c r="DX164" s="224" t="n"/>
      <c r="DY164" s="224" t="n"/>
      <c r="DZ164" s="224" t="n"/>
      <c r="EA164" s="224" t="n"/>
      <c r="EB164" s="224" t="n"/>
      <c r="EC164" s="224" t="n"/>
    </row>
    <row r="165" hidden="1" ht="12.75" customHeight="1">
      <c r="A165" s="217">
        <f>+IF(A164&gt;=$B$14," ",(A164+1))</f>
        <v/>
      </c>
      <c r="B165" s="161">
        <f>+IF(A165=" ",0,B164)</f>
        <v/>
      </c>
      <c r="C165" s="161">
        <f>IF(A165=" ",0,-PPMT($E$13,A165,$B$14,$B$12))</f>
        <v/>
      </c>
      <c r="D165" s="161">
        <f>IF(A165=" ",0,-IPMT($E$13,A165,$B$14,$B$12))</f>
        <v/>
      </c>
      <c r="F165" s="222" t="n"/>
      <c r="G165" s="217">
        <f>+IF(G164&gt;=$H$14," ",(G164+1))</f>
        <v/>
      </c>
      <c r="H165" s="161">
        <f>+IF(G165=" ",0,H164)</f>
        <v/>
      </c>
      <c r="I165" s="161">
        <f>IF(G165=" ",0,-PPMT($K$13,G165,$H$14,$H$12))</f>
        <v/>
      </c>
      <c r="J165" s="161">
        <f>IF(G165=" ",0,-IPMT($K$13,G165,$H$14,$H$12))</f>
        <v/>
      </c>
      <c r="K165" s="223" t="n"/>
      <c r="L165" s="217">
        <f>+IF(L164&gt;=$M$14," ",(L164+1))</f>
        <v/>
      </c>
      <c r="M165" s="161">
        <f>+IF(L165=" ",0,M164)</f>
        <v/>
      </c>
      <c r="N165" s="161">
        <f>IF(L165=" ",0,-PPMT($P$13,L165,$M$14,$M$12))</f>
        <v/>
      </c>
      <c r="O165" s="161">
        <f>IF(L165=" ",0,-IPMT($P$13,L165,$M$14,$M$12))</f>
        <v/>
      </c>
      <c r="P165" s="223" t="n"/>
      <c r="Q165" s="222" t="n"/>
      <c r="R165" s="217">
        <f>+IF(R164&gt;=$S$14," ",(R164+1))</f>
        <v/>
      </c>
      <c r="S165" s="161">
        <f>+IF(R165=" ",0,S164)</f>
        <v/>
      </c>
      <c r="T165" s="161">
        <f>IF(R165=" ",0,-PPMT($V$13,R165,$S$14,$S$12))</f>
        <v/>
      </c>
      <c r="U165" s="161">
        <f>IF(R165=" ",0,-IPMT($V$13,R165,$S$14,$S$12))</f>
        <v/>
      </c>
      <c r="V165" s="218" t="n"/>
      <c r="W165" s="186" t="n"/>
      <c r="AP165" s="161" t="n"/>
      <c r="AQ165" s="161" t="n"/>
      <c r="CS165" s="224" t="n"/>
      <c r="CT165" s="224" t="n"/>
      <c r="CU165" s="224" t="n"/>
      <c r="CV165" s="224" t="n"/>
      <c r="CW165" s="224" t="n"/>
      <c r="CX165" s="224" t="n"/>
      <c r="CY165" s="224" t="n"/>
      <c r="CZ165" s="224" t="n"/>
      <c r="DA165" s="224" t="n"/>
      <c r="DB165" s="224" t="n"/>
      <c r="DC165" s="224" t="n"/>
      <c r="DD165" s="224" t="n"/>
      <c r="DE165" s="224" t="n"/>
      <c r="DF165" s="224" t="n"/>
      <c r="DG165" s="224" t="n"/>
      <c r="DH165" s="224" t="n"/>
      <c r="DI165" s="224" t="n"/>
      <c r="DJ165" s="224" t="n"/>
      <c r="DK165" s="224" t="n"/>
      <c r="DL165" s="224" t="n"/>
      <c r="DM165" s="224" t="n"/>
      <c r="DN165" s="224" t="n"/>
      <c r="DO165" s="224" t="n"/>
      <c r="DP165" s="224" t="n"/>
      <c r="DQ165" s="224" t="n"/>
      <c r="DR165" s="224" t="n"/>
      <c r="DS165" s="224" t="n"/>
      <c r="DT165" s="224" t="n"/>
      <c r="DU165" s="224" t="n"/>
      <c r="DV165" s="224" t="n"/>
      <c r="DW165" s="224" t="n"/>
      <c r="DX165" s="224" t="n"/>
      <c r="DY165" s="224" t="n"/>
      <c r="DZ165" s="224" t="n"/>
      <c r="EA165" s="224" t="n"/>
      <c r="EB165" s="224" t="n"/>
      <c r="EC165" s="224" t="n"/>
    </row>
    <row r="166" hidden="1" ht="12.75" customHeight="1">
      <c r="A166" s="217">
        <f>+IF(A165&gt;=$B$14," ",(A165+1))</f>
        <v/>
      </c>
      <c r="B166" s="161">
        <f>+IF(A166=" ",0,B165)</f>
        <v/>
      </c>
      <c r="C166" s="161">
        <f>IF(A166=" ",0,-PPMT($E$13,A166,$B$14,$B$12))</f>
        <v/>
      </c>
      <c r="D166" s="161">
        <f>IF(A166=" ",0,-IPMT($E$13,A166,$B$14,$B$12))</f>
        <v/>
      </c>
      <c r="F166" s="222" t="n"/>
      <c r="G166" s="217">
        <f>+IF(G165&gt;=$H$14," ",(G165+1))</f>
        <v/>
      </c>
      <c r="H166" s="161">
        <f>+IF(G166=" ",0,H165)</f>
        <v/>
      </c>
      <c r="I166" s="161">
        <f>IF(G166=" ",0,-PPMT($K$13,G166,$H$14,$H$12))</f>
        <v/>
      </c>
      <c r="J166" s="161">
        <f>IF(G166=" ",0,-IPMT($K$13,G166,$H$14,$H$12))</f>
        <v/>
      </c>
      <c r="K166" s="223" t="n"/>
      <c r="L166" s="217">
        <f>+IF(L165&gt;=$M$14," ",(L165+1))</f>
        <v/>
      </c>
      <c r="M166" s="161">
        <f>+IF(L166=" ",0,M165)</f>
        <v/>
      </c>
      <c r="N166" s="161">
        <f>IF(L166=" ",0,-PPMT($P$13,L166,$M$14,$M$12))</f>
        <v/>
      </c>
      <c r="O166" s="161">
        <f>IF(L166=" ",0,-IPMT($P$13,L166,$M$14,$M$12))</f>
        <v/>
      </c>
      <c r="P166" s="223" t="n"/>
      <c r="Q166" s="222" t="n"/>
      <c r="R166" s="217">
        <f>+IF(R165&gt;=$S$14," ",(R165+1))</f>
        <v/>
      </c>
      <c r="S166" s="161">
        <f>+IF(R166=" ",0,S165)</f>
        <v/>
      </c>
      <c r="T166" s="161">
        <f>IF(R166=" ",0,-PPMT($V$13,R166,$S$14,$S$12))</f>
        <v/>
      </c>
      <c r="U166" s="161">
        <f>IF(R166=" ",0,-IPMT($V$13,R166,$S$14,$S$12))</f>
        <v/>
      </c>
      <c r="V166" s="218" t="n"/>
      <c r="W166" s="186" t="n"/>
      <c r="AP166" s="161" t="n"/>
      <c r="AQ166" s="161" t="n"/>
      <c r="CS166" s="224" t="n"/>
      <c r="CT166" s="224" t="n"/>
      <c r="CU166" s="224" t="n"/>
      <c r="CV166" s="224" t="n"/>
      <c r="CW166" s="224" t="n"/>
      <c r="CX166" s="224" t="n"/>
      <c r="CY166" s="224" t="n"/>
      <c r="CZ166" s="224" t="n"/>
      <c r="DA166" s="224" t="n"/>
      <c r="DB166" s="224" t="n"/>
      <c r="DC166" s="224" t="n"/>
      <c r="DD166" s="224" t="n"/>
      <c r="DE166" s="224" t="n"/>
      <c r="DF166" s="224" t="n"/>
      <c r="DG166" s="224" t="n"/>
      <c r="DH166" s="224" t="n"/>
      <c r="DI166" s="224" t="n"/>
      <c r="DJ166" s="224" t="n"/>
      <c r="DK166" s="224" t="n"/>
      <c r="DL166" s="224" t="n"/>
      <c r="DM166" s="224" t="n"/>
      <c r="DN166" s="224" t="n"/>
      <c r="DO166" s="224" t="n"/>
      <c r="DP166" s="224" t="n"/>
      <c r="DQ166" s="224" t="n"/>
      <c r="DR166" s="224" t="n"/>
      <c r="DS166" s="224" t="n"/>
      <c r="DT166" s="224" t="n"/>
      <c r="DU166" s="224" t="n"/>
      <c r="DV166" s="224" t="n"/>
      <c r="DW166" s="224" t="n"/>
      <c r="DX166" s="224" t="n"/>
      <c r="DY166" s="224" t="n"/>
      <c r="DZ166" s="224" t="n"/>
      <c r="EA166" s="224" t="n"/>
      <c r="EB166" s="224" t="n"/>
      <c r="EC166" s="224" t="n"/>
    </row>
    <row r="167" hidden="1" ht="12.75" customHeight="1">
      <c r="A167" s="217">
        <f>+IF(A166&gt;=$B$14," ",(A166+1))</f>
        <v/>
      </c>
      <c r="B167" s="161">
        <f>+IF(A167=" ",0,B166)</f>
        <v/>
      </c>
      <c r="C167" s="161">
        <f>IF(A167=" ",0,-PPMT($E$13,A167,$B$14,$B$12))</f>
        <v/>
      </c>
      <c r="D167" s="161">
        <f>IF(A167=" ",0,-IPMT($E$13,A167,$B$14,$B$12))</f>
        <v/>
      </c>
      <c r="F167" s="222" t="n"/>
      <c r="G167" s="217">
        <f>+IF(G166&gt;=$H$14," ",(G166+1))</f>
        <v/>
      </c>
      <c r="H167" s="161">
        <f>+IF(G167=" ",0,H166)</f>
        <v/>
      </c>
      <c r="I167" s="161">
        <f>IF(G167=" ",0,-PPMT($K$13,G167,$H$14,$H$12))</f>
        <v/>
      </c>
      <c r="J167" s="161">
        <f>IF(G167=" ",0,-IPMT($K$13,G167,$H$14,$H$12))</f>
        <v/>
      </c>
      <c r="K167" s="223" t="n"/>
      <c r="L167" s="217">
        <f>+IF(L166&gt;=$M$14," ",(L166+1))</f>
        <v/>
      </c>
      <c r="M167" s="161">
        <f>+IF(L167=" ",0,M166)</f>
        <v/>
      </c>
      <c r="N167" s="161">
        <f>IF(L167=" ",0,-PPMT($P$13,L167,$M$14,$M$12))</f>
        <v/>
      </c>
      <c r="O167" s="161">
        <f>IF(L167=" ",0,-IPMT($P$13,L167,$M$14,$M$12))</f>
        <v/>
      </c>
      <c r="P167" s="223" t="n"/>
      <c r="Q167" s="222" t="n"/>
      <c r="R167" s="217">
        <f>+IF(R166&gt;=$S$14," ",(R166+1))</f>
        <v/>
      </c>
      <c r="S167" s="161">
        <f>+IF(R167=" ",0,S166)</f>
        <v/>
      </c>
      <c r="T167" s="161">
        <f>IF(R167=" ",0,-PPMT($V$13,R167,$S$14,$S$12))</f>
        <v/>
      </c>
      <c r="U167" s="161">
        <f>IF(R167=" ",0,-IPMT($V$13,R167,$S$14,$S$12))</f>
        <v/>
      </c>
      <c r="V167" s="218" t="n"/>
      <c r="W167" s="186" t="n"/>
      <c r="AP167" s="161" t="n"/>
      <c r="AQ167" s="161" t="n"/>
      <c r="CS167" s="224" t="n"/>
      <c r="CT167" s="224" t="n"/>
      <c r="CU167" s="224" t="n"/>
      <c r="CV167" s="224" t="n"/>
      <c r="CW167" s="224" t="n"/>
      <c r="CX167" s="224" t="n"/>
      <c r="CY167" s="224" t="n"/>
      <c r="CZ167" s="224" t="n"/>
      <c r="DA167" s="224" t="n"/>
      <c r="DB167" s="224" t="n"/>
      <c r="DC167" s="224" t="n"/>
      <c r="DD167" s="224" t="n"/>
      <c r="DE167" s="224" t="n"/>
      <c r="DF167" s="224" t="n"/>
      <c r="DG167" s="224" t="n"/>
      <c r="DH167" s="224" t="n"/>
      <c r="DI167" s="224" t="n"/>
      <c r="DJ167" s="224" t="n"/>
      <c r="DK167" s="224" t="n"/>
      <c r="DL167" s="224" t="n"/>
      <c r="DM167" s="224" t="n"/>
      <c r="DN167" s="224" t="n"/>
      <c r="DO167" s="224" t="n"/>
      <c r="DP167" s="224" t="n"/>
      <c r="DQ167" s="224" t="n"/>
      <c r="DR167" s="224" t="n"/>
      <c r="DS167" s="224" t="n"/>
      <c r="DT167" s="224" t="n"/>
      <c r="DU167" s="224" t="n"/>
      <c r="DV167" s="224" t="n"/>
      <c r="DW167" s="224" t="n"/>
      <c r="DX167" s="224" t="n"/>
      <c r="DY167" s="224" t="n"/>
      <c r="DZ167" s="224" t="n"/>
      <c r="EA167" s="224" t="n"/>
      <c r="EB167" s="224" t="n"/>
      <c r="EC167" s="224" t="n"/>
    </row>
    <row r="168" hidden="1" ht="12.75" customHeight="1">
      <c r="A168" s="217">
        <f>+IF(A167&gt;=$B$14," ",(A167+1))</f>
        <v/>
      </c>
      <c r="B168" s="161">
        <f>+IF(A168=" ",0,B167)</f>
        <v/>
      </c>
      <c r="C168" s="161">
        <f>IF(A168=" ",0,-PPMT($E$13,A168,$B$14,$B$12))</f>
        <v/>
      </c>
      <c r="D168" s="161">
        <f>IF(A168=" ",0,-IPMT($E$13,A168,$B$14,$B$12))</f>
        <v/>
      </c>
      <c r="F168" s="222" t="n"/>
      <c r="G168" s="217">
        <f>+IF(G167&gt;=$H$14," ",(G167+1))</f>
        <v/>
      </c>
      <c r="H168" s="161">
        <f>+IF(G168=" ",0,H167)</f>
        <v/>
      </c>
      <c r="I168" s="161">
        <f>IF(G168=" ",0,-PPMT($K$13,G168,$H$14,$H$12))</f>
        <v/>
      </c>
      <c r="J168" s="161">
        <f>IF(G168=" ",0,-IPMT($K$13,G168,$H$14,$H$12))</f>
        <v/>
      </c>
      <c r="K168" s="223" t="n"/>
      <c r="L168" s="217">
        <f>+IF(L167&gt;=$M$14," ",(L167+1))</f>
        <v/>
      </c>
      <c r="M168" s="161">
        <f>+IF(L168=" ",0,M167)</f>
        <v/>
      </c>
      <c r="N168" s="161">
        <f>IF(L168=" ",0,-PPMT($P$13,L168,$M$14,$M$12))</f>
        <v/>
      </c>
      <c r="O168" s="161">
        <f>IF(L168=" ",0,-IPMT($P$13,L168,$M$14,$M$12))</f>
        <v/>
      </c>
      <c r="P168" s="223" t="n"/>
      <c r="Q168" s="222" t="n"/>
      <c r="R168" s="217">
        <f>+IF(R167&gt;=$S$14," ",(R167+1))</f>
        <v/>
      </c>
      <c r="S168" s="161">
        <f>+IF(R168=" ",0,S167)</f>
        <v/>
      </c>
      <c r="T168" s="161">
        <f>IF(R168=" ",0,-PPMT($V$13,R168,$S$14,$S$12))</f>
        <v/>
      </c>
      <c r="U168" s="161">
        <f>IF(R168=" ",0,-IPMT($V$13,R168,$S$14,$S$12))</f>
        <v/>
      </c>
      <c r="V168" s="218" t="n"/>
      <c r="W168" s="186" t="n"/>
      <c r="AP168" s="161" t="n"/>
      <c r="AQ168" s="161" t="n"/>
      <c r="CS168" s="224" t="n"/>
      <c r="CT168" s="224" t="n"/>
      <c r="CU168" s="224" t="n"/>
      <c r="CV168" s="224" t="n"/>
      <c r="CW168" s="224" t="n"/>
      <c r="CX168" s="224" t="n"/>
      <c r="CY168" s="224" t="n"/>
      <c r="CZ168" s="224" t="n"/>
      <c r="DA168" s="224" t="n"/>
      <c r="DB168" s="224" t="n"/>
      <c r="DC168" s="224" t="n"/>
      <c r="DD168" s="224" t="n"/>
      <c r="DE168" s="224" t="n"/>
      <c r="DF168" s="224" t="n"/>
      <c r="DG168" s="224" t="n"/>
      <c r="DH168" s="224" t="n"/>
      <c r="DI168" s="224" t="n"/>
      <c r="DJ168" s="224" t="n"/>
      <c r="DK168" s="224" t="n"/>
      <c r="DL168" s="224" t="n"/>
      <c r="DM168" s="224" t="n"/>
      <c r="DN168" s="224" t="n"/>
      <c r="DO168" s="224" t="n"/>
      <c r="DP168" s="224" t="n"/>
      <c r="DQ168" s="224" t="n"/>
      <c r="DR168" s="224" t="n"/>
      <c r="DS168" s="224" t="n"/>
      <c r="DT168" s="224" t="n"/>
      <c r="DU168" s="224" t="n"/>
      <c r="DV168" s="224" t="n"/>
      <c r="DW168" s="224" t="n"/>
      <c r="DX168" s="224" t="n"/>
      <c r="DY168" s="224" t="n"/>
      <c r="DZ168" s="224" t="n"/>
      <c r="EA168" s="224" t="n"/>
      <c r="EB168" s="224" t="n"/>
      <c r="EC168" s="224" t="n"/>
    </row>
    <row r="169" hidden="1" ht="12.75" customHeight="1">
      <c r="A169" s="217">
        <f>+IF(A168&gt;=$B$14," ",(A168+1))</f>
        <v/>
      </c>
      <c r="B169" s="161">
        <f>+IF(A169=" ",0,B168)</f>
        <v/>
      </c>
      <c r="C169" s="161">
        <f>IF(A169=" ",0,-PPMT($E$13,A169,$B$14,$B$12))</f>
        <v/>
      </c>
      <c r="D169" s="161">
        <f>IF(A169=" ",0,-IPMT($E$13,A169,$B$14,$B$12))</f>
        <v/>
      </c>
      <c r="F169" s="222" t="n"/>
      <c r="G169" s="217">
        <f>+IF(G168&gt;=$H$14," ",(G168+1))</f>
        <v/>
      </c>
      <c r="H169" s="161">
        <f>+IF(G169=" ",0,H168)</f>
        <v/>
      </c>
      <c r="I169" s="161">
        <f>IF(G169=" ",0,-PPMT($K$13,G169,$H$14,$H$12))</f>
        <v/>
      </c>
      <c r="J169" s="161">
        <f>IF(G169=" ",0,-IPMT($K$13,G169,$H$14,$H$12))</f>
        <v/>
      </c>
      <c r="K169" s="223" t="n"/>
      <c r="L169" s="217">
        <f>+IF(L168&gt;=$M$14," ",(L168+1))</f>
        <v/>
      </c>
      <c r="M169" s="161">
        <f>+IF(L169=" ",0,M168)</f>
        <v/>
      </c>
      <c r="N169" s="161">
        <f>IF(L169=" ",0,-PPMT($P$13,L169,$M$14,$M$12))</f>
        <v/>
      </c>
      <c r="O169" s="161">
        <f>IF(L169=" ",0,-IPMT($P$13,L169,$M$14,$M$12))</f>
        <v/>
      </c>
      <c r="P169" s="223" t="n"/>
      <c r="Q169" s="222" t="n"/>
      <c r="R169" s="217">
        <f>+IF(R168&gt;=$S$14," ",(R168+1))</f>
        <v/>
      </c>
      <c r="S169" s="161">
        <f>+IF(R169=" ",0,S168)</f>
        <v/>
      </c>
      <c r="T169" s="161">
        <f>IF(R169=" ",0,-PPMT($V$13,R169,$S$14,$S$12))</f>
        <v/>
      </c>
      <c r="U169" s="161">
        <f>IF(R169=" ",0,-IPMT($V$13,R169,$S$14,$S$12))</f>
        <v/>
      </c>
      <c r="V169" s="218" t="n"/>
      <c r="W169" s="186" t="n"/>
      <c r="AP169" s="161" t="n"/>
      <c r="AQ169" s="161" t="n"/>
      <c r="CS169" s="224" t="n"/>
      <c r="CT169" s="224" t="n"/>
      <c r="CU169" s="224" t="n"/>
      <c r="CV169" s="224" t="n"/>
      <c r="CW169" s="224" t="n"/>
      <c r="CX169" s="224" t="n"/>
      <c r="CY169" s="224" t="n"/>
      <c r="CZ169" s="224" t="n"/>
      <c r="DA169" s="224" t="n"/>
      <c r="DB169" s="224" t="n"/>
      <c r="DC169" s="224" t="n"/>
      <c r="DD169" s="224" t="n"/>
      <c r="DE169" s="224" t="n"/>
      <c r="DF169" s="224" t="n"/>
      <c r="DG169" s="224" t="n"/>
      <c r="DH169" s="224" t="n"/>
      <c r="DI169" s="224" t="n"/>
      <c r="DJ169" s="224" t="n"/>
      <c r="DK169" s="224" t="n"/>
      <c r="DL169" s="224" t="n"/>
      <c r="DM169" s="224" t="n"/>
      <c r="DN169" s="224" t="n"/>
      <c r="DO169" s="224" t="n"/>
      <c r="DP169" s="224" t="n"/>
      <c r="DQ169" s="224" t="n"/>
      <c r="DR169" s="224" t="n"/>
      <c r="DS169" s="224" t="n"/>
      <c r="DT169" s="224" t="n"/>
      <c r="DU169" s="224" t="n"/>
      <c r="DV169" s="224" t="n"/>
      <c r="DW169" s="224" t="n"/>
      <c r="DX169" s="224" t="n"/>
      <c r="DY169" s="224" t="n"/>
      <c r="DZ169" s="224" t="n"/>
      <c r="EA169" s="224" t="n"/>
      <c r="EB169" s="224" t="n"/>
      <c r="EC169" s="224" t="n"/>
    </row>
    <row r="170" hidden="1" ht="12.75" customHeight="1">
      <c r="A170" s="217">
        <f>+IF(A169&gt;=$B$14," ",(A169+1))</f>
        <v/>
      </c>
      <c r="B170" s="161">
        <f>+IF(A170=" ",0,B169)</f>
        <v/>
      </c>
      <c r="C170" s="161">
        <f>IF(A170=" ",0,-PPMT($E$13,A170,$B$14,$B$12))</f>
        <v/>
      </c>
      <c r="D170" s="161">
        <f>IF(A170=" ",0,-IPMT($E$13,A170,$B$14,$B$12))</f>
        <v/>
      </c>
      <c r="F170" s="222" t="n"/>
      <c r="G170" s="217">
        <f>+IF(G169&gt;=$H$14," ",(G169+1))</f>
        <v/>
      </c>
      <c r="H170" s="161">
        <f>+IF(G170=" ",0,H169)</f>
        <v/>
      </c>
      <c r="I170" s="161">
        <f>IF(G170=" ",0,-PPMT($K$13,G170,$H$14,$H$12))</f>
        <v/>
      </c>
      <c r="J170" s="161">
        <f>IF(G170=" ",0,-IPMT($K$13,G170,$H$14,$H$12))</f>
        <v/>
      </c>
      <c r="K170" s="223" t="n"/>
      <c r="L170" s="217">
        <f>+IF(L169&gt;=$M$14," ",(L169+1))</f>
        <v/>
      </c>
      <c r="M170" s="161">
        <f>+IF(L170=" ",0,M169)</f>
        <v/>
      </c>
      <c r="N170" s="161">
        <f>IF(L170=" ",0,-PPMT($P$13,L170,$M$14,$M$12))</f>
        <v/>
      </c>
      <c r="O170" s="161">
        <f>IF(L170=" ",0,-IPMT($P$13,L170,$M$14,$M$12))</f>
        <v/>
      </c>
      <c r="P170" s="223" t="n"/>
      <c r="Q170" s="222" t="n"/>
      <c r="R170" s="217">
        <f>+IF(R169&gt;=$S$14," ",(R169+1))</f>
        <v/>
      </c>
      <c r="S170" s="161">
        <f>+IF(R170=" ",0,S169)</f>
        <v/>
      </c>
      <c r="T170" s="161">
        <f>IF(R170=" ",0,-PPMT($V$13,R170,$S$14,$S$12))</f>
        <v/>
      </c>
      <c r="U170" s="161">
        <f>IF(R170=" ",0,-IPMT($V$13,R170,$S$14,$S$12))</f>
        <v/>
      </c>
      <c r="V170" s="218" t="n"/>
      <c r="W170" s="186" t="n"/>
      <c r="AP170" s="161" t="n"/>
      <c r="AQ170" s="161" t="n"/>
      <c r="CS170" s="224" t="n"/>
      <c r="CT170" s="224" t="n"/>
      <c r="CU170" s="224" t="n"/>
      <c r="CV170" s="224" t="n"/>
      <c r="CW170" s="224" t="n"/>
      <c r="CX170" s="224" t="n"/>
      <c r="CY170" s="224" t="n"/>
      <c r="CZ170" s="224" t="n"/>
      <c r="DA170" s="224" t="n"/>
      <c r="DB170" s="224" t="n"/>
      <c r="DC170" s="224" t="n"/>
      <c r="DD170" s="224" t="n"/>
      <c r="DE170" s="224" t="n"/>
      <c r="DF170" s="224" t="n"/>
      <c r="DG170" s="224" t="n"/>
      <c r="DH170" s="224" t="n"/>
      <c r="DI170" s="224" t="n"/>
      <c r="DJ170" s="224" t="n"/>
      <c r="DK170" s="224" t="n"/>
      <c r="DL170" s="224" t="n"/>
      <c r="DM170" s="224" t="n"/>
      <c r="DN170" s="224" t="n"/>
      <c r="DO170" s="224" t="n"/>
      <c r="DP170" s="224" t="n"/>
      <c r="DQ170" s="224" t="n"/>
      <c r="DR170" s="224" t="n"/>
      <c r="DS170" s="224" t="n"/>
      <c r="DT170" s="224" t="n"/>
      <c r="DU170" s="224" t="n"/>
      <c r="DV170" s="224" t="n"/>
      <c r="DW170" s="224" t="n"/>
      <c r="DX170" s="224" t="n"/>
      <c r="DY170" s="224" t="n"/>
      <c r="DZ170" s="224" t="n"/>
      <c r="EA170" s="224" t="n"/>
      <c r="EB170" s="224" t="n"/>
      <c r="EC170" s="224" t="n"/>
    </row>
    <row r="171" hidden="1" ht="12.75" customHeight="1">
      <c r="A171" s="217">
        <f>+IF(A170&gt;=$B$14," ",(A170+1))</f>
        <v/>
      </c>
      <c r="B171" s="161">
        <f>+IF(A171=" ",0,B170)</f>
        <v/>
      </c>
      <c r="C171" s="161">
        <f>IF(A171=" ",0,-PPMT($E$13,A171,$B$14,$B$12))</f>
        <v/>
      </c>
      <c r="D171" s="161">
        <f>IF(A171=" ",0,-IPMT($E$13,A171,$B$14,$B$12))</f>
        <v/>
      </c>
      <c r="F171" s="222" t="n"/>
      <c r="G171" s="217">
        <f>+IF(G170&gt;=$H$14," ",(G170+1))</f>
        <v/>
      </c>
      <c r="H171" s="161">
        <f>+IF(G171=" ",0,H170)</f>
        <v/>
      </c>
      <c r="I171" s="161">
        <f>IF(G171=" ",0,-PPMT($K$13,G171,$H$14,$H$12))</f>
        <v/>
      </c>
      <c r="J171" s="161">
        <f>IF(G171=" ",0,-IPMT($K$13,G171,$H$14,$H$12))</f>
        <v/>
      </c>
      <c r="K171" s="223" t="n"/>
      <c r="L171" s="217">
        <f>+IF(L170&gt;=$M$14," ",(L170+1))</f>
        <v/>
      </c>
      <c r="M171" s="161">
        <f>+IF(L171=" ",0,M170)</f>
        <v/>
      </c>
      <c r="N171" s="161">
        <f>IF(L171=" ",0,-PPMT($P$13,L171,$M$14,$M$12))</f>
        <v/>
      </c>
      <c r="O171" s="161">
        <f>IF(L171=" ",0,-IPMT($P$13,L171,$M$14,$M$12))</f>
        <v/>
      </c>
      <c r="P171" s="223" t="n"/>
      <c r="Q171" s="222" t="n"/>
      <c r="R171" s="217">
        <f>+IF(R170&gt;=$S$14," ",(R170+1))</f>
        <v/>
      </c>
      <c r="S171" s="161">
        <f>+IF(R171=" ",0,S170)</f>
        <v/>
      </c>
      <c r="T171" s="161">
        <f>IF(R171=" ",0,-PPMT($V$13,R171,$S$14,$S$12))</f>
        <v/>
      </c>
      <c r="U171" s="161">
        <f>IF(R171=" ",0,-IPMT($V$13,R171,$S$14,$S$12))</f>
        <v/>
      </c>
      <c r="V171" s="218" t="n"/>
      <c r="W171" s="186" t="n"/>
      <c r="AP171" s="161" t="n"/>
      <c r="AQ171" s="161" t="n"/>
      <c r="CS171" s="224" t="n"/>
      <c r="CT171" s="224" t="n"/>
      <c r="CU171" s="224" t="n"/>
      <c r="CV171" s="224" t="n"/>
      <c r="CW171" s="224" t="n"/>
      <c r="CX171" s="224" t="n"/>
      <c r="CY171" s="224" t="n"/>
      <c r="CZ171" s="224" t="n"/>
      <c r="DA171" s="224" t="n"/>
      <c r="DB171" s="224" t="n"/>
      <c r="DC171" s="224" t="n"/>
      <c r="DD171" s="224" t="n"/>
      <c r="DE171" s="224" t="n"/>
      <c r="DF171" s="224" t="n"/>
      <c r="DG171" s="224" t="n"/>
      <c r="DH171" s="224" t="n"/>
      <c r="DI171" s="224" t="n"/>
      <c r="DJ171" s="224" t="n"/>
      <c r="DK171" s="224" t="n"/>
      <c r="DL171" s="224" t="n"/>
      <c r="DM171" s="224" t="n"/>
      <c r="DN171" s="224" t="n"/>
      <c r="DO171" s="224" t="n"/>
      <c r="DP171" s="224" t="n"/>
      <c r="DQ171" s="224" t="n"/>
      <c r="DR171" s="224" t="n"/>
      <c r="DS171" s="224" t="n"/>
      <c r="DT171" s="224" t="n"/>
      <c r="DU171" s="224" t="n"/>
      <c r="DV171" s="224" t="n"/>
      <c r="DW171" s="224" t="n"/>
      <c r="DX171" s="224" t="n"/>
      <c r="DY171" s="224" t="n"/>
      <c r="DZ171" s="224" t="n"/>
      <c r="EA171" s="224" t="n"/>
      <c r="EB171" s="224" t="n"/>
      <c r="EC171" s="224" t="n"/>
    </row>
    <row r="172" hidden="1" ht="12.75" customHeight="1">
      <c r="A172" s="217">
        <f>+IF(A171&gt;=$B$14," ",(A171+1))</f>
        <v/>
      </c>
      <c r="B172" s="161">
        <f>+IF(A172=" ",0,B171)</f>
        <v/>
      </c>
      <c r="C172" s="161">
        <f>IF(A172=" ",0,-PPMT($E$13,A172,$B$14,$B$12))</f>
        <v/>
      </c>
      <c r="D172" s="161">
        <f>IF(A172=" ",0,-IPMT($E$13,A172,$B$14,$B$12))</f>
        <v/>
      </c>
      <c r="F172" s="222" t="n"/>
      <c r="G172" s="217">
        <f>+IF(G171&gt;=$H$14," ",(G171+1))</f>
        <v/>
      </c>
      <c r="H172" s="161">
        <f>+IF(G172=" ",0,H171)</f>
        <v/>
      </c>
      <c r="I172" s="161">
        <f>IF(G172=" ",0,-PPMT($K$13,G172,$H$14,$H$12))</f>
        <v/>
      </c>
      <c r="J172" s="161">
        <f>IF(G172=" ",0,-IPMT($K$13,G172,$H$14,$H$12))</f>
        <v/>
      </c>
      <c r="K172" s="223" t="n"/>
      <c r="L172" s="217">
        <f>+IF(L171&gt;=$M$14," ",(L171+1))</f>
        <v/>
      </c>
      <c r="M172" s="161">
        <f>+IF(L172=" ",0,M171)</f>
        <v/>
      </c>
      <c r="N172" s="161">
        <f>IF(L172=" ",0,-PPMT($P$13,L172,$M$14,$M$12))</f>
        <v/>
      </c>
      <c r="O172" s="161">
        <f>IF(L172=" ",0,-IPMT($P$13,L172,$M$14,$M$12))</f>
        <v/>
      </c>
      <c r="P172" s="223" t="n"/>
      <c r="Q172" s="222" t="n"/>
      <c r="R172" s="217">
        <f>+IF(R171&gt;=$S$14," ",(R171+1))</f>
        <v/>
      </c>
      <c r="S172" s="161">
        <f>+IF(R172=" ",0,S171)</f>
        <v/>
      </c>
      <c r="T172" s="161">
        <f>IF(R172=" ",0,-PPMT($V$13,R172,$S$14,$S$12))</f>
        <v/>
      </c>
      <c r="U172" s="161">
        <f>IF(R172=" ",0,-IPMT($V$13,R172,$S$14,$S$12))</f>
        <v/>
      </c>
      <c r="V172" s="218" t="n"/>
      <c r="W172" s="186" t="n"/>
      <c r="AP172" s="161" t="n"/>
      <c r="AQ172" s="161" t="n"/>
      <c r="CS172" s="224" t="n"/>
      <c r="CT172" s="224" t="n"/>
      <c r="CU172" s="224" t="n"/>
      <c r="CV172" s="224" t="n"/>
      <c r="CW172" s="224" t="n"/>
      <c r="CX172" s="224" t="n"/>
      <c r="CY172" s="224" t="n"/>
      <c r="CZ172" s="224" t="n"/>
      <c r="DA172" s="224" t="n"/>
      <c r="DB172" s="224" t="n"/>
      <c r="DC172" s="224" t="n"/>
      <c r="DD172" s="224" t="n"/>
      <c r="DE172" s="224" t="n"/>
      <c r="DF172" s="224" t="n"/>
      <c r="DG172" s="224" t="n"/>
      <c r="DH172" s="224" t="n"/>
      <c r="DI172" s="224" t="n"/>
      <c r="DJ172" s="224" t="n"/>
      <c r="DK172" s="224" t="n"/>
      <c r="DL172" s="224" t="n"/>
      <c r="DM172" s="224" t="n"/>
      <c r="DN172" s="224" t="n"/>
      <c r="DO172" s="224" t="n"/>
      <c r="DP172" s="224" t="n"/>
      <c r="DQ172" s="224" t="n"/>
      <c r="DR172" s="224" t="n"/>
      <c r="DS172" s="224" t="n"/>
      <c r="DT172" s="224" t="n"/>
      <c r="DU172" s="224" t="n"/>
      <c r="DV172" s="224" t="n"/>
      <c r="DW172" s="224" t="n"/>
      <c r="DX172" s="224" t="n"/>
      <c r="DY172" s="224" t="n"/>
      <c r="DZ172" s="224" t="n"/>
      <c r="EA172" s="224" t="n"/>
      <c r="EB172" s="224" t="n"/>
      <c r="EC172" s="224" t="n"/>
    </row>
    <row r="173" hidden="1" ht="12.75" customHeight="1">
      <c r="A173" s="217">
        <f>+IF(A172&gt;=$B$14," ",(A172+1))</f>
        <v/>
      </c>
      <c r="B173" s="161">
        <f>+IF(A173=" ",0,B172)</f>
        <v/>
      </c>
      <c r="C173" s="161">
        <f>IF(A173=" ",0,-PPMT($E$13,A173,$B$14,$B$12))</f>
        <v/>
      </c>
      <c r="D173" s="161">
        <f>IF(A173=" ",0,-IPMT($E$13,A173,$B$14,$B$12))</f>
        <v/>
      </c>
      <c r="F173" s="222" t="n"/>
      <c r="G173" s="217">
        <f>+IF(G172&gt;=$H$14," ",(G172+1))</f>
        <v/>
      </c>
      <c r="H173" s="161">
        <f>+IF(G173=" ",0,H172)</f>
        <v/>
      </c>
      <c r="I173" s="161">
        <f>IF(G173=" ",0,-PPMT($K$13,G173,$H$14,$H$12))</f>
        <v/>
      </c>
      <c r="J173" s="161">
        <f>IF(G173=" ",0,-IPMT($K$13,G173,$H$14,$H$12))</f>
        <v/>
      </c>
      <c r="K173" s="223" t="n"/>
      <c r="L173" s="217">
        <f>+IF(L172&gt;=$M$14," ",(L172+1))</f>
        <v/>
      </c>
      <c r="M173" s="161">
        <f>+IF(L173=" ",0,M172)</f>
        <v/>
      </c>
      <c r="N173" s="161">
        <f>IF(L173=" ",0,-PPMT($P$13,L173,$M$14,$M$12))</f>
        <v/>
      </c>
      <c r="O173" s="161">
        <f>IF(L173=" ",0,-IPMT($P$13,L173,$M$14,$M$12))</f>
        <v/>
      </c>
      <c r="P173" s="223" t="n"/>
      <c r="Q173" s="222" t="n"/>
      <c r="R173" s="217">
        <f>+IF(R172&gt;=$S$14," ",(R172+1))</f>
        <v/>
      </c>
      <c r="S173" s="161">
        <f>+IF(R173=" ",0,S172)</f>
        <v/>
      </c>
      <c r="T173" s="161">
        <f>IF(R173=" ",0,-PPMT($V$13,R173,$S$14,$S$12))</f>
        <v/>
      </c>
      <c r="U173" s="161">
        <f>IF(R173=" ",0,-IPMT($V$13,R173,$S$14,$S$12))</f>
        <v/>
      </c>
      <c r="V173" s="218" t="n"/>
      <c r="W173" s="186" t="n"/>
      <c r="AP173" s="161" t="n"/>
      <c r="AQ173" s="161" t="n"/>
      <c r="CS173" s="224" t="n"/>
      <c r="CT173" s="224" t="n"/>
      <c r="CU173" s="224" t="n"/>
      <c r="CV173" s="224" t="n"/>
      <c r="CW173" s="224" t="n"/>
      <c r="CX173" s="224" t="n"/>
      <c r="CY173" s="224" t="n"/>
      <c r="CZ173" s="224" t="n"/>
      <c r="DA173" s="224" t="n"/>
      <c r="DB173" s="224" t="n"/>
      <c r="DC173" s="224" t="n"/>
      <c r="DD173" s="224" t="n"/>
      <c r="DE173" s="224" t="n"/>
      <c r="DF173" s="224" t="n"/>
      <c r="DG173" s="224" t="n"/>
      <c r="DH173" s="224" t="n"/>
      <c r="DI173" s="224" t="n"/>
      <c r="DJ173" s="224" t="n"/>
      <c r="DK173" s="224" t="n"/>
      <c r="DL173" s="224" t="n"/>
      <c r="DM173" s="224" t="n"/>
      <c r="DN173" s="224" t="n"/>
      <c r="DO173" s="224" t="n"/>
      <c r="DP173" s="224" t="n"/>
      <c r="DQ173" s="224" t="n"/>
      <c r="DR173" s="224" t="n"/>
      <c r="DS173" s="224" t="n"/>
      <c r="DT173" s="224" t="n"/>
      <c r="DU173" s="224" t="n"/>
      <c r="DV173" s="224" t="n"/>
      <c r="DW173" s="224" t="n"/>
      <c r="DX173" s="224" t="n"/>
      <c r="DY173" s="224" t="n"/>
      <c r="DZ173" s="224" t="n"/>
      <c r="EA173" s="224" t="n"/>
      <c r="EB173" s="224" t="n"/>
      <c r="EC173" s="224" t="n"/>
    </row>
    <row r="174" hidden="1" ht="12.75" customHeight="1">
      <c r="A174" s="217">
        <f>+IF(A173&gt;=$B$14," ",(A173+1))</f>
        <v/>
      </c>
      <c r="B174" s="161">
        <f>+IF(A174=" ",0,B173)</f>
        <v/>
      </c>
      <c r="C174" s="161">
        <f>IF(A174=" ",0,-PPMT($E$13,A174,$B$14,$B$12))</f>
        <v/>
      </c>
      <c r="D174" s="161">
        <f>IF(A174=" ",0,-IPMT($E$13,A174,$B$14,$B$12))</f>
        <v/>
      </c>
      <c r="F174" s="222" t="n"/>
      <c r="G174" s="217">
        <f>+IF(G173&gt;=$H$14," ",(G173+1))</f>
        <v/>
      </c>
      <c r="H174" s="161">
        <f>+IF(G174=" ",0,H173)</f>
        <v/>
      </c>
      <c r="I174" s="161">
        <f>IF(G174=" ",0,-PPMT($K$13,G174,$H$14,$H$12))</f>
        <v/>
      </c>
      <c r="J174" s="161">
        <f>IF(G174=" ",0,-IPMT($K$13,G174,$H$14,$H$12))</f>
        <v/>
      </c>
      <c r="K174" s="223" t="n"/>
      <c r="L174" s="217">
        <f>+IF(L173&gt;=$M$14," ",(L173+1))</f>
        <v/>
      </c>
      <c r="M174" s="161">
        <f>+IF(L174=" ",0,M173)</f>
        <v/>
      </c>
      <c r="N174" s="161">
        <f>IF(L174=" ",0,-PPMT($P$13,L174,$M$14,$M$12))</f>
        <v/>
      </c>
      <c r="O174" s="161">
        <f>IF(L174=" ",0,-IPMT($P$13,L174,$M$14,$M$12))</f>
        <v/>
      </c>
      <c r="P174" s="223" t="n"/>
      <c r="Q174" s="222" t="n"/>
      <c r="R174" s="217">
        <f>+IF(R173&gt;=$S$14," ",(R173+1))</f>
        <v/>
      </c>
      <c r="S174" s="161">
        <f>+IF(R174=" ",0,S173)</f>
        <v/>
      </c>
      <c r="T174" s="161">
        <f>IF(R174=" ",0,-PPMT($V$13,R174,$S$14,$S$12))</f>
        <v/>
      </c>
      <c r="U174" s="161">
        <f>IF(R174=" ",0,-IPMT($V$13,R174,$S$14,$S$12))</f>
        <v/>
      </c>
      <c r="V174" s="218" t="n"/>
      <c r="W174" s="186" t="n"/>
      <c r="AP174" s="161" t="n"/>
      <c r="AQ174" s="161" t="n"/>
      <c r="CS174" s="224" t="n"/>
      <c r="CT174" s="224" t="n"/>
      <c r="CU174" s="224" t="n"/>
      <c r="CV174" s="224" t="n"/>
      <c r="CW174" s="224" t="n"/>
      <c r="CX174" s="224" t="n"/>
      <c r="CY174" s="224" t="n"/>
      <c r="CZ174" s="224" t="n"/>
      <c r="DA174" s="224" t="n"/>
      <c r="DB174" s="224" t="n"/>
      <c r="DC174" s="224" t="n"/>
      <c r="DD174" s="224" t="n"/>
      <c r="DE174" s="224" t="n"/>
      <c r="DF174" s="224" t="n"/>
      <c r="DG174" s="224" t="n"/>
      <c r="DH174" s="224" t="n"/>
      <c r="DI174" s="224" t="n"/>
      <c r="DJ174" s="224" t="n"/>
      <c r="DK174" s="224" t="n"/>
      <c r="DL174" s="224" t="n"/>
      <c r="DM174" s="224" t="n"/>
      <c r="DN174" s="224" t="n"/>
      <c r="DO174" s="224" t="n"/>
      <c r="DP174" s="224" t="n"/>
      <c r="DQ174" s="224" t="n"/>
      <c r="DR174" s="224" t="n"/>
      <c r="DS174" s="224" t="n"/>
      <c r="DT174" s="224" t="n"/>
      <c r="DU174" s="224" t="n"/>
      <c r="DV174" s="224" t="n"/>
      <c r="DW174" s="224" t="n"/>
      <c r="DX174" s="224" t="n"/>
      <c r="DY174" s="224" t="n"/>
      <c r="DZ174" s="224" t="n"/>
      <c r="EA174" s="224" t="n"/>
      <c r="EB174" s="224" t="n"/>
      <c r="EC174" s="224" t="n"/>
    </row>
    <row r="175" hidden="1" ht="12.75" customHeight="1">
      <c r="A175" s="217">
        <f>+IF(A174&gt;=$B$14," ",(A174+1))</f>
        <v/>
      </c>
      <c r="B175" s="161">
        <f>+IF(A175=" ",0,B174)</f>
        <v/>
      </c>
      <c r="C175" s="161">
        <f>IF(A175=" ",0,-PPMT($E$13,A175,$B$14,$B$12))</f>
        <v/>
      </c>
      <c r="D175" s="161">
        <f>IF(A175=" ",0,-IPMT($E$13,A175,$B$14,$B$12))</f>
        <v/>
      </c>
      <c r="F175" s="222" t="n"/>
      <c r="G175" s="217">
        <f>+IF(G174&gt;=$H$14," ",(G174+1))</f>
        <v/>
      </c>
      <c r="H175" s="161">
        <f>+IF(G175=" ",0,H174)</f>
        <v/>
      </c>
      <c r="I175" s="161">
        <f>IF(G175=" ",0,-PPMT($K$13,G175,$H$14,$H$12))</f>
        <v/>
      </c>
      <c r="J175" s="161">
        <f>IF(G175=" ",0,-IPMT($K$13,G175,$H$14,$H$12))</f>
        <v/>
      </c>
      <c r="K175" s="223" t="n"/>
      <c r="L175" s="217">
        <f>+IF(L174&gt;=$M$14," ",(L174+1))</f>
        <v/>
      </c>
      <c r="M175" s="161">
        <f>+IF(L175=" ",0,M174)</f>
        <v/>
      </c>
      <c r="N175" s="161">
        <f>IF(L175=" ",0,-PPMT($P$13,L175,$M$14,$M$12))</f>
        <v/>
      </c>
      <c r="O175" s="161">
        <f>IF(L175=" ",0,-IPMT($P$13,L175,$M$14,$M$12))</f>
        <v/>
      </c>
      <c r="P175" s="223" t="n"/>
      <c r="Q175" s="222" t="n"/>
      <c r="R175" s="217">
        <f>+IF(R174&gt;=$S$14," ",(R174+1))</f>
        <v/>
      </c>
      <c r="S175" s="161">
        <f>+IF(R175=" ",0,S174)</f>
        <v/>
      </c>
      <c r="T175" s="161">
        <f>IF(R175=" ",0,-PPMT($V$13,R175,$S$14,$S$12))</f>
        <v/>
      </c>
      <c r="U175" s="161">
        <f>IF(R175=" ",0,-IPMT($V$13,R175,$S$14,$S$12))</f>
        <v/>
      </c>
      <c r="V175" s="218" t="n"/>
      <c r="W175" s="186" t="n"/>
      <c r="AP175" s="161" t="n"/>
      <c r="AQ175" s="161" t="n"/>
      <c r="CS175" s="224" t="n"/>
      <c r="CT175" s="224" t="n"/>
      <c r="CU175" s="224" t="n"/>
      <c r="CV175" s="224" t="n"/>
      <c r="CW175" s="224" t="n"/>
      <c r="CX175" s="224" t="n"/>
      <c r="CY175" s="224" t="n"/>
      <c r="CZ175" s="224" t="n"/>
      <c r="DA175" s="224" t="n"/>
      <c r="DB175" s="224" t="n"/>
      <c r="DC175" s="224" t="n"/>
      <c r="DD175" s="224" t="n"/>
      <c r="DE175" s="224" t="n"/>
      <c r="DF175" s="224" t="n"/>
      <c r="DG175" s="224" t="n"/>
      <c r="DH175" s="224" t="n"/>
      <c r="DI175" s="224" t="n"/>
      <c r="DJ175" s="224" t="n"/>
      <c r="DK175" s="224" t="n"/>
      <c r="DL175" s="224" t="n"/>
      <c r="DM175" s="224" t="n"/>
      <c r="DN175" s="224" t="n"/>
      <c r="DO175" s="224" t="n"/>
      <c r="DP175" s="224" t="n"/>
      <c r="DQ175" s="224" t="n"/>
      <c r="DR175" s="224" t="n"/>
      <c r="DS175" s="224" t="n"/>
      <c r="DT175" s="224" t="n"/>
      <c r="DU175" s="224" t="n"/>
      <c r="DV175" s="224" t="n"/>
      <c r="DW175" s="224" t="n"/>
      <c r="DX175" s="224" t="n"/>
      <c r="DY175" s="224" t="n"/>
      <c r="DZ175" s="224" t="n"/>
      <c r="EA175" s="224" t="n"/>
      <c r="EB175" s="224" t="n"/>
      <c r="EC175" s="224" t="n"/>
    </row>
    <row r="176" hidden="1" ht="12.75" customHeight="1">
      <c r="A176" s="217">
        <f>+IF(A175&gt;=$B$14," ",(A175+1))</f>
        <v/>
      </c>
      <c r="B176" s="161">
        <f>+IF(A176=" ",0,B175)</f>
        <v/>
      </c>
      <c r="C176" s="161">
        <f>IF(A176=" ",0,-PPMT($E$13,A176,$B$14,$B$12))</f>
        <v/>
      </c>
      <c r="D176" s="161">
        <f>IF(A176=" ",0,-IPMT($E$13,A176,$B$14,$B$12))</f>
        <v/>
      </c>
      <c r="F176" s="222" t="n"/>
      <c r="G176" s="217">
        <f>+IF(G175&gt;=$H$14," ",(G175+1))</f>
        <v/>
      </c>
      <c r="H176" s="161">
        <f>+IF(G176=" ",0,H175)</f>
        <v/>
      </c>
      <c r="I176" s="161">
        <f>IF(G176=" ",0,-PPMT($K$13,G176,$H$14,$H$12))</f>
        <v/>
      </c>
      <c r="J176" s="161">
        <f>IF(G176=" ",0,-IPMT($K$13,G176,$H$14,$H$12))</f>
        <v/>
      </c>
      <c r="K176" s="223" t="n"/>
      <c r="L176" s="217">
        <f>+IF(L175&gt;=$M$14," ",(L175+1))</f>
        <v/>
      </c>
      <c r="M176" s="161">
        <f>+IF(L176=" ",0,M175)</f>
        <v/>
      </c>
      <c r="N176" s="161">
        <f>IF(L176=" ",0,-PPMT($P$13,L176,$M$14,$M$12))</f>
        <v/>
      </c>
      <c r="O176" s="161">
        <f>IF(L176=" ",0,-IPMT($P$13,L176,$M$14,$M$12))</f>
        <v/>
      </c>
      <c r="P176" s="223" t="n"/>
      <c r="Q176" s="222" t="n"/>
      <c r="R176" s="217">
        <f>+IF(R175&gt;=$S$14," ",(R175+1))</f>
        <v/>
      </c>
      <c r="S176" s="161">
        <f>+IF(R176=" ",0,S175)</f>
        <v/>
      </c>
      <c r="T176" s="161">
        <f>IF(R176=" ",0,-PPMT($V$13,R176,$S$14,$S$12))</f>
        <v/>
      </c>
      <c r="U176" s="161">
        <f>IF(R176=" ",0,-IPMT($V$13,R176,$S$14,$S$12))</f>
        <v/>
      </c>
      <c r="V176" s="218" t="n"/>
      <c r="W176" s="186" t="n"/>
      <c r="AP176" s="161" t="n"/>
      <c r="AQ176" s="161" t="n"/>
      <c r="CS176" s="224" t="n"/>
      <c r="CT176" s="224" t="n"/>
      <c r="CU176" s="224" t="n"/>
      <c r="CV176" s="224" t="n"/>
      <c r="CW176" s="224" t="n"/>
      <c r="CX176" s="224" t="n"/>
      <c r="CY176" s="224" t="n"/>
      <c r="CZ176" s="224" t="n"/>
      <c r="DA176" s="224" t="n"/>
      <c r="DB176" s="224" t="n"/>
      <c r="DC176" s="224" t="n"/>
      <c r="DD176" s="224" t="n"/>
      <c r="DE176" s="224" t="n"/>
      <c r="DF176" s="224" t="n"/>
      <c r="DG176" s="224" t="n"/>
      <c r="DH176" s="224" t="n"/>
      <c r="DI176" s="224" t="n"/>
      <c r="DJ176" s="224" t="n"/>
      <c r="DK176" s="224" t="n"/>
      <c r="DL176" s="224" t="n"/>
      <c r="DM176" s="224" t="n"/>
      <c r="DN176" s="224" t="n"/>
      <c r="DO176" s="224" t="n"/>
      <c r="DP176" s="224" t="n"/>
      <c r="DQ176" s="224" t="n"/>
      <c r="DR176" s="224" t="n"/>
      <c r="DS176" s="224" t="n"/>
      <c r="DT176" s="224" t="n"/>
      <c r="DU176" s="224" t="n"/>
      <c r="DV176" s="224" t="n"/>
      <c r="DW176" s="224" t="n"/>
      <c r="DX176" s="224" t="n"/>
      <c r="DY176" s="224" t="n"/>
      <c r="DZ176" s="224" t="n"/>
      <c r="EA176" s="224" t="n"/>
      <c r="EB176" s="224" t="n"/>
      <c r="EC176" s="224" t="n"/>
    </row>
    <row r="177" hidden="1" ht="12.75" customHeight="1">
      <c r="A177" s="217">
        <f>+IF(A176&gt;=$B$14," ",(A176+1))</f>
        <v/>
      </c>
      <c r="B177" s="161">
        <f>+IF(A177=" ",0,B176)</f>
        <v/>
      </c>
      <c r="C177" s="161">
        <f>IF(A177=" ",0,-PPMT($E$13,A177,$B$14,$B$12))</f>
        <v/>
      </c>
      <c r="D177" s="161">
        <f>IF(A177=" ",0,-IPMT($E$13,A177,$B$14,$B$12))</f>
        <v/>
      </c>
      <c r="F177" s="222" t="n"/>
      <c r="G177" s="217">
        <f>+IF(G176&gt;=$H$14," ",(G176+1))</f>
        <v/>
      </c>
      <c r="H177" s="161">
        <f>+IF(G177=" ",0,H176)</f>
        <v/>
      </c>
      <c r="I177" s="161">
        <f>IF(G177=" ",0,-PPMT($K$13,G177,$H$14,$H$12))</f>
        <v/>
      </c>
      <c r="J177" s="161">
        <f>IF(G177=" ",0,-IPMT($K$13,G177,$H$14,$H$12))</f>
        <v/>
      </c>
      <c r="K177" s="223" t="n"/>
      <c r="L177" s="217">
        <f>+IF(L176&gt;=$M$14," ",(L176+1))</f>
        <v/>
      </c>
      <c r="M177" s="161">
        <f>+IF(L177=" ",0,M176)</f>
        <v/>
      </c>
      <c r="N177" s="161">
        <f>IF(L177=" ",0,-PPMT($P$13,L177,$M$14,$M$12))</f>
        <v/>
      </c>
      <c r="O177" s="161">
        <f>IF(L177=" ",0,-IPMT($P$13,L177,$M$14,$M$12))</f>
        <v/>
      </c>
      <c r="P177" s="223" t="n"/>
      <c r="Q177" s="222" t="n"/>
      <c r="R177" s="217">
        <f>+IF(R176&gt;=$S$14," ",(R176+1))</f>
        <v/>
      </c>
      <c r="S177" s="161">
        <f>+IF(R177=" ",0,S176)</f>
        <v/>
      </c>
      <c r="T177" s="161">
        <f>IF(R177=" ",0,-PPMT($V$13,R177,$S$14,$S$12))</f>
        <v/>
      </c>
      <c r="U177" s="161">
        <f>IF(R177=" ",0,-IPMT($V$13,R177,$S$14,$S$12))</f>
        <v/>
      </c>
      <c r="V177" s="218" t="n"/>
      <c r="W177" s="186" t="n"/>
      <c r="AP177" s="161" t="n"/>
      <c r="AQ177" s="161" t="n"/>
      <c r="CS177" s="224" t="n"/>
      <c r="CT177" s="224" t="n"/>
      <c r="CU177" s="224" t="n"/>
      <c r="CV177" s="224" t="n"/>
      <c r="CW177" s="224" t="n"/>
      <c r="CX177" s="224" t="n"/>
      <c r="CY177" s="224" t="n"/>
      <c r="CZ177" s="224" t="n"/>
      <c r="DA177" s="224" t="n"/>
      <c r="DB177" s="224" t="n"/>
      <c r="DC177" s="224" t="n"/>
      <c r="DD177" s="224" t="n"/>
      <c r="DE177" s="224" t="n"/>
      <c r="DF177" s="224" t="n"/>
      <c r="DG177" s="224" t="n"/>
      <c r="DH177" s="224" t="n"/>
      <c r="DI177" s="224" t="n"/>
      <c r="DJ177" s="224" t="n"/>
      <c r="DK177" s="224" t="n"/>
      <c r="DL177" s="224" t="n"/>
      <c r="DM177" s="224" t="n"/>
      <c r="DN177" s="224" t="n"/>
      <c r="DO177" s="224" t="n"/>
      <c r="DP177" s="224" t="n"/>
      <c r="DQ177" s="224" t="n"/>
      <c r="DR177" s="224" t="n"/>
      <c r="DS177" s="224" t="n"/>
      <c r="DT177" s="224" t="n"/>
      <c r="DU177" s="224" t="n"/>
      <c r="DV177" s="224" t="n"/>
      <c r="DW177" s="224" t="n"/>
      <c r="DX177" s="224" t="n"/>
      <c r="DY177" s="224" t="n"/>
      <c r="DZ177" s="224" t="n"/>
      <c r="EA177" s="224" t="n"/>
      <c r="EB177" s="224" t="n"/>
      <c r="EC177" s="224" t="n"/>
    </row>
    <row r="178" hidden="1" ht="12.75" customHeight="1">
      <c r="A178" s="217">
        <f>+IF(A177&gt;=$B$14," ",(A177+1))</f>
        <v/>
      </c>
      <c r="B178" s="161">
        <f>+IF(A178=" ",0,B177)</f>
        <v/>
      </c>
      <c r="C178" s="161">
        <f>IF(A178=" ",0,-PPMT($E$13,A178,$B$14,$B$12))</f>
        <v/>
      </c>
      <c r="D178" s="161">
        <f>IF(A178=" ",0,-IPMT($E$13,A178,$B$14,$B$12))</f>
        <v/>
      </c>
      <c r="F178" s="222" t="n"/>
      <c r="G178" s="217">
        <f>+IF(G177&gt;=$H$14," ",(G177+1))</f>
        <v/>
      </c>
      <c r="H178" s="161">
        <f>+IF(G178=" ",0,H177)</f>
        <v/>
      </c>
      <c r="I178" s="161">
        <f>IF(G178=" ",0,-PPMT($K$13,G178,$H$14,$H$12))</f>
        <v/>
      </c>
      <c r="J178" s="161">
        <f>IF(G178=" ",0,-IPMT($K$13,G178,$H$14,$H$12))</f>
        <v/>
      </c>
      <c r="K178" s="223" t="n"/>
      <c r="L178" s="217">
        <f>+IF(L177&gt;=$M$14," ",(L177+1))</f>
        <v/>
      </c>
      <c r="M178" s="161">
        <f>+IF(L178=" ",0,M177)</f>
        <v/>
      </c>
      <c r="N178" s="161">
        <f>IF(L178=" ",0,-PPMT($P$13,L178,$M$14,$M$12))</f>
        <v/>
      </c>
      <c r="O178" s="161">
        <f>IF(L178=" ",0,-IPMT($P$13,L178,$M$14,$M$12))</f>
        <v/>
      </c>
      <c r="P178" s="223" t="n"/>
      <c r="Q178" s="222" t="n"/>
      <c r="R178" s="217">
        <f>+IF(R177&gt;=$S$14," ",(R177+1))</f>
        <v/>
      </c>
      <c r="S178" s="161">
        <f>+IF(R178=" ",0,S177)</f>
        <v/>
      </c>
      <c r="T178" s="161">
        <f>IF(R178=" ",0,-PPMT($V$13,R178,$S$14,$S$12))</f>
        <v/>
      </c>
      <c r="U178" s="161">
        <f>IF(R178=" ",0,-IPMT($V$13,R178,$S$14,$S$12))</f>
        <v/>
      </c>
      <c r="V178" s="218" t="n"/>
      <c r="W178" s="186" t="n"/>
      <c r="AP178" s="161" t="n"/>
      <c r="AQ178" s="161" t="n"/>
      <c r="CS178" s="224" t="n"/>
      <c r="CT178" s="224" t="n"/>
      <c r="CU178" s="224" t="n"/>
      <c r="CV178" s="224" t="n"/>
      <c r="CW178" s="224" t="n"/>
      <c r="CX178" s="224" t="n"/>
      <c r="CY178" s="224" t="n"/>
      <c r="CZ178" s="224" t="n"/>
      <c r="DA178" s="224" t="n"/>
      <c r="DB178" s="224" t="n"/>
      <c r="DC178" s="224" t="n"/>
      <c r="DD178" s="224" t="n"/>
      <c r="DE178" s="224" t="n"/>
      <c r="DF178" s="224" t="n"/>
      <c r="DG178" s="224" t="n"/>
      <c r="DH178" s="224" t="n"/>
      <c r="DI178" s="224" t="n"/>
      <c r="DJ178" s="224" t="n"/>
      <c r="DK178" s="224" t="n"/>
      <c r="DL178" s="224" t="n"/>
      <c r="DM178" s="224" t="n"/>
      <c r="DN178" s="224" t="n"/>
      <c r="DO178" s="224" t="n"/>
      <c r="DP178" s="224" t="n"/>
      <c r="DQ178" s="224" t="n"/>
      <c r="DR178" s="224" t="n"/>
      <c r="DS178" s="224" t="n"/>
      <c r="DT178" s="224" t="n"/>
      <c r="DU178" s="224" t="n"/>
      <c r="DV178" s="224" t="n"/>
      <c r="DW178" s="224" t="n"/>
      <c r="DX178" s="224" t="n"/>
      <c r="DY178" s="224" t="n"/>
      <c r="DZ178" s="224" t="n"/>
      <c r="EA178" s="224" t="n"/>
      <c r="EB178" s="224" t="n"/>
      <c r="EC178" s="224" t="n"/>
    </row>
    <row r="179" hidden="1" ht="12.75" customHeight="1">
      <c r="A179" s="217">
        <f>+IF(A178&gt;=$B$14," ",(A178+1))</f>
        <v/>
      </c>
      <c r="B179" s="161">
        <f>+IF(A179=" ",0,B178)</f>
        <v/>
      </c>
      <c r="C179" s="161">
        <f>IF(A179=" ",0,-PPMT($E$13,A179,$B$14,$B$12))</f>
        <v/>
      </c>
      <c r="D179" s="161">
        <f>IF(A179=" ",0,-IPMT($E$13,A179,$B$14,$B$12))</f>
        <v/>
      </c>
      <c r="F179" s="222" t="n"/>
      <c r="G179" s="217">
        <f>+IF(G178&gt;=$H$14," ",(G178+1))</f>
        <v/>
      </c>
      <c r="H179" s="161">
        <f>+IF(G179=" ",0,H178)</f>
        <v/>
      </c>
      <c r="I179" s="161">
        <f>IF(G179=" ",0,-PPMT($K$13,G179,$H$14,$H$12))</f>
        <v/>
      </c>
      <c r="J179" s="161">
        <f>IF(G179=" ",0,-IPMT($K$13,G179,$H$14,$H$12))</f>
        <v/>
      </c>
      <c r="K179" s="223" t="n"/>
      <c r="L179" s="217">
        <f>+IF(L178&gt;=$M$14," ",(L178+1))</f>
        <v/>
      </c>
      <c r="M179" s="161">
        <f>+IF(L179=" ",0,M178)</f>
        <v/>
      </c>
      <c r="N179" s="161">
        <f>IF(L179=" ",0,-PPMT($P$13,L179,$M$14,$M$12))</f>
        <v/>
      </c>
      <c r="O179" s="161">
        <f>IF(L179=" ",0,-IPMT($P$13,L179,$M$14,$M$12))</f>
        <v/>
      </c>
      <c r="P179" s="223" t="n"/>
      <c r="Q179" s="222" t="n"/>
      <c r="R179" s="217">
        <f>+IF(R178&gt;=$S$14," ",(R178+1))</f>
        <v/>
      </c>
      <c r="S179" s="161">
        <f>+IF(R179=" ",0,S178)</f>
        <v/>
      </c>
      <c r="T179" s="161">
        <f>IF(R179=" ",0,-PPMT($V$13,R179,$S$14,$S$12))</f>
        <v/>
      </c>
      <c r="U179" s="161">
        <f>IF(R179=" ",0,-IPMT($V$13,R179,$S$14,$S$12))</f>
        <v/>
      </c>
      <c r="V179" s="218" t="n"/>
      <c r="W179" s="186" t="n"/>
      <c r="AP179" s="161" t="n"/>
      <c r="AQ179" s="161" t="n"/>
      <c r="CS179" s="224" t="n"/>
      <c r="CT179" s="224" t="n"/>
      <c r="CU179" s="224" t="n"/>
      <c r="CV179" s="224" t="n"/>
      <c r="CW179" s="224" t="n"/>
      <c r="CX179" s="224" t="n"/>
      <c r="CY179" s="224" t="n"/>
      <c r="CZ179" s="224" t="n"/>
      <c r="DA179" s="224" t="n"/>
      <c r="DB179" s="224" t="n"/>
      <c r="DC179" s="224" t="n"/>
      <c r="DD179" s="224" t="n"/>
      <c r="DE179" s="224" t="n"/>
      <c r="DF179" s="224" t="n"/>
      <c r="DG179" s="224" t="n"/>
      <c r="DH179" s="224" t="n"/>
      <c r="DI179" s="224" t="n"/>
      <c r="DJ179" s="224" t="n"/>
      <c r="DK179" s="224" t="n"/>
      <c r="DL179" s="224" t="n"/>
      <c r="DM179" s="224" t="n"/>
      <c r="DN179" s="224" t="n"/>
      <c r="DO179" s="224" t="n"/>
      <c r="DP179" s="224" t="n"/>
      <c r="DQ179" s="224" t="n"/>
      <c r="DR179" s="224" t="n"/>
      <c r="DS179" s="224" t="n"/>
      <c r="DT179" s="224" t="n"/>
      <c r="DU179" s="224" t="n"/>
      <c r="DV179" s="224" t="n"/>
      <c r="DW179" s="224" t="n"/>
      <c r="DX179" s="224" t="n"/>
      <c r="DY179" s="224" t="n"/>
      <c r="DZ179" s="224" t="n"/>
      <c r="EA179" s="224" t="n"/>
      <c r="EB179" s="224" t="n"/>
      <c r="EC179" s="224" t="n"/>
    </row>
    <row r="180" hidden="1" ht="12.75" customHeight="1">
      <c r="A180" s="217">
        <f>+IF(A179&gt;=$B$14," ",(A179+1))</f>
        <v/>
      </c>
      <c r="B180" s="161">
        <f>+IF(A180=" ",0,B179)</f>
        <v/>
      </c>
      <c r="C180" s="161">
        <f>IF(A180=" ",0,-PPMT($E$13,A180,$B$14,$B$12))</f>
        <v/>
      </c>
      <c r="D180" s="161">
        <f>IF(A180=" ",0,-IPMT($E$13,A180,$B$14,$B$12))</f>
        <v/>
      </c>
      <c r="F180" s="222" t="n"/>
      <c r="G180" s="217">
        <f>+IF(G179&gt;=$H$14," ",(G179+1))</f>
        <v/>
      </c>
      <c r="H180" s="161">
        <f>+IF(G180=" ",0,H179)</f>
        <v/>
      </c>
      <c r="I180" s="161">
        <f>IF(G180=" ",0,-PPMT($K$13,G180,$H$14,$H$12))</f>
        <v/>
      </c>
      <c r="J180" s="161">
        <f>IF(G180=" ",0,-IPMT($K$13,G180,$H$14,$H$12))</f>
        <v/>
      </c>
      <c r="K180" s="223" t="n"/>
      <c r="L180" s="217">
        <f>+IF(L179&gt;=$M$14," ",(L179+1))</f>
        <v/>
      </c>
      <c r="M180" s="161">
        <f>+IF(L180=" ",0,M179)</f>
        <v/>
      </c>
      <c r="N180" s="161">
        <f>IF(L180=" ",0,-PPMT($P$13,L180,$M$14,$M$12))</f>
        <v/>
      </c>
      <c r="O180" s="161">
        <f>IF(L180=" ",0,-IPMT($P$13,L180,$M$14,$M$12))</f>
        <v/>
      </c>
      <c r="P180" s="223" t="n"/>
      <c r="Q180" s="222" t="n"/>
      <c r="R180" s="217">
        <f>+IF(R179&gt;=$S$14," ",(R179+1))</f>
        <v/>
      </c>
      <c r="S180" s="161">
        <f>+IF(R180=" ",0,S179)</f>
        <v/>
      </c>
      <c r="T180" s="161">
        <f>IF(R180=" ",0,-PPMT($V$13,R180,$S$14,$S$12))</f>
        <v/>
      </c>
      <c r="U180" s="161">
        <f>IF(R180=" ",0,-IPMT($V$13,R180,$S$14,$S$12))</f>
        <v/>
      </c>
      <c r="V180" s="218" t="n"/>
      <c r="W180" s="186" t="n"/>
      <c r="AP180" s="161" t="n"/>
      <c r="AQ180" s="161" t="n"/>
      <c r="CS180" s="224" t="n"/>
      <c r="CT180" s="224" t="n"/>
      <c r="CU180" s="224" t="n"/>
      <c r="CV180" s="224" t="n"/>
      <c r="CW180" s="224" t="n"/>
      <c r="CX180" s="224" t="n"/>
      <c r="CY180" s="224" t="n"/>
      <c r="CZ180" s="224" t="n"/>
      <c r="DA180" s="224" t="n"/>
      <c r="DB180" s="224" t="n"/>
      <c r="DC180" s="224" t="n"/>
      <c r="DD180" s="224" t="n"/>
      <c r="DE180" s="224" t="n"/>
      <c r="DF180" s="224" t="n"/>
      <c r="DG180" s="224" t="n"/>
      <c r="DH180" s="224" t="n"/>
      <c r="DI180" s="224" t="n"/>
      <c r="DJ180" s="224" t="n"/>
      <c r="DK180" s="224" t="n"/>
      <c r="DL180" s="224" t="n"/>
      <c r="DM180" s="224" t="n"/>
      <c r="DN180" s="224" t="n"/>
      <c r="DO180" s="224" t="n"/>
      <c r="DP180" s="224" t="n"/>
      <c r="DQ180" s="224" t="n"/>
      <c r="DR180" s="224" t="n"/>
      <c r="DS180" s="224" t="n"/>
      <c r="DT180" s="224" t="n"/>
      <c r="DU180" s="224" t="n"/>
      <c r="DV180" s="224" t="n"/>
      <c r="DW180" s="224" t="n"/>
      <c r="DX180" s="224" t="n"/>
      <c r="DY180" s="224" t="n"/>
      <c r="DZ180" s="224" t="n"/>
      <c r="EA180" s="224" t="n"/>
      <c r="EB180" s="224" t="n"/>
      <c r="EC180" s="224" t="n"/>
    </row>
    <row r="181" hidden="1" ht="12.75" customHeight="1">
      <c r="A181" s="217">
        <f>+IF(A180&gt;=$B$14," ",(A180+1))</f>
        <v/>
      </c>
      <c r="B181" s="161">
        <f>+IF(A181=" ",0,B180)</f>
        <v/>
      </c>
      <c r="C181" s="161">
        <f>IF(A181=" ",0,-PPMT($E$13,A181,$B$14,$B$12))</f>
        <v/>
      </c>
      <c r="D181" s="161">
        <f>IF(A181=" ",0,-IPMT($E$13,A181,$B$14,$B$12))</f>
        <v/>
      </c>
      <c r="F181" s="222" t="n"/>
      <c r="G181" s="217">
        <f>+IF(G180&gt;=$H$14," ",(G180+1))</f>
        <v/>
      </c>
      <c r="H181" s="161">
        <f>+IF(G181=" ",0,H180)</f>
        <v/>
      </c>
      <c r="I181" s="161">
        <f>IF(G181=" ",0,-PPMT($K$13,G181,$H$14,$H$12))</f>
        <v/>
      </c>
      <c r="J181" s="161">
        <f>IF(G181=" ",0,-IPMT($K$13,G181,$H$14,$H$12))</f>
        <v/>
      </c>
      <c r="K181" s="223" t="n"/>
      <c r="L181" s="217">
        <f>+IF(L180&gt;=$M$14," ",(L180+1))</f>
        <v/>
      </c>
      <c r="M181" s="161">
        <f>+IF(L181=" ",0,M180)</f>
        <v/>
      </c>
      <c r="N181" s="161">
        <f>IF(L181=" ",0,-PPMT($P$13,L181,$M$14,$M$12))</f>
        <v/>
      </c>
      <c r="O181" s="161">
        <f>IF(L181=" ",0,-IPMT($P$13,L181,$M$14,$M$12))</f>
        <v/>
      </c>
      <c r="P181" s="223" t="n"/>
      <c r="Q181" s="222" t="n"/>
      <c r="R181" s="217">
        <f>+IF(R180&gt;=$S$14," ",(R180+1))</f>
        <v/>
      </c>
      <c r="S181" s="161">
        <f>+IF(R181=" ",0,S180)</f>
        <v/>
      </c>
      <c r="T181" s="161">
        <f>IF(R181=" ",0,-PPMT($V$13,R181,$S$14,$S$12))</f>
        <v/>
      </c>
      <c r="U181" s="161">
        <f>IF(R181=" ",0,-IPMT($V$13,R181,$S$14,$S$12))</f>
        <v/>
      </c>
      <c r="V181" s="218" t="n"/>
      <c r="W181" s="186" t="n"/>
      <c r="AP181" s="161" t="n"/>
      <c r="AQ181" s="161" t="n"/>
      <c r="CS181" s="224" t="n"/>
      <c r="CT181" s="224" t="n"/>
      <c r="CU181" s="224" t="n"/>
      <c r="CV181" s="224" t="n"/>
      <c r="CW181" s="224" t="n"/>
      <c r="CX181" s="224" t="n"/>
      <c r="CY181" s="224" t="n"/>
      <c r="CZ181" s="224" t="n"/>
      <c r="DA181" s="224" t="n"/>
      <c r="DB181" s="224" t="n"/>
      <c r="DC181" s="224" t="n"/>
      <c r="DD181" s="224" t="n"/>
      <c r="DE181" s="224" t="n"/>
      <c r="DF181" s="224" t="n"/>
      <c r="DG181" s="224" t="n"/>
      <c r="DH181" s="224" t="n"/>
      <c r="DI181" s="224" t="n"/>
      <c r="DJ181" s="224" t="n"/>
      <c r="DK181" s="224" t="n"/>
      <c r="DL181" s="224" t="n"/>
      <c r="DM181" s="224" t="n"/>
      <c r="DN181" s="224" t="n"/>
      <c r="DO181" s="224" t="n"/>
      <c r="DP181" s="224" t="n"/>
      <c r="DQ181" s="224" t="n"/>
      <c r="DR181" s="224" t="n"/>
      <c r="DS181" s="224" t="n"/>
      <c r="DT181" s="224" t="n"/>
      <c r="DU181" s="224" t="n"/>
      <c r="DV181" s="224" t="n"/>
      <c r="DW181" s="224" t="n"/>
      <c r="DX181" s="224" t="n"/>
      <c r="DY181" s="224" t="n"/>
      <c r="DZ181" s="224" t="n"/>
      <c r="EA181" s="224" t="n"/>
      <c r="EB181" s="224" t="n"/>
      <c r="EC181" s="224" t="n"/>
    </row>
    <row r="182" hidden="1" ht="12.75" customHeight="1">
      <c r="A182" s="217">
        <f>+IF(A181&gt;=$B$14," ",(A181+1))</f>
        <v/>
      </c>
      <c r="B182" s="161">
        <f>+IF(A182=" ",0,B181)</f>
        <v/>
      </c>
      <c r="C182" s="161">
        <f>IF(A182=" ",0,-PPMT($E$13,A182,$B$14,$B$12))</f>
        <v/>
      </c>
      <c r="D182" s="161">
        <f>IF(A182=" ",0,-IPMT($E$13,A182,$B$14,$B$12))</f>
        <v/>
      </c>
      <c r="F182" s="222" t="n"/>
      <c r="G182" s="217">
        <f>+IF(G181&gt;=$H$14," ",(G181+1))</f>
        <v/>
      </c>
      <c r="H182" s="161">
        <f>+IF(G182=" ",0,H181)</f>
        <v/>
      </c>
      <c r="I182" s="161">
        <f>IF(G182=" ",0,-PPMT($K$13,G182,$H$14,$H$12))</f>
        <v/>
      </c>
      <c r="J182" s="161">
        <f>IF(G182=" ",0,-IPMT($K$13,G182,$H$14,$H$12))</f>
        <v/>
      </c>
      <c r="K182" s="223" t="n"/>
      <c r="L182" s="217">
        <f>+IF(L181&gt;=$M$14," ",(L181+1))</f>
        <v/>
      </c>
      <c r="M182" s="161">
        <f>+IF(L182=" ",0,M181)</f>
        <v/>
      </c>
      <c r="N182" s="161">
        <f>IF(L182=" ",0,-PPMT($P$13,L182,$M$14,$M$12))</f>
        <v/>
      </c>
      <c r="O182" s="161">
        <f>IF(L182=" ",0,-IPMT($P$13,L182,$M$14,$M$12))</f>
        <v/>
      </c>
      <c r="P182" s="223" t="n"/>
      <c r="Q182" s="222" t="n"/>
      <c r="R182" s="217">
        <f>+IF(R181&gt;=$S$14," ",(R181+1))</f>
        <v/>
      </c>
      <c r="S182" s="161">
        <f>+IF(R182=" ",0,S181)</f>
        <v/>
      </c>
      <c r="T182" s="161">
        <f>IF(R182=" ",0,-PPMT($V$13,R182,$S$14,$S$12))</f>
        <v/>
      </c>
      <c r="U182" s="161">
        <f>IF(R182=" ",0,-IPMT($V$13,R182,$S$14,$S$12))</f>
        <v/>
      </c>
      <c r="V182" s="218" t="n"/>
      <c r="W182" s="186" t="n"/>
      <c r="AP182" s="161" t="n"/>
      <c r="AQ182" s="161" t="n"/>
      <c r="CS182" s="224" t="n"/>
      <c r="CT182" s="224" t="n"/>
      <c r="CU182" s="224" t="n"/>
      <c r="CV182" s="224" t="n"/>
      <c r="CW182" s="224" t="n"/>
      <c r="CX182" s="224" t="n"/>
      <c r="CY182" s="224" t="n"/>
      <c r="CZ182" s="224" t="n"/>
      <c r="DA182" s="224" t="n"/>
      <c r="DB182" s="224" t="n"/>
      <c r="DC182" s="224" t="n"/>
      <c r="DD182" s="224" t="n"/>
      <c r="DE182" s="224" t="n"/>
      <c r="DF182" s="224" t="n"/>
      <c r="DG182" s="224" t="n"/>
      <c r="DH182" s="224" t="n"/>
      <c r="DI182" s="224" t="n"/>
      <c r="DJ182" s="224" t="n"/>
      <c r="DK182" s="224" t="n"/>
      <c r="DL182" s="224" t="n"/>
      <c r="DM182" s="224" t="n"/>
      <c r="DN182" s="224" t="n"/>
      <c r="DO182" s="224" t="n"/>
      <c r="DP182" s="224" t="n"/>
      <c r="DQ182" s="224" t="n"/>
      <c r="DR182" s="224" t="n"/>
      <c r="DS182" s="224" t="n"/>
      <c r="DT182" s="224" t="n"/>
      <c r="DU182" s="224" t="n"/>
      <c r="DV182" s="224" t="n"/>
      <c r="DW182" s="224" t="n"/>
      <c r="DX182" s="224" t="n"/>
      <c r="DY182" s="224" t="n"/>
      <c r="DZ182" s="224" t="n"/>
      <c r="EA182" s="224" t="n"/>
      <c r="EB182" s="224" t="n"/>
      <c r="EC182" s="224" t="n"/>
    </row>
    <row r="183" hidden="1" ht="12.75" customHeight="1">
      <c r="A183" s="217">
        <f>+IF(A182&gt;=$B$14," ",(A182+1))</f>
        <v/>
      </c>
      <c r="B183" s="161">
        <f>+IF(A183=" ",0,B182)</f>
        <v/>
      </c>
      <c r="C183" s="161">
        <f>IF(A183=" ",0,-PPMT($E$13,A183,$B$14,$B$12))</f>
        <v/>
      </c>
      <c r="D183" s="161">
        <f>IF(A183=" ",0,-IPMT($E$13,A183,$B$14,$B$12))</f>
        <v/>
      </c>
      <c r="F183" s="222" t="n"/>
      <c r="G183" s="217">
        <f>+IF(G182&gt;=$H$14," ",(G182+1))</f>
        <v/>
      </c>
      <c r="H183" s="161">
        <f>+IF(G183=" ",0,H182)</f>
        <v/>
      </c>
      <c r="I183" s="161">
        <f>IF(G183=" ",0,-PPMT($K$13,G183,$H$14,$H$12))</f>
        <v/>
      </c>
      <c r="J183" s="161">
        <f>IF(G183=" ",0,-IPMT($K$13,G183,$H$14,$H$12))</f>
        <v/>
      </c>
      <c r="K183" s="223" t="n"/>
      <c r="L183" s="217">
        <f>+IF(L182&gt;=$M$14," ",(L182+1))</f>
        <v/>
      </c>
      <c r="M183" s="161">
        <f>+IF(L183=" ",0,M182)</f>
        <v/>
      </c>
      <c r="N183" s="161">
        <f>IF(L183=" ",0,-PPMT($P$13,L183,$M$14,$M$12))</f>
        <v/>
      </c>
      <c r="O183" s="161">
        <f>IF(L183=" ",0,-IPMT($P$13,L183,$M$14,$M$12))</f>
        <v/>
      </c>
      <c r="P183" s="223" t="n"/>
      <c r="Q183" s="222" t="n"/>
      <c r="R183" s="217">
        <f>+IF(R182&gt;=$S$14," ",(R182+1))</f>
        <v/>
      </c>
      <c r="S183" s="161">
        <f>+IF(R183=" ",0,S182)</f>
        <v/>
      </c>
      <c r="T183" s="161">
        <f>IF(R183=" ",0,-PPMT($V$13,R183,$S$14,$S$12))</f>
        <v/>
      </c>
      <c r="U183" s="161">
        <f>IF(R183=" ",0,-IPMT($V$13,R183,$S$14,$S$12))</f>
        <v/>
      </c>
      <c r="V183" s="218" t="n"/>
      <c r="W183" s="186" t="n"/>
      <c r="AP183" s="161" t="n"/>
      <c r="AQ183" s="161" t="n"/>
      <c r="CS183" s="224" t="n"/>
      <c r="CT183" s="224" t="n"/>
      <c r="CU183" s="224" t="n"/>
      <c r="CV183" s="224" t="n"/>
      <c r="CW183" s="224" t="n"/>
      <c r="CX183" s="224" t="n"/>
      <c r="CY183" s="224" t="n"/>
      <c r="CZ183" s="224" t="n"/>
      <c r="DA183" s="224" t="n"/>
      <c r="DB183" s="224" t="n"/>
      <c r="DC183" s="224" t="n"/>
      <c r="DD183" s="224" t="n"/>
      <c r="DE183" s="224" t="n"/>
      <c r="DF183" s="224" t="n"/>
      <c r="DG183" s="224" t="n"/>
      <c r="DH183" s="224" t="n"/>
      <c r="DI183" s="224" t="n"/>
      <c r="DJ183" s="224" t="n"/>
      <c r="DK183" s="224" t="n"/>
      <c r="DL183" s="224" t="n"/>
      <c r="DM183" s="224" t="n"/>
      <c r="DN183" s="224" t="n"/>
      <c r="DO183" s="224" t="n"/>
      <c r="DP183" s="224" t="n"/>
      <c r="DQ183" s="224" t="n"/>
      <c r="DR183" s="224" t="n"/>
      <c r="DS183" s="224" t="n"/>
      <c r="DT183" s="224" t="n"/>
      <c r="DU183" s="224" t="n"/>
      <c r="DV183" s="224" t="n"/>
      <c r="DW183" s="224" t="n"/>
      <c r="DX183" s="224" t="n"/>
      <c r="DY183" s="224" t="n"/>
      <c r="DZ183" s="224" t="n"/>
      <c r="EA183" s="224" t="n"/>
      <c r="EB183" s="224" t="n"/>
      <c r="EC183" s="224" t="n"/>
    </row>
    <row r="184" hidden="1" ht="12.75" customHeight="1">
      <c r="A184" s="217">
        <f>+IF(A183&gt;=$B$14," ",(A183+1))</f>
        <v/>
      </c>
      <c r="B184" s="161">
        <f>+IF(A184=" ",0,B183)</f>
        <v/>
      </c>
      <c r="C184" s="161">
        <f>IF(A184=" ",0,-PPMT($E$13,A184,$B$14,$B$12))</f>
        <v/>
      </c>
      <c r="D184" s="161">
        <f>IF(A184=" ",0,-IPMT($E$13,A184,$B$14,$B$12))</f>
        <v/>
      </c>
      <c r="F184" s="222" t="n"/>
      <c r="G184" s="217">
        <f>+IF(G183&gt;=$H$14," ",(G183+1))</f>
        <v/>
      </c>
      <c r="H184" s="161">
        <f>+IF(G184=" ",0,H183)</f>
        <v/>
      </c>
      <c r="I184" s="161">
        <f>IF(G184=" ",0,-PPMT($K$13,G184,$H$14,$H$12))</f>
        <v/>
      </c>
      <c r="J184" s="161">
        <f>IF(G184=" ",0,-IPMT($K$13,G184,$H$14,$H$12))</f>
        <v/>
      </c>
      <c r="K184" s="223" t="n"/>
      <c r="L184" s="217">
        <f>+IF(L183&gt;=$M$14," ",(L183+1))</f>
        <v/>
      </c>
      <c r="M184" s="161">
        <f>+IF(L184=" ",0,M183)</f>
        <v/>
      </c>
      <c r="N184" s="161">
        <f>IF(L184=" ",0,-PPMT($P$13,L184,$M$14,$M$12))</f>
        <v/>
      </c>
      <c r="O184" s="161">
        <f>IF(L184=" ",0,-IPMT($P$13,L184,$M$14,$M$12))</f>
        <v/>
      </c>
      <c r="P184" s="223" t="n"/>
      <c r="Q184" s="222" t="n"/>
      <c r="R184" s="217">
        <f>+IF(R183&gt;=$S$14," ",(R183+1))</f>
        <v/>
      </c>
      <c r="S184" s="161">
        <f>+IF(R184=" ",0,S183)</f>
        <v/>
      </c>
      <c r="T184" s="161">
        <f>IF(R184=" ",0,-PPMT($V$13,R184,$S$14,$S$12))</f>
        <v/>
      </c>
      <c r="U184" s="161">
        <f>IF(R184=" ",0,-IPMT($V$13,R184,$S$14,$S$12))</f>
        <v/>
      </c>
      <c r="V184" s="218" t="n"/>
      <c r="W184" s="186" t="n"/>
      <c r="AP184" s="161" t="n"/>
      <c r="AQ184" s="161" t="n"/>
      <c r="CS184" s="224" t="n"/>
      <c r="CT184" s="224" t="n"/>
      <c r="CU184" s="224" t="n"/>
      <c r="CV184" s="224" t="n"/>
      <c r="CW184" s="224" t="n"/>
      <c r="CX184" s="224" t="n"/>
      <c r="CY184" s="224" t="n"/>
      <c r="CZ184" s="224" t="n"/>
      <c r="DA184" s="224" t="n"/>
      <c r="DB184" s="224" t="n"/>
      <c r="DC184" s="224" t="n"/>
      <c r="DD184" s="224" t="n"/>
      <c r="DE184" s="224" t="n"/>
      <c r="DF184" s="224" t="n"/>
      <c r="DG184" s="224" t="n"/>
      <c r="DH184" s="224" t="n"/>
      <c r="DI184" s="224" t="n"/>
      <c r="DJ184" s="224" t="n"/>
      <c r="DK184" s="224" t="n"/>
      <c r="DL184" s="224" t="n"/>
      <c r="DM184" s="224" t="n"/>
      <c r="DN184" s="224" t="n"/>
      <c r="DO184" s="224" t="n"/>
      <c r="DP184" s="224" t="n"/>
      <c r="DQ184" s="224" t="n"/>
      <c r="DR184" s="224" t="n"/>
      <c r="DS184" s="224" t="n"/>
      <c r="DT184" s="224" t="n"/>
      <c r="DU184" s="224" t="n"/>
      <c r="DV184" s="224" t="n"/>
      <c r="DW184" s="224" t="n"/>
      <c r="DX184" s="224" t="n"/>
      <c r="DY184" s="224" t="n"/>
      <c r="DZ184" s="224" t="n"/>
      <c r="EA184" s="224" t="n"/>
      <c r="EB184" s="224" t="n"/>
      <c r="EC184" s="224" t="n"/>
    </row>
    <row r="185" hidden="1" ht="12.75" customHeight="1">
      <c r="A185" s="217">
        <f>+IF(A184&gt;=$B$14," ",(A184+1))</f>
        <v/>
      </c>
      <c r="B185" s="161">
        <f>+IF(A185=" ",0,B184)</f>
        <v/>
      </c>
      <c r="C185" s="161">
        <f>IF(A185=" ",0,-PPMT($E$13,A185,$B$14,$B$12))</f>
        <v/>
      </c>
      <c r="D185" s="161">
        <f>IF(A185=" ",0,-IPMT($E$13,A185,$B$14,$B$12))</f>
        <v/>
      </c>
      <c r="F185" s="222" t="n"/>
      <c r="G185" s="217">
        <f>+IF(G184&gt;=$H$14," ",(G184+1))</f>
        <v/>
      </c>
      <c r="H185" s="161">
        <f>+IF(G185=" ",0,H184)</f>
        <v/>
      </c>
      <c r="I185" s="161">
        <f>IF(G185=" ",0,-PPMT($K$13,G185,$H$14,$H$12))</f>
        <v/>
      </c>
      <c r="J185" s="161">
        <f>IF(G185=" ",0,-IPMT($K$13,G185,$H$14,$H$12))</f>
        <v/>
      </c>
      <c r="K185" s="223" t="n"/>
      <c r="L185" s="217">
        <f>+IF(L184&gt;=$M$14," ",(L184+1))</f>
        <v/>
      </c>
      <c r="M185" s="161">
        <f>+IF(L185=" ",0,M184)</f>
        <v/>
      </c>
      <c r="N185" s="161">
        <f>IF(L185=" ",0,-PPMT($P$13,L185,$M$14,$M$12))</f>
        <v/>
      </c>
      <c r="O185" s="161">
        <f>IF(L185=" ",0,-IPMT($P$13,L185,$M$14,$M$12))</f>
        <v/>
      </c>
      <c r="P185" s="223" t="n"/>
      <c r="Q185" s="222" t="n"/>
      <c r="R185" s="217">
        <f>+IF(R184&gt;=$S$14," ",(R184+1))</f>
        <v/>
      </c>
      <c r="S185" s="161">
        <f>+IF(R185=" ",0,S184)</f>
        <v/>
      </c>
      <c r="T185" s="161">
        <f>IF(R185=" ",0,-PPMT($V$13,R185,$S$14,$S$12))</f>
        <v/>
      </c>
      <c r="U185" s="161">
        <f>IF(R185=" ",0,-IPMT($V$13,R185,$S$14,$S$12))</f>
        <v/>
      </c>
      <c r="V185" s="218" t="n"/>
      <c r="W185" s="186" t="n"/>
      <c r="AP185" s="161" t="n"/>
      <c r="AQ185" s="161" t="n"/>
      <c r="CS185" s="224" t="n"/>
      <c r="CT185" s="224" t="n"/>
      <c r="CU185" s="224" t="n"/>
      <c r="CV185" s="224" t="n"/>
      <c r="CW185" s="224" t="n"/>
      <c r="CX185" s="224" t="n"/>
      <c r="CY185" s="224" t="n"/>
      <c r="CZ185" s="224" t="n"/>
      <c r="DA185" s="224" t="n"/>
      <c r="DB185" s="224" t="n"/>
      <c r="DC185" s="224" t="n"/>
      <c r="DD185" s="224" t="n"/>
      <c r="DE185" s="224" t="n"/>
      <c r="DF185" s="224" t="n"/>
      <c r="DG185" s="224" t="n"/>
      <c r="DH185" s="224" t="n"/>
      <c r="DI185" s="224" t="n"/>
      <c r="DJ185" s="224" t="n"/>
      <c r="DK185" s="224" t="n"/>
      <c r="DL185" s="224" t="n"/>
      <c r="DM185" s="224" t="n"/>
      <c r="DN185" s="224" t="n"/>
      <c r="DO185" s="224" t="n"/>
      <c r="DP185" s="224" t="n"/>
      <c r="DQ185" s="224" t="n"/>
      <c r="DR185" s="224" t="n"/>
      <c r="DS185" s="224" t="n"/>
      <c r="DT185" s="224" t="n"/>
      <c r="DU185" s="224" t="n"/>
      <c r="DV185" s="224" t="n"/>
      <c r="DW185" s="224" t="n"/>
      <c r="DX185" s="224" t="n"/>
      <c r="DY185" s="224" t="n"/>
      <c r="DZ185" s="224" t="n"/>
      <c r="EA185" s="224" t="n"/>
      <c r="EB185" s="224" t="n"/>
      <c r="EC185" s="224" t="n"/>
    </row>
    <row r="186" hidden="1" ht="12.75" customHeight="1">
      <c r="A186" s="217">
        <f>+IF(A185&gt;=$B$14," ",(A185+1))</f>
        <v/>
      </c>
      <c r="B186" s="161">
        <f>+IF(A186=" ",0,B185)</f>
        <v/>
      </c>
      <c r="C186" s="161">
        <f>IF(A186=" ",0,-PPMT($E$13,A186,$B$14,$B$12))</f>
        <v/>
      </c>
      <c r="D186" s="161">
        <f>IF(A186=" ",0,-IPMT($E$13,A186,$B$14,$B$12))</f>
        <v/>
      </c>
      <c r="F186" s="222" t="n"/>
      <c r="G186" s="217">
        <f>+IF(G185&gt;=$H$14," ",(G185+1))</f>
        <v/>
      </c>
      <c r="H186" s="161">
        <f>+IF(G186=" ",0,H185)</f>
        <v/>
      </c>
      <c r="I186" s="161">
        <f>IF(G186=" ",0,-PPMT($K$13,G186,$H$14,$H$12))</f>
        <v/>
      </c>
      <c r="J186" s="161">
        <f>IF(G186=" ",0,-IPMT($K$13,G186,$H$14,$H$12))</f>
        <v/>
      </c>
      <c r="K186" s="223" t="n"/>
      <c r="L186" s="217">
        <f>+IF(L185&gt;=$M$14," ",(L185+1))</f>
        <v/>
      </c>
      <c r="M186" s="161">
        <f>+IF(L186=" ",0,M185)</f>
        <v/>
      </c>
      <c r="N186" s="161">
        <f>IF(L186=" ",0,-PPMT($P$13,L186,$M$14,$M$12))</f>
        <v/>
      </c>
      <c r="O186" s="161">
        <f>IF(L186=" ",0,-IPMT($P$13,L186,$M$14,$M$12))</f>
        <v/>
      </c>
      <c r="P186" s="223" t="n"/>
      <c r="Q186" s="222" t="n"/>
      <c r="R186" s="217">
        <f>+IF(R185&gt;=$S$14," ",(R185+1))</f>
        <v/>
      </c>
      <c r="S186" s="161">
        <f>+IF(R186=" ",0,S185)</f>
        <v/>
      </c>
      <c r="T186" s="161">
        <f>IF(R186=" ",0,-PPMT($V$13,R186,$S$14,$S$12))</f>
        <v/>
      </c>
      <c r="U186" s="161">
        <f>IF(R186=" ",0,-IPMT($V$13,R186,$S$14,$S$12))</f>
        <v/>
      </c>
      <c r="V186" s="218" t="n"/>
      <c r="W186" s="186" t="n"/>
      <c r="AP186" s="161" t="n"/>
      <c r="AQ186" s="161" t="n"/>
      <c r="CS186" s="224" t="n"/>
      <c r="CT186" s="224" t="n"/>
      <c r="CU186" s="224" t="n"/>
      <c r="CV186" s="224" t="n"/>
      <c r="CW186" s="224" t="n"/>
      <c r="CX186" s="224" t="n"/>
      <c r="CY186" s="224" t="n"/>
      <c r="CZ186" s="224" t="n"/>
      <c r="DA186" s="224" t="n"/>
      <c r="DB186" s="224" t="n"/>
      <c r="DC186" s="224" t="n"/>
      <c r="DD186" s="224" t="n"/>
      <c r="DE186" s="224" t="n"/>
      <c r="DF186" s="224" t="n"/>
      <c r="DG186" s="224" t="n"/>
      <c r="DH186" s="224" t="n"/>
      <c r="DI186" s="224" t="n"/>
      <c r="DJ186" s="224" t="n"/>
      <c r="DK186" s="224" t="n"/>
      <c r="DL186" s="224" t="n"/>
      <c r="DM186" s="224" t="n"/>
      <c r="DN186" s="224" t="n"/>
      <c r="DO186" s="224" t="n"/>
      <c r="DP186" s="224" t="n"/>
      <c r="DQ186" s="224" t="n"/>
      <c r="DR186" s="224" t="n"/>
      <c r="DS186" s="224" t="n"/>
      <c r="DT186" s="224" t="n"/>
      <c r="DU186" s="224" t="n"/>
      <c r="DV186" s="224" t="n"/>
      <c r="DW186" s="224" t="n"/>
      <c r="DX186" s="224" t="n"/>
      <c r="DY186" s="224" t="n"/>
      <c r="DZ186" s="224" t="n"/>
      <c r="EA186" s="224" t="n"/>
      <c r="EB186" s="224" t="n"/>
      <c r="EC186" s="224" t="n"/>
    </row>
    <row r="187" hidden="1" ht="12.75" customHeight="1">
      <c r="A187" s="217">
        <f>+IF(A186&gt;=$B$14," ",(A186+1))</f>
        <v/>
      </c>
      <c r="B187" s="161">
        <f>+IF(A187=" ",0,B186)</f>
        <v/>
      </c>
      <c r="C187" s="161">
        <f>IF(A187=" ",0,-PPMT($E$13,A187,$B$14,$B$12))</f>
        <v/>
      </c>
      <c r="D187" s="161">
        <f>IF(A187=" ",0,-IPMT($E$13,A187,$B$14,$B$12))</f>
        <v/>
      </c>
      <c r="F187" s="222" t="n"/>
      <c r="G187" s="217">
        <f>+IF(G186&gt;=$H$14," ",(G186+1))</f>
        <v/>
      </c>
      <c r="H187" s="161">
        <f>+IF(G187=" ",0,H186)</f>
        <v/>
      </c>
      <c r="I187" s="161">
        <f>IF(G187=" ",0,-PPMT($K$13,G187,$H$14,$H$12))</f>
        <v/>
      </c>
      <c r="J187" s="161">
        <f>IF(G187=" ",0,-IPMT($K$13,G187,$H$14,$H$12))</f>
        <v/>
      </c>
      <c r="K187" s="223" t="n"/>
      <c r="L187" s="217">
        <f>+IF(L186&gt;=$M$14," ",(L186+1))</f>
        <v/>
      </c>
      <c r="M187" s="161">
        <f>+IF(L187=" ",0,M186)</f>
        <v/>
      </c>
      <c r="N187" s="161">
        <f>IF(L187=" ",0,-PPMT($P$13,L187,$M$14,$M$12))</f>
        <v/>
      </c>
      <c r="O187" s="161">
        <f>IF(L187=" ",0,-IPMT($P$13,L187,$M$14,$M$12))</f>
        <v/>
      </c>
      <c r="P187" s="223" t="n"/>
      <c r="Q187" s="222" t="n"/>
      <c r="R187" s="217">
        <f>+IF(R186&gt;=$S$14," ",(R186+1))</f>
        <v/>
      </c>
      <c r="S187" s="161">
        <f>+IF(R187=" ",0,S186)</f>
        <v/>
      </c>
      <c r="T187" s="161">
        <f>IF(R187=" ",0,-PPMT($V$13,R187,$S$14,$S$12))</f>
        <v/>
      </c>
      <c r="U187" s="161">
        <f>IF(R187=" ",0,-IPMT($V$13,R187,$S$14,$S$12))</f>
        <v/>
      </c>
      <c r="V187" s="218" t="n"/>
      <c r="W187" s="186" t="n"/>
      <c r="AP187" s="161" t="n"/>
      <c r="AQ187" s="161" t="n"/>
      <c r="CS187" s="224" t="n"/>
      <c r="CT187" s="224" t="n"/>
      <c r="CU187" s="224" t="n"/>
      <c r="CV187" s="224" t="n"/>
      <c r="CW187" s="224" t="n"/>
      <c r="CX187" s="224" t="n"/>
      <c r="CY187" s="224" t="n"/>
      <c r="CZ187" s="224" t="n"/>
      <c r="DA187" s="224" t="n"/>
      <c r="DB187" s="224" t="n"/>
      <c r="DC187" s="224" t="n"/>
      <c r="DD187" s="224" t="n"/>
      <c r="DE187" s="224" t="n"/>
      <c r="DF187" s="224" t="n"/>
      <c r="DG187" s="224" t="n"/>
      <c r="DH187" s="224" t="n"/>
      <c r="DI187" s="224" t="n"/>
      <c r="DJ187" s="224" t="n"/>
      <c r="DK187" s="224" t="n"/>
      <c r="DL187" s="224" t="n"/>
      <c r="DM187" s="224" t="n"/>
      <c r="DN187" s="224" t="n"/>
      <c r="DO187" s="224" t="n"/>
      <c r="DP187" s="224" t="n"/>
      <c r="DQ187" s="224" t="n"/>
      <c r="DR187" s="224" t="n"/>
      <c r="DS187" s="224" t="n"/>
      <c r="DT187" s="224" t="n"/>
      <c r="DU187" s="224" t="n"/>
      <c r="DV187" s="224" t="n"/>
      <c r="DW187" s="224" t="n"/>
      <c r="DX187" s="224" t="n"/>
      <c r="DY187" s="224" t="n"/>
      <c r="DZ187" s="224" t="n"/>
      <c r="EA187" s="224" t="n"/>
      <c r="EB187" s="224" t="n"/>
      <c r="EC187" s="224" t="n"/>
    </row>
    <row r="188" hidden="1" ht="12.75" customHeight="1">
      <c r="A188" s="217">
        <f>+IF(A187&gt;=$B$14," ",(A187+1))</f>
        <v/>
      </c>
      <c r="B188" s="161">
        <f>+IF(A188=" ",0,B187)</f>
        <v/>
      </c>
      <c r="C188" s="161">
        <f>IF(A188=" ",0,-PPMT($E$13,A188,$B$14,$B$12))</f>
        <v/>
      </c>
      <c r="D188" s="161">
        <f>IF(A188=" ",0,-IPMT($E$13,A188,$B$14,$B$12))</f>
        <v/>
      </c>
      <c r="F188" s="222" t="n"/>
      <c r="G188" s="217">
        <f>+IF(G187&gt;=$H$14," ",(G187+1))</f>
        <v/>
      </c>
      <c r="H188" s="161">
        <f>+IF(G188=" ",0,H187)</f>
        <v/>
      </c>
      <c r="I188" s="161">
        <f>IF(G188=" ",0,-PPMT($K$13,G188,$H$14,$H$12))</f>
        <v/>
      </c>
      <c r="J188" s="161">
        <f>IF(G188=" ",0,-IPMT($K$13,G188,$H$14,$H$12))</f>
        <v/>
      </c>
      <c r="K188" s="223" t="n"/>
      <c r="L188" s="217">
        <f>+IF(L187&gt;=$M$14," ",(L187+1))</f>
        <v/>
      </c>
      <c r="M188" s="161">
        <f>+IF(L188=" ",0,M187)</f>
        <v/>
      </c>
      <c r="N188" s="161">
        <f>IF(L188=" ",0,-PPMT($P$13,L188,$M$14,$M$12))</f>
        <v/>
      </c>
      <c r="O188" s="161">
        <f>IF(L188=" ",0,-IPMT($P$13,L188,$M$14,$M$12))</f>
        <v/>
      </c>
      <c r="P188" s="223" t="n"/>
      <c r="Q188" s="222" t="n"/>
      <c r="R188" s="217">
        <f>+IF(R187&gt;=$S$14," ",(R187+1))</f>
        <v/>
      </c>
      <c r="S188" s="161">
        <f>+IF(R188=" ",0,S187)</f>
        <v/>
      </c>
      <c r="T188" s="161">
        <f>IF(R188=" ",0,-PPMT($V$13,R188,$S$14,$S$12))</f>
        <v/>
      </c>
      <c r="U188" s="161">
        <f>IF(R188=" ",0,-IPMT($V$13,R188,$S$14,$S$12))</f>
        <v/>
      </c>
      <c r="V188" s="218" t="n"/>
      <c r="W188" s="186" t="n"/>
      <c r="AP188" s="161" t="n"/>
      <c r="AQ188" s="161" t="n"/>
      <c r="CS188" s="224" t="n"/>
      <c r="CT188" s="224" t="n"/>
      <c r="CU188" s="224" t="n"/>
      <c r="CV188" s="224" t="n"/>
      <c r="CW188" s="224" t="n"/>
      <c r="CX188" s="224" t="n"/>
      <c r="CY188" s="224" t="n"/>
      <c r="CZ188" s="224" t="n"/>
      <c r="DA188" s="224" t="n"/>
      <c r="DB188" s="224" t="n"/>
      <c r="DC188" s="224" t="n"/>
      <c r="DD188" s="224" t="n"/>
      <c r="DE188" s="224" t="n"/>
      <c r="DF188" s="224" t="n"/>
      <c r="DG188" s="224" t="n"/>
      <c r="DH188" s="224" t="n"/>
      <c r="DI188" s="224" t="n"/>
      <c r="DJ188" s="224" t="n"/>
      <c r="DK188" s="224" t="n"/>
      <c r="DL188" s="224" t="n"/>
      <c r="DM188" s="224" t="n"/>
      <c r="DN188" s="224" t="n"/>
      <c r="DO188" s="224" t="n"/>
      <c r="DP188" s="224" t="n"/>
      <c r="DQ188" s="224" t="n"/>
      <c r="DR188" s="224" t="n"/>
      <c r="DS188" s="224" t="n"/>
      <c r="DT188" s="224" t="n"/>
      <c r="DU188" s="224" t="n"/>
      <c r="DV188" s="224" t="n"/>
      <c r="DW188" s="224" t="n"/>
      <c r="DX188" s="224" t="n"/>
      <c r="DY188" s="224" t="n"/>
      <c r="DZ188" s="224" t="n"/>
      <c r="EA188" s="224" t="n"/>
      <c r="EB188" s="224" t="n"/>
      <c r="EC188" s="224" t="n"/>
    </row>
    <row r="189" hidden="1" ht="12.75" customHeight="1">
      <c r="A189" s="217">
        <f>+IF(A188&gt;=$B$14," ",(A188+1))</f>
        <v/>
      </c>
      <c r="B189" s="161">
        <f>+IF(A189=" ",0,B188)</f>
        <v/>
      </c>
      <c r="C189" s="161">
        <f>IF(A189=" ",0,-PPMT($E$13,A189,$B$14,$B$12))</f>
        <v/>
      </c>
      <c r="D189" s="161">
        <f>IF(A189=" ",0,-IPMT($E$13,A189,$B$14,$B$12))</f>
        <v/>
      </c>
      <c r="F189" s="222" t="n"/>
      <c r="G189" s="217">
        <f>+IF(G188&gt;=$H$14," ",(G188+1))</f>
        <v/>
      </c>
      <c r="H189" s="161">
        <f>+IF(G189=" ",0,H188)</f>
        <v/>
      </c>
      <c r="I189" s="161">
        <f>IF(G189=" ",0,-PPMT($K$13,G189,$H$14,$H$12))</f>
        <v/>
      </c>
      <c r="J189" s="161">
        <f>IF(G189=" ",0,-IPMT($K$13,G189,$H$14,$H$12))</f>
        <v/>
      </c>
      <c r="K189" s="223" t="n"/>
      <c r="L189" s="217">
        <f>+IF(L188&gt;=$M$14," ",(L188+1))</f>
        <v/>
      </c>
      <c r="M189" s="161">
        <f>+IF(L189=" ",0,M188)</f>
        <v/>
      </c>
      <c r="N189" s="161">
        <f>IF(L189=" ",0,-PPMT($P$13,L189,$M$14,$M$12))</f>
        <v/>
      </c>
      <c r="O189" s="161">
        <f>IF(L189=" ",0,-IPMT($P$13,L189,$M$14,$M$12))</f>
        <v/>
      </c>
      <c r="P189" s="223" t="n"/>
      <c r="Q189" s="222" t="n"/>
      <c r="R189" s="217">
        <f>+IF(R188&gt;=$S$14," ",(R188+1))</f>
        <v/>
      </c>
      <c r="S189" s="161">
        <f>+IF(R189=" ",0,S188)</f>
        <v/>
      </c>
      <c r="T189" s="161">
        <f>IF(R189=" ",0,-PPMT($V$13,R189,$S$14,$S$12))</f>
        <v/>
      </c>
      <c r="U189" s="161">
        <f>IF(R189=" ",0,-IPMT($V$13,R189,$S$14,$S$12))</f>
        <v/>
      </c>
      <c r="V189" s="218" t="n"/>
      <c r="W189" s="186" t="n"/>
      <c r="AP189" s="161" t="n"/>
      <c r="AQ189" s="161" t="n"/>
      <c r="CS189" s="224" t="n"/>
      <c r="CT189" s="224" t="n"/>
      <c r="CU189" s="224" t="n"/>
      <c r="CV189" s="224" t="n"/>
      <c r="CW189" s="224" t="n"/>
      <c r="CX189" s="224" t="n"/>
      <c r="CY189" s="224" t="n"/>
      <c r="CZ189" s="224" t="n"/>
      <c r="DA189" s="224" t="n"/>
      <c r="DB189" s="224" t="n"/>
      <c r="DC189" s="224" t="n"/>
      <c r="DD189" s="224" t="n"/>
      <c r="DE189" s="224" t="n"/>
      <c r="DF189" s="224" t="n"/>
      <c r="DG189" s="224" t="n"/>
      <c r="DH189" s="224" t="n"/>
      <c r="DI189" s="224" t="n"/>
      <c r="DJ189" s="224" t="n"/>
      <c r="DK189" s="224" t="n"/>
      <c r="DL189" s="224" t="n"/>
      <c r="DM189" s="224" t="n"/>
      <c r="DN189" s="224" t="n"/>
      <c r="DO189" s="224" t="n"/>
      <c r="DP189" s="224" t="n"/>
      <c r="DQ189" s="224" t="n"/>
      <c r="DR189" s="224" t="n"/>
      <c r="DS189" s="224" t="n"/>
      <c r="DT189" s="224" t="n"/>
      <c r="DU189" s="224" t="n"/>
      <c r="DV189" s="224" t="n"/>
      <c r="DW189" s="224" t="n"/>
      <c r="DX189" s="224" t="n"/>
      <c r="DY189" s="224" t="n"/>
      <c r="DZ189" s="224" t="n"/>
      <c r="EA189" s="224" t="n"/>
      <c r="EB189" s="224" t="n"/>
      <c r="EC189" s="224" t="n"/>
    </row>
    <row r="190" hidden="1" ht="12.75" customHeight="1">
      <c r="A190" s="217">
        <f>+IF(A189&gt;=$B$14," ",(A189+1))</f>
        <v/>
      </c>
      <c r="B190" s="161">
        <f>+IF(A190=" ",0,B189)</f>
        <v/>
      </c>
      <c r="C190" s="161">
        <f>IF(A190=" ",0,-PPMT($E$13,A190,$B$14,$B$12))</f>
        <v/>
      </c>
      <c r="D190" s="161">
        <f>IF(A190=" ",0,-IPMT($E$13,A190,$B$14,$B$12))</f>
        <v/>
      </c>
      <c r="F190" s="222" t="n"/>
      <c r="G190" s="217">
        <f>+IF(G189&gt;=$H$14," ",(G189+1))</f>
        <v/>
      </c>
      <c r="H190" s="161">
        <f>+IF(G190=" ",0,H189)</f>
        <v/>
      </c>
      <c r="I190" s="161">
        <f>IF(G190=" ",0,-PPMT($K$13,G190,$H$14,$H$12))</f>
        <v/>
      </c>
      <c r="J190" s="161">
        <f>IF(G190=" ",0,-IPMT($K$13,G190,$H$14,$H$12))</f>
        <v/>
      </c>
      <c r="K190" s="223" t="n"/>
      <c r="L190" s="217">
        <f>+IF(L189&gt;=$M$14," ",(L189+1))</f>
        <v/>
      </c>
      <c r="M190" s="161">
        <f>+IF(L190=" ",0,M189)</f>
        <v/>
      </c>
      <c r="N190" s="161">
        <f>IF(L190=" ",0,-PPMT($P$13,L190,$M$14,$M$12))</f>
        <v/>
      </c>
      <c r="O190" s="161">
        <f>IF(L190=" ",0,-IPMT($P$13,L190,$M$14,$M$12))</f>
        <v/>
      </c>
      <c r="P190" s="223" t="n"/>
      <c r="Q190" s="222" t="n"/>
      <c r="R190" s="217">
        <f>+IF(R189&gt;=$S$14," ",(R189+1))</f>
        <v/>
      </c>
      <c r="S190" s="161">
        <f>+IF(R190=" ",0,S189)</f>
        <v/>
      </c>
      <c r="T190" s="161">
        <f>IF(R190=" ",0,-PPMT($V$13,R190,$S$14,$S$12))</f>
        <v/>
      </c>
      <c r="U190" s="161">
        <f>IF(R190=" ",0,-IPMT($V$13,R190,$S$14,$S$12))</f>
        <v/>
      </c>
      <c r="V190" s="218" t="n"/>
      <c r="W190" s="186" t="n"/>
      <c r="AP190" s="161" t="n"/>
      <c r="AQ190" s="161" t="n"/>
      <c r="CS190" s="224" t="n"/>
      <c r="CT190" s="224" t="n"/>
      <c r="CU190" s="224" t="n"/>
      <c r="CV190" s="224" t="n"/>
      <c r="CW190" s="224" t="n"/>
      <c r="CX190" s="224" t="n"/>
      <c r="CY190" s="224" t="n"/>
      <c r="CZ190" s="224" t="n"/>
      <c r="DA190" s="224" t="n"/>
      <c r="DB190" s="224" t="n"/>
      <c r="DC190" s="224" t="n"/>
      <c r="DD190" s="224" t="n"/>
      <c r="DE190" s="224" t="n"/>
      <c r="DF190" s="224" t="n"/>
      <c r="DG190" s="224" t="n"/>
      <c r="DH190" s="224" t="n"/>
      <c r="DI190" s="224" t="n"/>
      <c r="DJ190" s="224" t="n"/>
      <c r="DK190" s="224" t="n"/>
      <c r="DL190" s="224" t="n"/>
      <c r="DM190" s="224" t="n"/>
      <c r="DN190" s="224" t="n"/>
      <c r="DO190" s="224" t="n"/>
      <c r="DP190" s="224" t="n"/>
      <c r="DQ190" s="224" t="n"/>
      <c r="DR190" s="224" t="n"/>
      <c r="DS190" s="224" t="n"/>
      <c r="DT190" s="224" t="n"/>
      <c r="DU190" s="224" t="n"/>
      <c r="DV190" s="224" t="n"/>
      <c r="DW190" s="224" t="n"/>
      <c r="DX190" s="224" t="n"/>
      <c r="DY190" s="224" t="n"/>
      <c r="DZ190" s="224" t="n"/>
      <c r="EA190" s="224" t="n"/>
      <c r="EB190" s="224" t="n"/>
      <c r="EC190" s="224" t="n"/>
    </row>
    <row r="191" hidden="1" ht="12.75" customHeight="1">
      <c r="A191" s="217">
        <f>+IF(A190&gt;=$B$14," ",(A190+1))</f>
        <v/>
      </c>
      <c r="B191" s="161">
        <f>+IF(A191=" ",0,B190)</f>
        <v/>
      </c>
      <c r="C191" s="161">
        <f>IF(A191=" ",0,-PPMT($E$13,A191,$B$14,$B$12))</f>
        <v/>
      </c>
      <c r="D191" s="161">
        <f>IF(A191=" ",0,-IPMT($E$13,A191,$B$14,$B$12))</f>
        <v/>
      </c>
      <c r="F191" s="222" t="n"/>
      <c r="G191" s="217">
        <f>+IF(G190&gt;=$H$14," ",(G190+1))</f>
        <v/>
      </c>
      <c r="H191" s="161">
        <f>+IF(G191=" ",0,H190)</f>
        <v/>
      </c>
      <c r="I191" s="161">
        <f>IF(G191=" ",0,-PPMT($K$13,G191,$H$14,$H$12))</f>
        <v/>
      </c>
      <c r="J191" s="161">
        <f>IF(G191=" ",0,-IPMT($K$13,G191,$H$14,$H$12))</f>
        <v/>
      </c>
      <c r="K191" s="223" t="n"/>
      <c r="L191" s="217">
        <f>+IF(L190&gt;=$M$14," ",(L190+1))</f>
        <v/>
      </c>
      <c r="M191" s="161">
        <f>+IF(L191=" ",0,M190)</f>
        <v/>
      </c>
      <c r="N191" s="161">
        <f>IF(L191=" ",0,-PPMT($P$13,L191,$M$14,$M$12))</f>
        <v/>
      </c>
      <c r="O191" s="161">
        <f>IF(L191=" ",0,-IPMT($P$13,L191,$M$14,$M$12))</f>
        <v/>
      </c>
      <c r="P191" s="223" t="n"/>
      <c r="Q191" s="222" t="n"/>
      <c r="R191" s="217">
        <f>+IF(R190&gt;=$S$14," ",(R190+1))</f>
        <v/>
      </c>
      <c r="S191" s="161">
        <f>+IF(R191=" ",0,S190)</f>
        <v/>
      </c>
      <c r="T191" s="161">
        <f>IF(R191=" ",0,-PPMT($V$13,R191,$S$14,$S$12))</f>
        <v/>
      </c>
      <c r="U191" s="161">
        <f>IF(R191=" ",0,-IPMT($V$13,R191,$S$14,$S$12))</f>
        <v/>
      </c>
      <c r="V191" s="218" t="n"/>
      <c r="W191" s="186" t="n"/>
      <c r="AP191" s="161" t="n"/>
      <c r="AQ191" s="161" t="n"/>
      <c r="CS191" s="224" t="n"/>
      <c r="CT191" s="224" t="n"/>
      <c r="CU191" s="224" t="n"/>
      <c r="CV191" s="224" t="n"/>
      <c r="CW191" s="224" t="n"/>
      <c r="CX191" s="224" t="n"/>
      <c r="CY191" s="224" t="n"/>
      <c r="CZ191" s="224" t="n"/>
      <c r="DA191" s="224" t="n"/>
      <c r="DB191" s="224" t="n"/>
      <c r="DC191" s="224" t="n"/>
      <c r="DD191" s="224" t="n"/>
      <c r="DE191" s="224" t="n"/>
      <c r="DF191" s="224" t="n"/>
      <c r="DG191" s="224" t="n"/>
      <c r="DH191" s="224" t="n"/>
      <c r="DI191" s="224" t="n"/>
      <c r="DJ191" s="224" t="n"/>
      <c r="DK191" s="224" t="n"/>
      <c r="DL191" s="224" t="n"/>
      <c r="DM191" s="224" t="n"/>
      <c r="DN191" s="224" t="n"/>
      <c r="DO191" s="224" t="n"/>
      <c r="DP191" s="224" t="n"/>
      <c r="DQ191" s="224" t="n"/>
      <c r="DR191" s="224" t="n"/>
      <c r="DS191" s="224" t="n"/>
      <c r="DT191" s="224" t="n"/>
      <c r="DU191" s="224" t="n"/>
      <c r="DV191" s="224" t="n"/>
      <c r="DW191" s="224" t="n"/>
      <c r="DX191" s="224" t="n"/>
      <c r="DY191" s="224" t="n"/>
      <c r="DZ191" s="224" t="n"/>
      <c r="EA191" s="224" t="n"/>
      <c r="EB191" s="224" t="n"/>
      <c r="EC191" s="224" t="n"/>
    </row>
    <row r="192" hidden="1" ht="12.75" customHeight="1">
      <c r="A192" s="217">
        <f>+IF(A191&gt;=$B$14," ",(A191+1))</f>
        <v/>
      </c>
      <c r="B192" s="161">
        <f>+IF(A192=" ",0,B191)</f>
        <v/>
      </c>
      <c r="C192" s="161">
        <f>IF(A192=" ",0,-PPMT($E$13,A192,$B$14,$B$12))</f>
        <v/>
      </c>
      <c r="D192" s="161">
        <f>IF(A192=" ",0,-IPMT($E$13,A192,$B$14,$B$12))</f>
        <v/>
      </c>
      <c r="F192" s="222" t="n"/>
      <c r="G192" s="217">
        <f>+IF(G191&gt;=$H$14," ",(G191+1))</f>
        <v/>
      </c>
      <c r="H192" s="161">
        <f>+IF(G192=" ",0,H191)</f>
        <v/>
      </c>
      <c r="I192" s="161">
        <f>IF(G192=" ",0,-PPMT($K$13,G192,$H$14,$H$12))</f>
        <v/>
      </c>
      <c r="J192" s="161">
        <f>IF(G192=" ",0,-IPMT($K$13,G192,$H$14,$H$12))</f>
        <v/>
      </c>
      <c r="K192" s="223" t="n"/>
      <c r="L192" s="217">
        <f>+IF(L191&gt;=$M$14," ",(L191+1))</f>
        <v/>
      </c>
      <c r="M192" s="161">
        <f>+IF(L192=" ",0,M191)</f>
        <v/>
      </c>
      <c r="N192" s="161">
        <f>IF(L192=" ",0,-PPMT($P$13,L192,$M$14,$M$12))</f>
        <v/>
      </c>
      <c r="O192" s="161">
        <f>IF(L192=" ",0,-IPMT($P$13,L192,$M$14,$M$12))</f>
        <v/>
      </c>
      <c r="P192" s="223" t="n"/>
      <c r="Q192" s="222" t="n"/>
      <c r="R192" s="217">
        <f>+IF(R191&gt;=$S$14," ",(R191+1))</f>
        <v/>
      </c>
      <c r="S192" s="161">
        <f>+IF(R192=" ",0,S191)</f>
        <v/>
      </c>
      <c r="T192" s="161">
        <f>IF(R192=" ",0,-PPMT($V$13,R192,$S$14,$S$12))</f>
        <v/>
      </c>
      <c r="U192" s="161">
        <f>IF(R192=" ",0,-IPMT($V$13,R192,$S$14,$S$12))</f>
        <v/>
      </c>
      <c r="V192" s="218" t="n"/>
      <c r="W192" s="186" t="n"/>
      <c r="AP192" s="161" t="n"/>
      <c r="AQ192" s="161" t="n"/>
      <c r="CS192" s="224" t="n"/>
      <c r="CT192" s="224" t="n"/>
      <c r="CU192" s="224" t="n"/>
      <c r="CV192" s="224" t="n"/>
      <c r="CW192" s="224" t="n"/>
      <c r="CX192" s="224" t="n"/>
      <c r="CY192" s="224" t="n"/>
      <c r="CZ192" s="224" t="n"/>
      <c r="DA192" s="224" t="n"/>
      <c r="DB192" s="224" t="n"/>
      <c r="DC192" s="224" t="n"/>
      <c r="DD192" s="224" t="n"/>
      <c r="DE192" s="224" t="n"/>
      <c r="DF192" s="224" t="n"/>
      <c r="DG192" s="224" t="n"/>
      <c r="DH192" s="224" t="n"/>
      <c r="DI192" s="224" t="n"/>
      <c r="DJ192" s="224" t="n"/>
      <c r="DK192" s="224" t="n"/>
      <c r="DL192" s="224" t="n"/>
      <c r="DM192" s="224" t="n"/>
      <c r="DN192" s="224" t="n"/>
      <c r="DO192" s="224" t="n"/>
      <c r="DP192" s="224" t="n"/>
      <c r="DQ192" s="224" t="n"/>
      <c r="DR192" s="224" t="n"/>
      <c r="DS192" s="224" t="n"/>
      <c r="DT192" s="224" t="n"/>
      <c r="DU192" s="224" t="n"/>
      <c r="DV192" s="224" t="n"/>
      <c r="DW192" s="224" t="n"/>
      <c r="DX192" s="224" t="n"/>
      <c r="DY192" s="224" t="n"/>
      <c r="DZ192" s="224" t="n"/>
      <c r="EA192" s="224" t="n"/>
      <c r="EB192" s="224" t="n"/>
      <c r="EC192" s="224" t="n"/>
    </row>
    <row r="193" hidden="1" ht="12.75" customHeight="1">
      <c r="A193" s="217">
        <f>+IF(A192&gt;=$B$14," ",(A192+1))</f>
        <v/>
      </c>
      <c r="B193" s="161">
        <f>+IF(A193=" ",0,B192)</f>
        <v/>
      </c>
      <c r="C193" s="161">
        <f>IF(A193=" ",0,-PPMT($E$13,A193,$B$14,$B$12))</f>
        <v/>
      </c>
      <c r="D193" s="161">
        <f>IF(A193=" ",0,-IPMT($E$13,A193,$B$14,$B$12))</f>
        <v/>
      </c>
      <c r="F193" s="222" t="n"/>
      <c r="G193" s="217">
        <f>+IF(G192&gt;=$H$14," ",(G192+1))</f>
        <v/>
      </c>
      <c r="H193" s="161">
        <f>+IF(G193=" ",0,H192)</f>
        <v/>
      </c>
      <c r="I193" s="161">
        <f>IF(G193=" ",0,-PPMT($K$13,G193,$H$14,$H$12))</f>
        <v/>
      </c>
      <c r="J193" s="161">
        <f>IF(G193=" ",0,-IPMT($K$13,G193,$H$14,$H$12))</f>
        <v/>
      </c>
      <c r="K193" s="223" t="n"/>
      <c r="L193" s="217">
        <f>+IF(L192&gt;=$M$14," ",(L192+1))</f>
        <v/>
      </c>
      <c r="M193" s="161">
        <f>+IF(L193=" ",0,M192)</f>
        <v/>
      </c>
      <c r="N193" s="161">
        <f>IF(L193=" ",0,-PPMT($P$13,L193,$M$14,$M$12))</f>
        <v/>
      </c>
      <c r="O193" s="161">
        <f>IF(L193=" ",0,-IPMT($P$13,L193,$M$14,$M$12))</f>
        <v/>
      </c>
      <c r="P193" s="223" t="n"/>
      <c r="Q193" s="222" t="n"/>
      <c r="R193" s="217">
        <f>+IF(R192&gt;=$S$14," ",(R192+1))</f>
        <v/>
      </c>
      <c r="S193" s="161">
        <f>+IF(R193=" ",0,S192)</f>
        <v/>
      </c>
      <c r="T193" s="161">
        <f>IF(R193=" ",0,-PPMT($V$13,R193,$S$14,$S$12))</f>
        <v/>
      </c>
      <c r="U193" s="161">
        <f>IF(R193=" ",0,-IPMT($V$13,R193,$S$14,$S$12))</f>
        <v/>
      </c>
      <c r="V193" s="218" t="n"/>
      <c r="W193" s="186" t="n"/>
      <c r="AP193" s="161" t="n"/>
      <c r="AQ193" s="161" t="n"/>
      <c r="CS193" s="224" t="n"/>
      <c r="CT193" s="224" t="n"/>
      <c r="CU193" s="224" t="n"/>
      <c r="CV193" s="224" t="n"/>
      <c r="CW193" s="224" t="n"/>
      <c r="CX193" s="224" t="n"/>
      <c r="CY193" s="224" t="n"/>
      <c r="CZ193" s="224" t="n"/>
      <c r="DA193" s="224" t="n"/>
      <c r="DB193" s="224" t="n"/>
      <c r="DC193" s="224" t="n"/>
      <c r="DD193" s="224" t="n"/>
      <c r="DE193" s="224" t="n"/>
      <c r="DF193" s="224" t="n"/>
      <c r="DG193" s="224" t="n"/>
      <c r="DH193" s="224" t="n"/>
      <c r="DI193" s="224" t="n"/>
      <c r="DJ193" s="224" t="n"/>
      <c r="DK193" s="224" t="n"/>
      <c r="DL193" s="224" t="n"/>
      <c r="DM193" s="224" t="n"/>
      <c r="DN193" s="224" t="n"/>
      <c r="DO193" s="224" t="n"/>
      <c r="DP193" s="224" t="n"/>
      <c r="DQ193" s="224" t="n"/>
      <c r="DR193" s="224" t="n"/>
      <c r="DS193" s="224" t="n"/>
      <c r="DT193" s="224" t="n"/>
      <c r="DU193" s="224" t="n"/>
      <c r="DV193" s="224" t="n"/>
      <c r="DW193" s="224" t="n"/>
      <c r="DX193" s="224" t="n"/>
      <c r="DY193" s="224" t="n"/>
      <c r="DZ193" s="224" t="n"/>
      <c r="EA193" s="224" t="n"/>
      <c r="EB193" s="224" t="n"/>
      <c r="EC193" s="224" t="n"/>
    </row>
    <row r="194" hidden="1" ht="12.75" customHeight="1">
      <c r="A194" s="217">
        <f>+IF(A193&gt;=$B$14," ",(A193+1))</f>
        <v/>
      </c>
      <c r="B194" s="161">
        <f>+IF(A194=" ",0,B193)</f>
        <v/>
      </c>
      <c r="C194" s="161">
        <f>IF(A194=" ",0,-PPMT($E$13,A194,$B$14,$B$12))</f>
        <v/>
      </c>
      <c r="D194" s="161">
        <f>IF(A194=" ",0,-IPMT($E$13,A194,$B$14,$B$12))</f>
        <v/>
      </c>
      <c r="F194" s="222" t="n"/>
      <c r="G194" s="217">
        <f>+IF(G193&gt;=$H$14," ",(G193+1))</f>
        <v/>
      </c>
      <c r="H194" s="161">
        <f>+IF(G194=" ",0,H193)</f>
        <v/>
      </c>
      <c r="I194" s="161">
        <f>IF(G194=" ",0,-PPMT($K$13,G194,$H$14,$H$12))</f>
        <v/>
      </c>
      <c r="J194" s="161">
        <f>IF(G194=" ",0,-IPMT($K$13,G194,$H$14,$H$12))</f>
        <v/>
      </c>
      <c r="K194" s="223" t="n"/>
      <c r="L194" s="217">
        <f>+IF(L193&gt;=$M$14," ",(L193+1))</f>
        <v/>
      </c>
      <c r="M194" s="161">
        <f>+IF(L194=" ",0,M193)</f>
        <v/>
      </c>
      <c r="N194" s="161">
        <f>IF(L194=" ",0,-PPMT($P$13,L194,$M$14,$M$12))</f>
        <v/>
      </c>
      <c r="O194" s="161">
        <f>IF(L194=" ",0,-IPMT($P$13,L194,$M$14,$M$12))</f>
        <v/>
      </c>
      <c r="P194" s="223" t="n"/>
      <c r="Q194" s="222" t="n"/>
      <c r="R194" s="217">
        <f>+IF(R193&gt;=$S$14," ",(R193+1))</f>
        <v/>
      </c>
      <c r="S194" s="161">
        <f>+IF(R194=" ",0,S193)</f>
        <v/>
      </c>
      <c r="T194" s="161">
        <f>IF(R194=" ",0,-PPMT($V$13,R194,$S$14,$S$12))</f>
        <v/>
      </c>
      <c r="U194" s="161">
        <f>IF(R194=" ",0,-IPMT($V$13,R194,$S$14,$S$12))</f>
        <v/>
      </c>
      <c r="V194" s="218" t="n"/>
      <c r="W194" s="186" t="n"/>
      <c r="AP194" s="161" t="n"/>
      <c r="AQ194" s="161" t="n"/>
      <c r="CS194" s="224" t="n"/>
      <c r="CT194" s="224" t="n"/>
      <c r="CU194" s="224" t="n"/>
      <c r="CV194" s="224" t="n"/>
      <c r="CW194" s="224" t="n"/>
      <c r="CX194" s="224" t="n"/>
      <c r="CY194" s="224" t="n"/>
      <c r="CZ194" s="224" t="n"/>
      <c r="DA194" s="224" t="n"/>
      <c r="DB194" s="224" t="n"/>
      <c r="DC194" s="224" t="n"/>
      <c r="DD194" s="224" t="n"/>
      <c r="DE194" s="224" t="n"/>
      <c r="DF194" s="224" t="n"/>
      <c r="DG194" s="224" t="n"/>
      <c r="DH194" s="224" t="n"/>
      <c r="DI194" s="224" t="n"/>
      <c r="DJ194" s="224" t="n"/>
      <c r="DK194" s="224" t="n"/>
      <c r="DL194" s="224" t="n"/>
      <c r="DM194" s="224" t="n"/>
      <c r="DN194" s="224" t="n"/>
      <c r="DO194" s="224" t="n"/>
      <c r="DP194" s="224" t="n"/>
      <c r="DQ194" s="224" t="n"/>
      <c r="DR194" s="224" t="n"/>
      <c r="DS194" s="224" t="n"/>
      <c r="DT194" s="224" t="n"/>
      <c r="DU194" s="224" t="n"/>
      <c r="DV194" s="224" t="n"/>
      <c r="DW194" s="224" t="n"/>
      <c r="DX194" s="224" t="n"/>
      <c r="DY194" s="224" t="n"/>
      <c r="DZ194" s="224" t="n"/>
      <c r="EA194" s="224" t="n"/>
      <c r="EB194" s="224" t="n"/>
      <c r="EC194" s="224" t="n"/>
    </row>
    <row r="195" hidden="1" ht="12.75" customHeight="1">
      <c r="A195" s="217">
        <f>+IF(A194&gt;=$B$14," ",(A194+1))</f>
        <v/>
      </c>
      <c r="B195" s="161">
        <f>+IF(A195=" ",0,B194)</f>
        <v/>
      </c>
      <c r="C195" s="161">
        <f>IF(A195=" ",0,-PPMT($E$13,A195,$B$14,$B$12))</f>
        <v/>
      </c>
      <c r="D195" s="161">
        <f>IF(A195=" ",0,-IPMT($E$13,A195,$B$14,$B$12))</f>
        <v/>
      </c>
      <c r="F195" s="222" t="n"/>
      <c r="G195" s="217">
        <f>+IF(G194&gt;=$H$14," ",(G194+1))</f>
        <v/>
      </c>
      <c r="H195" s="161">
        <f>+IF(G195=" ",0,H194)</f>
        <v/>
      </c>
      <c r="I195" s="161">
        <f>IF(G195=" ",0,-PPMT($K$13,G195,$H$14,$H$12))</f>
        <v/>
      </c>
      <c r="J195" s="161">
        <f>IF(G195=" ",0,-IPMT($K$13,G195,$H$14,$H$12))</f>
        <v/>
      </c>
      <c r="K195" s="223" t="n"/>
      <c r="L195" s="217">
        <f>+IF(L194&gt;=$M$14," ",(L194+1))</f>
        <v/>
      </c>
      <c r="M195" s="161">
        <f>+IF(L195=" ",0,M194)</f>
        <v/>
      </c>
      <c r="N195" s="161">
        <f>IF(L195=" ",0,-PPMT($P$13,L195,$M$14,$M$12))</f>
        <v/>
      </c>
      <c r="O195" s="161">
        <f>IF(L195=" ",0,-IPMT($P$13,L195,$M$14,$M$12))</f>
        <v/>
      </c>
      <c r="P195" s="223" t="n"/>
      <c r="Q195" s="222" t="n"/>
      <c r="R195" s="217">
        <f>+IF(R194&gt;=$S$14," ",(R194+1))</f>
        <v/>
      </c>
      <c r="S195" s="161">
        <f>+IF(R195=" ",0,S194)</f>
        <v/>
      </c>
      <c r="T195" s="161">
        <f>IF(R195=" ",0,-PPMT($V$13,R195,$S$14,$S$12))</f>
        <v/>
      </c>
      <c r="U195" s="161">
        <f>IF(R195=" ",0,-IPMT($V$13,R195,$S$14,$S$12))</f>
        <v/>
      </c>
      <c r="V195" s="218" t="n"/>
      <c r="W195" s="186" t="n"/>
      <c r="AP195" s="161" t="n"/>
      <c r="AQ195" s="161" t="n"/>
      <c r="CS195" s="224" t="n"/>
      <c r="CT195" s="224" t="n"/>
      <c r="CU195" s="224" t="n"/>
      <c r="CV195" s="224" t="n"/>
      <c r="CW195" s="224" t="n"/>
      <c r="CX195" s="224" t="n"/>
      <c r="CY195" s="224" t="n"/>
      <c r="CZ195" s="224" t="n"/>
      <c r="DA195" s="224" t="n"/>
      <c r="DB195" s="224" t="n"/>
      <c r="DC195" s="224" t="n"/>
      <c r="DD195" s="224" t="n"/>
      <c r="DE195" s="224" t="n"/>
      <c r="DF195" s="224" t="n"/>
      <c r="DG195" s="224" t="n"/>
      <c r="DH195" s="224" t="n"/>
      <c r="DI195" s="224" t="n"/>
      <c r="DJ195" s="224" t="n"/>
      <c r="DK195" s="224" t="n"/>
      <c r="DL195" s="224" t="n"/>
      <c r="DM195" s="224" t="n"/>
      <c r="DN195" s="224" t="n"/>
      <c r="DO195" s="224" t="n"/>
      <c r="DP195" s="224" t="n"/>
      <c r="DQ195" s="224" t="n"/>
      <c r="DR195" s="224" t="n"/>
      <c r="DS195" s="224" t="n"/>
      <c r="DT195" s="224" t="n"/>
      <c r="DU195" s="224" t="n"/>
      <c r="DV195" s="224" t="n"/>
      <c r="DW195" s="224" t="n"/>
      <c r="DX195" s="224" t="n"/>
      <c r="DY195" s="224" t="n"/>
      <c r="DZ195" s="224" t="n"/>
      <c r="EA195" s="224" t="n"/>
      <c r="EB195" s="224" t="n"/>
      <c r="EC195" s="224" t="n"/>
    </row>
    <row r="196" hidden="1" ht="12.75" customHeight="1">
      <c r="A196" s="217">
        <f>+IF(A195&gt;=$B$14," ",(A195+1))</f>
        <v/>
      </c>
      <c r="B196" s="161">
        <f>+IF(A196=" ",0,B195)</f>
        <v/>
      </c>
      <c r="C196" s="161">
        <f>IF(A196=" ",0,-PPMT($E$13,A196,$B$14,$B$12))</f>
        <v/>
      </c>
      <c r="D196" s="161">
        <f>IF(A196=" ",0,-IPMT($E$13,A196,$B$14,$B$12))</f>
        <v/>
      </c>
      <c r="F196" s="222" t="n"/>
      <c r="G196" s="217">
        <f>+IF(G195&gt;=$H$14," ",(G195+1))</f>
        <v/>
      </c>
      <c r="H196" s="161">
        <f>+IF(G196=" ",0,H195)</f>
        <v/>
      </c>
      <c r="I196" s="161">
        <f>IF(G196=" ",0,-PPMT($K$13,G196,$H$14,$H$12))</f>
        <v/>
      </c>
      <c r="J196" s="161">
        <f>IF(G196=" ",0,-IPMT($K$13,G196,$H$14,$H$12))</f>
        <v/>
      </c>
      <c r="K196" s="223" t="n"/>
      <c r="L196" s="217">
        <f>+IF(L195&gt;=$M$14," ",(L195+1))</f>
        <v/>
      </c>
      <c r="M196" s="161">
        <f>+IF(L196=" ",0,M195)</f>
        <v/>
      </c>
      <c r="N196" s="161">
        <f>IF(L196=" ",0,-PPMT($P$13,L196,$M$14,$M$12))</f>
        <v/>
      </c>
      <c r="O196" s="161">
        <f>IF(L196=" ",0,-IPMT($P$13,L196,$M$14,$M$12))</f>
        <v/>
      </c>
      <c r="P196" s="223" t="n"/>
      <c r="Q196" s="222" t="n"/>
      <c r="R196" s="217">
        <f>+IF(R195&gt;=$S$14," ",(R195+1))</f>
        <v/>
      </c>
      <c r="S196" s="161">
        <f>+IF(R196=" ",0,S195)</f>
        <v/>
      </c>
      <c r="T196" s="161">
        <f>IF(R196=" ",0,-PPMT($V$13,R196,$S$14,$S$12))</f>
        <v/>
      </c>
      <c r="U196" s="161">
        <f>IF(R196=" ",0,-IPMT($V$13,R196,$S$14,$S$12))</f>
        <v/>
      </c>
      <c r="V196" s="218" t="n"/>
      <c r="W196" s="186" t="n"/>
      <c r="AP196" s="161" t="n"/>
      <c r="AQ196" s="161" t="n"/>
      <c r="CS196" s="224" t="n"/>
      <c r="CT196" s="224" t="n"/>
      <c r="CU196" s="224" t="n"/>
      <c r="CV196" s="224" t="n"/>
      <c r="CW196" s="224" t="n"/>
      <c r="CX196" s="224" t="n"/>
      <c r="CY196" s="224" t="n"/>
      <c r="CZ196" s="224" t="n"/>
      <c r="DA196" s="224" t="n"/>
      <c r="DB196" s="224" t="n"/>
      <c r="DC196" s="224" t="n"/>
      <c r="DD196" s="224" t="n"/>
      <c r="DE196" s="224" t="n"/>
      <c r="DF196" s="224" t="n"/>
      <c r="DG196" s="224" t="n"/>
      <c r="DH196" s="224" t="n"/>
      <c r="DI196" s="224" t="n"/>
      <c r="DJ196" s="224" t="n"/>
      <c r="DK196" s="224" t="n"/>
      <c r="DL196" s="224" t="n"/>
      <c r="DM196" s="224" t="n"/>
      <c r="DN196" s="224" t="n"/>
      <c r="DO196" s="224" t="n"/>
      <c r="DP196" s="224" t="n"/>
      <c r="DQ196" s="224" t="n"/>
      <c r="DR196" s="224" t="n"/>
      <c r="DS196" s="224" t="n"/>
      <c r="DT196" s="224" t="n"/>
      <c r="DU196" s="224" t="n"/>
      <c r="DV196" s="224" t="n"/>
      <c r="DW196" s="224" t="n"/>
      <c r="DX196" s="224" t="n"/>
      <c r="DY196" s="224" t="n"/>
      <c r="DZ196" s="224" t="n"/>
      <c r="EA196" s="224" t="n"/>
      <c r="EB196" s="224" t="n"/>
      <c r="EC196" s="224" t="n"/>
    </row>
    <row r="197" hidden="1" ht="12.75" customHeight="1">
      <c r="A197" s="217">
        <f>+IF(A196&gt;=$B$14," ",(A196+1))</f>
        <v/>
      </c>
      <c r="B197" s="161">
        <f>+IF(A197=" ",0,B196)</f>
        <v/>
      </c>
      <c r="C197" s="161">
        <f>IF(A197=" ",0,-PPMT($E$13,A197,$B$14,$B$12))</f>
        <v/>
      </c>
      <c r="D197" s="161">
        <f>IF(A197=" ",0,-IPMT($E$13,A197,$B$14,$B$12))</f>
        <v/>
      </c>
      <c r="F197" s="222" t="n"/>
      <c r="G197" s="217">
        <f>+IF(G196&gt;=$H$14," ",(G196+1))</f>
        <v/>
      </c>
      <c r="H197" s="161">
        <f>+IF(G197=" ",0,H196)</f>
        <v/>
      </c>
      <c r="I197" s="161">
        <f>IF(G197=" ",0,-PPMT($K$13,G197,$H$14,$H$12))</f>
        <v/>
      </c>
      <c r="J197" s="161">
        <f>IF(G197=" ",0,-IPMT($K$13,G197,$H$14,$H$12))</f>
        <v/>
      </c>
      <c r="K197" s="223" t="n"/>
      <c r="L197" s="217">
        <f>+IF(L196&gt;=$M$14," ",(L196+1))</f>
        <v/>
      </c>
      <c r="M197" s="161">
        <f>+IF(L197=" ",0,M196)</f>
        <v/>
      </c>
      <c r="N197" s="161">
        <f>IF(L197=" ",0,-PPMT($P$13,L197,$M$14,$M$12))</f>
        <v/>
      </c>
      <c r="O197" s="161">
        <f>IF(L197=" ",0,-IPMT($P$13,L197,$M$14,$M$12))</f>
        <v/>
      </c>
      <c r="P197" s="223" t="n"/>
      <c r="Q197" s="222" t="n"/>
      <c r="R197" s="217">
        <f>+IF(R196&gt;=$S$14," ",(R196+1))</f>
        <v/>
      </c>
      <c r="S197" s="161">
        <f>+IF(R197=" ",0,S196)</f>
        <v/>
      </c>
      <c r="T197" s="161">
        <f>IF(R197=" ",0,-PPMT($V$13,R197,$S$14,$S$12))</f>
        <v/>
      </c>
      <c r="U197" s="161">
        <f>IF(R197=" ",0,-IPMT($V$13,R197,$S$14,$S$12))</f>
        <v/>
      </c>
      <c r="V197" s="218" t="n"/>
      <c r="W197" s="186" t="n"/>
      <c r="AP197" s="161" t="n"/>
      <c r="AQ197" s="161" t="n"/>
      <c r="CS197" s="224" t="n"/>
      <c r="CT197" s="224" t="n"/>
      <c r="CU197" s="224" t="n"/>
      <c r="CV197" s="224" t="n"/>
      <c r="CW197" s="224" t="n"/>
      <c r="CX197" s="224" t="n"/>
      <c r="CY197" s="224" t="n"/>
      <c r="CZ197" s="224" t="n"/>
      <c r="DA197" s="224" t="n"/>
      <c r="DB197" s="224" t="n"/>
      <c r="DC197" s="224" t="n"/>
      <c r="DD197" s="224" t="n"/>
      <c r="DE197" s="224" t="n"/>
      <c r="DF197" s="224" t="n"/>
      <c r="DG197" s="224" t="n"/>
      <c r="DH197" s="224" t="n"/>
      <c r="DI197" s="224" t="n"/>
      <c r="DJ197" s="224" t="n"/>
      <c r="DK197" s="224" t="n"/>
      <c r="DL197" s="224" t="n"/>
      <c r="DM197" s="224" t="n"/>
      <c r="DN197" s="224" t="n"/>
      <c r="DO197" s="224" t="n"/>
      <c r="DP197" s="224" t="n"/>
      <c r="DQ197" s="224" t="n"/>
      <c r="DR197" s="224" t="n"/>
      <c r="DS197" s="224" t="n"/>
      <c r="DT197" s="224" t="n"/>
      <c r="DU197" s="224" t="n"/>
      <c r="DV197" s="224" t="n"/>
      <c r="DW197" s="224" t="n"/>
      <c r="DX197" s="224" t="n"/>
      <c r="DY197" s="224" t="n"/>
      <c r="DZ197" s="224" t="n"/>
      <c r="EA197" s="224" t="n"/>
      <c r="EB197" s="224" t="n"/>
      <c r="EC197" s="224" t="n"/>
    </row>
    <row r="198" hidden="1" ht="12.75" customHeight="1">
      <c r="A198" s="217">
        <f>+IF(A197&gt;=$B$14," ",(A197+1))</f>
        <v/>
      </c>
      <c r="B198" s="161">
        <f>+IF(A198=" ",0,B197)</f>
        <v/>
      </c>
      <c r="C198" s="161">
        <f>IF(A198=" ",0,-PPMT($E$13,A198,$B$14,$B$12))</f>
        <v/>
      </c>
      <c r="D198" s="161">
        <f>IF(A198=" ",0,-IPMT($E$13,A198,$B$14,$B$12))</f>
        <v/>
      </c>
      <c r="F198" s="222" t="n"/>
      <c r="G198" s="217">
        <f>+IF(G197&gt;=$H$14," ",(G197+1))</f>
        <v/>
      </c>
      <c r="H198" s="161">
        <f>+IF(G198=" ",0,H197)</f>
        <v/>
      </c>
      <c r="I198" s="161">
        <f>IF(G198=" ",0,-PPMT($K$13,G198,$H$14,$H$12))</f>
        <v/>
      </c>
      <c r="J198" s="161">
        <f>IF(G198=" ",0,-IPMT($K$13,G198,$H$14,$H$12))</f>
        <v/>
      </c>
      <c r="K198" s="223" t="n"/>
      <c r="L198" s="217">
        <f>+IF(L197&gt;=$M$14," ",(L197+1))</f>
        <v/>
      </c>
      <c r="M198" s="161">
        <f>+IF(L198=" ",0,M197)</f>
        <v/>
      </c>
      <c r="N198" s="161">
        <f>IF(L198=" ",0,-PPMT($P$13,L198,$M$14,$M$12))</f>
        <v/>
      </c>
      <c r="O198" s="161">
        <f>IF(L198=" ",0,-IPMT($P$13,L198,$M$14,$M$12))</f>
        <v/>
      </c>
      <c r="P198" s="223" t="n"/>
      <c r="Q198" s="222" t="n"/>
      <c r="R198" s="217">
        <f>+IF(R197&gt;=$S$14," ",(R197+1))</f>
        <v/>
      </c>
      <c r="S198" s="161">
        <f>+IF(R198=" ",0,S197)</f>
        <v/>
      </c>
      <c r="T198" s="161">
        <f>IF(R198=" ",0,-PPMT($V$13,R198,$S$14,$S$12))</f>
        <v/>
      </c>
      <c r="U198" s="161">
        <f>IF(R198=" ",0,-IPMT($V$13,R198,$S$14,$S$12))</f>
        <v/>
      </c>
      <c r="V198" s="218" t="n"/>
      <c r="W198" s="186" t="n"/>
      <c r="AP198" s="161" t="n"/>
      <c r="AQ198" s="161" t="n"/>
      <c r="CS198" s="224" t="n"/>
      <c r="CT198" s="224" t="n"/>
      <c r="CU198" s="224" t="n"/>
      <c r="CV198" s="224" t="n"/>
      <c r="CW198" s="224" t="n"/>
      <c r="CX198" s="224" t="n"/>
      <c r="CY198" s="224" t="n"/>
      <c r="CZ198" s="224" t="n"/>
      <c r="DA198" s="224" t="n"/>
      <c r="DB198" s="224" t="n"/>
      <c r="DC198" s="224" t="n"/>
      <c r="DD198" s="224" t="n"/>
      <c r="DE198" s="224" t="n"/>
      <c r="DF198" s="224" t="n"/>
      <c r="DG198" s="224" t="n"/>
      <c r="DH198" s="224" t="n"/>
      <c r="DI198" s="224" t="n"/>
      <c r="DJ198" s="224" t="n"/>
      <c r="DK198" s="224" t="n"/>
      <c r="DL198" s="224" t="n"/>
      <c r="DM198" s="224" t="n"/>
      <c r="DN198" s="224" t="n"/>
      <c r="DO198" s="224" t="n"/>
      <c r="DP198" s="224" t="n"/>
      <c r="DQ198" s="224" t="n"/>
      <c r="DR198" s="224" t="n"/>
      <c r="DS198" s="224" t="n"/>
      <c r="DT198" s="224" t="n"/>
      <c r="DU198" s="224" t="n"/>
      <c r="DV198" s="224" t="n"/>
      <c r="DW198" s="224" t="n"/>
      <c r="DX198" s="224" t="n"/>
      <c r="DY198" s="224" t="n"/>
      <c r="DZ198" s="224" t="n"/>
      <c r="EA198" s="224" t="n"/>
      <c r="EB198" s="224" t="n"/>
      <c r="EC198" s="224" t="n"/>
    </row>
    <row r="199" hidden="1" ht="12.75" customHeight="1">
      <c r="A199" s="217">
        <f>+IF(A198&gt;=$B$14," ",(A198+1))</f>
        <v/>
      </c>
      <c r="B199" s="161">
        <f>+IF(A199=" ",0,B198)</f>
        <v/>
      </c>
      <c r="C199" s="161">
        <f>IF(A199=" ",0,-PPMT($E$13,A199,$B$14,$B$12))</f>
        <v/>
      </c>
      <c r="D199" s="161">
        <f>IF(A199=" ",0,-IPMT($E$13,A199,$B$14,$B$12))</f>
        <v/>
      </c>
      <c r="F199" s="222" t="n"/>
      <c r="G199" s="217">
        <f>+IF(G198&gt;=$H$14," ",(G198+1))</f>
        <v/>
      </c>
      <c r="H199" s="161">
        <f>+IF(G199=" ",0,H198)</f>
        <v/>
      </c>
      <c r="I199" s="161">
        <f>IF(G199=" ",0,-PPMT($K$13,G199,$H$14,$H$12))</f>
        <v/>
      </c>
      <c r="J199" s="161">
        <f>IF(G199=" ",0,-IPMT($K$13,G199,$H$14,$H$12))</f>
        <v/>
      </c>
      <c r="K199" s="223" t="n"/>
      <c r="L199" s="217">
        <f>+IF(L198&gt;=$M$14," ",(L198+1))</f>
        <v/>
      </c>
      <c r="M199" s="161">
        <f>+IF(L199=" ",0,M198)</f>
        <v/>
      </c>
      <c r="N199" s="161">
        <f>IF(L199=" ",0,-PPMT($P$13,L199,$M$14,$M$12))</f>
        <v/>
      </c>
      <c r="O199" s="161">
        <f>IF(L199=" ",0,-IPMT($P$13,L199,$M$14,$M$12))</f>
        <v/>
      </c>
      <c r="P199" s="223" t="n"/>
      <c r="Q199" s="222" t="n"/>
      <c r="R199" s="217">
        <f>+IF(R198&gt;=$S$14," ",(R198+1))</f>
        <v/>
      </c>
      <c r="S199" s="161">
        <f>+IF(R199=" ",0,S198)</f>
        <v/>
      </c>
      <c r="T199" s="161">
        <f>IF(R199=" ",0,-PPMT($V$13,R199,$S$14,$S$12))</f>
        <v/>
      </c>
      <c r="U199" s="161">
        <f>IF(R199=" ",0,-IPMT($V$13,R199,$S$14,$S$12))</f>
        <v/>
      </c>
      <c r="V199" s="218" t="n"/>
      <c r="W199" s="186" t="n"/>
      <c r="AP199" s="161" t="n"/>
      <c r="AQ199" s="161" t="n"/>
      <c r="CS199" s="224" t="n"/>
      <c r="CT199" s="224" t="n"/>
      <c r="CU199" s="224" t="n"/>
      <c r="CV199" s="224" t="n"/>
      <c r="CW199" s="224" t="n"/>
      <c r="CX199" s="224" t="n"/>
      <c r="CY199" s="224" t="n"/>
      <c r="CZ199" s="224" t="n"/>
      <c r="DA199" s="224" t="n"/>
      <c r="DB199" s="224" t="n"/>
      <c r="DC199" s="224" t="n"/>
      <c r="DD199" s="224" t="n"/>
      <c r="DE199" s="224" t="n"/>
      <c r="DF199" s="224" t="n"/>
      <c r="DG199" s="224" t="n"/>
      <c r="DH199" s="224" t="n"/>
      <c r="DI199" s="224" t="n"/>
      <c r="DJ199" s="224" t="n"/>
      <c r="DK199" s="224" t="n"/>
      <c r="DL199" s="224" t="n"/>
      <c r="DM199" s="224" t="n"/>
      <c r="DN199" s="224" t="n"/>
      <c r="DO199" s="224" t="n"/>
      <c r="DP199" s="224" t="n"/>
      <c r="DQ199" s="224" t="n"/>
      <c r="DR199" s="224" t="n"/>
      <c r="DS199" s="224" t="n"/>
      <c r="DT199" s="224" t="n"/>
      <c r="DU199" s="224" t="n"/>
      <c r="DV199" s="224" t="n"/>
      <c r="DW199" s="224" t="n"/>
      <c r="DX199" s="224" t="n"/>
      <c r="DY199" s="224" t="n"/>
      <c r="DZ199" s="224" t="n"/>
      <c r="EA199" s="224" t="n"/>
      <c r="EB199" s="224" t="n"/>
      <c r="EC199" s="224" t="n"/>
    </row>
    <row r="200" hidden="1" ht="12.75" customHeight="1">
      <c r="A200" s="217">
        <f>+IF(A199&gt;=$B$14," ",(A199+1))</f>
        <v/>
      </c>
      <c r="B200" s="161">
        <f>+IF(A200=" ",0,B199)</f>
        <v/>
      </c>
      <c r="C200" s="161">
        <f>IF(A200=" ",0,-PPMT($E$13,A200,$B$14,$B$12))</f>
        <v/>
      </c>
      <c r="D200" s="161">
        <f>IF(A200=" ",0,-IPMT($E$13,A200,$B$14,$B$12))</f>
        <v/>
      </c>
      <c r="F200" s="222" t="n"/>
      <c r="G200" s="217">
        <f>+IF(G199&gt;=$H$14," ",(G199+1))</f>
        <v/>
      </c>
      <c r="H200" s="161">
        <f>+IF(G200=" ",0,H199)</f>
        <v/>
      </c>
      <c r="I200" s="161">
        <f>IF(G200=" ",0,-PPMT($K$13,G200,$H$14,$H$12))</f>
        <v/>
      </c>
      <c r="J200" s="161">
        <f>IF(G200=" ",0,-IPMT($K$13,G200,$H$14,$H$12))</f>
        <v/>
      </c>
      <c r="K200" s="223" t="n"/>
      <c r="L200" s="217">
        <f>+IF(L199&gt;=$M$14," ",(L199+1))</f>
        <v/>
      </c>
      <c r="M200" s="161">
        <f>+IF(L200=" ",0,M199)</f>
        <v/>
      </c>
      <c r="N200" s="161">
        <f>IF(L200=" ",0,-PPMT($P$13,L200,$M$14,$M$12))</f>
        <v/>
      </c>
      <c r="O200" s="161">
        <f>IF(L200=" ",0,-IPMT($P$13,L200,$M$14,$M$12))</f>
        <v/>
      </c>
      <c r="P200" s="223" t="n"/>
      <c r="Q200" s="222" t="n"/>
      <c r="R200" s="217">
        <f>+IF(R199&gt;=$S$14," ",(R199+1))</f>
        <v/>
      </c>
      <c r="S200" s="161">
        <f>+IF(R200=" ",0,S199)</f>
        <v/>
      </c>
      <c r="T200" s="161">
        <f>IF(R200=" ",0,-PPMT($V$13,R200,$S$14,$S$12))</f>
        <v/>
      </c>
      <c r="U200" s="161">
        <f>IF(R200=" ",0,-IPMT($V$13,R200,$S$14,$S$12))</f>
        <v/>
      </c>
      <c r="V200" s="218" t="n"/>
      <c r="W200" s="186" t="n"/>
      <c r="AP200" s="161" t="n"/>
      <c r="AQ200" s="161" t="n"/>
      <c r="CS200" s="224" t="n"/>
      <c r="CT200" s="224" t="n"/>
      <c r="CU200" s="224" t="n"/>
      <c r="CV200" s="224" t="n"/>
      <c r="CW200" s="224" t="n"/>
      <c r="CX200" s="224" t="n"/>
      <c r="CY200" s="224" t="n"/>
      <c r="CZ200" s="224" t="n"/>
      <c r="DA200" s="224" t="n"/>
      <c r="DB200" s="224" t="n"/>
      <c r="DC200" s="224" t="n"/>
      <c r="DD200" s="224" t="n"/>
      <c r="DE200" s="224" t="n"/>
      <c r="DF200" s="224" t="n"/>
      <c r="DG200" s="224" t="n"/>
      <c r="DH200" s="224" t="n"/>
      <c r="DI200" s="224" t="n"/>
      <c r="DJ200" s="224" t="n"/>
      <c r="DK200" s="224" t="n"/>
      <c r="DL200" s="224" t="n"/>
      <c r="DM200" s="224" t="n"/>
      <c r="DN200" s="224" t="n"/>
      <c r="DO200" s="224" t="n"/>
      <c r="DP200" s="224" t="n"/>
      <c r="DQ200" s="224" t="n"/>
      <c r="DR200" s="224" t="n"/>
      <c r="DS200" s="224" t="n"/>
      <c r="DT200" s="224" t="n"/>
      <c r="DU200" s="224" t="n"/>
      <c r="DV200" s="224" t="n"/>
      <c r="DW200" s="224" t="n"/>
      <c r="DX200" s="224" t="n"/>
      <c r="DY200" s="224" t="n"/>
      <c r="DZ200" s="224" t="n"/>
      <c r="EA200" s="224" t="n"/>
      <c r="EB200" s="224" t="n"/>
      <c r="EC200" s="224" t="n"/>
    </row>
    <row r="201" hidden="1" ht="12.75" customHeight="1">
      <c r="A201" s="217">
        <f>+IF(A200&gt;=$B$14," ",(A200+1))</f>
        <v/>
      </c>
      <c r="B201" s="161">
        <f>+IF(A201=" ",0,B200)</f>
        <v/>
      </c>
      <c r="C201" s="161">
        <f>IF(A201=" ",0,-PPMT($E$13,A201,$B$14,$B$12))</f>
        <v/>
      </c>
      <c r="D201" s="161">
        <f>IF(A201=" ",0,-IPMT($E$13,A201,$B$14,$B$12))</f>
        <v/>
      </c>
      <c r="F201" s="222" t="n"/>
      <c r="G201" s="217">
        <f>+IF(G200&gt;=$H$14," ",(G200+1))</f>
        <v/>
      </c>
      <c r="H201" s="161">
        <f>+IF(G201=" ",0,H200)</f>
        <v/>
      </c>
      <c r="I201" s="161">
        <f>IF(G201=" ",0,-PPMT($K$13,G201,$H$14,$H$12))</f>
        <v/>
      </c>
      <c r="J201" s="161">
        <f>IF(G201=" ",0,-IPMT($K$13,G201,$H$14,$H$12))</f>
        <v/>
      </c>
      <c r="K201" s="223" t="n"/>
      <c r="L201" s="217">
        <f>+IF(L200&gt;=$M$14," ",(L200+1))</f>
        <v/>
      </c>
      <c r="M201" s="161">
        <f>+IF(L201=" ",0,M200)</f>
        <v/>
      </c>
      <c r="N201" s="161">
        <f>IF(L201=" ",0,-PPMT($P$13,L201,$M$14,$M$12))</f>
        <v/>
      </c>
      <c r="O201" s="161">
        <f>IF(L201=" ",0,-IPMT($P$13,L201,$M$14,$M$12))</f>
        <v/>
      </c>
      <c r="P201" s="223" t="n"/>
      <c r="Q201" s="222" t="n"/>
      <c r="R201" s="217">
        <f>+IF(R200&gt;=$S$14," ",(R200+1))</f>
        <v/>
      </c>
      <c r="S201" s="161">
        <f>+IF(R201=" ",0,S200)</f>
        <v/>
      </c>
      <c r="T201" s="161">
        <f>IF(R201=" ",0,-PPMT($V$13,R201,$S$14,$S$12))</f>
        <v/>
      </c>
      <c r="U201" s="161">
        <f>IF(R201=" ",0,-IPMT($V$13,R201,$S$14,$S$12))</f>
        <v/>
      </c>
      <c r="V201" s="218" t="n"/>
      <c r="W201" s="186" t="n"/>
      <c r="AP201" s="161" t="n"/>
      <c r="AQ201" s="161" t="n"/>
      <c r="CS201" s="224" t="n"/>
      <c r="CT201" s="224" t="n"/>
      <c r="CU201" s="224" t="n"/>
      <c r="CV201" s="224" t="n"/>
      <c r="CW201" s="224" t="n"/>
      <c r="CX201" s="224" t="n"/>
      <c r="CY201" s="224" t="n"/>
      <c r="CZ201" s="224" t="n"/>
      <c r="DA201" s="224" t="n"/>
      <c r="DB201" s="224" t="n"/>
      <c r="DC201" s="224" t="n"/>
      <c r="DD201" s="224" t="n"/>
      <c r="DE201" s="224" t="n"/>
      <c r="DF201" s="224" t="n"/>
      <c r="DG201" s="224" t="n"/>
      <c r="DH201" s="224" t="n"/>
      <c r="DI201" s="224" t="n"/>
      <c r="DJ201" s="224" t="n"/>
      <c r="DK201" s="224" t="n"/>
      <c r="DL201" s="224" t="n"/>
      <c r="DM201" s="224" t="n"/>
      <c r="DN201" s="224" t="n"/>
      <c r="DO201" s="224" t="n"/>
      <c r="DP201" s="224" t="n"/>
      <c r="DQ201" s="224" t="n"/>
      <c r="DR201" s="224" t="n"/>
      <c r="DS201" s="224" t="n"/>
      <c r="DT201" s="224" t="n"/>
      <c r="DU201" s="224" t="n"/>
      <c r="DV201" s="224" t="n"/>
      <c r="DW201" s="224" t="n"/>
      <c r="DX201" s="224" t="n"/>
      <c r="DY201" s="224" t="n"/>
      <c r="DZ201" s="224" t="n"/>
      <c r="EA201" s="224" t="n"/>
      <c r="EB201" s="224" t="n"/>
      <c r="EC201" s="224" t="n"/>
    </row>
    <row r="202" hidden="1" ht="12.75" customHeight="1">
      <c r="A202" s="217">
        <f>+IF(A201&gt;=$B$14," ",(A201+1))</f>
        <v/>
      </c>
      <c r="B202" s="161">
        <f>+IF(A202=" ",0,B201)</f>
        <v/>
      </c>
      <c r="C202" s="161">
        <f>IF(A202=" ",0,-PPMT($E$13,A202,$B$14,$B$12))</f>
        <v/>
      </c>
      <c r="D202" s="161">
        <f>IF(A202=" ",0,-IPMT($E$13,A202,$B$14,$B$12))</f>
        <v/>
      </c>
      <c r="F202" s="222" t="n"/>
      <c r="G202" s="217">
        <f>+IF(G201&gt;=$H$14," ",(G201+1))</f>
        <v/>
      </c>
      <c r="H202" s="161">
        <f>+IF(G202=" ",0,H201)</f>
        <v/>
      </c>
      <c r="I202" s="161">
        <f>IF(G202=" ",0,-PPMT($K$13,G202,$H$14,$H$12))</f>
        <v/>
      </c>
      <c r="J202" s="161">
        <f>IF(G202=" ",0,-IPMT($K$13,G202,$H$14,$H$12))</f>
        <v/>
      </c>
      <c r="K202" s="223" t="n"/>
      <c r="L202" s="217">
        <f>+IF(L201&gt;=$M$14," ",(L201+1))</f>
        <v/>
      </c>
      <c r="M202" s="161">
        <f>+IF(L202=" ",0,M201)</f>
        <v/>
      </c>
      <c r="N202" s="161">
        <f>IF(L202=" ",0,-PPMT($P$13,L202,$M$14,$M$12))</f>
        <v/>
      </c>
      <c r="O202" s="161">
        <f>IF(L202=" ",0,-IPMT($P$13,L202,$M$14,$M$12))</f>
        <v/>
      </c>
      <c r="P202" s="223" t="n"/>
      <c r="Q202" s="222" t="n"/>
      <c r="R202" s="217">
        <f>+IF(R201&gt;=$S$14," ",(R201+1))</f>
        <v/>
      </c>
      <c r="S202" s="161">
        <f>+IF(R202=" ",0,S201)</f>
        <v/>
      </c>
      <c r="T202" s="161">
        <f>IF(R202=" ",0,-PPMT($V$13,R202,$S$14,$S$12))</f>
        <v/>
      </c>
      <c r="U202" s="161">
        <f>IF(R202=" ",0,-IPMT($V$13,R202,$S$14,$S$12))</f>
        <v/>
      </c>
      <c r="V202" s="218" t="n"/>
      <c r="W202" s="186" t="n"/>
      <c r="AP202" s="161" t="n"/>
      <c r="AQ202" s="161" t="n"/>
      <c r="CS202" s="224" t="n"/>
      <c r="CT202" s="224" t="n"/>
      <c r="CU202" s="224" t="n"/>
      <c r="CV202" s="224" t="n"/>
      <c r="CW202" s="224" t="n"/>
      <c r="CX202" s="224" t="n"/>
      <c r="CY202" s="224" t="n"/>
      <c r="CZ202" s="224" t="n"/>
      <c r="DA202" s="224" t="n"/>
      <c r="DB202" s="224" t="n"/>
      <c r="DC202" s="224" t="n"/>
      <c r="DD202" s="224" t="n"/>
      <c r="DE202" s="224" t="n"/>
      <c r="DF202" s="224" t="n"/>
      <c r="DG202" s="224" t="n"/>
      <c r="DH202" s="224" t="n"/>
      <c r="DI202" s="224" t="n"/>
      <c r="DJ202" s="224" t="n"/>
      <c r="DK202" s="224" t="n"/>
      <c r="DL202" s="224" t="n"/>
      <c r="DM202" s="224" t="n"/>
      <c r="DN202" s="224" t="n"/>
      <c r="DO202" s="224" t="n"/>
      <c r="DP202" s="224" t="n"/>
      <c r="DQ202" s="224" t="n"/>
      <c r="DR202" s="224" t="n"/>
      <c r="DS202" s="224" t="n"/>
      <c r="DT202" s="224" t="n"/>
      <c r="DU202" s="224" t="n"/>
      <c r="DV202" s="224" t="n"/>
      <c r="DW202" s="224" t="n"/>
      <c r="DX202" s="224" t="n"/>
      <c r="DY202" s="224" t="n"/>
      <c r="DZ202" s="224" t="n"/>
      <c r="EA202" s="224" t="n"/>
      <c r="EB202" s="224" t="n"/>
      <c r="EC202" s="224" t="n"/>
    </row>
    <row r="203" hidden="1" ht="12.75" customHeight="1">
      <c r="A203" s="217">
        <f>+IF(A202&gt;=$B$14," ",(A202+1))</f>
        <v/>
      </c>
      <c r="B203" s="161">
        <f>+IF(A203=" ",0,B202)</f>
        <v/>
      </c>
      <c r="C203" s="161">
        <f>IF(A203=" ",0,-PPMT($E$13,A203,$B$14,$B$12))</f>
        <v/>
      </c>
      <c r="D203" s="161">
        <f>IF(A203=" ",0,-IPMT($E$13,A203,$B$14,$B$12))</f>
        <v/>
      </c>
      <c r="F203" s="222" t="n"/>
      <c r="G203" s="217">
        <f>+IF(G202&gt;=$H$14," ",(G202+1))</f>
        <v/>
      </c>
      <c r="H203" s="161">
        <f>+IF(G203=" ",0,H202)</f>
        <v/>
      </c>
      <c r="I203" s="161">
        <f>IF(G203=" ",0,-PPMT($K$13,G203,$H$14,$H$12))</f>
        <v/>
      </c>
      <c r="J203" s="161">
        <f>IF(G203=" ",0,-IPMT($K$13,G203,$H$14,$H$12))</f>
        <v/>
      </c>
      <c r="K203" s="223" t="n"/>
      <c r="L203" s="217">
        <f>+IF(L202&gt;=$M$14," ",(L202+1))</f>
        <v/>
      </c>
      <c r="M203" s="161">
        <f>+IF(L203=" ",0,M202)</f>
        <v/>
      </c>
      <c r="N203" s="161">
        <f>IF(L203=" ",0,-PPMT($P$13,L203,$M$14,$M$12))</f>
        <v/>
      </c>
      <c r="O203" s="161">
        <f>IF(L203=" ",0,-IPMT($P$13,L203,$M$14,$M$12))</f>
        <v/>
      </c>
      <c r="P203" s="223" t="n"/>
      <c r="Q203" s="222" t="n"/>
      <c r="R203" s="217">
        <f>+IF(R202&gt;=$S$14," ",(R202+1))</f>
        <v/>
      </c>
      <c r="S203" s="161">
        <f>+IF(R203=" ",0,S202)</f>
        <v/>
      </c>
      <c r="T203" s="161">
        <f>IF(R203=" ",0,-PPMT($V$13,R203,$S$14,$S$12))</f>
        <v/>
      </c>
      <c r="U203" s="161">
        <f>IF(R203=" ",0,-IPMT($V$13,R203,$S$14,$S$12))</f>
        <v/>
      </c>
      <c r="V203" s="218" t="n"/>
      <c r="W203" s="186" t="n"/>
      <c r="AP203" s="161" t="n"/>
      <c r="AQ203" s="161" t="n"/>
      <c r="CS203" s="224" t="n"/>
      <c r="CT203" s="224" t="n"/>
      <c r="CU203" s="224" t="n"/>
      <c r="CV203" s="224" t="n"/>
      <c r="CW203" s="224" t="n"/>
      <c r="CX203" s="224" t="n"/>
      <c r="CY203" s="224" t="n"/>
      <c r="CZ203" s="224" t="n"/>
      <c r="DA203" s="224" t="n"/>
      <c r="DB203" s="224" t="n"/>
      <c r="DC203" s="224" t="n"/>
      <c r="DD203" s="224" t="n"/>
      <c r="DE203" s="224" t="n"/>
      <c r="DF203" s="224" t="n"/>
      <c r="DG203" s="224" t="n"/>
      <c r="DH203" s="224" t="n"/>
      <c r="DI203" s="224" t="n"/>
      <c r="DJ203" s="224" t="n"/>
      <c r="DK203" s="224" t="n"/>
      <c r="DL203" s="224" t="n"/>
      <c r="DM203" s="224" t="n"/>
      <c r="DN203" s="224" t="n"/>
      <c r="DO203" s="224" t="n"/>
      <c r="DP203" s="224" t="n"/>
      <c r="DQ203" s="224" t="n"/>
      <c r="DR203" s="224" t="n"/>
      <c r="DS203" s="224" t="n"/>
      <c r="DT203" s="224" t="n"/>
      <c r="DU203" s="224" t="n"/>
      <c r="DV203" s="224" t="n"/>
      <c r="DW203" s="224" t="n"/>
      <c r="DX203" s="224" t="n"/>
      <c r="DY203" s="224" t="n"/>
      <c r="DZ203" s="224" t="n"/>
      <c r="EA203" s="224" t="n"/>
      <c r="EB203" s="224" t="n"/>
      <c r="EC203" s="224" t="n"/>
    </row>
    <row r="204" hidden="1" ht="12.75" customHeight="1">
      <c r="A204" s="217">
        <f>+IF(A203&gt;=$B$14," ",(A203+1))</f>
        <v/>
      </c>
      <c r="B204" s="161">
        <f>+IF(A204=" ",0,B203)</f>
        <v/>
      </c>
      <c r="C204" s="161">
        <f>IF(A204=" ",0,-PPMT($E$13,A204,$B$14,$B$12))</f>
        <v/>
      </c>
      <c r="D204" s="161">
        <f>IF(A204=" ",0,-IPMT($E$13,A204,$B$14,$B$12))</f>
        <v/>
      </c>
      <c r="F204" s="222" t="n"/>
      <c r="G204" s="217">
        <f>+IF(G203&gt;=$H$14," ",(G203+1))</f>
        <v/>
      </c>
      <c r="H204" s="161">
        <f>+IF(G204=" ",0,H203)</f>
        <v/>
      </c>
      <c r="I204" s="161">
        <f>IF(G204=" ",0,-PPMT($K$13,G204,$H$14,$H$12))</f>
        <v/>
      </c>
      <c r="J204" s="161">
        <f>IF(G204=" ",0,-IPMT($K$13,G204,$H$14,$H$12))</f>
        <v/>
      </c>
      <c r="K204" s="223" t="n"/>
      <c r="L204" s="217">
        <f>+IF(L203&gt;=$M$14," ",(L203+1))</f>
        <v/>
      </c>
      <c r="M204" s="161">
        <f>+IF(L204=" ",0,M203)</f>
        <v/>
      </c>
      <c r="N204" s="161">
        <f>IF(L204=" ",0,-PPMT($P$13,L204,$M$14,$M$12))</f>
        <v/>
      </c>
      <c r="O204" s="161">
        <f>IF(L204=" ",0,-IPMT($P$13,L204,$M$14,$M$12))</f>
        <v/>
      </c>
      <c r="P204" s="223" t="n"/>
      <c r="Q204" s="222" t="n"/>
      <c r="R204" s="217">
        <f>+IF(R203&gt;=$S$14," ",(R203+1))</f>
        <v/>
      </c>
      <c r="S204" s="161">
        <f>+IF(R204=" ",0,S203)</f>
        <v/>
      </c>
      <c r="T204" s="161">
        <f>IF(R204=" ",0,-PPMT($V$13,R204,$S$14,$S$12))</f>
        <v/>
      </c>
      <c r="U204" s="161">
        <f>IF(R204=" ",0,-IPMT($V$13,R204,$S$14,$S$12))</f>
        <v/>
      </c>
      <c r="V204" s="218" t="n"/>
      <c r="W204" s="186" t="n"/>
      <c r="AP204" s="161" t="n"/>
      <c r="AQ204" s="161" t="n"/>
      <c r="CS204" s="224" t="n"/>
      <c r="CT204" s="224" t="n"/>
      <c r="CU204" s="224" t="n"/>
      <c r="CV204" s="224" t="n"/>
      <c r="CW204" s="224" t="n"/>
      <c r="CX204" s="224" t="n"/>
      <c r="CY204" s="224" t="n"/>
      <c r="CZ204" s="224" t="n"/>
      <c r="DA204" s="224" t="n"/>
      <c r="DB204" s="224" t="n"/>
      <c r="DC204" s="224" t="n"/>
      <c r="DD204" s="224" t="n"/>
      <c r="DE204" s="224" t="n"/>
      <c r="DF204" s="224" t="n"/>
      <c r="DG204" s="224" t="n"/>
      <c r="DH204" s="224" t="n"/>
      <c r="DI204" s="224" t="n"/>
      <c r="DJ204" s="224" t="n"/>
      <c r="DK204" s="224" t="n"/>
      <c r="DL204" s="224" t="n"/>
      <c r="DM204" s="224" t="n"/>
      <c r="DN204" s="224" t="n"/>
      <c r="DO204" s="224" t="n"/>
      <c r="DP204" s="224" t="n"/>
      <c r="DQ204" s="224" t="n"/>
      <c r="DR204" s="224" t="n"/>
      <c r="DS204" s="224" t="n"/>
      <c r="DT204" s="224" t="n"/>
      <c r="DU204" s="224" t="n"/>
      <c r="DV204" s="224" t="n"/>
      <c r="DW204" s="224" t="n"/>
      <c r="DX204" s="224" t="n"/>
      <c r="DY204" s="224" t="n"/>
      <c r="DZ204" s="224" t="n"/>
      <c r="EA204" s="224" t="n"/>
      <c r="EB204" s="224" t="n"/>
      <c r="EC204" s="224" t="n"/>
    </row>
    <row r="205" hidden="1" ht="12.75" customHeight="1">
      <c r="A205" s="217">
        <f>+IF(A204&gt;=$B$14," ",(A204+1))</f>
        <v/>
      </c>
      <c r="B205" s="161">
        <f>+IF(A205=" ",0,B204)</f>
        <v/>
      </c>
      <c r="C205" s="161">
        <f>IF(A205=" ",0,-PPMT($E$13,A205,$B$14,$B$12))</f>
        <v/>
      </c>
      <c r="D205" s="161">
        <f>IF(A205=" ",0,-IPMT($E$13,A205,$B$14,$B$12))</f>
        <v/>
      </c>
      <c r="F205" s="222" t="n"/>
      <c r="G205" s="217">
        <f>+IF(G204&gt;=$H$14," ",(G204+1))</f>
        <v/>
      </c>
      <c r="H205" s="161">
        <f>+IF(G205=" ",0,H204)</f>
        <v/>
      </c>
      <c r="I205" s="161">
        <f>IF(G205=" ",0,-PPMT($K$13,G205,$H$14,$H$12))</f>
        <v/>
      </c>
      <c r="J205" s="161">
        <f>IF(G205=" ",0,-IPMT($K$13,G205,$H$14,$H$12))</f>
        <v/>
      </c>
      <c r="K205" s="223" t="n"/>
      <c r="L205" s="217">
        <f>+IF(L204&gt;=$M$14," ",(L204+1))</f>
        <v/>
      </c>
      <c r="M205" s="161">
        <f>+IF(L205=" ",0,M204)</f>
        <v/>
      </c>
      <c r="N205" s="161">
        <f>IF(L205=" ",0,-PPMT($P$13,L205,$M$14,$M$12))</f>
        <v/>
      </c>
      <c r="O205" s="161">
        <f>IF(L205=" ",0,-IPMT($P$13,L205,$M$14,$M$12))</f>
        <v/>
      </c>
      <c r="P205" s="223" t="n"/>
      <c r="Q205" s="222" t="n"/>
      <c r="R205" s="217">
        <f>+IF(R204&gt;=$S$14," ",(R204+1))</f>
        <v/>
      </c>
      <c r="S205" s="161">
        <f>+IF(R205=" ",0,S204)</f>
        <v/>
      </c>
      <c r="T205" s="161">
        <f>IF(R205=" ",0,-PPMT($V$13,R205,$S$14,$S$12))</f>
        <v/>
      </c>
      <c r="U205" s="161">
        <f>IF(R205=" ",0,-IPMT($V$13,R205,$S$14,$S$12))</f>
        <v/>
      </c>
      <c r="V205" s="218" t="n"/>
      <c r="W205" s="186" t="n"/>
      <c r="AP205" s="161" t="n"/>
      <c r="AQ205" s="161" t="n"/>
      <c r="CS205" s="224" t="n"/>
      <c r="CT205" s="224" t="n"/>
      <c r="CU205" s="224" t="n"/>
      <c r="CV205" s="224" t="n"/>
      <c r="CW205" s="224" t="n"/>
      <c r="CX205" s="224" t="n"/>
      <c r="CY205" s="224" t="n"/>
      <c r="CZ205" s="224" t="n"/>
      <c r="DA205" s="224" t="n"/>
      <c r="DB205" s="224" t="n"/>
      <c r="DC205" s="224" t="n"/>
      <c r="DD205" s="224" t="n"/>
      <c r="DE205" s="224" t="n"/>
      <c r="DF205" s="224" t="n"/>
      <c r="DG205" s="224" t="n"/>
      <c r="DH205" s="224" t="n"/>
      <c r="DI205" s="224" t="n"/>
      <c r="DJ205" s="224" t="n"/>
      <c r="DK205" s="224" t="n"/>
      <c r="DL205" s="224" t="n"/>
      <c r="DM205" s="224" t="n"/>
      <c r="DN205" s="224" t="n"/>
      <c r="DO205" s="224" t="n"/>
      <c r="DP205" s="224" t="n"/>
      <c r="DQ205" s="224" t="n"/>
      <c r="DR205" s="224" t="n"/>
      <c r="DS205" s="224" t="n"/>
      <c r="DT205" s="224" t="n"/>
      <c r="DU205" s="224" t="n"/>
      <c r="DV205" s="224" t="n"/>
      <c r="DW205" s="224" t="n"/>
      <c r="DX205" s="224" t="n"/>
      <c r="DY205" s="224" t="n"/>
      <c r="DZ205" s="224" t="n"/>
      <c r="EA205" s="224" t="n"/>
      <c r="EB205" s="224" t="n"/>
      <c r="EC205" s="224" t="n"/>
    </row>
    <row r="206" hidden="1" ht="12.75" customHeight="1">
      <c r="A206" s="217">
        <f>+IF(A205&gt;=$B$14," ",(A205+1))</f>
        <v/>
      </c>
      <c r="B206" s="161">
        <f>+IF(A206=" ",0,B205)</f>
        <v/>
      </c>
      <c r="C206" s="161">
        <f>IF(A206=" ",0,-PPMT($E$13,A206,$B$14,$B$12))</f>
        <v/>
      </c>
      <c r="D206" s="161">
        <f>IF(A206=" ",0,-IPMT($E$13,A206,$B$14,$B$12))</f>
        <v/>
      </c>
      <c r="F206" s="222" t="n"/>
      <c r="G206" s="217">
        <f>+IF(G205&gt;=$H$14," ",(G205+1))</f>
        <v/>
      </c>
      <c r="H206" s="161">
        <f>+IF(G206=" ",0,H205)</f>
        <v/>
      </c>
      <c r="I206" s="161">
        <f>IF(G206=" ",0,-PPMT($K$13,G206,$H$14,$H$12))</f>
        <v/>
      </c>
      <c r="J206" s="161">
        <f>IF(G206=" ",0,-IPMT($K$13,G206,$H$14,$H$12))</f>
        <v/>
      </c>
      <c r="K206" s="223" t="n"/>
      <c r="L206" s="217">
        <f>+IF(L205&gt;=$M$14," ",(L205+1))</f>
        <v/>
      </c>
      <c r="M206" s="161">
        <f>+IF(L206=" ",0,M205)</f>
        <v/>
      </c>
      <c r="N206" s="161">
        <f>IF(L206=" ",0,-PPMT($P$13,L206,$M$14,$M$12))</f>
        <v/>
      </c>
      <c r="O206" s="161">
        <f>IF(L206=" ",0,-IPMT($P$13,L206,$M$14,$M$12))</f>
        <v/>
      </c>
      <c r="P206" s="223" t="n"/>
      <c r="Q206" s="222" t="n"/>
      <c r="R206" s="217">
        <f>+IF(R205&gt;=$S$14," ",(R205+1))</f>
        <v/>
      </c>
      <c r="S206" s="161">
        <f>+IF(R206=" ",0,S205)</f>
        <v/>
      </c>
      <c r="T206" s="161">
        <f>IF(R206=" ",0,-PPMT($V$13,R206,$S$14,$S$12))</f>
        <v/>
      </c>
      <c r="U206" s="161">
        <f>IF(R206=" ",0,-IPMT($V$13,R206,$S$14,$S$12))</f>
        <v/>
      </c>
      <c r="V206" s="218" t="n"/>
      <c r="W206" s="186" t="n"/>
      <c r="AP206" s="161" t="n"/>
      <c r="AQ206" s="161" t="n"/>
      <c r="CS206" s="224" t="n"/>
      <c r="CT206" s="224" t="n"/>
      <c r="CU206" s="224" t="n"/>
      <c r="CV206" s="224" t="n"/>
      <c r="CW206" s="224" t="n"/>
      <c r="CX206" s="224" t="n"/>
      <c r="CY206" s="224" t="n"/>
      <c r="CZ206" s="224" t="n"/>
      <c r="DA206" s="224" t="n"/>
      <c r="DB206" s="224" t="n"/>
      <c r="DC206" s="224" t="n"/>
      <c r="DD206" s="224" t="n"/>
      <c r="DE206" s="224" t="n"/>
      <c r="DF206" s="224" t="n"/>
      <c r="DG206" s="224" t="n"/>
      <c r="DH206" s="224" t="n"/>
      <c r="DI206" s="224" t="n"/>
      <c r="DJ206" s="224" t="n"/>
      <c r="DK206" s="224" t="n"/>
      <c r="DL206" s="224" t="n"/>
      <c r="DM206" s="224" t="n"/>
      <c r="DN206" s="224" t="n"/>
      <c r="DO206" s="224" t="n"/>
      <c r="DP206" s="224" t="n"/>
      <c r="DQ206" s="224" t="n"/>
      <c r="DR206" s="224" t="n"/>
      <c r="DS206" s="224" t="n"/>
      <c r="DT206" s="224" t="n"/>
      <c r="DU206" s="224" t="n"/>
      <c r="DV206" s="224" t="n"/>
      <c r="DW206" s="224" t="n"/>
      <c r="DX206" s="224" t="n"/>
      <c r="DY206" s="224" t="n"/>
      <c r="DZ206" s="224" t="n"/>
      <c r="EA206" s="224" t="n"/>
      <c r="EB206" s="224" t="n"/>
      <c r="EC206" s="224" t="n"/>
    </row>
    <row r="207" hidden="1" ht="12.75" customHeight="1">
      <c r="A207" s="217">
        <f>+IF(A206&gt;=$B$14," ",(A206+1))</f>
        <v/>
      </c>
      <c r="B207" s="161">
        <f>+IF(A207=" ",0,B206)</f>
        <v/>
      </c>
      <c r="C207" s="161">
        <f>IF(A207=" ",0,-PPMT($E$13,A207,$B$14,$B$12))</f>
        <v/>
      </c>
      <c r="D207" s="161">
        <f>IF(A207=" ",0,-IPMT($E$13,A207,$B$14,$B$12))</f>
        <v/>
      </c>
      <c r="F207" s="222" t="n"/>
      <c r="G207" s="217">
        <f>+IF(G206&gt;=$H$14," ",(G206+1))</f>
        <v/>
      </c>
      <c r="H207" s="161">
        <f>+IF(G207=" ",0,H206)</f>
        <v/>
      </c>
      <c r="I207" s="161">
        <f>IF(G207=" ",0,-PPMT($K$13,G207,$H$14,$H$12))</f>
        <v/>
      </c>
      <c r="J207" s="161">
        <f>IF(G207=" ",0,-IPMT($K$13,G207,$H$14,$H$12))</f>
        <v/>
      </c>
      <c r="K207" s="223" t="n"/>
      <c r="L207" s="217">
        <f>+IF(L206&gt;=$M$14," ",(L206+1))</f>
        <v/>
      </c>
      <c r="M207" s="161">
        <f>+IF(L207=" ",0,M206)</f>
        <v/>
      </c>
      <c r="N207" s="161">
        <f>IF(L207=" ",0,-PPMT($P$13,L207,$M$14,$M$12))</f>
        <v/>
      </c>
      <c r="O207" s="161">
        <f>IF(L207=" ",0,-IPMT($P$13,L207,$M$14,$M$12))</f>
        <v/>
      </c>
      <c r="P207" s="223" t="n"/>
      <c r="Q207" s="222" t="n"/>
      <c r="R207" s="217">
        <f>+IF(R206&gt;=$S$14," ",(R206+1))</f>
        <v/>
      </c>
      <c r="S207" s="161">
        <f>+IF(R207=" ",0,S206)</f>
        <v/>
      </c>
      <c r="T207" s="161">
        <f>IF(R207=" ",0,-PPMT($V$13,R207,$S$14,$S$12))</f>
        <v/>
      </c>
      <c r="U207" s="161">
        <f>IF(R207=" ",0,-IPMT($V$13,R207,$S$14,$S$12))</f>
        <v/>
      </c>
      <c r="V207" s="218" t="n"/>
      <c r="W207" s="186" t="n"/>
      <c r="AP207" s="161" t="n"/>
      <c r="AQ207" s="161" t="n"/>
      <c r="CS207" s="224" t="n"/>
      <c r="CT207" s="224" t="n"/>
      <c r="CU207" s="224" t="n"/>
      <c r="CV207" s="224" t="n"/>
      <c r="CW207" s="224" t="n"/>
      <c r="CX207" s="224" t="n"/>
      <c r="CY207" s="224" t="n"/>
      <c r="CZ207" s="224" t="n"/>
      <c r="DA207" s="224" t="n"/>
      <c r="DB207" s="224" t="n"/>
      <c r="DC207" s="224" t="n"/>
      <c r="DD207" s="224" t="n"/>
      <c r="DE207" s="224" t="n"/>
      <c r="DF207" s="224" t="n"/>
      <c r="DG207" s="224" t="n"/>
      <c r="DH207" s="224" t="n"/>
      <c r="DI207" s="224" t="n"/>
      <c r="DJ207" s="224" t="n"/>
      <c r="DK207" s="224" t="n"/>
      <c r="DL207" s="224" t="n"/>
      <c r="DM207" s="224" t="n"/>
      <c r="DN207" s="224" t="n"/>
      <c r="DO207" s="224" t="n"/>
      <c r="DP207" s="224" t="n"/>
      <c r="DQ207" s="224" t="n"/>
      <c r="DR207" s="224" t="n"/>
      <c r="DS207" s="224" t="n"/>
      <c r="DT207" s="224" t="n"/>
      <c r="DU207" s="224" t="n"/>
      <c r="DV207" s="224" t="n"/>
      <c r="DW207" s="224" t="n"/>
      <c r="DX207" s="224" t="n"/>
      <c r="DY207" s="224" t="n"/>
      <c r="DZ207" s="224" t="n"/>
      <c r="EA207" s="224" t="n"/>
      <c r="EB207" s="224" t="n"/>
      <c r="EC207" s="224" t="n"/>
    </row>
    <row r="208" hidden="1" ht="12.75" customHeight="1">
      <c r="A208" s="217">
        <f>+IF(A207&gt;=$B$14," ",(A207+1))</f>
        <v/>
      </c>
      <c r="B208" s="161">
        <f>+IF(A208=" ",0,B207)</f>
        <v/>
      </c>
      <c r="C208" s="161">
        <f>IF(A208=" ",0,-PPMT($E$13,A208,$B$14,$B$12))</f>
        <v/>
      </c>
      <c r="D208" s="161">
        <f>IF(A208=" ",0,-IPMT($E$13,A208,$B$14,$B$12))</f>
        <v/>
      </c>
      <c r="F208" s="222" t="n"/>
      <c r="G208" s="217">
        <f>+IF(G207&gt;=$H$14," ",(G207+1))</f>
        <v/>
      </c>
      <c r="H208" s="161">
        <f>+IF(G208=" ",0,H207)</f>
        <v/>
      </c>
      <c r="I208" s="161">
        <f>IF(G208=" ",0,-PPMT($K$13,G208,$H$14,$H$12))</f>
        <v/>
      </c>
      <c r="J208" s="161">
        <f>IF(G208=" ",0,-IPMT($K$13,G208,$H$14,$H$12))</f>
        <v/>
      </c>
      <c r="K208" s="223" t="n"/>
      <c r="L208" s="217">
        <f>+IF(L207&gt;=$M$14," ",(L207+1))</f>
        <v/>
      </c>
      <c r="M208" s="161">
        <f>+IF(L208=" ",0,M207)</f>
        <v/>
      </c>
      <c r="N208" s="161">
        <f>IF(L208=" ",0,-PPMT($P$13,L208,$M$14,$M$12))</f>
        <v/>
      </c>
      <c r="O208" s="161">
        <f>IF(L208=" ",0,-IPMT($P$13,L208,$M$14,$M$12))</f>
        <v/>
      </c>
      <c r="P208" s="223" t="n"/>
      <c r="Q208" s="222" t="n"/>
      <c r="R208" s="217">
        <f>+IF(R207&gt;=$S$14," ",(R207+1))</f>
        <v/>
      </c>
      <c r="S208" s="161">
        <f>+IF(R208=" ",0,S207)</f>
        <v/>
      </c>
      <c r="T208" s="161">
        <f>IF(R208=" ",0,-PPMT($V$13,R208,$S$14,$S$12))</f>
        <v/>
      </c>
      <c r="U208" s="161">
        <f>IF(R208=" ",0,-IPMT($V$13,R208,$S$14,$S$12))</f>
        <v/>
      </c>
      <c r="V208" s="218" t="n"/>
      <c r="W208" s="186" t="n"/>
      <c r="AP208" s="161" t="n"/>
      <c r="AQ208" s="161" t="n"/>
      <c r="CS208" s="224" t="n"/>
      <c r="CT208" s="224" t="n"/>
      <c r="CU208" s="224" t="n"/>
      <c r="CV208" s="224" t="n"/>
      <c r="CW208" s="224" t="n"/>
      <c r="CX208" s="224" t="n"/>
      <c r="CY208" s="224" t="n"/>
      <c r="CZ208" s="224" t="n"/>
      <c r="DA208" s="224" t="n"/>
      <c r="DB208" s="224" t="n"/>
      <c r="DC208" s="224" t="n"/>
      <c r="DD208" s="224" t="n"/>
      <c r="DE208" s="224" t="n"/>
      <c r="DF208" s="224" t="n"/>
      <c r="DG208" s="224" t="n"/>
      <c r="DH208" s="224" t="n"/>
      <c r="DI208" s="224" t="n"/>
      <c r="DJ208" s="224" t="n"/>
      <c r="DK208" s="224" t="n"/>
      <c r="DL208" s="224" t="n"/>
      <c r="DM208" s="224" t="n"/>
      <c r="DN208" s="224" t="n"/>
      <c r="DO208" s="224" t="n"/>
      <c r="DP208" s="224" t="n"/>
      <c r="DQ208" s="224" t="n"/>
      <c r="DR208" s="224" t="n"/>
      <c r="DS208" s="224" t="n"/>
      <c r="DT208" s="224" t="n"/>
      <c r="DU208" s="224" t="n"/>
      <c r="DV208" s="224" t="n"/>
      <c r="DW208" s="224" t="n"/>
      <c r="DX208" s="224" t="n"/>
      <c r="DY208" s="224" t="n"/>
      <c r="DZ208" s="224" t="n"/>
      <c r="EA208" s="224" t="n"/>
      <c r="EB208" s="224" t="n"/>
      <c r="EC208" s="224" t="n"/>
    </row>
    <row r="209" hidden="1" ht="12.75" customHeight="1">
      <c r="A209" s="217">
        <f>+IF(A208&gt;=$B$14," ",(A208+1))</f>
        <v/>
      </c>
      <c r="B209" s="161">
        <f>+IF(A209=" ",0,B208)</f>
        <v/>
      </c>
      <c r="C209" s="161">
        <f>IF(A209=" ",0,-PPMT($E$13,A209,$B$14,$B$12))</f>
        <v/>
      </c>
      <c r="D209" s="161">
        <f>IF(A209=" ",0,-IPMT($E$13,A209,$B$14,$B$12))</f>
        <v/>
      </c>
      <c r="F209" s="222" t="n"/>
      <c r="G209" s="217">
        <f>+IF(G208&gt;=$H$14," ",(G208+1))</f>
        <v/>
      </c>
      <c r="H209" s="161">
        <f>+IF(G209=" ",0,H208)</f>
        <v/>
      </c>
      <c r="I209" s="161">
        <f>IF(G209=" ",0,-PPMT($K$13,G209,$H$14,$H$12))</f>
        <v/>
      </c>
      <c r="J209" s="161">
        <f>IF(G209=" ",0,-IPMT($K$13,G209,$H$14,$H$12))</f>
        <v/>
      </c>
      <c r="K209" s="223" t="n"/>
      <c r="L209" s="217">
        <f>+IF(L208&gt;=$M$14," ",(L208+1))</f>
        <v/>
      </c>
      <c r="M209" s="161">
        <f>+IF(L209=" ",0,M208)</f>
        <v/>
      </c>
      <c r="N209" s="161">
        <f>IF(L209=" ",0,-PPMT($P$13,L209,$M$14,$M$12))</f>
        <v/>
      </c>
      <c r="O209" s="161">
        <f>IF(L209=" ",0,-IPMT($P$13,L209,$M$14,$M$12))</f>
        <v/>
      </c>
      <c r="P209" s="223" t="n"/>
      <c r="Q209" s="222" t="n"/>
      <c r="R209" s="217">
        <f>+IF(R208&gt;=$S$14," ",(R208+1))</f>
        <v/>
      </c>
      <c r="S209" s="161">
        <f>+IF(R209=" ",0,S208)</f>
        <v/>
      </c>
      <c r="T209" s="161">
        <f>IF(R209=" ",0,-PPMT($V$13,R209,$S$14,$S$12))</f>
        <v/>
      </c>
      <c r="U209" s="161">
        <f>IF(R209=" ",0,-IPMT($V$13,R209,$S$14,$S$12))</f>
        <v/>
      </c>
      <c r="V209" s="218" t="n"/>
      <c r="W209" s="186" t="n"/>
      <c r="AP209" s="161" t="n"/>
      <c r="AQ209" s="161" t="n"/>
      <c r="CS209" s="224" t="n"/>
      <c r="CT209" s="224" t="n"/>
      <c r="CU209" s="224" t="n"/>
      <c r="CV209" s="224" t="n"/>
      <c r="CW209" s="224" t="n"/>
      <c r="CX209" s="224" t="n"/>
      <c r="CY209" s="224" t="n"/>
      <c r="CZ209" s="224" t="n"/>
      <c r="DA209" s="224" t="n"/>
      <c r="DB209" s="224" t="n"/>
      <c r="DC209" s="224" t="n"/>
      <c r="DD209" s="224" t="n"/>
      <c r="DE209" s="224" t="n"/>
      <c r="DF209" s="224" t="n"/>
      <c r="DG209" s="224" t="n"/>
      <c r="DH209" s="224" t="n"/>
      <c r="DI209" s="224" t="n"/>
      <c r="DJ209" s="224" t="n"/>
      <c r="DK209" s="224" t="n"/>
      <c r="DL209" s="224" t="n"/>
      <c r="DM209" s="224" t="n"/>
      <c r="DN209" s="224" t="n"/>
      <c r="DO209" s="224" t="n"/>
      <c r="DP209" s="224" t="n"/>
      <c r="DQ209" s="224" t="n"/>
      <c r="DR209" s="224" t="n"/>
      <c r="DS209" s="224" t="n"/>
      <c r="DT209" s="224" t="n"/>
      <c r="DU209" s="224" t="n"/>
      <c r="DV209" s="224" t="n"/>
      <c r="DW209" s="224" t="n"/>
      <c r="DX209" s="224" t="n"/>
      <c r="DY209" s="224" t="n"/>
      <c r="DZ209" s="224" t="n"/>
      <c r="EA209" s="224" t="n"/>
      <c r="EB209" s="224" t="n"/>
      <c r="EC209" s="224" t="n"/>
    </row>
    <row r="210" hidden="1" ht="12.75" customHeight="1">
      <c r="A210" s="217">
        <f>+IF(A209&gt;=$B$14," ",(A209+1))</f>
        <v/>
      </c>
      <c r="B210" s="161">
        <f>+IF(A210=" ",0,B209)</f>
        <v/>
      </c>
      <c r="C210" s="161">
        <f>IF(A210=" ",0,-PPMT($E$13,A210,$B$14,$B$12))</f>
        <v/>
      </c>
      <c r="D210" s="161">
        <f>IF(A210=" ",0,-IPMT($E$13,A210,$B$14,$B$12))</f>
        <v/>
      </c>
      <c r="F210" s="222" t="n"/>
      <c r="G210" s="217">
        <f>+IF(G209&gt;=$H$14," ",(G209+1))</f>
        <v/>
      </c>
      <c r="H210" s="161">
        <f>+IF(G210=" ",0,H209)</f>
        <v/>
      </c>
      <c r="I210" s="161">
        <f>IF(G210=" ",0,-PPMT($K$13,G210,$H$14,$H$12))</f>
        <v/>
      </c>
      <c r="J210" s="161">
        <f>IF(G210=" ",0,-IPMT($K$13,G210,$H$14,$H$12))</f>
        <v/>
      </c>
      <c r="K210" s="223" t="n"/>
      <c r="L210" s="217">
        <f>+IF(L209&gt;=$M$14," ",(L209+1))</f>
        <v/>
      </c>
      <c r="M210" s="161">
        <f>+IF(L210=" ",0,M209)</f>
        <v/>
      </c>
      <c r="N210" s="161">
        <f>IF(L210=" ",0,-PPMT($P$13,L210,$M$14,$M$12))</f>
        <v/>
      </c>
      <c r="O210" s="161">
        <f>IF(L210=" ",0,-IPMT($P$13,L210,$M$14,$M$12))</f>
        <v/>
      </c>
      <c r="P210" s="223" t="n"/>
      <c r="Q210" s="222" t="n"/>
      <c r="R210" s="217">
        <f>+IF(R209&gt;=$S$14," ",(R209+1))</f>
        <v/>
      </c>
      <c r="S210" s="161">
        <f>+IF(R210=" ",0,S209)</f>
        <v/>
      </c>
      <c r="T210" s="161">
        <f>IF(R210=" ",0,-PPMT($V$13,R210,$S$14,$S$12))</f>
        <v/>
      </c>
      <c r="U210" s="161">
        <f>IF(R210=" ",0,-IPMT($V$13,R210,$S$14,$S$12))</f>
        <v/>
      </c>
      <c r="V210" s="218" t="n"/>
      <c r="W210" s="186" t="n"/>
      <c r="AP210" s="161" t="n"/>
      <c r="AQ210" s="161" t="n"/>
      <c r="CS210" s="224" t="n"/>
      <c r="CT210" s="224" t="n"/>
      <c r="CU210" s="224" t="n"/>
      <c r="CV210" s="224" t="n"/>
      <c r="CW210" s="224" t="n"/>
      <c r="CX210" s="224" t="n"/>
      <c r="CY210" s="224" t="n"/>
      <c r="CZ210" s="224" t="n"/>
      <c r="DA210" s="224" t="n"/>
      <c r="DB210" s="224" t="n"/>
      <c r="DC210" s="224" t="n"/>
      <c r="DD210" s="224" t="n"/>
      <c r="DE210" s="224" t="n"/>
      <c r="DF210" s="224" t="n"/>
      <c r="DG210" s="224" t="n"/>
      <c r="DH210" s="224" t="n"/>
      <c r="DI210" s="224" t="n"/>
      <c r="DJ210" s="224" t="n"/>
      <c r="DK210" s="224" t="n"/>
      <c r="DL210" s="224" t="n"/>
      <c r="DM210" s="224" t="n"/>
      <c r="DN210" s="224" t="n"/>
      <c r="DO210" s="224" t="n"/>
      <c r="DP210" s="224" t="n"/>
      <c r="DQ210" s="224" t="n"/>
      <c r="DR210" s="224" t="n"/>
      <c r="DS210" s="224" t="n"/>
      <c r="DT210" s="224" t="n"/>
      <c r="DU210" s="224" t="n"/>
      <c r="DV210" s="224" t="n"/>
      <c r="DW210" s="224" t="n"/>
      <c r="DX210" s="224" t="n"/>
      <c r="DY210" s="224" t="n"/>
      <c r="DZ210" s="224" t="n"/>
      <c r="EA210" s="224" t="n"/>
      <c r="EB210" s="224" t="n"/>
      <c r="EC210" s="224" t="n"/>
    </row>
    <row r="211" hidden="1" ht="12.75" customHeight="1">
      <c r="A211" s="217">
        <f>+IF(A210&gt;=$B$14," ",(A210+1))</f>
        <v/>
      </c>
      <c r="B211" s="161">
        <f>+IF(A211=" ",0,B210)</f>
        <v/>
      </c>
      <c r="C211" s="161">
        <f>IF(A211=" ",0,-PPMT($E$13,A211,$B$14,$B$12))</f>
        <v/>
      </c>
      <c r="D211" s="161">
        <f>IF(A211=" ",0,-IPMT($E$13,A211,$B$14,$B$12))</f>
        <v/>
      </c>
      <c r="F211" s="222" t="n"/>
      <c r="G211" s="217">
        <f>+IF(G210&gt;=$H$14," ",(G210+1))</f>
        <v/>
      </c>
      <c r="H211" s="161">
        <f>+IF(G211=" ",0,H210)</f>
        <v/>
      </c>
      <c r="I211" s="161">
        <f>IF(G211=" ",0,-PPMT($K$13,G211,$H$14,$H$12))</f>
        <v/>
      </c>
      <c r="J211" s="161">
        <f>IF(G211=" ",0,-IPMT($K$13,G211,$H$14,$H$12))</f>
        <v/>
      </c>
      <c r="K211" s="223" t="n"/>
      <c r="L211" s="217">
        <f>+IF(L210&gt;=$M$14," ",(L210+1))</f>
        <v/>
      </c>
      <c r="M211" s="161">
        <f>+IF(L211=" ",0,M210)</f>
        <v/>
      </c>
      <c r="N211" s="161">
        <f>IF(L211=" ",0,-PPMT($P$13,L211,$M$14,$M$12))</f>
        <v/>
      </c>
      <c r="O211" s="161">
        <f>IF(L211=" ",0,-IPMT($P$13,L211,$M$14,$M$12))</f>
        <v/>
      </c>
      <c r="P211" s="223" t="n"/>
      <c r="Q211" s="222" t="n"/>
      <c r="R211" s="217">
        <f>+IF(R210&gt;=$S$14," ",(R210+1))</f>
        <v/>
      </c>
      <c r="S211" s="161">
        <f>+IF(R211=" ",0,S210)</f>
        <v/>
      </c>
      <c r="T211" s="161">
        <f>IF(R211=" ",0,-PPMT($V$13,R211,$S$14,$S$12))</f>
        <v/>
      </c>
      <c r="U211" s="161">
        <f>IF(R211=" ",0,-IPMT($V$13,R211,$S$14,$S$12))</f>
        <v/>
      </c>
      <c r="V211" s="218" t="n"/>
      <c r="W211" s="186" t="n"/>
      <c r="AP211" s="161" t="n"/>
      <c r="AQ211" s="161" t="n"/>
      <c r="CS211" s="224" t="n"/>
      <c r="CT211" s="224" t="n"/>
      <c r="CU211" s="224" t="n"/>
      <c r="CV211" s="224" t="n"/>
      <c r="CW211" s="224" t="n"/>
      <c r="CX211" s="224" t="n"/>
      <c r="CY211" s="224" t="n"/>
      <c r="CZ211" s="224" t="n"/>
      <c r="DA211" s="224" t="n"/>
      <c r="DB211" s="224" t="n"/>
      <c r="DC211" s="224" t="n"/>
      <c r="DD211" s="224" t="n"/>
      <c r="DE211" s="224" t="n"/>
      <c r="DF211" s="224" t="n"/>
      <c r="DG211" s="224" t="n"/>
      <c r="DH211" s="224" t="n"/>
      <c r="DI211" s="224" t="n"/>
      <c r="DJ211" s="224" t="n"/>
      <c r="DK211" s="224" t="n"/>
      <c r="DL211" s="224" t="n"/>
      <c r="DM211" s="224" t="n"/>
      <c r="DN211" s="224" t="n"/>
      <c r="DO211" s="224" t="n"/>
      <c r="DP211" s="224" t="n"/>
      <c r="DQ211" s="224" t="n"/>
      <c r="DR211" s="224" t="n"/>
      <c r="DS211" s="224" t="n"/>
      <c r="DT211" s="224" t="n"/>
      <c r="DU211" s="224" t="n"/>
      <c r="DV211" s="224" t="n"/>
      <c r="DW211" s="224" t="n"/>
      <c r="DX211" s="224" t="n"/>
      <c r="DY211" s="224" t="n"/>
      <c r="DZ211" s="224" t="n"/>
      <c r="EA211" s="224" t="n"/>
      <c r="EB211" s="224" t="n"/>
      <c r="EC211" s="224" t="n"/>
    </row>
    <row r="212" hidden="1" ht="12.75" customHeight="1">
      <c r="A212" s="217">
        <f>+IF(A211&gt;=$B$14," ",(A211+1))</f>
        <v/>
      </c>
      <c r="B212" s="161">
        <f>+IF(A212=" ",0,B211)</f>
        <v/>
      </c>
      <c r="C212" s="161">
        <f>IF(A212=" ",0,-PPMT($E$13,A212,$B$14,$B$12))</f>
        <v/>
      </c>
      <c r="D212" s="161">
        <f>IF(A212=" ",0,-IPMT($E$13,A212,$B$14,$B$12))</f>
        <v/>
      </c>
      <c r="F212" s="222" t="n"/>
      <c r="G212" s="217">
        <f>+IF(G211&gt;=$H$14," ",(G211+1))</f>
        <v/>
      </c>
      <c r="H212" s="161">
        <f>+IF(G212=" ",0,H211)</f>
        <v/>
      </c>
      <c r="I212" s="161">
        <f>IF(G212=" ",0,-PPMT($K$13,G212,$H$14,$H$12))</f>
        <v/>
      </c>
      <c r="J212" s="161">
        <f>IF(G212=" ",0,-IPMT($K$13,G212,$H$14,$H$12))</f>
        <v/>
      </c>
      <c r="K212" s="223" t="n"/>
      <c r="L212" s="217">
        <f>+IF(L211&gt;=$M$14," ",(L211+1))</f>
        <v/>
      </c>
      <c r="M212" s="161">
        <f>+IF(L212=" ",0,M211)</f>
        <v/>
      </c>
      <c r="N212" s="161">
        <f>IF(L212=" ",0,-PPMT($P$13,L212,$M$14,$M$12))</f>
        <v/>
      </c>
      <c r="O212" s="161">
        <f>IF(L212=" ",0,-IPMT($P$13,L212,$M$14,$M$12))</f>
        <v/>
      </c>
      <c r="P212" s="223" t="n"/>
      <c r="Q212" s="222" t="n"/>
      <c r="R212" s="217">
        <f>+IF(R211&gt;=$S$14," ",(R211+1))</f>
        <v/>
      </c>
      <c r="S212" s="161">
        <f>+IF(R212=" ",0,S211)</f>
        <v/>
      </c>
      <c r="T212" s="161">
        <f>IF(R212=" ",0,-PPMT($V$13,R212,$S$14,$S$12))</f>
        <v/>
      </c>
      <c r="U212" s="161">
        <f>IF(R212=" ",0,-IPMT($V$13,R212,$S$14,$S$12))</f>
        <v/>
      </c>
      <c r="V212" s="218" t="n"/>
      <c r="W212" s="186" t="n"/>
      <c r="AP212" s="161" t="n"/>
      <c r="AQ212" s="161" t="n"/>
      <c r="CS212" s="224" t="n"/>
      <c r="CT212" s="224" t="n"/>
      <c r="CU212" s="224" t="n"/>
      <c r="CV212" s="224" t="n"/>
      <c r="CW212" s="224" t="n"/>
      <c r="CX212" s="224" t="n"/>
      <c r="CY212" s="224" t="n"/>
      <c r="CZ212" s="224" t="n"/>
      <c r="DA212" s="224" t="n"/>
      <c r="DB212" s="224" t="n"/>
      <c r="DC212" s="224" t="n"/>
      <c r="DD212" s="224" t="n"/>
      <c r="DE212" s="224" t="n"/>
      <c r="DF212" s="224" t="n"/>
      <c r="DG212" s="224" t="n"/>
      <c r="DH212" s="224" t="n"/>
      <c r="DI212" s="224" t="n"/>
      <c r="DJ212" s="224" t="n"/>
      <c r="DK212" s="224" t="n"/>
      <c r="DL212" s="224" t="n"/>
      <c r="DM212" s="224" t="n"/>
      <c r="DN212" s="224" t="n"/>
      <c r="DO212" s="224" t="n"/>
      <c r="DP212" s="224" t="n"/>
      <c r="DQ212" s="224" t="n"/>
      <c r="DR212" s="224" t="n"/>
      <c r="DS212" s="224" t="n"/>
      <c r="DT212" s="224" t="n"/>
      <c r="DU212" s="224" t="n"/>
      <c r="DV212" s="224" t="n"/>
      <c r="DW212" s="224" t="n"/>
      <c r="DX212" s="224" t="n"/>
      <c r="DY212" s="224" t="n"/>
      <c r="DZ212" s="224" t="n"/>
      <c r="EA212" s="224" t="n"/>
      <c r="EB212" s="224" t="n"/>
      <c r="EC212" s="224" t="n"/>
    </row>
    <row r="213" hidden="1" ht="12.75" customHeight="1">
      <c r="A213" s="217">
        <f>+IF(A212&gt;=$B$14," ",(A212+1))</f>
        <v/>
      </c>
      <c r="B213" s="161">
        <f>+IF(A213=" ",0,B212)</f>
        <v/>
      </c>
      <c r="C213" s="161">
        <f>IF(A213=" ",0,-PPMT($E$13,A213,$B$14,$B$12))</f>
        <v/>
      </c>
      <c r="D213" s="161">
        <f>IF(A213=" ",0,-IPMT($E$13,A213,$B$14,$B$12))</f>
        <v/>
      </c>
      <c r="F213" s="222" t="n"/>
      <c r="G213" s="217">
        <f>+IF(G212&gt;=$H$14," ",(G212+1))</f>
        <v/>
      </c>
      <c r="H213" s="161">
        <f>+IF(G213=" ",0,H212)</f>
        <v/>
      </c>
      <c r="I213" s="161">
        <f>IF(G213=" ",0,-PPMT($K$13,G213,$H$14,$H$12))</f>
        <v/>
      </c>
      <c r="J213" s="161">
        <f>IF(G213=" ",0,-IPMT($K$13,G213,$H$14,$H$12))</f>
        <v/>
      </c>
      <c r="K213" s="223" t="n"/>
      <c r="L213" s="217">
        <f>+IF(L212&gt;=$M$14," ",(L212+1))</f>
        <v/>
      </c>
      <c r="M213" s="161">
        <f>+IF(L213=" ",0,M212)</f>
        <v/>
      </c>
      <c r="N213" s="161">
        <f>IF(L213=" ",0,-PPMT($P$13,L213,$M$14,$M$12))</f>
        <v/>
      </c>
      <c r="O213" s="161">
        <f>IF(L213=" ",0,-IPMT($P$13,L213,$M$14,$M$12))</f>
        <v/>
      </c>
      <c r="P213" s="223" t="n"/>
      <c r="Q213" s="222" t="n"/>
      <c r="R213" s="217">
        <f>+IF(R212&gt;=$S$14," ",(R212+1))</f>
        <v/>
      </c>
      <c r="S213" s="161">
        <f>+IF(R213=" ",0,S212)</f>
        <v/>
      </c>
      <c r="T213" s="161">
        <f>IF(R213=" ",0,-PPMT($V$13,R213,$S$14,$S$12))</f>
        <v/>
      </c>
      <c r="U213" s="161">
        <f>IF(R213=" ",0,-IPMT($V$13,R213,$S$14,$S$12))</f>
        <v/>
      </c>
      <c r="V213" s="218" t="n"/>
      <c r="W213" s="186" t="n"/>
      <c r="AP213" s="161" t="n"/>
      <c r="AQ213" s="161" t="n"/>
      <c r="CS213" s="224" t="n"/>
      <c r="CT213" s="224" t="n"/>
      <c r="CU213" s="224" t="n"/>
      <c r="CV213" s="224" t="n"/>
      <c r="CW213" s="224" t="n"/>
      <c r="CX213" s="224" t="n"/>
      <c r="CY213" s="224" t="n"/>
      <c r="CZ213" s="224" t="n"/>
      <c r="DA213" s="224" t="n"/>
      <c r="DB213" s="224" t="n"/>
      <c r="DC213" s="224" t="n"/>
      <c r="DD213" s="224" t="n"/>
      <c r="DE213" s="224" t="n"/>
      <c r="DF213" s="224" t="n"/>
      <c r="DG213" s="224" t="n"/>
      <c r="DH213" s="224" t="n"/>
      <c r="DI213" s="224" t="n"/>
      <c r="DJ213" s="224" t="n"/>
      <c r="DK213" s="224" t="n"/>
      <c r="DL213" s="224" t="n"/>
      <c r="DM213" s="224" t="n"/>
      <c r="DN213" s="224" t="n"/>
      <c r="DO213" s="224" t="n"/>
      <c r="DP213" s="224" t="n"/>
      <c r="DQ213" s="224" t="n"/>
      <c r="DR213" s="224" t="n"/>
      <c r="DS213" s="224" t="n"/>
      <c r="DT213" s="224" t="n"/>
      <c r="DU213" s="224" t="n"/>
      <c r="DV213" s="224" t="n"/>
      <c r="DW213" s="224" t="n"/>
      <c r="DX213" s="224" t="n"/>
      <c r="DY213" s="224" t="n"/>
      <c r="DZ213" s="224" t="n"/>
      <c r="EA213" s="224" t="n"/>
      <c r="EB213" s="224" t="n"/>
      <c r="EC213" s="224" t="n"/>
    </row>
    <row r="214" hidden="1" ht="12.75" customHeight="1">
      <c r="A214" s="217">
        <f>+IF(A213&gt;=$B$14," ",(A213+1))</f>
        <v/>
      </c>
      <c r="B214" s="161">
        <f>+IF(A214=" ",0,B213)</f>
        <v/>
      </c>
      <c r="C214" s="161">
        <f>IF(A214=" ",0,-PPMT($E$13,A214,$B$14,$B$12))</f>
        <v/>
      </c>
      <c r="D214" s="161">
        <f>IF(A214=" ",0,-IPMT($E$13,A214,$B$14,$B$12))</f>
        <v/>
      </c>
      <c r="F214" s="222" t="n"/>
      <c r="G214" s="217">
        <f>+IF(G213&gt;=$H$14," ",(G213+1))</f>
        <v/>
      </c>
      <c r="H214" s="161">
        <f>+IF(G214=" ",0,H213)</f>
        <v/>
      </c>
      <c r="I214" s="161">
        <f>IF(G214=" ",0,-PPMT($K$13,G214,$H$14,$H$12))</f>
        <v/>
      </c>
      <c r="J214" s="161">
        <f>IF(G214=" ",0,-IPMT($K$13,G214,$H$14,$H$12))</f>
        <v/>
      </c>
      <c r="K214" s="223" t="n"/>
      <c r="L214" s="217">
        <f>+IF(L213&gt;=$M$14," ",(L213+1))</f>
        <v/>
      </c>
      <c r="M214" s="161">
        <f>+IF(L214=" ",0,M213)</f>
        <v/>
      </c>
      <c r="N214" s="161">
        <f>IF(L214=" ",0,-PPMT($P$13,L214,$M$14,$M$12))</f>
        <v/>
      </c>
      <c r="O214" s="161">
        <f>IF(L214=" ",0,-IPMT($P$13,L214,$M$14,$M$12))</f>
        <v/>
      </c>
      <c r="P214" s="223" t="n"/>
      <c r="Q214" s="222" t="n"/>
      <c r="R214" s="217">
        <f>+IF(R213&gt;=$S$14," ",(R213+1))</f>
        <v/>
      </c>
      <c r="S214" s="161">
        <f>+IF(R214=" ",0,S213)</f>
        <v/>
      </c>
      <c r="T214" s="161">
        <f>IF(R214=" ",0,-PPMT($V$13,R214,$S$14,$S$12))</f>
        <v/>
      </c>
      <c r="U214" s="161">
        <f>IF(R214=" ",0,-IPMT($V$13,R214,$S$14,$S$12))</f>
        <v/>
      </c>
      <c r="V214" s="218" t="n"/>
      <c r="W214" s="186" t="n"/>
      <c r="AP214" s="161" t="n"/>
      <c r="AQ214" s="161" t="n"/>
      <c r="CS214" s="224" t="n"/>
      <c r="CT214" s="224" t="n"/>
      <c r="CU214" s="224" t="n"/>
      <c r="CV214" s="224" t="n"/>
      <c r="CW214" s="224" t="n"/>
      <c r="CX214" s="224" t="n"/>
      <c r="CY214" s="224" t="n"/>
      <c r="CZ214" s="224" t="n"/>
      <c r="DA214" s="224" t="n"/>
      <c r="DB214" s="224" t="n"/>
      <c r="DC214" s="224" t="n"/>
      <c r="DD214" s="224" t="n"/>
      <c r="DE214" s="224" t="n"/>
      <c r="DF214" s="224" t="n"/>
      <c r="DG214" s="224" t="n"/>
      <c r="DH214" s="224" t="n"/>
      <c r="DI214" s="224" t="n"/>
      <c r="DJ214" s="224" t="n"/>
      <c r="DK214" s="224" t="n"/>
      <c r="DL214" s="224" t="n"/>
      <c r="DM214" s="224" t="n"/>
      <c r="DN214" s="224" t="n"/>
      <c r="DO214" s="224" t="n"/>
      <c r="DP214" s="224" t="n"/>
      <c r="DQ214" s="224" t="n"/>
      <c r="DR214" s="224" t="n"/>
      <c r="DS214" s="224" t="n"/>
      <c r="DT214" s="224" t="n"/>
      <c r="DU214" s="224" t="n"/>
      <c r="DV214" s="224" t="n"/>
      <c r="DW214" s="224" t="n"/>
      <c r="DX214" s="224" t="n"/>
      <c r="DY214" s="224" t="n"/>
      <c r="DZ214" s="224" t="n"/>
      <c r="EA214" s="224" t="n"/>
      <c r="EB214" s="224" t="n"/>
      <c r="EC214" s="224" t="n"/>
    </row>
    <row r="215" hidden="1" ht="12.75" customHeight="1">
      <c r="A215" s="217">
        <f>+IF(A214&gt;=$B$14," ",(A214+1))</f>
        <v/>
      </c>
      <c r="B215" s="161">
        <f>+IF(A215=" ",0,B214)</f>
        <v/>
      </c>
      <c r="C215" s="161">
        <f>IF(A215=" ",0,-PPMT($E$13,A215,$B$14,$B$12))</f>
        <v/>
      </c>
      <c r="D215" s="161">
        <f>IF(A215=" ",0,-IPMT($E$13,A215,$B$14,$B$12))</f>
        <v/>
      </c>
      <c r="F215" s="222" t="n"/>
      <c r="G215" s="217">
        <f>+IF(G214&gt;=$H$14," ",(G214+1))</f>
        <v/>
      </c>
      <c r="H215" s="161">
        <f>+IF(G215=" ",0,H214)</f>
        <v/>
      </c>
      <c r="I215" s="161">
        <f>IF(G215=" ",0,-PPMT($K$13,G215,$H$14,$H$12))</f>
        <v/>
      </c>
      <c r="J215" s="161">
        <f>IF(G215=" ",0,-IPMT($K$13,G215,$H$14,$H$12))</f>
        <v/>
      </c>
      <c r="K215" s="223" t="n"/>
      <c r="L215" s="217">
        <f>+IF(L214&gt;=$M$14," ",(L214+1))</f>
        <v/>
      </c>
      <c r="M215" s="161">
        <f>+IF(L215=" ",0,M214)</f>
        <v/>
      </c>
      <c r="N215" s="161">
        <f>IF(L215=" ",0,-PPMT($P$13,L215,$M$14,$M$12))</f>
        <v/>
      </c>
      <c r="O215" s="161">
        <f>IF(L215=" ",0,-IPMT($P$13,L215,$M$14,$M$12))</f>
        <v/>
      </c>
      <c r="P215" s="223" t="n"/>
      <c r="Q215" s="222" t="n"/>
      <c r="R215" s="217">
        <f>+IF(R214&gt;=$S$14," ",(R214+1))</f>
        <v/>
      </c>
      <c r="S215" s="161">
        <f>+IF(R215=" ",0,S214)</f>
        <v/>
      </c>
      <c r="T215" s="161">
        <f>IF(R215=" ",0,-PPMT($V$13,R215,$S$14,$S$12))</f>
        <v/>
      </c>
      <c r="U215" s="161">
        <f>IF(R215=" ",0,-IPMT($V$13,R215,$S$14,$S$12))</f>
        <v/>
      </c>
      <c r="V215" s="218" t="n"/>
      <c r="W215" s="186" t="n"/>
      <c r="AP215" s="161" t="n"/>
      <c r="AQ215" s="161" t="n"/>
      <c r="CS215" s="224" t="n"/>
      <c r="CT215" s="224" t="n"/>
      <c r="CU215" s="224" t="n"/>
      <c r="CV215" s="224" t="n"/>
      <c r="CW215" s="224" t="n"/>
      <c r="CX215" s="224" t="n"/>
      <c r="CY215" s="224" t="n"/>
      <c r="CZ215" s="224" t="n"/>
      <c r="DA215" s="224" t="n"/>
      <c r="DB215" s="224" t="n"/>
      <c r="DC215" s="224" t="n"/>
      <c r="DD215" s="224" t="n"/>
      <c r="DE215" s="224" t="n"/>
      <c r="DF215" s="224" t="n"/>
      <c r="DG215" s="224" t="n"/>
      <c r="DH215" s="224" t="n"/>
      <c r="DI215" s="224" t="n"/>
      <c r="DJ215" s="224" t="n"/>
      <c r="DK215" s="224" t="n"/>
      <c r="DL215" s="224" t="n"/>
      <c r="DM215" s="224" t="n"/>
      <c r="DN215" s="224" t="n"/>
      <c r="DO215" s="224" t="n"/>
      <c r="DP215" s="224" t="n"/>
      <c r="DQ215" s="224" t="n"/>
      <c r="DR215" s="224" t="n"/>
      <c r="DS215" s="224" t="n"/>
      <c r="DT215" s="224" t="n"/>
      <c r="DU215" s="224" t="n"/>
      <c r="DV215" s="224" t="n"/>
      <c r="DW215" s="224" t="n"/>
      <c r="DX215" s="224" t="n"/>
      <c r="DY215" s="224" t="n"/>
      <c r="DZ215" s="224" t="n"/>
      <c r="EA215" s="224" t="n"/>
      <c r="EB215" s="224" t="n"/>
      <c r="EC215" s="224" t="n"/>
    </row>
    <row r="216" hidden="1" ht="12.75" customHeight="1">
      <c r="A216" s="217">
        <f>+IF(A215&gt;=$B$14," ",(A215+1))</f>
        <v/>
      </c>
      <c r="B216" s="161">
        <f>+IF(A216=" ",0,B215)</f>
        <v/>
      </c>
      <c r="C216" s="161">
        <f>IF(A216=" ",0,-PPMT($E$13,A216,$B$14,$B$12))</f>
        <v/>
      </c>
      <c r="D216" s="161">
        <f>IF(A216=" ",0,-IPMT($E$13,A216,$B$14,$B$12))</f>
        <v/>
      </c>
      <c r="F216" s="222" t="n"/>
      <c r="G216" s="217">
        <f>+IF(G215&gt;=$H$14," ",(G215+1))</f>
        <v/>
      </c>
      <c r="H216" s="161">
        <f>+IF(G216=" ",0,H215)</f>
        <v/>
      </c>
      <c r="I216" s="161">
        <f>IF(G216=" ",0,-PPMT($K$13,G216,$H$14,$H$12))</f>
        <v/>
      </c>
      <c r="J216" s="161">
        <f>IF(G216=" ",0,-IPMT($K$13,G216,$H$14,$H$12))</f>
        <v/>
      </c>
      <c r="K216" s="223" t="n"/>
      <c r="L216" s="217">
        <f>+IF(L215&gt;=$M$14," ",(L215+1))</f>
        <v/>
      </c>
      <c r="M216" s="161">
        <f>+IF(L216=" ",0,M215)</f>
        <v/>
      </c>
      <c r="N216" s="161">
        <f>IF(L216=" ",0,-PPMT($P$13,L216,$M$14,$M$12))</f>
        <v/>
      </c>
      <c r="O216" s="161">
        <f>IF(L216=" ",0,-IPMT($P$13,L216,$M$14,$M$12))</f>
        <v/>
      </c>
      <c r="P216" s="223" t="n"/>
      <c r="Q216" s="222" t="n"/>
      <c r="R216" s="217">
        <f>+IF(R215&gt;=$S$14," ",(R215+1))</f>
        <v/>
      </c>
      <c r="S216" s="161">
        <f>+IF(R216=" ",0,S215)</f>
        <v/>
      </c>
      <c r="T216" s="161">
        <f>IF(R216=" ",0,-PPMT($V$13,R216,$S$14,$S$12))</f>
        <v/>
      </c>
      <c r="U216" s="161">
        <f>IF(R216=" ",0,-IPMT($V$13,R216,$S$14,$S$12))</f>
        <v/>
      </c>
      <c r="V216" s="218" t="n"/>
      <c r="W216" s="186" t="n"/>
      <c r="AP216" s="161" t="n"/>
      <c r="AQ216" s="161" t="n"/>
      <c r="CS216" s="224" t="n"/>
      <c r="CT216" s="224" t="n"/>
      <c r="CU216" s="224" t="n"/>
      <c r="CV216" s="224" t="n"/>
      <c r="CW216" s="224" t="n"/>
      <c r="CX216" s="224" t="n"/>
      <c r="CY216" s="224" t="n"/>
      <c r="CZ216" s="224" t="n"/>
      <c r="DA216" s="224" t="n"/>
      <c r="DB216" s="224" t="n"/>
      <c r="DC216" s="224" t="n"/>
      <c r="DD216" s="224" t="n"/>
      <c r="DE216" s="224" t="n"/>
      <c r="DF216" s="224" t="n"/>
      <c r="DG216" s="224" t="n"/>
      <c r="DH216" s="224" t="n"/>
      <c r="DI216" s="224" t="n"/>
      <c r="DJ216" s="224" t="n"/>
      <c r="DK216" s="224" t="n"/>
      <c r="DL216" s="224" t="n"/>
      <c r="DM216" s="224" t="n"/>
      <c r="DN216" s="224" t="n"/>
      <c r="DO216" s="224" t="n"/>
      <c r="DP216" s="224" t="n"/>
      <c r="DQ216" s="224" t="n"/>
      <c r="DR216" s="224" t="n"/>
      <c r="DS216" s="224" t="n"/>
      <c r="DT216" s="224" t="n"/>
      <c r="DU216" s="224" t="n"/>
      <c r="DV216" s="224" t="n"/>
      <c r="DW216" s="224" t="n"/>
      <c r="DX216" s="224" t="n"/>
      <c r="DY216" s="224" t="n"/>
      <c r="DZ216" s="224" t="n"/>
      <c r="EA216" s="224" t="n"/>
      <c r="EB216" s="224" t="n"/>
      <c r="EC216" s="224" t="n"/>
    </row>
    <row r="217" hidden="1" ht="12.75" customHeight="1">
      <c r="A217" s="217">
        <f>+IF(A216&gt;=$B$14," ",(A216+1))</f>
        <v/>
      </c>
      <c r="B217" s="161">
        <f>+IF(A217=" ",0,B216)</f>
        <v/>
      </c>
      <c r="C217" s="161">
        <f>IF(A217=" ",0,-PPMT($E$13,A217,$B$14,$B$12))</f>
        <v/>
      </c>
      <c r="D217" s="161">
        <f>IF(A217=" ",0,-IPMT($E$13,A217,$B$14,$B$12))</f>
        <v/>
      </c>
      <c r="F217" s="222" t="n"/>
      <c r="G217" s="217">
        <f>+IF(G216&gt;=$H$14," ",(G216+1))</f>
        <v/>
      </c>
      <c r="H217" s="161">
        <f>+IF(G217=" ",0,H216)</f>
        <v/>
      </c>
      <c r="I217" s="161">
        <f>IF(G217=" ",0,-PPMT($K$13,G217,$H$14,$H$12))</f>
        <v/>
      </c>
      <c r="J217" s="161">
        <f>IF(G217=" ",0,-IPMT($K$13,G217,$H$14,$H$12))</f>
        <v/>
      </c>
      <c r="K217" s="223" t="n"/>
      <c r="L217" s="217">
        <f>+IF(L216&gt;=$M$14," ",(L216+1))</f>
        <v/>
      </c>
      <c r="M217" s="161">
        <f>+IF(L217=" ",0,M216)</f>
        <v/>
      </c>
      <c r="N217" s="161">
        <f>IF(L217=" ",0,-PPMT($P$13,L217,$M$14,$M$12))</f>
        <v/>
      </c>
      <c r="O217" s="161">
        <f>IF(L217=" ",0,-IPMT($P$13,L217,$M$14,$M$12))</f>
        <v/>
      </c>
      <c r="P217" s="223" t="n"/>
      <c r="Q217" s="222" t="n"/>
      <c r="R217" s="217">
        <f>+IF(R216&gt;=$S$14," ",(R216+1))</f>
        <v/>
      </c>
      <c r="S217" s="161">
        <f>+IF(R217=" ",0,S216)</f>
        <v/>
      </c>
      <c r="T217" s="161">
        <f>IF(R217=" ",0,-PPMT($V$13,R217,$S$14,$S$12))</f>
        <v/>
      </c>
      <c r="U217" s="161">
        <f>IF(R217=" ",0,-IPMT($V$13,R217,$S$14,$S$12))</f>
        <v/>
      </c>
      <c r="V217" s="218" t="n"/>
      <c r="W217" s="186" t="n"/>
      <c r="AP217" s="161" t="n"/>
      <c r="AQ217" s="161" t="n"/>
      <c r="CS217" s="224" t="n"/>
      <c r="CT217" s="224" t="n"/>
      <c r="CU217" s="224" t="n"/>
      <c r="CV217" s="224" t="n"/>
      <c r="CW217" s="224" t="n"/>
      <c r="CX217" s="224" t="n"/>
      <c r="CY217" s="224" t="n"/>
      <c r="CZ217" s="224" t="n"/>
      <c r="DA217" s="224" t="n"/>
      <c r="DB217" s="224" t="n"/>
      <c r="DC217" s="224" t="n"/>
      <c r="DD217" s="224" t="n"/>
      <c r="DE217" s="224" t="n"/>
      <c r="DF217" s="224" t="n"/>
      <c r="DG217" s="224" t="n"/>
      <c r="DH217" s="224" t="n"/>
      <c r="DI217" s="224" t="n"/>
      <c r="DJ217" s="224" t="n"/>
      <c r="DK217" s="224" t="n"/>
      <c r="DL217" s="224" t="n"/>
      <c r="DM217" s="224" t="n"/>
      <c r="DN217" s="224" t="n"/>
      <c r="DO217" s="224" t="n"/>
      <c r="DP217" s="224" t="n"/>
      <c r="DQ217" s="224" t="n"/>
      <c r="DR217" s="224" t="n"/>
      <c r="DS217" s="224" t="n"/>
      <c r="DT217" s="224" t="n"/>
      <c r="DU217" s="224" t="n"/>
      <c r="DV217" s="224" t="n"/>
      <c r="DW217" s="224" t="n"/>
      <c r="DX217" s="224" t="n"/>
      <c r="DY217" s="224" t="n"/>
      <c r="DZ217" s="224" t="n"/>
      <c r="EA217" s="224" t="n"/>
      <c r="EB217" s="224" t="n"/>
      <c r="EC217" s="224" t="n"/>
    </row>
    <row r="218" hidden="1" ht="12.75" customHeight="1">
      <c r="A218" s="217">
        <f>+IF(A217&gt;=$B$14," ",(A217+1))</f>
        <v/>
      </c>
      <c r="B218" s="161">
        <f>+IF(A218=" ",0,B217)</f>
        <v/>
      </c>
      <c r="C218" s="161">
        <f>IF(A218=" ",0,-PPMT($E$13,A218,$B$14,$B$12))</f>
        <v/>
      </c>
      <c r="D218" s="161">
        <f>IF(A218=" ",0,-IPMT($E$13,A218,$B$14,$B$12))</f>
        <v/>
      </c>
      <c r="F218" s="222" t="n"/>
      <c r="G218" s="217">
        <f>+IF(G217&gt;=$H$14," ",(G217+1))</f>
        <v/>
      </c>
      <c r="H218" s="161">
        <f>+IF(G218=" ",0,H217)</f>
        <v/>
      </c>
      <c r="I218" s="161">
        <f>IF(G218=" ",0,-PPMT($K$13,G218,$H$14,$H$12))</f>
        <v/>
      </c>
      <c r="J218" s="161">
        <f>IF(G218=" ",0,-IPMT($K$13,G218,$H$14,$H$12))</f>
        <v/>
      </c>
      <c r="K218" s="223" t="n"/>
      <c r="L218" s="217">
        <f>+IF(L217&gt;=$M$14," ",(L217+1))</f>
        <v/>
      </c>
      <c r="M218" s="161">
        <f>+IF(L218=" ",0,M217)</f>
        <v/>
      </c>
      <c r="N218" s="161">
        <f>IF(L218=" ",0,-PPMT($P$13,L218,$M$14,$M$12))</f>
        <v/>
      </c>
      <c r="O218" s="161">
        <f>IF(L218=" ",0,-IPMT($P$13,L218,$M$14,$M$12))</f>
        <v/>
      </c>
      <c r="P218" s="223" t="n"/>
      <c r="Q218" s="222" t="n"/>
      <c r="R218" s="217">
        <f>+IF(R217&gt;=$S$14," ",(R217+1))</f>
        <v/>
      </c>
      <c r="S218" s="161">
        <f>+IF(R218=" ",0,S217)</f>
        <v/>
      </c>
      <c r="T218" s="161">
        <f>IF(R218=" ",0,-PPMT($V$13,R218,$S$14,$S$12))</f>
        <v/>
      </c>
      <c r="U218" s="161">
        <f>IF(R218=" ",0,-IPMT($V$13,R218,$S$14,$S$12))</f>
        <v/>
      </c>
      <c r="V218" s="218" t="n"/>
      <c r="W218" s="186" t="n"/>
      <c r="AP218" s="161" t="n"/>
      <c r="AQ218" s="161" t="n"/>
      <c r="CS218" s="224" t="n"/>
      <c r="CT218" s="224" t="n"/>
      <c r="CU218" s="224" t="n"/>
      <c r="CV218" s="224" t="n"/>
      <c r="CW218" s="224" t="n"/>
      <c r="CX218" s="224" t="n"/>
      <c r="CY218" s="224" t="n"/>
      <c r="CZ218" s="224" t="n"/>
      <c r="DA218" s="224" t="n"/>
      <c r="DB218" s="224" t="n"/>
      <c r="DC218" s="224" t="n"/>
      <c r="DD218" s="224" t="n"/>
      <c r="DE218" s="224" t="n"/>
      <c r="DF218" s="224" t="n"/>
      <c r="DG218" s="224" t="n"/>
      <c r="DH218" s="224" t="n"/>
      <c r="DI218" s="224" t="n"/>
      <c r="DJ218" s="224" t="n"/>
      <c r="DK218" s="224" t="n"/>
      <c r="DL218" s="224" t="n"/>
      <c r="DM218" s="224" t="n"/>
      <c r="DN218" s="224" t="n"/>
      <c r="DO218" s="224" t="n"/>
      <c r="DP218" s="224" t="n"/>
      <c r="DQ218" s="224" t="n"/>
      <c r="DR218" s="224" t="n"/>
      <c r="DS218" s="224" t="n"/>
      <c r="DT218" s="224" t="n"/>
      <c r="DU218" s="224" t="n"/>
      <c r="DV218" s="224" t="n"/>
      <c r="DW218" s="224" t="n"/>
      <c r="DX218" s="224" t="n"/>
      <c r="DY218" s="224" t="n"/>
      <c r="DZ218" s="224" t="n"/>
      <c r="EA218" s="224" t="n"/>
      <c r="EB218" s="224" t="n"/>
      <c r="EC218" s="224" t="n"/>
    </row>
    <row r="219" hidden="1" ht="12.75" customHeight="1">
      <c r="A219" s="217">
        <f>+IF(A218&gt;=$B$14," ",(A218+1))</f>
        <v/>
      </c>
      <c r="B219" s="161">
        <f>+IF(A219=" ",0,B218)</f>
        <v/>
      </c>
      <c r="C219" s="161">
        <f>IF(A219=" ",0,-PPMT($E$13,A219,$B$14,$B$12))</f>
        <v/>
      </c>
      <c r="D219" s="161">
        <f>IF(A219=" ",0,-IPMT($E$13,A219,$B$14,$B$12))</f>
        <v/>
      </c>
      <c r="F219" s="222" t="n"/>
      <c r="G219" s="217">
        <f>+IF(G218&gt;=$H$14," ",(G218+1))</f>
        <v/>
      </c>
      <c r="H219" s="161">
        <f>+IF(G219=" ",0,H218)</f>
        <v/>
      </c>
      <c r="I219" s="161">
        <f>IF(G219=" ",0,-PPMT($K$13,G219,$H$14,$H$12))</f>
        <v/>
      </c>
      <c r="J219" s="161">
        <f>IF(G219=" ",0,-IPMT($K$13,G219,$H$14,$H$12))</f>
        <v/>
      </c>
      <c r="K219" s="223" t="n"/>
      <c r="L219" s="217">
        <f>+IF(L218&gt;=$M$14," ",(L218+1))</f>
        <v/>
      </c>
      <c r="M219" s="161">
        <f>+IF(L219=" ",0,M218)</f>
        <v/>
      </c>
      <c r="N219" s="161">
        <f>IF(L219=" ",0,-PPMT($P$13,L219,$M$14,$M$12))</f>
        <v/>
      </c>
      <c r="O219" s="161">
        <f>IF(L219=" ",0,-IPMT($P$13,L219,$M$14,$M$12))</f>
        <v/>
      </c>
      <c r="P219" s="223" t="n"/>
      <c r="Q219" s="222" t="n"/>
      <c r="R219" s="217">
        <f>+IF(R218&gt;=$S$14," ",(R218+1))</f>
        <v/>
      </c>
      <c r="S219" s="161">
        <f>+IF(R219=" ",0,S218)</f>
        <v/>
      </c>
      <c r="T219" s="161">
        <f>IF(R219=" ",0,-PPMT($V$13,R219,$S$14,$S$12))</f>
        <v/>
      </c>
      <c r="U219" s="161">
        <f>IF(R219=" ",0,-IPMT($V$13,R219,$S$14,$S$12))</f>
        <v/>
      </c>
      <c r="V219" s="218" t="n"/>
      <c r="W219" s="186" t="n"/>
      <c r="AP219" s="161" t="n"/>
      <c r="AQ219" s="161" t="n"/>
      <c r="CS219" s="224" t="n"/>
      <c r="CT219" s="224" t="n"/>
      <c r="CU219" s="224" t="n"/>
      <c r="CV219" s="224" t="n"/>
      <c r="CW219" s="224" t="n"/>
      <c r="CX219" s="224" t="n"/>
      <c r="CY219" s="224" t="n"/>
      <c r="CZ219" s="224" t="n"/>
      <c r="DA219" s="224" t="n"/>
      <c r="DB219" s="224" t="n"/>
      <c r="DC219" s="224" t="n"/>
      <c r="DD219" s="224" t="n"/>
      <c r="DE219" s="224" t="n"/>
      <c r="DF219" s="224" t="n"/>
      <c r="DG219" s="224" t="n"/>
      <c r="DH219" s="224" t="n"/>
      <c r="DI219" s="224" t="n"/>
      <c r="DJ219" s="224" t="n"/>
      <c r="DK219" s="224" t="n"/>
      <c r="DL219" s="224" t="n"/>
      <c r="DM219" s="224" t="n"/>
      <c r="DN219" s="224" t="n"/>
      <c r="DO219" s="224" t="n"/>
      <c r="DP219" s="224" t="n"/>
      <c r="DQ219" s="224" t="n"/>
      <c r="DR219" s="224" t="n"/>
      <c r="DS219" s="224" t="n"/>
      <c r="DT219" s="224" t="n"/>
      <c r="DU219" s="224" t="n"/>
      <c r="DV219" s="224" t="n"/>
      <c r="DW219" s="224" t="n"/>
      <c r="DX219" s="224" t="n"/>
      <c r="DY219" s="224" t="n"/>
      <c r="DZ219" s="224" t="n"/>
      <c r="EA219" s="224" t="n"/>
      <c r="EB219" s="224" t="n"/>
      <c r="EC219" s="224" t="n"/>
    </row>
    <row r="220" hidden="1" ht="12.75" customHeight="1">
      <c r="A220" s="217">
        <f>+IF(A219&gt;=$B$14," ",(A219+1))</f>
        <v/>
      </c>
      <c r="B220" s="161">
        <f>+IF(A220=" ",0,B219)</f>
        <v/>
      </c>
      <c r="C220" s="161">
        <f>IF(A220=" ",0,-PPMT($E$13,A220,$B$14,$B$12))</f>
        <v/>
      </c>
      <c r="D220" s="161">
        <f>IF(A220=" ",0,-IPMT($E$13,A220,$B$14,$B$12))</f>
        <v/>
      </c>
      <c r="F220" s="222" t="n"/>
      <c r="G220" s="217">
        <f>+IF(G219&gt;=$H$14," ",(G219+1))</f>
        <v/>
      </c>
      <c r="H220" s="161">
        <f>+IF(G220=" ",0,H219)</f>
        <v/>
      </c>
      <c r="I220" s="161">
        <f>IF(G220=" ",0,-PPMT($K$13,G220,$H$14,$H$12))</f>
        <v/>
      </c>
      <c r="J220" s="161">
        <f>IF(G220=" ",0,-IPMT($K$13,G220,$H$14,$H$12))</f>
        <v/>
      </c>
      <c r="K220" s="223" t="n"/>
      <c r="L220" s="217">
        <f>+IF(L219&gt;=$M$14," ",(L219+1))</f>
        <v/>
      </c>
      <c r="M220" s="161">
        <f>+IF(L220=" ",0,M219)</f>
        <v/>
      </c>
      <c r="N220" s="161">
        <f>IF(L220=" ",0,-PPMT($P$13,L220,$M$14,$M$12))</f>
        <v/>
      </c>
      <c r="O220" s="161">
        <f>IF(L220=" ",0,-IPMT($P$13,L220,$M$14,$M$12))</f>
        <v/>
      </c>
      <c r="P220" s="223" t="n"/>
      <c r="Q220" s="222" t="n"/>
      <c r="R220" s="217">
        <f>+IF(R219&gt;=$S$14," ",(R219+1))</f>
        <v/>
      </c>
      <c r="S220" s="161">
        <f>+IF(R220=" ",0,S219)</f>
        <v/>
      </c>
      <c r="T220" s="161">
        <f>IF(R220=" ",0,-PPMT($V$13,R220,$S$14,$S$12))</f>
        <v/>
      </c>
      <c r="U220" s="161">
        <f>IF(R220=" ",0,-IPMT($V$13,R220,$S$14,$S$12))</f>
        <v/>
      </c>
      <c r="V220" s="218" t="n"/>
      <c r="W220" s="186" t="n"/>
      <c r="AP220" s="161" t="n"/>
      <c r="AQ220" s="161" t="n"/>
      <c r="CS220" s="224" t="n"/>
      <c r="CT220" s="224" t="n"/>
      <c r="CU220" s="224" t="n"/>
      <c r="CV220" s="224" t="n"/>
      <c r="CW220" s="224" t="n"/>
      <c r="CX220" s="224" t="n"/>
      <c r="CY220" s="224" t="n"/>
      <c r="CZ220" s="224" t="n"/>
      <c r="DA220" s="224" t="n"/>
      <c r="DB220" s="224" t="n"/>
      <c r="DC220" s="224" t="n"/>
      <c r="DD220" s="224" t="n"/>
      <c r="DE220" s="224" t="n"/>
      <c r="DF220" s="224" t="n"/>
      <c r="DG220" s="224" t="n"/>
      <c r="DH220" s="224" t="n"/>
      <c r="DI220" s="224" t="n"/>
      <c r="DJ220" s="224" t="n"/>
      <c r="DK220" s="224" t="n"/>
      <c r="DL220" s="224" t="n"/>
      <c r="DM220" s="224" t="n"/>
      <c r="DN220" s="224" t="n"/>
      <c r="DO220" s="224" t="n"/>
      <c r="DP220" s="224" t="n"/>
      <c r="DQ220" s="224" t="n"/>
      <c r="DR220" s="224" t="n"/>
      <c r="DS220" s="224" t="n"/>
      <c r="DT220" s="224" t="n"/>
      <c r="DU220" s="224" t="n"/>
      <c r="DV220" s="224" t="n"/>
      <c r="DW220" s="224" t="n"/>
      <c r="DX220" s="224" t="n"/>
      <c r="DY220" s="224" t="n"/>
      <c r="DZ220" s="224" t="n"/>
      <c r="EA220" s="224" t="n"/>
      <c r="EB220" s="224" t="n"/>
      <c r="EC220" s="224" t="n"/>
    </row>
    <row r="221" hidden="1" ht="12.75" customHeight="1">
      <c r="A221" s="217">
        <f>+IF(A220&gt;=$B$14," ",(A220+1))</f>
        <v/>
      </c>
      <c r="B221" s="161">
        <f>+IF(A221=" ",0,B220)</f>
        <v/>
      </c>
      <c r="C221" s="161">
        <f>IF(A221=" ",0,-PPMT($E$13,A221,$B$14,$B$12))</f>
        <v/>
      </c>
      <c r="D221" s="161">
        <f>IF(A221=" ",0,-IPMT($E$13,A221,$B$14,$B$12))</f>
        <v/>
      </c>
      <c r="F221" s="222" t="n"/>
      <c r="G221" s="217">
        <f>+IF(G220&gt;=$H$14," ",(G220+1))</f>
        <v/>
      </c>
      <c r="H221" s="161">
        <f>+IF(G221=" ",0,H220)</f>
        <v/>
      </c>
      <c r="I221" s="161">
        <f>IF(G221=" ",0,-PPMT($K$13,G221,$H$14,$H$12))</f>
        <v/>
      </c>
      <c r="J221" s="161">
        <f>IF(G221=" ",0,-IPMT($K$13,G221,$H$14,$H$12))</f>
        <v/>
      </c>
      <c r="K221" s="223" t="n"/>
      <c r="L221" s="217">
        <f>+IF(L220&gt;=$M$14," ",(L220+1))</f>
        <v/>
      </c>
      <c r="M221" s="161">
        <f>+IF(L221=" ",0,M220)</f>
        <v/>
      </c>
      <c r="N221" s="161">
        <f>IF(L221=" ",0,-PPMT($P$13,L221,$M$14,$M$12))</f>
        <v/>
      </c>
      <c r="O221" s="161">
        <f>IF(L221=" ",0,-IPMT($P$13,L221,$M$14,$M$12))</f>
        <v/>
      </c>
      <c r="P221" s="223" t="n"/>
      <c r="Q221" s="222" t="n"/>
      <c r="R221" s="217">
        <f>+IF(R220&gt;=$S$14," ",(R220+1))</f>
        <v/>
      </c>
      <c r="S221" s="161">
        <f>+IF(R221=" ",0,S220)</f>
        <v/>
      </c>
      <c r="T221" s="161">
        <f>IF(R221=" ",0,-PPMT($V$13,R221,$S$14,$S$12))</f>
        <v/>
      </c>
      <c r="U221" s="161">
        <f>IF(R221=" ",0,-IPMT($V$13,R221,$S$14,$S$12))</f>
        <v/>
      </c>
      <c r="V221" s="218" t="n"/>
      <c r="W221" s="186" t="n"/>
      <c r="AP221" s="161" t="n"/>
      <c r="AQ221" s="161" t="n"/>
      <c r="CS221" s="224" t="n"/>
      <c r="CT221" s="224" t="n"/>
      <c r="CU221" s="224" t="n"/>
      <c r="CV221" s="224" t="n"/>
      <c r="CW221" s="224" t="n"/>
      <c r="CX221" s="224" t="n"/>
      <c r="CY221" s="224" t="n"/>
      <c r="CZ221" s="224" t="n"/>
      <c r="DA221" s="224" t="n"/>
      <c r="DB221" s="224" t="n"/>
      <c r="DC221" s="224" t="n"/>
      <c r="DD221" s="224" t="n"/>
      <c r="DE221" s="224" t="n"/>
      <c r="DF221" s="224" t="n"/>
      <c r="DG221" s="224" t="n"/>
      <c r="DH221" s="224" t="n"/>
      <c r="DI221" s="224" t="n"/>
      <c r="DJ221" s="224" t="n"/>
      <c r="DK221" s="224" t="n"/>
      <c r="DL221" s="224" t="n"/>
      <c r="DM221" s="224" t="n"/>
      <c r="DN221" s="224" t="n"/>
      <c r="DO221" s="224" t="n"/>
      <c r="DP221" s="224" t="n"/>
      <c r="DQ221" s="224" t="n"/>
      <c r="DR221" s="224" t="n"/>
      <c r="DS221" s="224" t="n"/>
      <c r="DT221" s="224" t="n"/>
      <c r="DU221" s="224" t="n"/>
      <c r="DV221" s="224" t="n"/>
      <c r="DW221" s="224" t="n"/>
      <c r="DX221" s="224" t="n"/>
      <c r="DY221" s="224" t="n"/>
      <c r="DZ221" s="224" t="n"/>
      <c r="EA221" s="224" t="n"/>
      <c r="EB221" s="224" t="n"/>
      <c r="EC221" s="224" t="n"/>
    </row>
    <row r="222" hidden="1" ht="13.5" customHeight="1" thickBot="1">
      <c r="A222" s="225" t="n"/>
      <c r="B222" s="226" t="n"/>
      <c r="C222" s="226" t="n"/>
      <c r="D222" s="226" t="n"/>
      <c r="E222" s="227" t="n"/>
      <c r="F222" s="228" t="n"/>
      <c r="G222" s="225" t="n"/>
      <c r="H222" s="226" t="n"/>
      <c r="I222" s="226" t="n"/>
      <c r="J222" s="161" t="n"/>
      <c r="K222" s="229" t="n"/>
      <c r="L222" s="225" t="n"/>
      <c r="M222" s="226" t="n"/>
      <c r="N222" s="226" t="n"/>
      <c r="O222" s="161" t="n"/>
      <c r="P222" s="229" t="n"/>
      <c r="Q222" s="228" t="n"/>
      <c r="R222" s="225" t="n"/>
      <c r="S222" s="161" t="n"/>
      <c r="T222" s="161" t="n"/>
      <c r="U222" s="161" t="n"/>
      <c r="V222" s="229" t="n"/>
      <c r="W222" s="228" t="n"/>
      <c r="AP222" s="161">
        <f>+IF(ISERROR(PV($E$13,A223,,D223)),0,(PV($E$13,A223,,D223)))</f>
        <v/>
      </c>
      <c r="AQ222" s="161">
        <f>+IF(ISERROR(PV($E$13,A223,,#REF!)),0,(PV($E$13,A223,,#REF!)))</f>
        <v/>
      </c>
      <c r="CS222" s="161">
        <f>+CM39</f>
        <v/>
      </c>
      <c r="CT222" s="161">
        <f>+CN39</f>
        <v/>
      </c>
      <c r="CU222" s="161">
        <f>+CO39</f>
        <v/>
      </c>
      <c r="CV222" s="161">
        <f>+CP39</f>
        <v/>
      </c>
      <c r="CW222" s="161">
        <f>+CQ39</f>
        <v/>
      </c>
      <c r="CX222" s="161">
        <f>+CR39</f>
        <v/>
      </c>
      <c r="CY222" s="161">
        <f>+CS39</f>
        <v/>
      </c>
      <c r="CZ222" s="161">
        <f>+CT39</f>
        <v/>
      </c>
      <c r="DA222" s="161">
        <f>+CU39</f>
        <v/>
      </c>
      <c r="DB222" s="161">
        <f>+CV39</f>
        <v/>
      </c>
      <c r="DC222" s="161">
        <f>+CW39</f>
        <v/>
      </c>
      <c r="DD222" s="161">
        <f>+CX39</f>
        <v/>
      </c>
      <c r="DE222" s="161">
        <f>+CY39</f>
        <v/>
      </c>
      <c r="DF222" s="161">
        <f>+CZ39</f>
        <v/>
      </c>
      <c r="DG222" s="161">
        <f>+DA39</f>
        <v/>
      </c>
      <c r="DH222" s="161">
        <f>+DB39</f>
        <v/>
      </c>
      <c r="DI222" s="161">
        <f>+DC39</f>
        <v/>
      </c>
      <c r="DJ222" s="161">
        <f>+DD39</f>
        <v/>
      </c>
      <c r="DK222" s="161">
        <f>+DE39</f>
        <v/>
      </c>
      <c r="DL222" s="161">
        <f>+DF39</f>
        <v/>
      </c>
      <c r="DM222" s="161">
        <f>+DG39</f>
        <v/>
      </c>
      <c r="DN222" s="161">
        <f>+DH39</f>
        <v/>
      </c>
      <c r="DO222" s="161">
        <f>+DI39</f>
        <v/>
      </c>
      <c r="DP222" s="161">
        <f>+DJ39</f>
        <v/>
      </c>
      <c r="DQ222" s="161">
        <f>+DK39</f>
        <v/>
      </c>
      <c r="DR222" s="161">
        <f>+DL39</f>
        <v/>
      </c>
      <c r="DS222" s="161">
        <f>+DM39</f>
        <v/>
      </c>
      <c r="DT222" s="161">
        <f>+DN39</f>
        <v/>
      </c>
      <c r="DU222" s="161">
        <f>+DO39</f>
        <v/>
      </c>
      <c r="DV222" s="161">
        <f>+DP39</f>
        <v/>
      </c>
      <c r="DW222" s="161">
        <f>+DQ39</f>
        <v/>
      </c>
      <c r="DX222" s="161">
        <f>+DR39</f>
        <v/>
      </c>
      <c r="DY222" s="161">
        <f>+DS39</f>
        <v/>
      </c>
      <c r="DZ222" s="161">
        <f>+DT39</f>
        <v/>
      </c>
      <c r="EA222" s="161">
        <f>+DU39</f>
        <v/>
      </c>
      <c r="EB222" s="161">
        <f>+DV39</f>
        <v/>
      </c>
      <c r="EC222" s="161">
        <f>+DW39</f>
        <v/>
      </c>
    </row>
    <row r="223" ht="13.5" customHeight="1" thickBot="1">
      <c r="B223" s="230" t="n"/>
      <c r="C223" s="231" t="inlineStr">
        <is>
          <t>TOTAL INTERESES</t>
        </is>
      </c>
      <c r="D223" s="232">
        <f>SUM(D22:D222)</f>
        <v/>
      </c>
      <c r="H223" s="230" t="n"/>
      <c r="I223" s="231" t="inlineStr">
        <is>
          <t>TOTAL COSTO</t>
        </is>
      </c>
      <c r="J223" s="232">
        <f>SUM(J22:J222)</f>
        <v/>
      </c>
      <c r="K223" s="223" t="n"/>
      <c r="M223" s="230" t="n"/>
      <c r="N223" s="231" t="inlineStr">
        <is>
          <t>TOTAL COSTO</t>
        </is>
      </c>
      <c r="O223" s="232">
        <f>SUM(O22:O222)</f>
        <v/>
      </c>
      <c r="P223" s="223" t="n"/>
      <c r="S223" s="230" t="n"/>
      <c r="T223" s="231" t="inlineStr">
        <is>
          <t>TOTAL INTERESES</t>
        </is>
      </c>
      <c r="U223" s="232">
        <f>SUM(U22:U222)</f>
        <v/>
      </c>
      <c r="V223" s="223" t="n"/>
      <c r="AP223" s="161">
        <f>+IF(ISERROR(PV($E$13,A224,,D224)),0,(PV($E$13,A224,,D224)))</f>
        <v/>
      </c>
      <c r="AQ223" s="161">
        <f>+IF(ISERROR(PV($E$13,A224,,#REF!)),0,(PV($E$13,A224,,#REF!)))</f>
        <v/>
      </c>
      <c r="CR223" s="1564" t="n">
        <v>11</v>
      </c>
      <c r="CS223" s="192">
        <f>+CM40</f>
        <v/>
      </c>
      <c r="CT223" s="192">
        <f>+CN40</f>
        <v/>
      </c>
      <c r="CU223" s="192">
        <f>+CO40</f>
        <v/>
      </c>
      <c r="CV223" s="192">
        <f>+CP40</f>
        <v/>
      </c>
      <c r="CW223" s="192">
        <f>+CQ40</f>
        <v/>
      </c>
      <c r="CX223" s="192">
        <f>+CR40</f>
        <v/>
      </c>
      <c r="CY223" s="192">
        <f>+CS40</f>
        <v/>
      </c>
      <c r="CZ223" s="192">
        <f>+CT40</f>
        <v/>
      </c>
      <c r="DA223" s="192">
        <f>+CU40</f>
        <v/>
      </c>
      <c r="DB223" s="192">
        <f>+CV40</f>
        <v/>
      </c>
      <c r="DC223" s="192">
        <f>+CW40</f>
        <v/>
      </c>
      <c r="DD223" s="192">
        <f>+CX40</f>
        <v/>
      </c>
      <c r="DE223" s="192">
        <f>+CY40</f>
        <v/>
      </c>
      <c r="DF223" s="192">
        <f>+CZ40</f>
        <v/>
      </c>
      <c r="DG223" s="192">
        <f>+DA40</f>
        <v/>
      </c>
      <c r="DH223" s="192">
        <f>+DB40</f>
        <v/>
      </c>
      <c r="DI223" s="192">
        <f>+DC40</f>
        <v/>
      </c>
      <c r="DJ223" s="192">
        <f>+DD40</f>
        <v/>
      </c>
      <c r="DK223" s="192">
        <f>+DE40</f>
        <v/>
      </c>
      <c r="DL223" s="192">
        <f>+DF40</f>
        <v/>
      </c>
      <c r="DM223" s="192">
        <f>+DG40</f>
        <v/>
      </c>
      <c r="DN223" s="192">
        <f>+DH40</f>
        <v/>
      </c>
      <c r="DO223" s="192">
        <f>+DI40</f>
        <v/>
      </c>
      <c r="DP223" s="192">
        <f>+DJ40</f>
        <v/>
      </c>
      <c r="DQ223" s="192">
        <f>+DK40</f>
        <v/>
      </c>
      <c r="DR223" s="192">
        <f>+DL40</f>
        <v/>
      </c>
      <c r="DS223" s="192">
        <f>+DM40</f>
        <v/>
      </c>
      <c r="DT223" s="192">
        <f>+DN40</f>
        <v/>
      </c>
      <c r="DU223" s="192">
        <f>+DO40</f>
        <v/>
      </c>
      <c r="DV223" s="192">
        <f>+DP40</f>
        <v/>
      </c>
      <c r="DW223" s="192">
        <f>+DQ40</f>
        <v/>
      </c>
      <c r="DX223" s="192">
        <f>+DR40</f>
        <v/>
      </c>
      <c r="DY223" s="192">
        <f>+DS40</f>
        <v/>
      </c>
      <c r="DZ223" s="192">
        <f>+DT40</f>
        <v/>
      </c>
      <c r="EA223" s="192">
        <f>+DU40</f>
        <v/>
      </c>
      <c r="EB223" s="192">
        <f>+DV40</f>
        <v/>
      </c>
      <c r="EC223" s="192">
        <f>+DW40</f>
        <v/>
      </c>
    </row>
    <row r="224">
      <c r="AV224" s="161">
        <f>+IF(ISERROR(PV($E$13,A225,,D225)),0,(PV($E$13,A225,,D225)))</f>
        <v/>
      </c>
      <c r="AW224" s="161">
        <f>+IF(ISERROR(PV($E$13,A225,,#REF!)),0,(PV($E$13,A225,,#REF!)))</f>
        <v/>
      </c>
      <c r="CY224" s="161">
        <f>+CM41</f>
        <v/>
      </c>
      <c r="CZ224" s="161">
        <f>+CN41</f>
        <v/>
      </c>
      <c r="DA224" s="161">
        <f>+CO41</f>
        <v/>
      </c>
      <c r="DB224" s="161">
        <f>+CP41</f>
        <v/>
      </c>
      <c r="DC224" s="161">
        <f>+CQ41</f>
        <v/>
      </c>
      <c r="DD224" s="161">
        <f>+CR41</f>
        <v/>
      </c>
      <c r="DE224" s="161">
        <f>+CS41</f>
        <v/>
      </c>
      <c r="DF224" s="161">
        <f>+CT41</f>
        <v/>
      </c>
      <c r="DG224" s="161">
        <f>+CU41</f>
        <v/>
      </c>
      <c r="DH224" s="161">
        <f>+CV41</f>
        <v/>
      </c>
      <c r="DI224" s="161">
        <f>+CW41</f>
        <v/>
      </c>
      <c r="DJ224" s="161">
        <f>+CX41</f>
        <v/>
      </c>
      <c r="DK224" s="161">
        <f>+CY41</f>
        <v/>
      </c>
      <c r="DL224" s="161">
        <f>+CZ41</f>
        <v/>
      </c>
      <c r="DM224" s="161">
        <f>+DA41</f>
        <v/>
      </c>
      <c r="DN224" s="161">
        <f>+DB41</f>
        <v/>
      </c>
      <c r="DO224" s="161">
        <f>+DC41</f>
        <v/>
      </c>
      <c r="DP224" s="161">
        <f>+DD41</f>
        <v/>
      </c>
      <c r="DQ224" s="161">
        <f>+DE41</f>
        <v/>
      </c>
      <c r="DR224" s="161">
        <f>+DF41</f>
        <v/>
      </c>
      <c r="DS224" s="161">
        <f>+DG41</f>
        <v/>
      </c>
      <c r="DT224" s="161">
        <f>+DH41</f>
        <v/>
      </c>
      <c r="DU224" s="161">
        <f>+DI41</f>
        <v/>
      </c>
      <c r="DV224" s="161">
        <f>+DJ41</f>
        <v/>
      </c>
      <c r="DW224" s="161">
        <f>+DK41</f>
        <v/>
      </c>
      <c r="DX224" s="161">
        <f>+DL41</f>
        <v/>
      </c>
      <c r="DY224" s="161">
        <f>+DM41</f>
        <v/>
      </c>
      <c r="DZ224" s="161">
        <f>+DN41</f>
        <v/>
      </c>
      <c r="EA224" s="161">
        <f>+DO41</f>
        <v/>
      </c>
      <c r="EB224" s="161">
        <f>+DP41</f>
        <v/>
      </c>
      <c r="EC224" s="161">
        <f>+DQ41</f>
        <v/>
      </c>
      <c r="ED224" s="161">
        <f>+DR41</f>
        <v/>
      </c>
      <c r="EE224" s="161">
        <f>+DS41</f>
        <v/>
      </c>
      <c r="EF224" s="161">
        <f>+DT41</f>
        <v/>
      </c>
      <c r="EG224" s="161">
        <f>+DU41</f>
        <v/>
      </c>
      <c r="EH224" s="161">
        <f>+DV41</f>
        <v/>
      </c>
      <c r="EI224" s="161">
        <f>+DW41</f>
        <v/>
      </c>
    </row>
    <row r="225" ht="13.5" customHeight="1" thickBot="1">
      <c r="A225" s="233" t="n"/>
      <c r="B225" s="233" t="n"/>
      <c r="C225" s="233" t="n"/>
      <c r="D225" s="233" t="n"/>
      <c r="E225" s="233" t="n"/>
      <c r="F225" s="233" t="n"/>
      <c r="G225" s="233" t="n"/>
      <c r="H225" s="233" t="n"/>
      <c r="I225" s="233" t="n"/>
      <c r="J225" s="233" t="n"/>
      <c r="K225" s="233" t="n"/>
      <c r="L225" s="233" t="n"/>
      <c r="M225" s="233" t="n"/>
      <c r="N225" s="233" t="n"/>
      <c r="O225" s="233" t="n"/>
      <c r="P225" s="233" t="n"/>
      <c r="Q225" s="233" t="n"/>
      <c r="R225" s="233" t="n"/>
      <c r="S225" s="233" t="n"/>
      <c r="T225" s="233" t="n"/>
      <c r="U225" s="233" t="n"/>
      <c r="V225" s="233" t="n"/>
      <c r="W225" s="233" t="n"/>
      <c r="AV225" s="161">
        <f>+IF(ISERROR(PV($E$13,A226,,D226)),0,(PV($E$13,A226,,D226)))</f>
        <v/>
      </c>
      <c r="AW225" s="161">
        <f>+IF(ISERROR(PV($E$13,A226,,#REF!)),0,(PV($E$13,A226,,#REF!)))</f>
        <v/>
      </c>
      <c r="CZ225" s="1564">
        <f>+CN42</f>
        <v/>
      </c>
      <c r="DA225" s="1564">
        <f>+CO42</f>
        <v/>
      </c>
      <c r="DB225" s="1564">
        <f>+CP42</f>
        <v/>
      </c>
      <c r="DC225" s="1564">
        <f>+CQ42</f>
        <v/>
      </c>
      <c r="DD225" s="1564">
        <f>+CR42</f>
        <v/>
      </c>
      <c r="DE225" s="1564">
        <f>+CS42</f>
        <v/>
      </c>
      <c r="DF225" s="1564">
        <f>+CT42</f>
        <v/>
      </c>
      <c r="DG225" s="1564">
        <f>+CU42</f>
        <v/>
      </c>
      <c r="DH225" s="1564">
        <f>+CV42</f>
        <v/>
      </c>
      <c r="DI225" s="1564">
        <f>+CW42</f>
        <v/>
      </c>
      <c r="DJ225" s="1564">
        <f>+CX42</f>
        <v/>
      </c>
      <c r="DK225" s="1564">
        <f>+CY42</f>
        <v/>
      </c>
      <c r="DL225" s="1564">
        <f>+CZ42</f>
        <v/>
      </c>
      <c r="DM225" s="1564">
        <f>+DA42</f>
        <v/>
      </c>
      <c r="DN225" s="1564">
        <f>+DB42</f>
        <v/>
      </c>
      <c r="DO225" s="1564">
        <f>+DC42</f>
        <v/>
      </c>
      <c r="DP225" s="1564">
        <f>+DD42</f>
        <v/>
      </c>
      <c r="DQ225" s="1564">
        <f>+DE42</f>
        <v/>
      </c>
      <c r="DR225" s="1564">
        <f>+DF42</f>
        <v/>
      </c>
      <c r="DS225" s="1564">
        <f>+DG42</f>
        <v/>
      </c>
      <c r="DT225" s="1564">
        <f>+DH42</f>
        <v/>
      </c>
      <c r="DU225" s="1564">
        <f>+DI42</f>
        <v/>
      </c>
      <c r="DV225" s="1564">
        <f>+DJ42</f>
        <v/>
      </c>
      <c r="DW225" s="1564">
        <f>+DK42</f>
        <v/>
      </c>
      <c r="DX225" s="1564">
        <f>+DL42</f>
        <v/>
      </c>
      <c r="DY225" s="1564">
        <f>+DM42</f>
        <v/>
      </c>
      <c r="DZ225" s="1564">
        <f>+DN42</f>
        <v/>
      </c>
      <c r="EA225" s="1564">
        <f>+DO42</f>
        <v/>
      </c>
      <c r="EB225" s="1564">
        <f>+DP42</f>
        <v/>
      </c>
      <c r="EC225" s="1564">
        <f>+DQ42</f>
        <v/>
      </c>
      <c r="ED225" s="1564">
        <f>+DR42</f>
        <v/>
      </c>
      <c r="EE225" s="1564">
        <f>+DS42</f>
        <v/>
      </c>
      <c r="EF225" s="1564">
        <f>+DT42</f>
        <v/>
      </c>
      <c r="EG225" s="1564">
        <f>+DU42</f>
        <v/>
      </c>
      <c r="EH225" s="1564">
        <f>+DV42</f>
        <v/>
      </c>
      <c r="EI225" s="1564">
        <f>+DW42</f>
        <v/>
      </c>
    </row>
    <row r="226" ht="14.25" customHeight="1" thickBot="1" thickTop="1">
      <c r="AV226" s="161">
        <f>+IF(ISERROR(PV($E$13,A227,,D227)),0,(PV($E$13,A227,,D227)))</f>
        <v/>
      </c>
      <c r="AW226" s="161">
        <f>+IF(ISERROR(PV($E$13,A227,,#REF!)),0,(PV($E$13,A227,,#REF!)))</f>
        <v/>
      </c>
      <c r="CZ226" s="161">
        <f>+CN43</f>
        <v/>
      </c>
      <c r="DA226" s="161">
        <f>+CO43</f>
        <v/>
      </c>
      <c r="DB226" s="161">
        <f>+CP43</f>
        <v/>
      </c>
      <c r="DC226" s="161">
        <f>+CQ43</f>
        <v/>
      </c>
      <c r="DD226" s="161">
        <f>+CR43</f>
        <v/>
      </c>
      <c r="DE226" s="161">
        <f>+CS43</f>
        <v/>
      </c>
      <c r="DF226" s="161">
        <f>+CT43</f>
        <v/>
      </c>
      <c r="DG226" s="161">
        <f>+CU43</f>
        <v/>
      </c>
      <c r="DH226" s="161">
        <f>+CV43</f>
        <v/>
      </c>
      <c r="DI226" s="161">
        <f>+CW43</f>
        <v/>
      </c>
      <c r="DJ226" s="161">
        <f>+CX43</f>
        <v/>
      </c>
      <c r="DK226" s="161">
        <f>+CY43</f>
        <v/>
      </c>
      <c r="DL226" s="161">
        <f>+CZ43</f>
        <v/>
      </c>
      <c r="DM226" s="161">
        <f>+DA43</f>
        <v/>
      </c>
      <c r="DN226" s="161">
        <f>+DB43</f>
        <v/>
      </c>
      <c r="DO226" s="161">
        <f>+DC43</f>
        <v/>
      </c>
      <c r="DP226" s="161">
        <f>+DD43</f>
        <v/>
      </c>
      <c r="DQ226" s="161">
        <f>+DE43</f>
        <v/>
      </c>
      <c r="DR226" s="161">
        <f>+DF43</f>
        <v/>
      </c>
      <c r="DS226" s="161">
        <f>+DG43</f>
        <v/>
      </c>
      <c r="DT226" s="161">
        <f>+DH43</f>
        <v/>
      </c>
      <c r="DU226" s="161">
        <f>+DI43</f>
        <v/>
      </c>
      <c r="DV226" s="161">
        <f>+DJ43</f>
        <v/>
      </c>
      <c r="DW226" s="161">
        <f>+DK43</f>
        <v/>
      </c>
      <c r="DX226" s="161">
        <f>+DL43</f>
        <v/>
      </c>
      <c r="DY226" s="161">
        <f>+DM43</f>
        <v/>
      </c>
      <c r="DZ226" s="161">
        <f>+DN43</f>
        <v/>
      </c>
      <c r="EA226" s="161">
        <f>+DO43</f>
        <v/>
      </c>
      <c r="EB226" s="161">
        <f>+DP43</f>
        <v/>
      </c>
      <c r="EC226" s="161">
        <f>+DQ43</f>
        <v/>
      </c>
      <c r="ED226" s="161">
        <f>+DR43</f>
        <v/>
      </c>
      <c r="EE226" s="161">
        <f>+DS43</f>
        <v/>
      </c>
      <c r="EF226" s="161">
        <f>+DT43</f>
        <v/>
      </c>
      <c r="EG226" s="161">
        <f>+DU43</f>
        <v/>
      </c>
      <c r="EH226" s="161">
        <f>+DV43</f>
        <v/>
      </c>
      <c r="EI226" s="161">
        <f>+DW43</f>
        <v/>
      </c>
      <c r="EJ226" s="161">
        <f>+DX43</f>
        <v/>
      </c>
    </row>
    <row r="227" ht="21" customHeight="1" thickBot="1">
      <c r="B227" s="1572" t="inlineStr">
        <is>
          <t>PERDIDA INVERSIÓN EN TDA B</t>
        </is>
      </c>
      <c r="C227" s="1517" t="n"/>
      <c r="D227" s="1518" t="n"/>
      <c r="G227" s="234" t="n"/>
      <c r="H227" s="1566" t="n"/>
      <c r="M227" s="1566" t="n"/>
      <c r="S227" s="1569" t="inlineStr">
        <is>
          <t>UTILIDAD CARTERA SUSTITUTIVA</t>
        </is>
      </c>
      <c r="T227" s="1515" t="n"/>
      <c r="U227" s="1086" t="n"/>
      <c r="AS227" s="161">
        <f>+IF(ISERROR(PV($E$13,A228,,D228)),0,(PV($E$13,A228,,D228)))</f>
        <v/>
      </c>
      <c r="AT227" s="161">
        <f>+IF(ISERROR(PV($E$13,A228,,#REF!)),0,(PV($E$13,A228,,#REF!)))</f>
        <v/>
      </c>
      <c r="CW227" s="161">
        <f>+CN44</f>
        <v/>
      </c>
      <c r="CX227" s="161">
        <f>+CO44</f>
        <v/>
      </c>
      <c r="CY227" s="161">
        <f>+CP44</f>
        <v/>
      </c>
      <c r="CZ227" s="161">
        <f>+CQ44</f>
        <v/>
      </c>
      <c r="DA227" s="161">
        <f>+CR44</f>
        <v/>
      </c>
      <c r="DB227" s="161">
        <f>+CS44</f>
        <v/>
      </c>
      <c r="DC227" s="161">
        <f>+CT44</f>
        <v/>
      </c>
      <c r="DD227" s="161">
        <f>+CU44</f>
        <v/>
      </c>
      <c r="DE227" s="161">
        <f>+CV44</f>
        <v/>
      </c>
      <c r="DF227" s="161">
        <f>+CW44</f>
        <v/>
      </c>
      <c r="DG227" s="161">
        <f>+CX44</f>
        <v/>
      </c>
      <c r="DH227" s="161">
        <f>+CY44</f>
        <v/>
      </c>
      <c r="DI227" s="161">
        <f>+CZ44</f>
        <v/>
      </c>
      <c r="DJ227" s="161">
        <f>+DA44</f>
        <v/>
      </c>
      <c r="DK227" s="161">
        <f>+DB44</f>
        <v/>
      </c>
      <c r="DL227" s="161">
        <f>+DC44</f>
        <v/>
      </c>
      <c r="DM227" s="161">
        <f>+DD44</f>
        <v/>
      </c>
      <c r="DN227" s="161">
        <f>+DE44</f>
        <v/>
      </c>
      <c r="DO227" s="161">
        <f>+DF44</f>
        <v/>
      </c>
      <c r="DP227" s="161">
        <f>+DG44</f>
        <v/>
      </c>
      <c r="DQ227" s="161">
        <f>+DH44</f>
        <v/>
      </c>
      <c r="DR227" s="161">
        <f>+DI44</f>
        <v/>
      </c>
      <c r="DS227" s="161">
        <f>+DJ44</f>
        <v/>
      </c>
      <c r="DT227" s="161">
        <f>+DK44</f>
        <v/>
      </c>
      <c r="DU227" s="161">
        <f>+DL44</f>
        <v/>
      </c>
      <c r="DV227" s="161">
        <f>+DM44</f>
        <v/>
      </c>
      <c r="DW227" s="161">
        <f>+DN44</f>
        <v/>
      </c>
      <c r="DX227" s="161">
        <f>+DO44</f>
        <v/>
      </c>
      <c r="DY227" s="161">
        <f>+DP44</f>
        <v/>
      </c>
      <c r="DZ227" s="161">
        <f>+DQ44</f>
        <v/>
      </c>
      <c r="EA227" s="161">
        <f>+DR44</f>
        <v/>
      </c>
      <c r="EB227" s="161">
        <f>+DS44</f>
        <v/>
      </c>
      <c r="EC227" s="161">
        <f>+DT44</f>
        <v/>
      </c>
      <c r="ED227" s="161">
        <f>+DU44</f>
        <v/>
      </c>
      <c r="EE227" s="161">
        <f>+DV44</f>
        <v/>
      </c>
      <c r="EF227" s="161">
        <f>+DW44</f>
        <v/>
      </c>
      <c r="EG227" s="161">
        <f>+DX44</f>
        <v/>
      </c>
    </row>
    <row r="228" ht="13.5" customHeight="1" thickBot="1">
      <c r="B228" s="1789">
        <f>+D223-J223</f>
        <v/>
      </c>
      <c r="C228" s="1517" t="n"/>
      <c r="D228" s="1518" t="n"/>
      <c r="G228" s="234" t="n"/>
      <c r="H228" s="1790" t="n"/>
      <c r="M228" s="1790" t="n"/>
      <c r="S228" s="1789">
        <f>+U223-O223-B228</f>
        <v/>
      </c>
      <c r="T228" s="1517" t="n"/>
      <c r="U228" s="1518" t="n"/>
      <c r="AS228" s="161">
        <f>+IF(ISERROR(PV($E$13,A229,,D229)),0,(PV($E$13,A229,,D229)))</f>
        <v/>
      </c>
      <c r="AT228" s="161">
        <f>+IF(ISERROR(PV($E$13,A229,,#REF!)),0,(PV($E$13,A229,,#REF!)))</f>
        <v/>
      </c>
      <c r="CW228" s="192">
        <f>+CN45</f>
        <v/>
      </c>
      <c r="CX228" s="192">
        <f>+CO45</f>
        <v/>
      </c>
      <c r="CY228" s="192">
        <f>+CP45</f>
        <v/>
      </c>
      <c r="CZ228" s="192">
        <f>+CQ45</f>
        <v/>
      </c>
      <c r="DA228" s="192">
        <f>+CR45</f>
        <v/>
      </c>
      <c r="DB228" s="192">
        <f>+CS45</f>
        <v/>
      </c>
      <c r="DC228" s="192">
        <f>+CT45</f>
        <v/>
      </c>
      <c r="DD228" s="192">
        <f>+CU45</f>
        <v/>
      </c>
      <c r="DE228" s="192">
        <f>+CV45</f>
        <v/>
      </c>
      <c r="DF228" s="192">
        <f>+CW45</f>
        <v/>
      </c>
      <c r="DG228" s="192">
        <f>+CX45</f>
        <v/>
      </c>
      <c r="DH228" s="192">
        <f>+CY45</f>
        <v/>
      </c>
      <c r="DI228" s="192">
        <f>+CZ45</f>
        <v/>
      </c>
      <c r="DJ228" s="192">
        <f>+DA45</f>
        <v/>
      </c>
      <c r="DK228" s="192">
        <f>+DB45</f>
        <v/>
      </c>
      <c r="DL228" s="192">
        <f>+DC45</f>
        <v/>
      </c>
      <c r="DM228" s="192">
        <f>+DD45</f>
        <v/>
      </c>
      <c r="DN228" s="192">
        <f>+DE45</f>
        <v/>
      </c>
      <c r="DO228" s="192">
        <f>+DF45</f>
        <v/>
      </c>
      <c r="DP228" s="192">
        <f>+DG45</f>
        <v/>
      </c>
      <c r="DQ228" s="192">
        <f>+DH45</f>
        <v/>
      </c>
      <c r="DR228" s="192">
        <f>+DI45</f>
        <v/>
      </c>
      <c r="DS228" s="192">
        <f>+DJ45</f>
        <v/>
      </c>
      <c r="DT228" s="192">
        <f>+DK45</f>
        <v/>
      </c>
      <c r="DU228" s="192">
        <f>+DL45</f>
        <v/>
      </c>
      <c r="DV228" s="192">
        <f>+DM45</f>
        <v/>
      </c>
      <c r="DW228" s="192">
        <f>+DN45</f>
        <v/>
      </c>
      <c r="DX228" s="192">
        <f>+DO45</f>
        <v/>
      </c>
      <c r="DY228" s="192">
        <f>+DP45</f>
        <v/>
      </c>
      <c r="DZ228" s="192">
        <f>+DQ45</f>
        <v/>
      </c>
      <c r="EA228" s="192">
        <f>+DR45</f>
        <v/>
      </c>
      <c r="EB228" s="192">
        <f>+DS45</f>
        <v/>
      </c>
      <c r="EC228" s="192">
        <f>+DT45</f>
        <v/>
      </c>
      <c r="ED228" s="192">
        <f>+DU45</f>
        <v/>
      </c>
      <c r="EE228" s="192">
        <f>+DV45</f>
        <v/>
      </c>
      <c r="EF228" s="192">
        <f>+DW45</f>
        <v/>
      </c>
      <c r="EG228" s="192">
        <f>+DX45</f>
        <v/>
      </c>
    </row>
    <row r="229" ht="14.25" customHeight="1" thickBot="1" thickTop="1">
      <c r="B229" s="1544" t="n"/>
      <c r="C229" s="1545" t="n"/>
      <c r="D229" s="1079" t="n"/>
      <c r="G229" s="234" t="n"/>
      <c r="S229" s="1544" t="n"/>
      <c r="T229" s="1545" t="n"/>
      <c r="U229" s="1079" t="n"/>
      <c r="AS229" s="161">
        <f>+IF(ISERROR(PV($E$13,A230,,D230)),0,(PV($E$13,A230,,D230)))</f>
        <v/>
      </c>
      <c r="AT229" s="161">
        <f>+IF(ISERROR(PV($E$13,A230,,#REF!)),0,(PV($E$13,A230,,#REF!)))</f>
        <v/>
      </c>
      <c r="CW229" s="161">
        <f>+CN46</f>
        <v/>
      </c>
      <c r="CX229" s="161">
        <f>+CO46</f>
        <v/>
      </c>
      <c r="CY229" s="161">
        <f>+CP46</f>
        <v/>
      </c>
      <c r="CZ229" s="161">
        <f>+CQ46</f>
        <v/>
      </c>
      <c r="DA229" s="161">
        <f>+CR46</f>
        <v/>
      </c>
      <c r="DB229" s="161">
        <f>+CS46</f>
        <v/>
      </c>
      <c r="DC229" s="161">
        <f>+CT46</f>
        <v/>
      </c>
      <c r="DD229" s="161">
        <f>+CU46</f>
        <v/>
      </c>
      <c r="DE229" s="161">
        <f>+CV46</f>
        <v/>
      </c>
      <c r="DF229" s="161">
        <f>+CW46</f>
        <v/>
      </c>
      <c r="DG229" s="161">
        <f>+CX46</f>
        <v/>
      </c>
      <c r="DH229" s="161">
        <f>+CY46</f>
        <v/>
      </c>
      <c r="DI229" s="161">
        <f>+CZ46</f>
        <v/>
      </c>
      <c r="DJ229" s="161">
        <f>+DA46</f>
        <v/>
      </c>
      <c r="DK229" s="161">
        <f>+DB46</f>
        <v/>
      </c>
      <c r="DL229" s="161">
        <f>+DC46</f>
        <v/>
      </c>
      <c r="DM229" s="161">
        <f>+DD46</f>
        <v/>
      </c>
      <c r="DN229" s="161">
        <f>+DE46</f>
        <v/>
      </c>
      <c r="DO229" s="161">
        <f>+DF46</f>
        <v/>
      </c>
      <c r="DP229" s="161">
        <f>+DG46</f>
        <v/>
      </c>
      <c r="DQ229" s="161">
        <f>+DH46</f>
        <v/>
      </c>
      <c r="DR229" s="161">
        <f>+DI46</f>
        <v/>
      </c>
      <c r="DS229" s="161">
        <f>+DJ46</f>
        <v/>
      </c>
      <c r="DT229" s="161">
        <f>+DK46</f>
        <v/>
      </c>
      <c r="DU229" s="161">
        <f>+DL46</f>
        <v/>
      </c>
      <c r="DV229" s="161">
        <f>+DM46</f>
        <v/>
      </c>
      <c r="DW229" s="161">
        <f>+DN46</f>
        <v/>
      </c>
      <c r="DX229" s="161">
        <f>+DO46</f>
        <v/>
      </c>
      <c r="DY229" s="161">
        <f>+DP46</f>
        <v/>
      </c>
      <c r="DZ229" s="161">
        <f>+DQ46</f>
        <v/>
      </c>
      <c r="EA229" s="161">
        <f>+DR46</f>
        <v/>
      </c>
      <c r="EB229" s="161">
        <f>+DS46</f>
        <v/>
      </c>
      <c r="EC229" s="161">
        <f>+DT46</f>
        <v/>
      </c>
      <c r="ED229" s="161">
        <f>+DU46</f>
        <v/>
      </c>
      <c r="EE229" s="161">
        <f>+DV46</f>
        <v/>
      </c>
      <c r="EF229" s="161">
        <f>+DW46</f>
        <v/>
      </c>
      <c r="EG229" s="161">
        <f>+DX46</f>
        <v/>
      </c>
    </row>
    <row r="230" ht="13.5" customHeight="1" thickBot="1">
      <c r="M230" s="234" t="n"/>
      <c r="N230" s="234" t="n"/>
      <c r="O230" s="234" t="n"/>
      <c r="AV230" s="161">
        <f>+IF(ISERROR(PV($E$13,A231,,D231)),0,(PV($E$13,A231,,D231)))</f>
        <v/>
      </c>
      <c r="AW230" s="161">
        <f>+IF(ISERROR(PV($E$13,A231,,#REF!)),0,(PV($E$13,A231,,#REF!)))</f>
        <v/>
      </c>
      <c r="CY230" s="1564" t="n">
        <v>12</v>
      </c>
      <c r="CZ230" s="192">
        <f>+CN47</f>
        <v/>
      </c>
      <c r="DA230" s="192">
        <f>+CO47</f>
        <v/>
      </c>
      <c r="DB230" s="192">
        <f>+CP47</f>
        <v/>
      </c>
      <c r="DC230" s="192">
        <f>+CQ47</f>
        <v/>
      </c>
      <c r="DD230" s="192">
        <f>+CR47</f>
        <v/>
      </c>
      <c r="DE230" s="192">
        <f>+CS47</f>
        <v/>
      </c>
      <c r="DF230" s="192">
        <f>+CT47</f>
        <v/>
      </c>
      <c r="DG230" s="192">
        <f>+CU47</f>
        <v/>
      </c>
      <c r="DH230" s="192">
        <f>+CV47</f>
        <v/>
      </c>
      <c r="DI230" s="192">
        <f>+CW47</f>
        <v/>
      </c>
      <c r="DJ230" s="192">
        <f>+CX47</f>
        <v/>
      </c>
      <c r="DK230" s="192">
        <f>+CY47</f>
        <v/>
      </c>
      <c r="DL230" s="192">
        <f>+CZ47</f>
        <v/>
      </c>
      <c r="DM230" s="192">
        <f>+DA47</f>
        <v/>
      </c>
      <c r="DN230" s="192">
        <f>+DB47</f>
        <v/>
      </c>
      <c r="DO230" s="192">
        <f>+DC47</f>
        <v/>
      </c>
      <c r="DP230" s="192">
        <f>+DD47</f>
        <v/>
      </c>
      <c r="DQ230" s="192">
        <f>+DE47</f>
        <v/>
      </c>
      <c r="DR230" s="192">
        <f>+DF47</f>
        <v/>
      </c>
      <c r="DS230" s="192">
        <f>+DG47</f>
        <v/>
      </c>
      <c r="DT230" s="192">
        <f>+DH47</f>
        <v/>
      </c>
      <c r="DU230" s="192">
        <f>+DI47</f>
        <v/>
      </c>
      <c r="DV230" s="192">
        <f>+DJ47</f>
        <v/>
      </c>
      <c r="DW230" s="192">
        <f>+DK47</f>
        <v/>
      </c>
      <c r="DX230" s="192">
        <f>+DL47</f>
        <v/>
      </c>
      <c r="DY230" s="192">
        <f>+DM47</f>
        <v/>
      </c>
      <c r="DZ230" s="192">
        <f>+DN47</f>
        <v/>
      </c>
      <c r="EA230" s="192">
        <f>+DO47</f>
        <v/>
      </c>
      <c r="EB230" s="192">
        <f>+DP47</f>
        <v/>
      </c>
      <c r="EC230" s="192">
        <f>+DQ47</f>
        <v/>
      </c>
      <c r="ED230" s="192">
        <f>+DR47</f>
        <v/>
      </c>
      <c r="EE230" s="192">
        <f>+DS47</f>
        <v/>
      </c>
      <c r="EF230" s="192">
        <f>+DT47</f>
        <v/>
      </c>
      <c r="EG230" s="192">
        <f>+DU47</f>
        <v/>
      </c>
      <c r="EH230" s="192">
        <f>+DV47</f>
        <v/>
      </c>
      <c r="EI230" s="192">
        <f>+DW47</f>
        <v/>
      </c>
      <c r="EJ230" s="192">
        <f>+DX47</f>
        <v/>
      </c>
    </row>
    <row r="231" ht="13.5" customHeight="1" thickTop="1">
      <c r="AV231" s="161">
        <f>+IF(ISERROR(PV($E$13,#REF!,,#REF!)),0,(PV($E$13,#REF!,,#REF!)))</f>
        <v/>
      </c>
      <c r="AW231" s="161">
        <f>+IF(ISERROR(PV($E$13,#REF!,,#REF!)),0,(PV($E$13,#REF!,,#REF!)))</f>
        <v/>
      </c>
      <c r="CZ231" s="161">
        <f>+CN48</f>
        <v/>
      </c>
      <c r="DA231" s="161">
        <f>+CO48</f>
        <v/>
      </c>
      <c r="DB231" s="161">
        <f>+CP48</f>
        <v/>
      </c>
      <c r="DC231" s="161">
        <f>+CQ48</f>
        <v/>
      </c>
      <c r="DD231" s="161">
        <f>+CR48</f>
        <v/>
      </c>
      <c r="DE231" s="161">
        <f>+CS48</f>
        <v/>
      </c>
      <c r="DF231" s="161">
        <f>+CT48</f>
        <v/>
      </c>
      <c r="DG231" s="161">
        <f>+CU48</f>
        <v/>
      </c>
      <c r="DH231" s="161">
        <f>+CV48</f>
        <v/>
      </c>
      <c r="DI231" s="161">
        <f>+CW48</f>
        <v/>
      </c>
      <c r="DJ231" s="161">
        <f>+CX48</f>
        <v/>
      </c>
      <c r="DK231" s="161">
        <f>+CY48</f>
        <v/>
      </c>
      <c r="DL231" s="161">
        <f>+CZ48</f>
        <v/>
      </c>
      <c r="DM231" s="161">
        <f>+DA48</f>
        <v/>
      </c>
      <c r="DN231" s="161">
        <f>+DB48</f>
        <v/>
      </c>
      <c r="DO231" s="161">
        <f>+DC48</f>
        <v/>
      </c>
      <c r="DP231" s="161">
        <f>+DD48</f>
        <v/>
      </c>
      <c r="DQ231" s="161">
        <f>+DE48</f>
        <v/>
      </c>
      <c r="DR231" s="161">
        <f>+DF48</f>
        <v/>
      </c>
      <c r="DS231" s="161">
        <f>+DG48</f>
        <v/>
      </c>
      <c r="DT231" s="161">
        <f>+DH48</f>
        <v/>
      </c>
      <c r="DU231" s="161">
        <f>+DI48</f>
        <v/>
      </c>
      <c r="DV231" s="161">
        <f>+DJ48</f>
        <v/>
      </c>
      <c r="DW231" s="161">
        <f>+DK48</f>
        <v/>
      </c>
      <c r="DX231" s="161">
        <f>+DL48</f>
        <v/>
      </c>
      <c r="DY231" s="161">
        <f>+DM48</f>
        <v/>
      </c>
      <c r="DZ231" s="161">
        <f>+DN48</f>
        <v/>
      </c>
      <c r="EA231" s="161">
        <f>+DO48</f>
        <v/>
      </c>
      <c r="EB231" s="161">
        <f>+DP48</f>
        <v/>
      </c>
      <c r="EC231" s="161">
        <f>+DQ48</f>
        <v/>
      </c>
      <c r="ED231" s="161">
        <f>+DR48</f>
        <v/>
      </c>
      <c r="EE231" s="161">
        <f>+DS48</f>
        <v/>
      </c>
      <c r="EF231" s="161">
        <f>+DT48</f>
        <v/>
      </c>
      <c r="EG231" s="161">
        <f>+DU48</f>
        <v/>
      </c>
      <c r="EH231" s="161">
        <f>+DV48</f>
        <v/>
      </c>
      <c r="EI231" s="161">
        <f>+DW48</f>
        <v/>
      </c>
      <c r="EJ231" s="161">
        <f>+DX48</f>
        <v/>
      </c>
    </row>
    <row r="232" ht="15" customHeight="1">
      <c r="B232" s="235" t="inlineStr">
        <is>
          <t>Modelo de utilidad  para TDA clase B comparado con colocación en cartera sustitutiva</t>
        </is>
      </c>
      <c r="C232" s="235" t="n"/>
      <c r="D232" s="235" t="n"/>
      <c r="E232" s="235" t="n"/>
      <c r="F232" s="235" t="n"/>
      <c r="G232" s="235" t="n"/>
      <c r="H232" s="235" t="n"/>
      <c r="I232" s="235" t="n"/>
      <c r="J232" s="235" t="n"/>
      <c r="K232" s="235" t="n"/>
      <c r="L232" s="235" t="n"/>
      <c r="M232" s="235" t="n"/>
      <c r="N232" s="235" t="n"/>
      <c r="AV232" s="161">
        <f>+IF(ISERROR(PV($E$13,A233,,D233)),0,(PV($E$13,A233,,D233)))</f>
        <v/>
      </c>
      <c r="AW232" s="161">
        <f>+IF(ISERROR(PV($E$13,A233,,#REF!)),0,(PV($E$13,A233,,#REF!)))</f>
        <v/>
      </c>
      <c r="DA232" s="161">
        <f>+CW229</f>
        <v/>
      </c>
      <c r="DB232" s="178">
        <f>+CX229</f>
        <v/>
      </c>
      <c r="DC232" s="178">
        <f>+CY229</f>
        <v/>
      </c>
      <c r="DD232" s="178">
        <f>+CZ229</f>
        <v/>
      </c>
      <c r="DE232" s="178">
        <f>+DA229</f>
        <v/>
      </c>
      <c r="DF232" s="178">
        <f>+DB229</f>
        <v/>
      </c>
      <c r="DG232" s="178">
        <f>+DC229</f>
        <v/>
      </c>
      <c r="DH232" s="178">
        <f>+DD229</f>
        <v/>
      </c>
      <c r="DI232" s="178">
        <f>+DE229</f>
        <v/>
      </c>
      <c r="DJ232" s="178">
        <f>+DF229</f>
        <v/>
      </c>
      <c r="DK232" s="178">
        <f>+DG229</f>
        <v/>
      </c>
      <c r="DL232" s="178">
        <f>+DH229</f>
        <v/>
      </c>
      <c r="DM232" s="178">
        <f>+DI229</f>
        <v/>
      </c>
      <c r="DN232" s="178">
        <f>+DJ229</f>
        <v/>
      </c>
      <c r="DO232" s="178">
        <f>+DK229</f>
        <v/>
      </c>
      <c r="DP232" s="178">
        <f>+DL229</f>
        <v/>
      </c>
      <c r="DQ232" s="178">
        <f>+DM229</f>
        <v/>
      </c>
      <c r="DR232" s="178">
        <f>+DN229</f>
        <v/>
      </c>
      <c r="DS232" s="178">
        <f>+DO229</f>
        <v/>
      </c>
      <c r="DT232" s="178">
        <f>+DP229</f>
        <v/>
      </c>
      <c r="DU232" s="178">
        <f>+DQ229</f>
        <v/>
      </c>
      <c r="DV232" s="178">
        <f>+DR229</f>
        <v/>
      </c>
      <c r="DW232" s="178">
        <f>+DS229</f>
        <v/>
      </c>
      <c r="DX232" s="178">
        <f>+DT229</f>
        <v/>
      </c>
      <c r="DY232" s="178">
        <f>+DU229</f>
        <v/>
      </c>
      <c r="DZ232" s="178">
        <f>+DV229</f>
        <v/>
      </c>
      <c r="EA232" s="178">
        <f>+DW229</f>
        <v/>
      </c>
      <c r="EB232" s="178">
        <f>+DX229</f>
        <v/>
      </c>
      <c r="EC232" s="178">
        <f>+DY229</f>
        <v/>
      </c>
      <c r="ED232" s="178">
        <f>+DZ229</f>
        <v/>
      </c>
      <c r="EE232" s="178">
        <f>+EA229</f>
        <v/>
      </c>
      <c r="EF232" s="178">
        <f>+EB229</f>
        <v/>
      </c>
      <c r="EG232" s="178">
        <f>+EC229</f>
        <v/>
      </c>
      <c r="EH232" s="178">
        <f>+ED229</f>
        <v/>
      </c>
      <c r="EI232" s="178">
        <f>+EE229</f>
        <v/>
      </c>
      <c r="EJ232" s="178">
        <f>+EF229</f>
        <v/>
      </c>
      <c r="EK232" s="178">
        <f>+EG229</f>
        <v/>
      </c>
    </row>
    <row r="233" ht="15.75" customHeight="1" thickBot="1">
      <c r="B233" s="235" t="n"/>
      <c r="C233" s="235" t="n"/>
      <c r="D233" s="235" t="n"/>
      <c r="E233" s="235" t="n"/>
      <c r="F233" s="235" t="n"/>
      <c r="G233" s="235" t="n"/>
      <c r="H233" s="235" t="n"/>
      <c r="I233" s="235" t="n"/>
      <c r="J233" s="235" t="n"/>
      <c r="K233" s="235" t="n"/>
      <c r="L233" s="235" t="n"/>
      <c r="M233" s="236" t="n"/>
      <c r="N233" s="235" t="n"/>
      <c r="AS233" s="161">
        <f>+IF(ISERROR(PV($E$13,A234,,D234)),0,(PV($E$13,A234,,D234)))</f>
        <v/>
      </c>
      <c r="AT233" s="161">
        <f>+IF(ISERROR(PV($E$13,A234,,#REF!)),0,(PV($E$13,A234,,#REF!)))</f>
        <v/>
      </c>
      <c r="CW233" s="1564" t="n">
        <v>13</v>
      </c>
      <c r="CX233" s="192">
        <f>+CZ230</f>
        <v/>
      </c>
      <c r="CY233" s="193">
        <f>+DA230</f>
        <v/>
      </c>
      <c r="CZ233" s="193">
        <f>+DB230</f>
        <v/>
      </c>
      <c r="DA233" s="193">
        <f>+DC230</f>
        <v/>
      </c>
      <c r="DB233" s="193">
        <f>+DD230</f>
        <v/>
      </c>
      <c r="DC233" s="193">
        <f>+DE230</f>
        <v/>
      </c>
      <c r="DD233" s="193">
        <f>+DF230</f>
        <v/>
      </c>
      <c r="DE233" s="193">
        <f>+DG230</f>
        <v/>
      </c>
      <c r="DF233" s="193">
        <f>+DH230</f>
        <v/>
      </c>
      <c r="DG233" s="193">
        <f>+DI230</f>
        <v/>
      </c>
      <c r="DH233" s="193">
        <f>+DJ230</f>
        <v/>
      </c>
      <c r="DI233" s="193">
        <f>+DK230</f>
        <v/>
      </c>
      <c r="DJ233" s="193">
        <f>+DL230</f>
        <v/>
      </c>
      <c r="DK233" s="193">
        <f>+DM230</f>
        <v/>
      </c>
      <c r="DL233" s="193">
        <f>+DN230</f>
        <v/>
      </c>
      <c r="DM233" s="193">
        <f>+DO230</f>
        <v/>
      </c>
      <c r="DN233" s="193">
        <f>+DP230</f>
        <v/>
      </c>
      <c r="DO233" s="193">
        <f>+DQ230</f>
        <v/>
      </c>
      <c r="DP233" s="193">
        <f>+DR230</f>
        <v/>
      </c>
      <c r="DQ233" s="193">
        <f>+DS230</f>
        <v/>
      </c>
      <c r="DR233" s="193">
        <f>+DT230</f>
        <v/>
      </c>
      <c r="DS233" s="193">
        <f>+DU230</f>
        <v/>
      </c>
      <c r="DT233" s="193">
        <f>+DV230</f>
        <v/>
      </c>
      <c r="DU233" s="193">
        <f>+DW230</f>
        <v/>
      </c>
      <c r="DV233" s="193">
        <f>+DX230</f>
        <v/>
      </c>
      <c r="DW233" s="193">
        <f>+DY230</f>
        <v/>
      </c>
      <c r="DX233" s="193">
        <f>+DZ230</f>
        <v/>
      </c>
      <c r="DY233" s="193">
        <f>+EA230</f>
        <v/>
      </c>
      <c r="DZ233" s="193">
        <f>+EB230</f>
        <v/>
      </c>
      <c r="EA233" s="193">
        <f>+EC230</f>
        <v/>
      </c>
      <c r="EB233" s="193">
        <f>+ED230</f>
        <v/>
      </c>
      <c r="EC233" s="193">
        <f>+EE230</f>
        <v/>
      </c>
      <c r="ED233" s="193">
        <f>+EF230</f>
        <v/>
      </c>
      <c r="EE233" s="193">
        <f>+EG230</f>
        <v/>
      </c>
      <c r="EF233" s="193">
        <f>+EH230</f>
        <v/>
      </c>
      <c r="EG233" s="193">
        <f>+EI230</f>
        <v/>
      </c>
      <c r="EH233" s="193">
        <f>+EJ230</f>
        <v/>
      </c>
    </row>
    <row r="234" ht="15.75" customHeight="1" thickTop="1">
      <c r="B234" s="235" t="inlineStr">
        <is>
          <t xml:space="preserve">1. La pérdida de la inversión anual en los TDA´s clase B equivale a </t>
        </is>
      </c>
      <c r="C234" s="235" t="n"/>
      <c r="D234" s="235" t="n"/>
      <c r="E234" s="235" t="n"/>
      <c r="F234" s="235" t="n"/>
      <c r="G234" s="235" t="n"/>
      <c r="H234" s="237">
        <f>+D223</f>
        <v/>
      </c>
      <c r="I234" s="235" t="n"/>
      <c r="J234" s="235" t="n"/>
      <c r="K234" s="235" t="n"/>
      <c r="L234" s="235" t="n"/>
      <c r="M234" s="235" t="n"/>
      <c r="N234" s="235" t="n"/>
      <c r="AS234" s="161">
        <f>+IF(ISERROR(PV($E$13,A235,,D235)),0,(PV($E$13,A235,,D235)))</f>
        <v/>
      </c>
      <c r="AT234" s="161">
        <f>+IF(ISERROR(PV($E$13,A235,,#REF!)),0,(PV($E$13,A235,,#REF!)))</f>
        <v/>
      </c>
      <c r="CX234" s="161">
        <f>+CZ231</f>
        <v/>
      </c>
      <c r="CY234" s="178">
        <f>+DA231</f>
        <v/>
      </c>
      <c r="CZ234" s="178">
        <f>+DB231</f>
        <v/>
      </c>
      <c r="DA234" s="178">
        <f>+DC231</f>
        <v/>
      </c>
      <c r="DB234" s="178">
        <f>+DD231</f>
        <v/>
      </c>
      <c r="DC234" s="178">
        <f>+DE231</f>
        <v/>
      </c>
      <c r="DD234" s="178">
        <f>+DF231</f>
        <v/>
      </c>
      <c r="DE234" s="178">
        <f>+DG231</f>
        <v/>
      </c>
      <c r="DF234" s="178">
        <f>+DH231</f>
        <v/>
      </c>
      <c r="DG234" s="178">
        <f>+DI231</f>
        <v/>
      </c>
      <c r="DH234" s="178">
        <f>+DJ231</f>
        <v/>
      </c>
      <c r="DI234" s="178">
        <f>+DK231</f>
        <v/>
      </c>
      <c r="DJ234" s="178">
        <f>+DL231</f>
        <v/>
      </c>
      <c r="DK234" s="178">
        <f>+DM231</f>
        <v/>
      </c>
      <c r="DL234" s="178">
        <f>+DN231</f>
        <v/>
      </c>
      <c r="DM234" s="178">
        <f>+DO231</f>
        <v/>
      </c>
      <c r="DN234" s="178">
        <f>+DP231</f>
        <v/>
      </c>
      <c r="DO234" s="178">
        <f>+DQ231</f>
        <v/>
      </c>
      <c r="DP234" s="178">
        <f>+DR231</f>
        <v/>
      </c>
      <c r="DQ234" s="178">
        <f>+DS231</f>
        <v/>
      </c>
      <c r="DR234" s="178">
        <f>+DT231</f>
        <v/>
      </c>
      <c r="DS234" s="178">
        <f>+DU231</f>
        <v/>
      </c>
      <c r="DT234" s="178">
        <f>+DV231</f>
        <v/>
      </c>
      <c r="DU234" s="178">
        <f>+DW231</f>
        <v/>
      </c>
      <c r="DV234" s="178">
        <f>+DX231</f>
        <v/>
      </c>
      <c r="DW234" s="178">
        <f>+DY231</f>
        <v/>
      </c>
      <c r="DX234" s="178">
        <f>+DZ231</f>
        <v/>
      </c>
      <c r="DY234" s="178">
        <f>+EA231</f>
        <v/>
      </c>
      <c r="DZ234" s="178">
        <f>+EB231</f>
        <v/>
      </c>
      <c r="EA234" s="178">
        <f>+EC231</f>
        <v/>
      </c>
      <c r="EB234" s="178">
        <f>+ED231</f>
        <v/>
      </c>
      <c r="EC234" s="178">
        <f>+EE231</f>
        <v/>
      </c>
      <c r="ED234" s="178">
        <f>+EF231</f>
        <v/>
      </c>
      <c r="EE234" s="178">
        <f>+EG231</f>
        <v/>
      </c>
      <c r="EF234" s="178">
        <f>+EH231</f>
        <v/>
      </c>
      <c r="EG234" s="178">
        <f>+EI231</f>
        <v/>
      </c>
      <c r="EH234" s="178">
        <f>+EJ231</f>
        <v/>
      </c>
      <c r="EI234" s="216" t="n"/>
      <c r="EJ234" s="216" t="n"/>
      <c r="EK234" s="216" t="n"/>
      <c r="EL234" s="216" t="n"/>
      <c r="EM234" s="216" t="n"/>
      <c r="EN234" s="216" t="n"/>
      <c r="EO234" s="216" t="n"/>
      <c r="EP234" s="216" t="n"/>
      <c r="EQ234" s="216" t="n"/>
      <c r="ER234" s="216" t="n"/>
    </row>
    <row r="235" ht="15" customHeight="1">
      <c r="B235" s="238">
        <f>+"2.El costo de los recursos suponiendo un costo equivalente al DTF+ "&amp;I13</f>
        <v/>
      </c>
      <c r="C235" s="235" t="n"/>
      <c r="D235" s="235" t="n"/>
      <c r="E235" s="235" t="n"/>
      <c r="F235" s="235" t="n"/>
      <c r="G235" s="235" t="n"/>
      <c r="H235" s="239">
        <f>-J223</f>
        <v/>
      </c>
      <c r="I235" s="235" t="n"/>
      <c r="J235" s="235" t="n"/>
      <c r="K235" s="235" t="n"/>
      <c r="L235" s="235" t="n"/>
      <c r="M235" s="235" t="n"/>
      <c r="N235" s="235" t="n"/>
      <c r="AS235" s="161">
        <f>+IF(ISERROR(PV($E$13,A238,,D238)),0,(PV($E$13,A238,,D238)))</f>
        <v/>
      </c>
      <c r="AT235" s="161">
        <f>+IF(ISERROR(PV($E$13,A238,,#REF!)),0,(PV($E$13,A238,,#REF!)))</f>
        <v/>
      </c>
      <c r="CY235" s="1564">
        <f>+DB231+CY234</f>
        <v/>
      </c>
      <c r="CZ235" s="1564">
        <f>+DC231+CZ234</f>
        <v/>
      </c>
      <c r="EI235" s="216" t="n"/>
      <c r="EJ235" s="216" t="n"/>
      <c r="EK235" s="216" t="n"/>
      <c r="EL235" s="216" t="n"/>
      <c r="EM235" s="216" t="n"/>
      <c r="EN235" s="216" t="n"/>
      <c r="EO235" s="216" t="n"/>
      <c r="EP235" s="216" t="n"/>
      <c r="EQ235" s="216" t="n"/>
      <c r="ER235" s="216" t="n"/>
    </row>
    <row r="236" ht="15" customHeight="1">
      <c r="B236" s="235" t="inlineStr">
        <is>
          <t xml:space="preserve">Significa que por la colocación en TDA´s clase B, la entidad pierde </t>
        </is>
      </c>
      <c r="C236" s="235" t="n"/>
      <c r="D236" s="235" t="n"/>
      <c r="E236" s="235" t="n"/>
      <c r="F236" s="235" t="n"/>
      <c r="G236" s="235" t="n"/>
      <c r="H236" s="239">
        <f>SUM(H234:H235)</f>
        <v/>
      </c>
      <c r="I236" s="235" t="n"/>
      <c r="J236" s="235" t="n"/>
      <c r="K236" s="235" t="n"/>
      <c r="L236" s="235" t="n"/>
      <c r="M236" s="235" t="n"/>
      <c r="N236" s="235" t="n"/>
      <c r="AS236" s="161" t="n"/>
      <c r="AT236" s="161" t="n"/>
      <c r="EI236" s="216" t="n"/>
      <c r="EJ236" s="216" t="n"/>
      <c r="EK236" s="216" t="n"/>
      <c r="EL236" s="216" t="n"/>
      <c r="EM236" s="216" t="n"/>
      <c r="EN236" s="216" t="n"/>
      <c r="EO236" s="216" t="n"/>
      <c r="EP236" s="216" t="n"/>
      <c r="EQ236" s="216" t="n"/>
      <c r="ER236" s="216" t="n"/>
    </row>
    <row r="237" ht="15" customHeight="1">
      <c r="B237" s="235" t="n"/>
      <c r="C237" s="235" t="n"/>
      <c r="D237" s="235" t="n"/>
      <c r="E237" s="235" t="n"/>
      <c r="F237" s="235" t="n"/>
      <c r="G237" s="235" t="n"/>
      <c r="H237" s="235" t="n"/>
      <c r="I237" s="235" t="n"/>
      <c r="J237" s="235" t="n"/>
      <c r="K237" s="235" t="n"/>
      <c r="L237" s="235" t="n"/>
      <c r="M237" s="235" t="n"/>
      <c r="N237" s="235" t="n"/>
      <c r="O237" s="1791" t="n">
        <v>0.02</v>
      </c>
      <c r="AS237" s="161" t="n"/>
      <c r="AT237" s="161" t="n"/>
      <c r="EI237" s="216" t="n"/>
      <c r="EJ237" s="216" t="n"/>
      <c r="EK237" s="216" t="n"/>
      <c r="EL237" s="216" t="n"/>
      <c r="EM237" s="216" t="n"/>
      <c r="EN237" s="216" t="n"/>
      <c r="EO237" s="216" t="n"/>
      <c r="EP237" s="216" t="n"/>
      <c r="EQ237" s="216" t="n"/>
      <c r="ER237" s="216" t="n"/>
    </row>
    <row r="238" ht="15" customHeight="1">
      <c r="B238" s="235" t="inlineStr">
        <is>
          <t>3.Como los TDA´s clase B se sustituyen al 25%-50%; la coloación debe ser equivalente a</t>
        </is>
      </c>
      <c r="C238" s="235" t="n"/>
      <c r="D238" s="235" t="n"/>
      <c r="E238" s="235" t="n"/>
      <c r="F238" s="235" t="n"/>
      <c r="G238" s="235" t="n"/>
      <c r="H238" s="235" t="n"/>
      <c r="I238" s="1568">
        <f>+S12</f>
        <v/>
      </c>
      <c r="K238" s="235" t="n"/>
      <c r="L238" s="235" t="n"/>
      <c r="M238" s="235" t="n"/>
      <c r="N238" s="235" t="n"/>
      <c r="O238" s="1791">
        <f>+O237/4</f>
        <v/>
      </c>
      <c r="T238" s="1564" t="inlineStr">
        <is>
          <t>,</t>
        </is>
      </c>
      <c r="AV238" s="161">
        <f>+IF(ISERROR(PV($E$13,A239,,D239)),0,(PV($E$13,A239,,D239)))</f>
        <v/>
      </c>
      <c r="AW238" s="161">
        <f>+IF(ISERROR(PV($E$13,A239,,#REF!)),0,(PV($E$13,A239,,#REF!)))</f>
        <v/>
      </c>
      <c r="DB238" s="161">
        <f>+#REF!</f>
        <v/>
      </c>
      <c r="DC238" s="161">
        <f>+#REF!</f>
        <v/>
      </c>
      <c r="DD238" s="161">
        <f>+#REF!</f>
        <v/>
      </c>
      <c r="DE238" s="161">
        <f>+#REF!</f>
        <v/>
      </c>
      <c r="DF238" s="161">
        <f>+#REF!</f>
        <v/>
      </c>
      <c r="DG238" s="161">
        <f>+#REF!</f>
        <v/>
      </c>
      <c r="DH238" s="161">
        <f>+#REF!</f>
        <v/>
      </c>
      <c r="DI238" s="161">
        <f>+#REF!</f>
        <v/>
      </c>
      <c r="DJ238" s="161">
        <f>+#REF!</f>
        <v/>
      </c>
      <c r="DK238" s="161">
        <f>+#REF!</f>
        <v/>
      </c>
      <c r="DL238" s="161">
        <f>+#REF!</f>
        <v/>
      </c>
      <c r="DM238" s="161">
        <f>+#REF!</f>
        <v/>
      </c>
      <c r="DN238" s="161">
        <f>+#REF!</f>
        <v/>
      </c>
      <c r="DO238" s="161">
        <f>+#REF!</f>
        <v/>
      </c>
      <c r="DP238" s="161">
        <f>+#REF!</f>
        <v/>
      </c>
      <c r="DQ238" s="161">
        <f>+#REF!</f>
        <v/>
      </c>
      <c r="DR238" s="161">
        <f>+#REF!</f>
        <v/>
      </c>
      <c r="DS238" s="161">
        <f>+#REF!</f>
        <v/>
      </c>
      <c r="DT238" s="161">
        <f>+#REF!</f>
        <v/>
      </c>
      <c r="DU238" s="161">
        <f>+#REF!</f>
        <v/>
      </c>
      <c r="DV238" s="161">
        <f>+#REF!</f>
        <v/>
      </c>
      <c r="DW238" s="161">
        <f>+#REF!</f>
        <v/>
      </c>
      <c r="DX238" s="161">
        <f>+#REF!</f>
        <v/>
      </c>
      <c r="DY238" s="161">
        <f>+#REF!</f>
        <v/>
      </c>
      <c r="DZ238" s="161">
        <f>+#REF!</f>
        <v/>
      </c>
      <c r="EA238" s="161">
        <f>+#REF!</f>
        <v/>
      </c>
      <c r="EB238" s="161">
        <f>+#REF!</f>
        <v/>
      </c>
      <c r="EC238" s="161">
        <f>+#REF!</f>
        <v/>
      </c>
      <c r="ED238" s="161">
        <f>+#REF!</f>
        <v/>
      </c>
      <c r="EE238" s="161">
        <f>+#REF!</f>
        <v/>
      </c>
      <c r="EF238" s="161">
        <f>+#REF!</f>
        <v/>
      </c>
      <c r="EG238" s="161">
        <f>+#REF!</f>
        <v/>
      </c>
      <c r="EH238" s="161">
        <f>+#REF!</f>
        <v/>
      </c>
      <c r="EI238" s="161">
        <f>+#REF!</f>
        <v/>
      </c>
      <c r="EJ238" s="161">
        <f>+#REF!</f>
        <v/>
      </c>
      <c r="EK238" s="161">
        <f>+#REF!</f>
        <v/>
      </c>
      <c r="EL238" s="161">
        <f>+#REF!</f>
        <v/>
      </c>
    </row>
    <row r="239" ht="15" customHeight="1">
      <c r="B239" s="235">
        <f>+"4.La colocación a una tasa equivalente al DTF+ "&amp;T13&amp;", produce unos intereses de"</f>
        <v/>
      </c>
      <c r="C239" s="235" t="n"/>
      <c r="D239" s="235" t="n"/>
      <c r="E239" s="235" t="n"/>
      <c r="F239" s="235" t="n"/>
      <c r="G239" s="235" t="n"/>
      <c r="H239" s="235" t="n"/>
      <c r="I239" s="1568">
        <f>+U223</f>
        <v/>
      </c>
      <c r="K239" s="235" t="n"/>
      <c r="L239" s="235" t="n"/>
      <c r="M239" s="235" t="n"/>
      <c r="N239" s="235" t="n"/>
      <c r="O239" s="1791">
        <f>+O238/(1-O238)</f>
        <v/>
      </c>
      <c r="AV239" s="161">
        <f>+IF(ISERROR(PV($E$13,A240,,D240)),0,(PV($E$13,A240,,D240)))</f>
        <v/>
      </c>
      <c r="AW239" s="161">
        <f>+IF(ISERROR(PV($E$13,A240,,#REF!)),0,(PV($E$13,A240,,#REF!)))</f>
        <v/>
      </c>
      <c r="DB239" s="161">
        <f>+#REF!</f>
        <v/>
      </c>
      <c r="DC239" s="161">
        <f>+#REF!</f>
        <v/>
      </c>
      <c r="DD239" s="161">
        <f>+#REF!</f>
        <v/>
      </c>
      <c r="DE239" s="161">
        <f>+#REF!</f>
        <v/>
      </c>
      <c r="DF239" s="161">
        <f>+#REF!</f>
        <v/>
      </c>
      <c r="DG239" s="161">
        <f>+#REF!</f>
        <v/>
      </c>
      <c r="DH239" s="161">
        <f>+#REF!</f>
        <v/>
      </c>
      <c r="DI239" s="161">
        <f>+#REF!</f>
        <v/>
      </c>
      <c r="DJ239" s="161">
        <f>+#REF!</f>
        <v/>
      </c>
      <c r="DK239" s="161">
        <f>+#REF!</f>
        <v/>
      </c>
      <c r="DL239" s="161">
        <f>+#REF!</f>
        <v/>
      </c>
      <c r="DM239" s="161">
        <f>+#REF!</f>
        <v/>
      </c>
      <c r="DN239" s="161">
        <f>+#REF!</f>
        <v/>
      </c>
      <c r="DO239" s="161">
        <f>+#REF!</f>
        <v/>
      </c>
      <c r="DP239" s="161">
        <f>+#REF!</f>
        <v/>
      </c>
      <c r="DQ239" s="161">
        <f>+#REF!</f>
        <v/>
      </c>
      <c r="DR239" s="161">
        <f>+#REF!</f>
        <v/>
      </c>
      <c r="DS239" s="161">
        <f>+#REF!</f>
        <v/>
      </c>
      <c r="DT239" s="161">
        <f>+#REF!</f>
        <v/>
      </c>
      <c r="DU239" s="161">
        <f>+#REF!</f>
        <v/>
      </c>
      <c r="DV239" s="161">
        <f>+#REF!</f>
        <v/>
      </c>
      <c r="DW239" s="161">
        <f>+#REF!</f>
        <v/>
      </c>
      <c r="DX239" s="161">
        <f>+#REF!</f>
        <v/>
      </c>
      <c r="DY239" s="161">
        <f>+#REF!</f>
        <v/>
      </c>
      <c r="DZ239" s="161">
        <f>+#REF!</f>
        <v/>
      </c>
      <c r="EA239" s="161">
        <f>+#REF!</f>
        <v/>
      </c>
      <c r="EB239" s="161">
        <f>+#REF!</f>
        <v/>
      </c>
      <c r="EC239" s="161">
        <f>+#REF!</f>
        <v/>
      </c>
      <c r="ED239" s="161">
        <f>+#REF!</f>
        <v/>
      </c>
      <c r="EE239" s="161">
        <f>+#REF!</f>
        <v/>
      </c>
      <c r="EF239" s="161">
        <f>+#REF!</f>
        <v/>
      </c>
      <c r="EG239" s="161">
        <f>+#REF!</f>
        <v/>
      </c>
      <c r="EH239" s="161">
        <f>+#REF!</f>
        <v/>
      </c>
      <c r="EI239" s="161">
        <f>+#REF!</f>
        <v/>
      </c>
      <c r="EJ239" s="161">
        <f>+#REF!</f>
        <v/>
      </c>
      <c r="EK239" s="161">
        <f>+#REF!</f>
        <v/>
      </c>
      <c r="EL239" s="161">
        <f>+#REF!</f>
        <v/>
      </c>
    </row>
    <row r="240" ht="18.75" customHeight="1" thickBot="1">
      <c r="B240" s="235" t="inlineStr">
        <is>
          <t xml:space="preserve">Así las cosas, la utilidad neta anual, equivale a </t>
        </is>
      </c>
      <c r="C240" s="235" t="n"/>
      <c r="D240" s="235" t="n"/>
      <c r="E240" s="235" t="n"/>
      <c r="F240" s="235" t="n"/>
      <c r="G240" s="235" t="n"/>
      <c r="H240" s="235" t="n"/>
      <c r="I240" s="1573">
        <f>+S228</f>
        <v/>
      </c>
      <c r="K240" s="235" t="n"/>
      <c r="L240" s="235" t="n"/>
      <c r="M240" s="235" t="n"/>
      <c r="N240" s="235" t="n"/>
      <c r="O240" s="1792">
        <f>+(O239+1)^4-1</f>
        <v/>
      </c>
      <c r="AV240" s="161">
        <f>+IF(ISERROR(PV($E$13,A241,,D241)),0,(PV($E$13,A241,,D241)))</f>
        <v/>
      </c>
      <c r="AW240" s="161">
        <f>+IF(ISERROR(PV($E$13,A241,,#REF!)),0,(PV($E$13,A241,,#REF!)))</f>
        <v/>
      </c>
      <c r="DB240" s="192">
        <f>+#REF!</f>
        <v/>
      </c>
      <c r="DC240" s="192">
        <f>+#REF!</f>
        <v/>
      </c>
      <c r="DD240" s="192">
        <f>+#REF!</f>
        <v/>
      </c>
      <c r="DE240" s="192">
        <f>+#REF!</f>
        <v/>
      </c>
      <c r="DF240" s="192">
        <f>+#REF!</f>
        <v/>
      </c>
      <c r="DG240" s="192">
        <f>+#REF!</f>
        <v/>
      </c>
      <c r="DH240" s="192">
        <f>+#REF!</f>
        <v/>
      </c>
      <c r="DI240" s="192">
        <f>+#REF!</f>
        <v/>
      </c>
      <c r="DJ240" s="192">
        <f>+#REF!</f>
        <v/>
      </c>
      <c r="DK240" s="192">
        <f>+#REF!</f>
        <v/>
      </c>
      <c r="DL240" s="192">
        <f>+#REF!</f>
        <v/>
      </c>
      <c r="DM240" s="192">
        <f>+#REF!</f>
        <v/>
      </c>
      <c r="DN240" s="192">
        <f>+#REF!</f>
        <v/>
      </c>
      <c r="DO240" s="192">
        <f>+#REF!</f>
        <v/>
      </c>
      <c r="DP240" s="192">
        <f>+#REF!</f>
        <v/>
      </c>
      <c r="DQ240" s="192">
        <f>+#REF!</f>
        <v/>
      </c>
      <c r="DR240" s="192">
        <f>+#REF!</f>
        <v/>
      </c>
      <c r="DS240" s="192">
        <f>+#REF!</f>
        <v/>
      </c>
      <c r="DT240" s="192">
        <f>+#REF!</f>
        <v/>
      </c>
      <c r="DU240" s="192">
        <f>+#REF!</f>
        <v/>
      </c>
      <c r="DV240" s="192">
        <f>+#REF!</f>
        <v/>
      </c>
      <c r="DW240" s="192">
        <f>+#REF!</f>
        <v/>
      </c>
      <c r="DX240" s="192">
        <f>+#REF!</f>
        <v/>
      </c>
      <c r="DY240" s="192">
        <f>+#REF!</f>
        <v/>
      </c>
      <c r="DZ240" s="192">
        <f>+#REF!</f>
        <v/>
      </c>
      <c r="EA240" s="192">
        <f>+#REF!</f>
        <v/>
      </c>
      <c r="EB240" s="192">
        <f>+#REF!</f>
        <v/>
      </c>
      <c r="EC240" s="192">
        <f>+#REF!</f>
        <v/>
      </c>
      <c r="ED240" s="192">
        <f>+#REF!</f>
        <v/>
      </c>
      <c r="EE240" s="192">
        <f>+#REF!</f>
        <v/>
      </c>
      <c r="EF240" s="192">
        <f>+#REF!</f>
        <v/>
      </c>
      <c r="EG240" s="192">
        <f>+#REF!</f>
        <v/>
      </c>
      <c r="EH240" s="192">
        <f>+#REF!</f>
        <v/>
      </c>
      <c r="EI240" s="192">
        <f>+#REF!</f>
        <v/>
      </c>
      <c r="EJ240" s="192">
        <f>+#REF!</f>
        <v/>
      </c>
      <c r="EK240" s="192">
        <f>+#REF!</f>
        <v/>
      </c>
      <c r="EL240" s="192">
        <f>+#REF!</f>
        <v/>
      </c>
    </row>
    <row r="241" ht="15.75" customHeight="1" thickTop="1">
      <c r="B241" s="235" t="n"/>
      <c r="C241" s="235" t="n"/>
      <c r="D241" s="235" t="n"/>
      <c r="E241" s="235" t="n"/>
      <c r="F241" s="235" t="n"/>
      <c r="G241" s="235" t="n"/>
      <c r="H241" s="235" t="n"/>
      <c r="I241" s="235" t="n"/>
      <c r="J241" s="235" t="n"/>
      <c r="K241" s="235" t="n"/>
      <c r="L241" s="235" t="n"/>
      <c r="M241" s="235" t="n"/>
      <c r="N241" s="235" t="n"/>
      <c r="AV241" s="161">
        <f>+IF(ISERROR(PV($E$13,A242,,D242)),0,(PV($E$13,A242,,D242)))</f>
        <v/>
      </c>
      <c r="AW241" s="161">
        <f>+IF(ISERROR(PV($E$13,A242,,#REF!)),0,(PV($E$13,A242,,#REF!)))</f>
        <v/>
      </c>
      <c r="DB241" s="161">
        <f>+DA232</f>
        <v/>
      </c>
      <c r="DC241" s="161">
        <f>+DB232</f>
        <v/>
      </c>
      <c r="DD241" s="161">
        <f>+DC232</f>
        <v/>
      </c>
      <c r="DE241" s="161">
        <f>+DD232</f>
        <v/>
      </c>
      <c r="DF241" s="161">
        <f>+DE232</f>
        <v/>
      </c>
      <c r="DG241" s="161">
        <f>+DF232</f>
        <v/>
      </c>
      <c r="DH241" s="161">
        <f>+DG232</f>
        <v/>
      </c>
      <c r="DI241" s="161">
        <f>+DH232</f>
        <v/>
      </c>
      <c r="DJ241" s="161">
        <f>+DI232</f>
        <v/>
      </c>
      <c r="DK241" s="161">
        <f>+DJ232</f>
        <v/>
      </c>
      <c r="DL241" s="161">
        <f>+DK232</f>
        <v/>
      </c>
      <c r="DM241" s="161">
        <f>+DL232</f>
        <v/>
      </c>
      <c r="DN241" s="161">
        <f>+DM232</f>
        <v/>
      </c>
      <c r="DO241" s="161">
        <f>+DN232</f>
        <v/>
      </c>
      <c r="DP241" s="161">
        <f>+DO232</f>
        <v/>
      </c>
      <c r="DQ241" s="161">
        <f>+DP232</f>
        <v/>
      </c>
      <c r="DR241" s="161">
        <f>+DQ232</f>
        <v/>
      </c>
      <c r="DS241" s="161">
        <f>+DR232</f>
        <v/>
      </c>
      <c r="DT241" s="161">
        <f>+DS232</f>
        <v/>
      </c>
      <c r="DU241" s="161">
        <f>+DT232</f>
        <v/>
      </c>
      <c r="DV241" s="161">
        <f>+DU232</f>
        <v/>
      </c>
      <c r="DW241" s="161">
        <f>+DV232</f>
        <v/>
      </c>
      <c r="DX241" s="161">
        <f>+DW232</f>
        <v/>
      </c>
      <c r="DY241" s="161">
        <f>+DX232</f>
        <v/>
      </c>
      <c r="DZ241" s="161">
        <f>+DY232</f>
        <v/>
      </c>
      <c r="EA241" s="161">
        <f>+DZ232</f>
        <v/>
      </c>
      <c r="EB241" s="161">
        <f>+EA232</f>
        <v/>
      </c>
      <c r="EC241" s="161">
        <f>+EB232</f>
        <v/>
      </c>
      <c r="ED241" s="161">
        <f>+EC232</f>
        <v/>
      </c>
      <c r="EE241" s="161">
        <f>+ED232</f>
        <v/>
      </c>
      <c r="EF241" s="161">
        <f>+EE232</f>
        <v/>
      </c>
      <c r="EG241" s="161">
        <f>+EF232</f>
        <v/>
      </c>
      <c r="EH241" s="161">
        <f>+EG232</f>
        <v/>
      </c>
      <c r="EI241" s="161">
        <f>+EH232</f>
        <v/>
      </c>
      <c r="EJ241" s="161">
        <f>+EI232</f>
        <v/>
      </c>
      <c r="EK241" s="161">
        <f>+EJ232</f>
        <v/>
      </c>
      <c r="EL241" s="161">
        <f>+EK232</f>
        <v/>
      </c>
    </row>
    <row r="242" ht="13.5" customHeight="1" thickBot="1">
      <c r="AV242" s="161">
        <f>+IF(ISERROR(PV($E$13,A243,,D243)),0,(PV($E$13,A243,,D243)))</f>
        <v/>
      </c>
      <c r="AW242" s="161">
        <f>+IF(ISERROR(PV($E$13,A243,,#REF!)),0,(PV($E$13,A243,,#REF!)))</f>
        <v/>
      </c>
      <c r="DA242" s="1564" t="n">
        <v>14</v>
      </c>
      <c r="DB242" s="192">
        <f>+CX233</f>
        <v/>
      </c>
      <c r="DC242" s="192">
        <f>+CY233</f>
        <v/>
      </c>
      <c r="DD242" s="192">
        <f>+CZ233</f>
        <v/>
      </c>
      <c r="DE242" s="192">
        <f>+DA233</f>
        <v/>
      </c>
      <c r="DF242" s="192">
        <f>+DB233</f>
        <v/>
      </c>
      <c r="DG242" s="192">
        <f>+DC233</f>
        <v/>
      </c>
      <c r="DH242" s="192">
        <f>+DD233</f>
        <v/>
      </c>
      <c r="DI242" s="192">
        <f>+DE233</f>
        <v/>
      </c>
      <c r="DJ242" s="192">
        <f>+DF233</f>
        <v/>
      </c>
      <c r="DK242" s="192">
        <f>+DG233</f>
        <v/>
      </c>
      <c r="DL242" s="192">
        <f>+DH233</f>
        <v/>
      </c>
      <c r="DM242" s="192">
        <f>+DI233</f>
        <v/>
      </c>
      <c r="DN242" s="192">
        <f>+DJ233</f>
        <v/>
      </c>
      <c r="DO242" s="192">
        <f>+DK233</f>
        <v/>
      </c>
      <c r="DP242" s="192">
        <f>+DL233</f>
        <v/>
      </c>
      <c r="DQ242" s="192">
        <f>+DM233</f>
        <v/>
      </c>
      <c r="DR242" s="192">
        <f>+DN233</f>
        <v/>
      </c>
      <c r="DS242" s="192">
        <f>+DO233</f>
        <v/>
      </c>
      <c r="DT242" s="192">
        <f>+DP233</f>
        <v/>
      </c>
      <c r="DU242" s="192">
        <f>+DQ233</f>
        <v/>
      </c>
      <c r="DV242" s="192">
        <f>+DR233</f>
        <v/>
      </c>
      <c r="DW242" s="192">
        <f>+DS233</f>
        <v/>
      </c>
      <c r="DX242" s="192">
        <f>+DT233</f>
        <v/>
      </c>
      <c r="DY242" s="192">
        <f>+DU233</f>
        <v/>
      </c>
      <c r="DZ242" s="192">
        <f>+DV233</f>
        <v/>
      </c>
      <c r="EA242" s="192">
        <f>+DW233</f>
        <v/>
      </c>
      <c r="EB242" s="192">
        <f>+DX233</f>
        <v/>
      </c>
      <c r="EC242" s="192">
        <f>+DY233</f>
        <v/>
      </c>
      <c r="ED242" s="192">
        <f>+DZ233</f>
        <v/>
      </c>
      <c r="EE242" s="192">
        <f>+EA233</f>
        <v/>
      </c>
      <c r="EF242" s="192">
        <f>+EB233</f>
        <v/>
      </c>
      <c r="EG242" s="192">
        <f>+EC233</f>
        <v/>
      </c>
      <c r="EH242" s="192">
        <f>+ED233</f>
        <v/>
      </c>
      <c r="EI242" s="192">
        <f>+EE233</f>
        <v/>
      </c>
      <c r="EJ242" s="192">
        <f>+EF233</f>
        <v/>
      </c>
      <c r="EK242" s="192">
        <f>+EG233</f>
        <v/>
      </c>
      <c r="EL242" s="192">
        <f>+EH233</f>
        <v/>
      </c>
    </row>
    <row r="243" ht="13.5" customHeight="1" thickTop="1">
      <c r="F243" s="100" t="n"/>
      <c r="L243" s="100" t="n"/>
      <c r="Q243" s="100" t="n"/>
      <c r="AV243" s="161">
        <f>+IF(ISERROR(PV($E$13,A244,,D244)),0,(PV($E$13,A244,,D244)))</f>
        <v/>
      </c>
      <c r="AW243" s="161">
        <f>+IF(ISERROR(PV($E$13,A244,,#REF!)),0,(PV($E$13,A244,,#REF!)))</f>
        <v/>
      </c>
      <c r="DB243" s="161">
        <f>+CX234</f>
        <v/>
      </c>
      <c r="DC243" s="161">
        <f>+CY234</f>
        <v/>
      </c>
      <c r="DD243" s="161">
        <f>+CZ234</f>
        <v/>
      </c>
      <c r="DE243" s="161">
        <f>+DA234</f>
        <v/>
      </c>
      <c r="DF243" s="161">
        <f>+DB234</f>
        <v/>
      </c>
      <c r="DG243" s="161">
        <f>+DC234</f>
        <v/>
      </c>
      <c r="DH243" s="161">
        <f>+DD234</f>
        <v/>
      </c>
      <c r="DI243" s="161">
        <f>+DE234</f>
        <v/>
      </c>
      <c r="DJ243" s="161">
        <f>+DF234</f>
        <v/>
      </c>
      <c r="DK243" s="161">
        <f>+DG234</f>
        <v/>
      </c>
      <c r="DL243" s="161">
        <f>+DH234</f>
        <v/>
      </c>
      <c r="DM243" s="161">
        <f>+DI234</f>
        <v/>
      </c>
      <c r="DN243" s="161">
        <f>+DJ234</f>
        <v/>
      </c>
      <c r="DO243" s="161">
        <f>+DK234</f>
        <v/>
      </c>
      <c r="DP243" s="161">
        <f>+DL234</f>
        <v/>
      </c>
      <c r="DQ243" s="161">
        <f>+DM234</f>
        <v/>
      </c>
      <c r="DR243" s="161">
        <f>+DN234</f>
        <v/>
      </c>
      <c r="DS243" s="161">
        <f>+DO234</f>
        <v/>
      </c>
      <c r="DT243" s="161">
        <f>+DP234</f>
        <v/>
      </c>
      <c r="DU243" s="161">
        <f>+DQ234</f>
        <v/>
      </c>
      <c r="DV243" s="161">
        <f>+DR234</f>
        <v/>
      </c>
      <c r="DW243" s="161">
        <f>+DS234</f>
        <v/>
      </c>
      <c r="DX243" s="161">
        <f>+DT234</f>
        <v/>
      </c>
      <c r="DY243" s="161">
        <f>+DU234</f>
        <v/>
      </c>
      <c r="DZ243" s="161">
        <f>+DV234</f>
        <v/>
      </c>
      <c r="EA243" s="161">
        <f>+DW234</f>
        <v/>
      </c>
      <c r="EB243" s="161">
        <f>+DX234</f>
        <v/>
      </c>
      <c r="EC243" s="161">
        <f>+DY234</f>
        <v/>
      </c>
      <c r="ED243" s="161">
        <f>+DZ234</f>
        <v/>
      </c>
      <c r="EE243" s="161">
        <f>+EA234</f>
        <v/>
      </c>
      <c r="EF243" s="161">
        <f>+EB234</f>
        <v/>
      </c>
      <c r="EG243" s="161">
        <f>+EC234</f>
        <v/>
      </c>
      <c r="EH243" s="161">
        <f>+ED234</f>
        <v/>
      </c>
      <c r="EI243" s="161">
        <f>+EE234</f>
        <v/>
      </c>
      <c r="EJ243" s="161">
        <f>+EF234</f>
        <v/>
      </c>
      <c r="EK243" s="161">
        <f>+EG234</f>
        <v/>
      </c>
      <c r="EL243" s="161">
        <f>+EH234</f>
        <v/>
      </c>
    </row>
    <row r="244">
      <c r="F244" s="100" t="n"/>
      <c r="L244" s="100" t="n"/>
      <c r="Q244" s="100" t="n"/>
      <c r="AV244" s="161">
        <f>+IF(ISERROR(PV($E$13,A245,,D245)),0,(PV($E$13,A245,,D245)))</f>
        <v/>
      </c>
      <c r="AW244" s="161">
        <f>+IF(ISERROR(PV($E$13,A245,,#REF!)),0,(PV($E$13,A245,,#REF!)))</f>
        <v/>
      </c>
    </row>
    <row r="245">
      <c r="F245" s="100" t="n"/>
      <c r="L245" s="100" t="n"/>
      <c r="Q245" s="100" t="n"/>
      <c r="AV245" s="161">
        <f>+IF(ISERROR(PV($E$13,A246,,D246)),0,(PV($E$13,A246,,D246)))</f>
        <v/>
      </c>
      <c r="AW245" s="161">
        <f>+IF(ISERROR(PV($E$13,A246,,#REF!)),0,(PV($E$13,A246,,#REF!)))</f>
        <v/>
      </c>
      <c r="DC245" s="161">
        <f>+DB238</f>
        <v/>
      </c>
      <c r="DD245" s="161">
        <f>+DC238</f>
        <v/>
      </c>
      <c r="DE245" s="161">
        <f>+DD238</f>
        <v/>
      </c>
      <c r="DF245" s="161">
        <f>+DE238</f>
        <v/>
      </c>
      <c r="DG245" s="161">
        <f>+DF238</f>
        <v/>
      </c>
      <c r="DH245" s="161">
        <f>+DG238</f>
        <v/>
      </c>
      <c r="DI245" s="161">
        <f>+DH238</f>
        <v/>
      </c>
      <c r="DJ245" s="161">
        <f>+DI238</f>
        <v/>
      </c>
      <c r="DK245" s="161">
        <f>+DJ238</f>
        <v/>
      </c>
      <c r="DL245" s="161">
        <f>+DK238</f>
        <v/>
      </c>
      <c r="DM245" s="161">
        <f>+DL238</f>
        <v/>
      </c>
      <c r="DN245" s="161">
        <f>+DM238</f>
        <v/>
      </c>
      <c r="DO245" s="161">
        <f>+DN238</f>
        <v/>
      </c>
      <c r="DP245" s="161">
        <f>+DO238</f>
        <v/>
      </c>
      <c r="DQ245" s="161">
        <f>+DP238</f>
        <v/>
      </c>
      <c r="DR245" s="161">
        <f>+DQ238</f>
        <v/>
      </c>
      <c r="DS245" s="161">
        <f>+DR238</f>
        <v/>
      </c>
      <c r="DT245" s="161">
        <f>+DS238</f>
        <v/>
      </c>
      <c r="DU245" s="161">
        <f>+DT238</f>
        <v/>
      </c>
      <c r="DV245" s="161">
        <f>+DU238</f>
        <v/>
      </c>
      <c r="DW245" s="161">
        <f>+DV238</f>
        <v/>
      </c>
      <c r="DX245" s="161">
        <f>+DW238</f>
        <v/>
      </c>
      <c r="DY245" s="161">
        <f>+DX238</f>
        <v/>
      </c>
      <c r="DZ245" s="161">
        <f>+DY238</f>
        <v/>
      </c>
      <c r="EA245" s="161">
        <f>+DZ238</f>
        <v/>
      </c>
      <c r="EB245" s="161">
        <f>+EA238</f>
        <v/>
      </c>
      <c r="EC245" s="161">
        <f>+EB238</f>
        <v/>
      </c>
      <c r="ED245" s="161">
        <f>+EC238</f>
        <v/>
      </c>
      <c r="EE245" s="161">
        <f>+ED238</f>
        <v/>
      </c>
      <c r="EF245" s="161">
        <f>+EE238</f>
        <v/>
      </c>
      <c r="EG245" s="161">
        <f>+EF238</f>
        <v/>
      </c>
      <c r="EH245" s="161">
        <f>+EG238</f>
        <v/>
      </c>
      <c r="EI245" s="161">
        <f>+EH238</f>
        <v/>
      </c>
      <c r="EJ245" s="161">
        <f>+EI238</f>
        <v/>
      </c>
      <c r="EK245" s="161">
        <f>+EJ238</f>
        <v/>
      </c>
      <c r="EL245" s="161">
        <f>+EK238</f>
        <v/>
      </c>
      <c r="EM245" s="161">
        <f>+EL238</f>
        <v/>
      </c>
    </row>
    <row r="246">
      <c r="F246" s="100" t="n"/>
      <c r="L246" s="100" t="n"/>
      <c r="Q246" s="100" t="n"/>
      <c r="AV246" s="161">
        <f>+IF(ISERROR(PV($E$13,A247,,D247)),0,(PV($E$13,A247,,D247)))</f>
        <v/>
      </c>
      <c r="AW246" s="161">
        <f>+IF(ISERROR(PV($E$13,A247,,#REF!)),0,(PV($E$13,A247,,#REF!)))</f>
        <v/>
      </c>
      <c r="DC246" s="161">
        <f>+DB239</f>
        <v/>
      </c>
      <c r="DD246" s="161">
        <f>+DC239</f>
        <v/>
      </c>
      <c r="DE246" s="161">
        <f>+DD239</f>
        <v/>
      </c>
      <c r="DF246" s="161">
        <f>+DE239</f>
        <v/>
      </c>
      <c r="DG246" s="161">
        <f>+DF239</f>
        <v/>
      </c>
      <c r="DH246" s="161">
        <f>+DG239</f>
        <v/>
      </c>
      <c r="DI246" s="161">
        <f>+DH239</f>
        <v/>
      </c>
      <c r="DJ246" s="161">
        <f>+DI239</f>
        <v/>
      </c>
      <c r="DK246" s="161">
        <f>+DJ239</f>
        <v/>
      </c>
      <c r="DL246" s="161">
        <f>+DK239</f>
        <v/>
      </c>
      <c r="DM246" s="161">
        <f>+DL239</f>
        <v/>
      </c>
      <c r="DN246" s="161">
        <f>+DM239</f>
        <v/>
      </c>
      <c r="DO246" s="161">
        <f>+DN239</f>
        <v/>
      </c>
      <c r="DP246" s="161">
        <f>+DO239</f>
        <v/>
      </c>
      <c r="DQ246" s="161">
        <f>+DP239</f>
        <v/>
      </c>
      <c r="DR246" s="161">
        <f>+DQ239</f>
        <v/>
      </c>
      <c r="DS246" s="161">
        <f>+DR239</f>
        <v/>
      </c>
      <c r="DT246" s="161">
        <f>+DS239</f>
        <v/>
      </c>
      <c r="DU246" s="161">
        <f>+DT239</f>
        <v/>
      </c>
      <c r="DV246" s="161">
        <f>+DU239</f>
        <v/>
      </c>
      <c r="DW246" s="161">
        <f>+DV239</f>
        <v/>
      </c>
      <c r="DX246" s="161">
        <f>+DW239</f>
        <v/>
      </c>
      <c r="DY246" s="161">
        <f>+DX239</f>
        <v/>
      </c>
      <c r="DZ246" s="161">
        <f>+DY239</f>
        <v/>
      </c>
      <c r="EA246" s="161">
        <f>+DZ239</f>
        <v/>
      </c>
      <c r="EB246" s="161">
        <f>+EA239</f>
        <v/>
      </c>
      <c r="EC246" s="161">
        <f>+EB239</f>
        <v/>
      </c>
      <c r="ED246" s="161">
        <f>+EC239</f>
        <v/>
      </c>
      <c r="EE246" s="161">
        <f>+ED239</f>
        <v/>
      </c>
      <c r="EF246" s="161">
        <f>+EE239</f>
        <v/>
      </c>
      <c r="EG246" s="161">
        <f>+EF239</f>
        <v/>
      </c>
      <c r="EH246" s="161">
        <f>+EG239</f>
        <v/>
      </c>
      <c r="EI246" s="161">
        <f>+EH239</f>
        <v/>
      </c>
      <c r="EJ246" s="161">
        <f>+EI239</f>
        <v/>
      </c>
      <c r="EK246" s="161">
        <f>+EJ239</f>
        <v/>
      </c>
      <c r="EL246" s="161">
        <f>+EK239</f>
        <v/>
      </c>
      <c r="EM246" s="161">
        <f>+EL239</f>
        <v/>
      </c>
    </row>
    <row r="247" ht="13.5" customHeight="1" thickBot="1">
      <c r="F247" s="100" t="n"/>
      <c r="L247" s="100" t="n"/>
      <c r="AV247" s="161">
        <f>+IF(ISERROR(PV($E$13,A248,,D248)),0,(PV($E$13,A248,,D248)))</f>
        <v/>
      </c>
      <c r="AW247" s="161">
        <f>+IF(ISERROR(PV($E$13,A248,,#REF!)),0,(PV($E$13,A248,,#REF!)))</f>
        <v/>
      </c>
      <c r="DC247" s="192">
        <f>+DB240</f>
        <v/>
      </c>
      <c r="DD247" s="192">
        <f>+DC240</f>
        <v/>
      </c>
      <c r="DE247" s="192">
        <f>+DD240</f>
        <v/>
      </c>
      <c r="DF247" s="192">
        <f>+DE240</f>
        <v/>
      </c>
      <c r="DG247" s="192">
        <f>+DF240</f>
        <v/>
      </c>
      <c r="DH247" s="192">
        <f>+DG240</f>
        <v/>
      </c>
      <c r="DI247" s="192">
        <f>+DH240</f>
        <v/>
      </c>
      <c r="DJ247" s="192">
        <f>+DI240</f>
        <v/>
      </c>
      <c r="DK247" s="192">
        <f>+DJ240</f>
        <v/>
      </c>
      <c r="DL247" s="192">
        <f>+DK240</f>
        <v/>
      </c>
      <c r="DM247" s="192">
        <f>+DL240</f>
        <v/>
      </c>
      <c r="DN247" s="192">
        <f>+DM240</f>
        <v/>
      </c>
      <c r="DO247" s="192">
        <f>+DN240</f>
        <v/>
      </c>
      <c r="DP247" s="192">
        <f>+DO240</f>
        <v/>
      </c>
      <c r="DQ247" s="192">
        <f>+DP240</f>
        <v/>
      </c>
      <c r="DR247" s="192">
        <f>+DQ240</f>
        <v/>
      </c>
      <c r="DS247" s="192">
        <f>+DR240</f>
        <v/>
      </c>
      <c r="DT247" s="192">
        <f>+DS240</f>
        <v/>
      </c>
      <c r="DU247" s="192">
        <f>+DT240</f>
        <v/>
      </c>
      <c r="DV247" s="192">
        <f>+DU240</f>
        <v/>
      </c>
      <c r="DW247" s="192">
        <f>+DV240</f>
        <v/>
      </c>
      <c r="DX247" s="192">
        <f>+DW240</f>
        <v/>
      </c>
      <c r="DY247" s="192">
        <f>+DX240</f>
        <v/>
      </c>
      <c r="DZ247" s="192">
        <f>+DY240</f>
        <v/>
      </c>
      <c r="EA247" s="192">
        <f>+DZ240</f>
        <v/>
      </c>
      <c r="EB247" s="192">
        <f>+EA240</f>
        <v/>
      </c>
      <c r="EC247" s="192">
        <f>+EB240</f>
        <v/>
      </c>
      <c r="ED247" s="192">
        <f>+EC240</f>
        <v/>
      </c>
      <c r="EE247" s="192">
        <f>+ED240</f>
        <v/>
      </c>
      <c r="EF247" s="192">
        <f>+EE240</f>
        <v/>
      </c>
      <c r="EG247" s="192">
        <f>+EF240</f>
        <v/>
      </c>
      <c r="EH247" s="192">
        <f>+EG240</f>
        <v/>
      </c>
      <c r="EI247" s="192">
        <f>+EH240</f>
        <v/>
      </c>
      <c r="EJ247" s="192">
        <f>+EI240</f>
        <v/>
      </c>
      <c r="EK247" s="192">
        <f>+EJ240</f>
        <v/>
      </c>
      <c r="EL247" s="192">
        <f>+EK240</f>
        <v/>
      </c>
      <c r="EM247" s="192">
        <f>+EL240</f>
        <v/>
      </c>
    </row>
    <row r="248" ht="13.5" customHeight="1" thickTop="1">
      <c r="F248" s="100" t="n"/>
      <c r="AV248" s="161">
        <f>+IF(ISERROR(PV($E$13,A249,,D249)),0,(PV($E$13,A249,,D249)))</f>
        <v/>
      </c>
      <c r="AW248" s="161">
        <f>+IF(ISERROR(PV($E$13,A249,,#REF!)),0,(PV($E$13,A249,,#REF!)))</f>
        <v/>
      </c>
      <c r="DC248" s="161">
        <f>+DB241</f>
        <v/>
      </c>
      <c r="DD248" s="161">
        <f>+DC241</f>
        <v/>
      </c>
      <c r="DE248" s="161">
        <f>+DD241</f>
        <v/>
      </c>
      <c r="DF248" s="161">
        <f>+DE241</f>
        <v/>
      </c>
      <c r="DG248" s="161">
        <f>+DF241</f>
        <v/>
      </c>
      <c r="DH248" s="161">
        <f>+DG241</f>
        <v/>
      </c>
      <c r="DI248" s="161">
        <f>+DH241</f>
        <v/>
      </c>
      <c r="DJ248" s="161">
        <f>+DI241</f>
        <v/>
      </c>
      <c r="DK248" s="161">
        <f>+DJ241</f>
        <v/>
      </c>
      <c r="DL248" s="161">
        <f>+DK241</f>
        <v/>
      </c>
      <c r="DM248" s="161">
        <f>+DL241</f>
        <v/>
      </c>
      <c r="DN248" s="161">
        <f>+DM241</f>
        <v/>
      </c>
      <c r="DO248" s="161">
        <f>+DN241</f>
        <v/>
      </c>
      <c r="DP248" s="161">
        <f>+DO241</f>
        <v/>
      </c>
      <c r="DQ248" s="161">
        <f>+DP241</f>
        <v/>
      </c>
      <c r="DR248" s="161">
        <f>+DQ241</f>
        <v/>
      </c>
      <c r="DS248" s="161">
        <f>+DR241</f>
        <v/>
      </c>
      <c r="DT248" s="161">
        <f>+DS241</f>
        <v/>
      </c>
      <c r="DU248" s="161">
        <f>+DT241</f>
        <v/>
      </c>
      <c r="DV248" s="161">
        <f>+DU241</f>
        <v/>
      </c>
      <c r="DW248" s="161">
        <f>+DV241</f>
        <v/>
      </c>
      <c r="DX248" s="161">
        <f>+DW241</f>
        <v/>
      </c>
      <c r="DY248" s="161">
        <f>+DX241</f>
        <v/>
      </c>
      <c r="DZ248" s="161">
        <f>+DY241</f>
        <v/>
      </c>
      <c r="EA248" s="161">
        <f>+DZ241</f>
        <v/>
      </c>
      <c r="EB248" s="161">
        <f>+EA241</f>
        <v/>
      </c>
      <c r="EC248" s="161">
        <f>+EB241</f>
        <v/>
      </c>
      <c r="ED248" s="161">
        <f>+EC241</f>
        <v/>
      </c>
      <c r="EE248" s="161">
        <f>+ED241</f>
        <v/>
      </c>
      <c r="EF248" s="161">
        <f>+EE241</f>
        <v/>
      </c>
      <c r="EG248" s="161">
        <f>+EF241</f>
        <v/>
      </c>
      <c r="EH248" s="161">
        <f>+EG241</f>
        <v/>
      </c>
      <c r="EI248" s="161">
        <f>+EH241</f>
        <v/>
      </c>
      <c r="EJ248" s="161">
        <f>+EI241</f>
        <v/>
      </c>
      <c r="EK248" s="161">
        <f>+EJ241</f>
        <v/>
      </c>
      <c r="EL248" s="161">
        <f>+EK241</f>
        <v/>
      </c>
      <c r="EM248" s="161">
        <f>+EL241</f>
        <v/>
      </c>
    </row>
    <row r="249" ht="13.5" customHeight="1" thickBot="1">
      <c r="AV249" s="161">
        <f>+IF(ISERROR(PV($E$13,A250,,D250)),0,(PV($E$13,A250,,D250)))</f>
        <v/>
      </c>
      <c r="AW249" s="161">
        <f>+IF(ISERROR(PV($E$13,A250,,#REF!)),0,(PV($E$13,A250,,#REF!)))</f>
        <v/>
      </c>
      <c r="DB249" s="1564" t="n">
        <v>15</v>
      </c>
      <c r="DC249" s="192">
        <f>+DB242</f>
        <v/>
      </c>
      <c r="DD249" s="192">
        <f>+DC242</f>
        <v/>
      </c>
      <c r="DE249" s="192">
        <f>+DD242</f>
        <v/>
      </c>
      <c r="DF249" s="192">
        <f>+DE242</f>
        <v/>
      </c>
      <c r="DG249" s="192">
        <f>+DF242</f>
        <v/>
      </c>
      <c r="DH249" s="192">
        <f>+DG242</f>
        <v/>
      </c>
      <c r="DI249" s="192">
        <f>+DH242</f>
        <v/>
      </c>
      <c r="DJ249" s="192">
        <f>+DI242</f>
        <v/>
      </c>
      <c r="DK249" s="192">
        <f>+DJ242</f>
        <v/>
      </c>
      <c r="DL249" s="192">
        <f>+DK242</f>
        <v/>
      </c>
      <c r="DM249" s="192">
        <f>+DL242</f>
        <v/>
      </c>
      <c r="DN249" s="192">
        <f>+DM242</f>
        <v/>
      </c>
      <c r="DO249" s="192">
        <f>+DN242</f>
        <v/>
      </c>
      <c r="DP249" s="192">
        <f>+DO242</f>
        <v/>
      </c>
      <c r="DQ249" s="192">
        <f>+DP242</f>
        <v/>
      </c>
      <c r="DR249" s="192">
        <f>+DQ242</f>
        <v/>
      </c>
      <c r="DS249" s="192">
        <f>+DR242</f>
        <v/>
      </c>
      <c r="DT249" s="192">
        <f>+DS242</f>
        <v/>
      </c>
      <c r="DU249" s="192">
        <f>+DT242</f>
        <v/>
      </c>
      <c r="DV249" s="192">
        <f>+DU242</f>
        <v/>
      </c>
      <c r="DW249" s="192">
        <f>+DV242</f>
        <v/>
      </c>
      <c r="DX249" s="192">
        <f>+DW242</f>
        <v/>
      </c>
      <c r="DY249" s="192">
        <f>+DX242</f>
        <v/>
      </c>
      <c r="DZ249" s="192">
        <f>+DY242</f>
        <v/>
      </c>
      <c r="EA249" s="192">
        <f>+DZ242</f>
        <v/>
      </c>
      <c r="EB249" s="192">
        <f>+EA242</f>
        <v/>
      </c>
      <c r="EC249" s="192">
        <f>+EB242</f>
        <v/>
      </c>
      <c r="ED249" s="192">
        <f>+EC242</f>
        <v/>
      </c>
      <c r="EE249" s="192">
        <f>+ED242</f>
        <v/>
      </c>
      <c r="EF249" s="192">
        <f>+EE242</f>
        <v/>
      </c>
      <c r="EG249" s="192">
        <f>+EF242</f>
        <v/>
      </c>
      <c r="EH249" s="192">
        <f>+EG242</f>
        <v/>
      </c>
      <c r="EI249" s="192">
        <f>+EH242</f>
        <v/>
      </c>
      <c r="EJ249" s="192">
        <f>+EI242</f>
        <v/>
      </c>
      <c r="EK249" s="192">
        <f>+EJ242</f>
        <v/>
      </c>
      <c r="EL249" s="192">
        <f>+EK242</f>
        <v/>
      </c>
      <c r="EM249" s="192">
        <f>+EL242</f>
        <v/>
      </c>
    </row>
    <row r="250" ht="13.5" customHeight="1" thickTop="1">
      <c r="AV250" s="161">
        <f>+IF(ISERROR(PV($E$13,A251,,D251)),0,(PV($E$13,A251,,D251)))</f>
        <v/>
      </c>
      <c r="AW250" s="161">
        <f>+IF(ISERROR(PV($E$13,A251,,#REF!)),0,(PV($E$13,A251,,#REF!)))</f>
        <v/>
      </c>
      <c r="DC250" s="161">
        <f>+DB243</f>
        <v/>
      </c>
      <c r="DD250" s="161">
        <f>+DC243</f>
        <v/>
      </c>
      <c r="DE250" s="161">
        <f>+DD243</f>
        <v/>
      </c>
      <c r="DF250" s="161">
        <f>+DE243</f>
        <v/>
      </c>
      <c r="DG250" s="161">
        <f>+DF243</f>
        <v/>
      </c>
      <c r="DH250" s="161">
        <f>+DG243</f>
        <v/>
      </c>
      <c r="DI250" s="161">
        <f>+DH243</f>
        <v/>
      </c>
      <c r="DJ250" s="161">
        <f>+DI243</f>
        <v/>
      </c>
      <c r="DK250" s="161">
        <f>+DJ243</f>
        <v/>
      </c>
      <c r="DL250" s="161">
        <f>+DK243</f>
        <v/>
      </c>
      <c r="DM250" s="161">
        <f>+DL243</f>
        <v/>
      </c>
      <c r="DN250" s="161">
        <f>+DM243</f>
        <v/>
      </c>
      <c r="DO250" s="161">
        <f>+DN243</f>
        <v/>
      </c>
      <c r="DP250" s="161">
        <f>+DO243</f>
        <v/>
      </c>
      <c r="DQ250" s="161">
        <f>+DP243</f>
        <v/>
      </c>
      <c r="DR250" s="161">
        <f>+DQ243</f>
        <v/>
      </c>
      <c r="DS250" s="161">
        <f>+DR243</f>
        <v/>
      </c>
      <c r="DT250" s="161">
        <f>+DS243</f>
        <v/>
      </c>
      <c r="DU250" s="161">
        <f>+DT243</f>
        <v/>
      </c>
      <c r="DV250" s="161">
        <f>+DU243</f>
        <v/>
      </c>
      <c r="DW250" s="161">
        <f>+DV243</f>
        <v/>
      </c>
      <c r="DX250" s="161">
        <f>+DW243</f>
        <v/>
      </c>
      <c r="DY250" s="161">
        <f>+DX243</f>
        <v/>
      </c>
      <c r="DZ250" s="161">
        <f>+DY243</f>
        <v/>
      </c>
      <c r="EA250" s="161">
        <f>+DZ243</f>
        <v/>
      </c>
      <c r="EB250" s="161">
        <f>+EA243</f>
        <v/>
      </c>
      <c r="EC250" s="161">
        <f>+EB243</f>
        <v/>
      </c>
      <c r="ED250" s="161">
        <f>+EC243</f>
        <v/>
      </c>
      <c r="EE250" s="161">
        <f>+ED243</f>
        <v/>
      </c>
      <c r="EF250" s="161">
        <f>+EE243</f>
        <v/>
      </c>
      <c r="EG250" s="161">
        <f>+EF243</f>
        <v/>
      </c>
      <c r="EH250" s="161">
        <f>+EG243</f>
        <v/>
      </c>
      <c r="EI250" s="161">
        <f>+EH243</f>
        <v/>
      </c>
      <c r="EJ250" s="161">
        <f>+EI243</f>
        <v/>
      </c>
      <c r="EK250" s="161">
        <f>+EJ243</f>
        <v/>
      </c>
      <c r="EL250" s="161">
        <f>+EK243</f>
        <v/>
      </c>
      <c r="EM250" s="161">
        <f>+EL243</f>
        <v/>
      </c>
    </row>
    <row r="251">
      <c r="AV251" s="161">
        <f>+IF(ISERROR(PV($E$13,A252,,D252)),0,(PV($E$13,A252,,D252)))</f>
        <v/>
      </c>
      <c r="AW251" s="161">
        <f>+IF(ISERROR(PV($E$13,A252,,#REF!)),0,(PV($E$13,A252,,#REF!)))</f>
        <v/>
      </c>
    </row>
    <row r="252">
      <c r="AV252" s="161">
        <f>+IF(ISERROR(PV($E$13,A253,,D253)),0,(PV($E$13,A253,,D253)))</f>
        <v/>
      </c>
      <c r="AW252" s="161">
        <f>+IF(ISERROR(PV($E$13,A253,,#REF!)),0,(PV($E$13,A253,,#REF!)))</f>
        <v/>
      </c>
      <c r="DD252" s="161">
        <f>+DC245</f>
        <v/>
      </c>
      <c r="DE252" s="161">
        <f>+DD245</f>
        <v/>
      </c>
      <c r="DF252" s="161">
        <f>+DE245</f>
        <v/>
      </c>
      <c r="DG252" s="161">
        <f>+DF245</f>
        <v/>
      </c>
      <c r="DH252" s="161">
        <f>+DG245</f>
        <v/>
      </c>
      <c r="DI252" s="161">
        <f>+DH245</f>
        <v/>
      </c>
      <c r="DJ252" s="161">
        <f>+DI245</f>
        <v/>
      </c>
      <c r="DK252" s="161">
        <f>+DJ245</f>
        <v/>
      </c>
      <c r="DL252" s="161">
        <f>+DK245</f>
        <v/>
      </c>
      <c r="DM252" s="161">
        <f>+DL245</f>
        <v/>
      </c>
      <c r="DN252" s="161">
        <f>+DM245</f>
        <v/>
      </c>
      <c r="DO252" s="161">
        <f>+DN245</f>
        <v/>
      </c>
      <c r="DP252" s="161">
        <f>+DO245</f>
        <v/>
      </c>
      <c r="DQ252" s="161">
        <f>+DP245</f>
        <v/>
      </c>
      <c r="DR252" s="161">
        <f>+DQ245</f>
        <v/>
      </c>
      <c r="DS252" s="161">
        <f>+DR245</f>
        <v/>
      </c>
      <c r="DT252" s="161">
        <f>+DS245</f>
        <v/>
      </c>
      <c r="DU252" s="161">
        <f>+DT245</f>
        <v/>
      </c>
      <c r="DV252" s="161">
        <f>+DU245</f>
        <v/>
      </c>
      <c r="DW252" s="161">
        <f>+DV245</f>
        <v/>
      </c>
      <c r="DX252" s="161">
        <f>+DW245</f>
        <v/>
      </c>
      <c r="DY252" s="161">
        <f>+DX245</f>
        <v/>
      </c>
      <c r="DZ252" s="161">
        <f>+DY245</f>
        <v/>
      </c>
      <c r="EA252" s="161">
        <f>+DZ245</f>
        <v/>
      </c>
      <c r="EB252" s="161">
        <f>+EA245</f>
        <v/>
      </c>
      <c r="EC252" s="161">
        <f>+EB245</f>
        <v/>
      </c>
      <c r="ED252" s="161">
        <f>+EC245</f>
        <v/>
      </c>
      <c r="EE252" s="161">
        <f>+ED245</f>
        <v/>
      </c>
      <c r="EF252" s="161">
        <f>+EE245</f>
        <v/>
      </c>
      <c r="EG252" s="161">
        <f>+EF245</f>
        <v/>
      </c>
      <c r="EH252" s="161">
        <f>+EG245</f>
        <v/>
      </c>
      <c r="EI252" s="161">
        <f>+EH245</f>
        <v/>
      </c>
      <c r="EJ252" s="161">
        <f>+EI245</f>
        <v/>
      </c>
      <c r="EK252" s="161">
        <f>+EJ245</f>
        <v/>
      </c>
      <c r="EL252" s="161">
        <f>+EK245</f>
        <v/>
      </c>
      <c r="EM252" s="161">
        <f>+EL245</f>
        <v/>
      </c>
      <c r="EN252" s="161">
        <f>+EM245</f>
        <v/>
      </c>
    </row>
    <row r="253">
      <c r="AV253" s="161">
        <f>+IF(ISERROR(PV($E$13,A254,,D254)),0,(PV($E$13,A254,,D254)))</f>
        <v/>
      </c>
      <c r="AW253" s="161">
        <f>+IF(ISERROR(PV($E$13,A254,,#REF!)),0,(PV($E$13,A254,,#REF!)))</f>
        <v/>
      </c>
      <c r="DD253" s="161">
        <f>+DC246</f>
        <v/>
      </c>
      <c r="DE253" s="161">
        <f>+DD246</f>
        <v/>
      </c>
      <c r="DF253" s="161">
        <f>+DE246</f>
        <v/>
      </c>
      <c r="DG253" s="161">
        <f>+DF246</f>
        <v/>
      </c>
      <c r="DH253" s="161">
        <f>+DG246</f>
        <v/>
      </c>
      <c r="DI253" s="161">
        <f>+DH246</f>
        <v/>
      </c>
      <c r="DJ253" s="161">
        <f>+DI246</f>
        <v/>
      </c>
      <c r="DK253" s="161">
        <f>+DJ246</f>
        <v/>
      </c>
      <c r="DL253" s="161">
        <f>+DK246</f>
        <v/>
      </c>
      <c r="DM253" s="161">
        <f>+DL246</f>
        <v/>
      </c>
      <c r="DN253" s="161">
        <f>+DM246</f>
        <v/>
      </c>
      <c r="DO253" s="161">
        <f>+DN246</f>
        <v/>
      </c>
      <c r="DP253" s="161">
        <f>+DO246</f>
        <v/>
      </c>
      <c r="DQ253" s="161">
        <f>+DP246</f>
        <v/>
      </c>
      <c r="DR253" s="161">
        <f>+DQ246</f>
        <v/>
      </c>
      <c r="DS253" s="161">
        <f>+DR246</f>
        <v/>
      </c>
      <c r="DT253" s="161">
        <f>+DS246</f>
        <v/>
      </c>
      <c r="DU253" s="161">
        <f>+DT246</f>
        <v/>
      </c>
      <c r="DV253" s="161">
        <f>+DU246</f>
        <v/>
      </c>
      <c r="DW253" s="161">
        <f>+DV246</f>
        <v/>
      </c>
      <c r="DX253" s="161">
        <f>+DW246</f>
        <v/>
      </c>
      <c r="DY253" s="161">
        <f>+DX246</f>
        <v/>
      </c>
      <c r="DZ253" s="161">
        <f>+DY246</f>
        <v/>
      </c>
      <c r="EA253" s="161">
        <f>+DZ246</f>
        <v/>
      </c>
      <c r="EB253" s="161">
        <f>+EA246</f>
        <v/>
      </c>
      <c r="EC253" s="161">
        <f>+EB246</f>
        <v/>
      </c>
      <c r="ED253" s="161">
        <f>+EC246</f>
        <v/>
      </c>
      <c r="EE253" s="161">
        <f>+ED246</f>
        <v/>
      </c>
      <c r="EF253" s="161">
        <f>+EE246</f>
        <v/>
      </c>
      <c r="EG253" s="161">
        <f>+EF246</f>
        <v/>
      </c>
      <c r="EH253" s="161">
        <f>+EG246</f>
        <v/>
      </c>
      <c r="EI253" s="161">
        <f>+EH246</f>
        <v/>
      </c>
      <c r="EJ253" s="161">
        <f>+EI246</f>
        <v/>
      </c>
      <c r="EK253" s="161">
        <f>+EJ246</f>
        <v/>
      </c>
      <c r="EL253" s="161">
        <f>+EK246</f>
        <v/>
      </c>
      <c r="EM253" s="161">
        <f>+EL246</f>
        <v/>
      </c>
      <c r="EN253" s="161">
        <f>+EM246</f>
        <v/>
      </c>
    </row>
    <row r="254" ht="13.5" customHeight="1" thickBot="1">
      <c r="AV254" s="161">
        <f>+IF(ISERROR(PV($E$13,A255,,D255)),0,(PV($E$13,A255,,D255)))</f>
        <v/>
      </c>
      <c r="AW254" s="161">
        <f>+IF(ISERROR(PV($E$13,A255,,#REF!)),0,(PV($E$13,A255,,#REF!)))</f>
        <v/>
      </c>
      <c r="DD254" s="192">
        <f>+DC247</f>
        <v/>
      </c>
      <c r="DE254" s="192">
        <f>+DD247</f>
        <v/>
      </c>
      <c r="DF254" s="192">
        <f>+DE247</f>
        <v/>
      </c>
      <c r="DG254" s="192">
        <f>+DF247</f>
        <v/>
      </c>
      <c r="DH254" s="192">
        <f>+DG247</f>
        <v/>
      </c>
      <c r="DI254" s="192">
        <f>+DH247</f>
        <v/>
      </c>
      <c r="DJ254" s="192">
        <f>+DI247</f>
        <v/>
      </c>
      <c r="DK254" s="192">
        <f>+DJ247</f>
        <v/>
      </c>
      <c r="DL254" s="192">
        <f>+DK247</f>
        <v/>
      </c>
      <c r="DM254" s="192">
        <f>+DL247</f>
        <v/>
      </c>
      <c r="DN254" s="192">
        <f>+DM247</f>
        <v/>
      </c>
      <c r="DO254" s="192">
        <f>+DN247</f>
        <v/>
      </c>
      <c r="DP254" s="192">
        <f>+DO247</f>
        <v/>
      </c>
      <c r="DQ254" s="192">
        <f>+DP247</f>
        <v/>
      </c>
      <c r="DR254" s="192">
        <f>+DQ247</f>
        <v/>
      </c>
      <c r="DS254" s="192">
        <f>+DR247</f>
        <v/>
      </c>
      <c r="DT254" s="192">
        <f>+DS247</f>
        <v/>
      </c>
      <c r="DU254" s="192">
        <f>+DT247</f>
        <v/>
      </c>
      <c r="DV254" s="192">
        <f>+DU247</f>
        <v/>
      </c>
      <c r="DW254" s="192">
        <f>+DV247</f>
        <v/>
      </c>
      <c r="DX254" s="192">
        <f>+DW247</f>
        <v/>
      </c>
      <c r="DY254" s="192">
        <f>+DX247</f>
        <v/>
      </c>
      <c r="DZ254" s="192">
        <f>+DY247</f>
        <v/>
      </c>
      <c r="EA254" s="192">
        <f>+DZ247</f>
        <v/>
      </c>
      <c r="EB254" s="192">
        <f>+EA247</f>
        <v/>
      </c>
      <c r="EC254" s="192">
        <f>+EB247</f>
        <v/>
      </c>
      <c r="ED254" s="192">
        <f>+EC247</f>
        <v/>
      </c>
      <c r="EE254" s="192">
        <f>+ED247</f>
        <v/>
      </c>
      <c r="EF254" s="192">
        <f>+EE247</f>
        <v/>
      </c>
      <c r="EG254" s="192">
        <f>+EF247</f>
        <v/>
      </c>
      <c r="EH254" s="192">
        <f>+EG247</f>
        <v/>
      </c>
      <c r="EI254" s="192">
        <f>+EH247</f>
        <v/>
      </c>
      <c r="EJ254" s="192">
        <f>+EI247</f>
        <v/>
      </c>
      <c r="EK254" s="192">
        <f>+EJ247</f>
        <v/>
      </c>
      <c r="EL254" s="192">
        <f>+EK247</f>
        <v/>
      </c>
      <c r="EM254" s="192">
        <f>+EL247</f>
        <v/>
      </c>
      <c r="EN254" s="192">
        <f>+EM247</f>
        <v/>
      </c>
    </row>
    <row r="255" ht="13.5" customHeight="1" thickTop="1">
      <c r="AV255" s="161">
        <f>+IF(ISERROR(PV($E$13,A256,,D256)),0,(PV($E$13,A256,,D256)))</f>
        <v/>
      </c>
      <c r="AW255" s="161">
        <f>+IF(ISERROR(PV($E$13,A256,,#REF!)),0,(PV($E$13,A256,,#REF!)))</f>
        <v/>
      </c>
      <c r="DD255" s="161">
        <f>+DC248</f>
        <v/>
      </c>
      <c r="DE255" s="161">
        <f>+DD248</f>
        <v/>
      </c>
      <c r="DF255" s="161">
        <f>+DE248</f>
        <v/>
      </c>
      <c r="DG255" s="161">
        <f>+DF248</f>
        <v/>
      </c>
      <c r="DH255" s="161">
        <f>+DG248</f>
        <v/>
      </c>
      <c r="DI255" s="161">
        <f>+DH248</f>
        <v/>
      </c>
      <c r="DJ255" s="161">
        <f>+DI248</f>
        <v/>
      </c>
      <c r="DK255" s="161">
        <f>+DJ248</f>
        <v/>
      </c>
      <c r="DL255" s="161">
        <f>+DK248</f>
        <v/>
      </c>
      <c r="DM255" s="161">
        <f>+DL248</f>
        <v/>
      </c>
      <c r="DN255" s="161">
        <f>+DM248</f>
        <v/>
      </c>
      <c r="DO255" s="161">
        <f>+DN248</f>
        <v/>
      </c>
      <c r="DP255" s="161">
        <f>+DO248</f>
        <v/>
      </c>
      <c r="DQ255" s="161">
        <f>+DP248</f>
        <v/>
      </c>
      <c r="DR255" s="161">
        <f>+DQ248</f>
        <v/>
      </c>
      <c r="DS255" s="161">
        <f>+DR248</f>
        <v/>
      </c>
      <c r="DT255" s="161">
        <f>+DS248</f>
        <v/>
      </c>
      <c r="DU255" s="161">
        <f>+DT248</f>
        <v/>
      </c>
      <c r="DV255" s="161">
        <f>+DU248</f>
        <v/>
      </c>
      <c r="DW255" s="161">
        <f>+DV248</f>
        <v/>
      </c>
      <c r="DX255" s="161">
        <f>+DW248</f>
        <v/>
      </c>
      <c r="DY255" s="161">
        <f>+DX248</f>
        <v/>
      </c>
      <c r="DZ255" s="161">
        <f>+DY248</f>
        <v/>
      </c>
      <c r="EA255" s="161">
        <f>+DZ248</f>
        <v/>
      </c>
      <c r="EB255" s="161">
        <f>+EA248</f>
        <v/>
      </c>
      <c r="EC255" s="161">
        <f>+EB248</f>
        <v/>
      </c>
      <c r="ED255" s="161">
        <f>+EC248</f>
        <v/>
      </c>
      <c r="EE255" s="161">
        <f>+ED248</f>
        <v/>
      </c>
      <c r="EF255" s="161">
        <f>+EE248</f>
        <v/>
      </c>
      <c r="EG255" s="161">
        <f>+EF248</f>
        <v/>
      </c>
      <c r="EH255" s="161">
        <f>+EG248</f>
        <v/>
      </c>
      <c r="EI255" s="161">
        <f>+EH248</f>
        <v/>
      </c>
      <c r="EJ255" s="161">
        <f>+EI248</f>
        <v/>
      </c>
      <c r="EK255" s="161">
        <f>+EJ248</f>
        <v/>
      </c>
      <c r="EL255" s="161">
        <f>+EK248</f>
        <v/>
      </c>
      <c r="EM255" s="161">
        <f>+EL248</f>
        <v/>
      </c>
      <c r="EN255" s="161">
        <f>+EM248</f>
        <v/>
      </c>
    </row>
    <row r="256" ht="13.5" customHeight="1" thickBot="1">
      <c r="AV256" s="161">
        <f>+IF(ISERROR(PV($E$13,A257,,D257)),0,(PV($E$13,A257,,D257)))</f>
        <v/>
      </c>
      <c r="AW256" s="161">
        <f>+IF(ISERROR(PV($E$13,A257,,#REF!)),0,(PV($E$13,A257,,#REF!)))</f>
        <v/>
      </c>
      <c r="DC256" s="1564" t="n">
        <v>16</v>
      </c>
      <c r="DD256" s="192">
        <f>+DC249</f>
        <v/>
      </c>
      <c r="DE256" s="192">
        <f>+DD249</f>
        <v/>
      </c>
      <c r="DF256" s="192">
        <f>+DE249</f>
        <v/>
      </c>
      <c r="DG256" s="192">
        <f>+DF249</f>
        <v/>
      </c>
      <c r="DH256" s="192">
        <f>+DG249</f>
        <v/>
      </c>
      <c r="DI256" s="192">
        <f>+DH249</f>
        <v/>
      </c>
      <c r="DJ256" s="192">
        <f>+DI249</f>
        <v/>
      </c>
      <c r="DK256" s="192">
        <f>+DJ249</f>
        <v/>
      </c>
      <c r="DL256" s="192">
        <f>+DK249</f>
        <v/>
      </c>
      <c r="DM256" s="192">
        <f>+DL249</f>
        <v/>
      </c>
      <c r="DN256" s="192">
        <f>+DM249</f>
        <v/>
      </c>
      <c r="DO256" s="192">
        <f>+DN249</f>
        <v/>
      </c>
      <c r="DP256" s="192">
        <f>+DO249</f>
        <v/>
      </c>
      <c r="DQ256" s="192">
        <f>+DP249</f>
        <v/>
      </c>
      <c r="DR256" s="192">
        <f>+DQ249</f>
        <v/>
      </c>
      <c r="DS256" s="192">
        <f>+DR249</f>
        <v/>
      </c>
      <c r="DT256" s="192">
        <f>+DS249</f>
        <v/>
      </c>
      <c r="DU256" s="192">
        <f>+DT249</f>
        <v/>
      </c>
      <c r="DV256" s="192">
        <f>+DU249</f>
        <v/>
      </c>
      <c r="DW256" s="192">
        <f>+DV249</f>
        <v/>
      </c>
      <c r="DX256" s="192">
        <f>+DW249</f>
        <v/>
      </c>
      <c r="DY256" s="192">
        <f>+DX249</f>
        <v/>
      </c>
      <c r="DZ256" s="192">
        <f>+DY249</f>
        <v/>
      </c>
      <c r="EA256" s="192">
        <f>+DZ249</f>
        <v/>
      </c>
      <c r="EB256" s="192">
        <f>+EA249</f>
        <v/>
      </c>
      <c r="EC256" s="192">
        <f>+EB249</f>
        <v/>
      </c>
      <c r="ED256" s="192">
        <f>+EC249</f>
        <v/>
      </c>
      <c r="EE256" s="192">
        <f>+ED249</f>
        <v/>
      </c>
      <c r="EF256" s="192">
        <f>+EE249</f>
        <v/>
      </c>
      <c r="EG256" s="192">
        <f>+EF249</f>
        <v/>
      </c>
      <c r="EH256" s="192">
        <f>+EG249</f>
        <v/>
      </c>
      <c r="EI256" s="192">
        <f>+EH249</f>
        <v/>
      </c>
      <c r="EJ256" s="192">
        <f>+EI249</f>
        <v/>
      </c>
      <c r="EK256" s="192">
        <f>+EJ249</f>
        <v/>
      </c>
      <c r="EL256" s="192">
        <f>+EK249</f>
        <v/>
      </c>
      <c r="EM256" s="192">
        <f>+EL249</f>
        <v/>
      </c>
      <c r="EN256" s="192">
        <f>+EM249</f>
        <v/>
      </c>
    </row>
    <row r="257" ht="13.5" customHeight="1" thickTop="1">
      <c r="AV257" s="161">
        <f>+IF(ISERROR(PV($E$13,A258,,D258)),0,(PV($E$13,A258,,D258)))</f>
        <v/>
      </c>
      <c r="AW257" s="161">
        <f>+IF(ISERROR(PV($E$13,A258,,#REF!)),0,(PV($E$13,A258,,#REF!)))</f>
        <v/>
      </c>
      <c r="DD257" s="161">
        <f>+DC250</f>
        <v/>
      </c>
      <c r="DE257" s="161">
        <f>+DD250</f>
        <v/>
      </c>
      <c r="DF257" s="161">
        <f>+DE250</f>
        <v/>
      </c>
      <c r="DG257" s="161">
        <f>+DF250</f>
        <v/>
      </c>
      <c r="DH257" s="161">
        <f>+DG250</f>
        <v/>
      </c>
      <c r="DI257" s="161">
        <f>+DH250</f>
        <v/>
      </c>
      <c r="DJ257" s="161">
        <f>+DI250</f>
        <v/>
      </c>
      <c r="DK257" s="161">
        <f>+DJ250</f>
        <v/>
      </c>
      <c r="DL257" s="161">
        <f>+DK250</f>
        <v/>
      </c>
      <c r="DM257" s="161">
        <f>+DL250</f>
        <v/>
      </c>
      <c r="DN257" s="161">
        <f>+DM250</f>
        <v/>
      </c>
      <c r="DO257" s="161">
        <f>+DN250</f>
        <v/>
      </c>
      <c r="DP257" s="161">
        <f>+DO250</f>
        <v/>
      </c>
      <c r="DQ257" s="161">
        <f>+DP250</f>
        <v/>
      </c>
      <c r="DR257" s="161">
        <f>+DQ250</f>
        <v/>
      </c>
      <c r="DS257" s="161">
        <f>+DR250</f>
        <v/>
      </c>
      <c r="DT257" s="161">
        <f>+DS250</f>
        <v/>
      </c>
      <c r="DU257" s="161">
        <f>+DT250</f>
        <v/>
      </c>
      <c r="DV257" s="161">
        <f>+DU250</f>
        <v/>
      </c>
      <c r="DW257" s="161">
        <f>+DV250</f>
        <v/>
      </c>
      <c r="DX257" s="161">
        <f>+DW250</f>
        <v/>
      </c>
      <c r="DY257" s="161">
        <f>+DX250</f>
        <v/>
      </c>
      <c r="DZ257" s="161">
        <f>+DY250</f>
        <v/>
      </c>
      <c r="EA257" s="161">
        <f>+DZ250</f>
        <v/>
      </c>
      <c r="EB257" s="161">
        <f>+EA250</f>
        <v/>
      </c>
      <c r="EC257" s="161">
        <f>+EB250</f>
        <v/>
      </c>
      <c r="ED257" s="161">
        <f>+EC250</f>
        <v/>
      </c>
      <c r="EE257" s="161">
        <f>+ED250</f>
        <v/>
      </c>
      <c r="EF257" s="161">
        <f>+EE250</f>
        <v/>
      </c>
      <c r="EG257" s="161">
        <f>+EF250</f>
        <v/>
      </c>
      <c r="EH257" s="161">
        <f>+EG250</f>
        <v/>
      </c>
      <c r="EI257" s="161">
        <f>+EH250</f>
        <v/>
      </c>
      <c r="EJ257" s="161">
        <f>+EI250</f>
        <v/>
      </c>
      <c r="EK257" s="161">
        <f>+EJ250</f>
        <v/>
      </c>
      <c r="EL257" s="161">
        <f>+EK250</f>
        <v/>
      </c>
      <c r="EM257" s="161">
        <f>+EL250</f>
        <v/>
      </c>
      <c r="EN257" s="161">
        <f>+EM250</f>
        <v/>
      </c>
    </row>
    <row r="258">
      <c r="AV258" s="161">
        <f>+IF(ISERROR(PV($E$13,A259,,D259)),0,(PV($E$13,A259,,D259)))</f>
        <v/>
      </c>
      <c r="AW258" s="161">
        <f>+IF(ISERROR(PV($E$13,A259,,#REF!)),0,(PV($E$13,A259,,#REF!)))</f>
        <v/>
      </c>
    </row>
    <row r="259">
      <c r="AV259" s="161">
        <f>+IF(ISERROR(PV($E$13,A260,,D260)),0,(PV($E$13,A260,,D260)))</f>
        <v/>
      </c>
      <c r="AW259" s="161">
        <f>+IF(ISERROR(PV($E$13,A260,,#REF!)),0,(PV($E$13,A260,,#REF!)))</f>
        <v/>
      </c>
      <c r="DE259" s="161">
        <f>+DD252</f>
        <v/>
      </c>
      <c r="DF259" s="161">
        <f>+DE252</f>
        <v/>
      </c>
      <c r="DG259" s="161">
        <f>+DF252</f>
        <v/>
      </c>
      <c r="DH259" s="161">
        <f>+DG252</f>
        <v/>
      </c>
      <c r="DI259" s="161">
        <f>+DH252</f>
        <v/>
      </c>
      <c r="DJ259" s="161">
        <f>+DI252</f>
        <v/>
      </c>
      <c r="DK259" s="161">
        <f>+DJ252</f>
        <v/>
      </c>
      <c r="DL259" s="161">
        <f>+DK252</f>
        <v/>
      </c>
      <c r="DM259" s="161">
        <f>+DL252</f>
        <v/>
      </c>
      <c r="DN259" s="161">
        <f>+DM252</f>
        <v/>
      </c>
      <c r="DO259" s="161">
        <f>+DN252</f>
        <v/>
      </c>
      <c r="DP259" s="161">
        <f>+DO252</f>
        <v/>
      </c>
      <c r="DQ259" s="161">
        <f>+DP252</f>
        <v/>
      </c>
      <c r="DR259" s="161">
        <f>+DQ252</f>
        <v/>
      </c>
      <c r="DS259" s="161">
        <f>+DR252</f>
        <v/>
      </c>
      <c r="DT259" s="161">
        <f>+DS252</f>
        <v/>
      </c>
      <c r="DU259" s="161">
        <f>+DT252</f>
        <v/>
      </c>
      <c r="DV259" s="161">
        <f>+DU252</f>
        <v/>
      </c>
      <c r="DW259" s="161">
        <f>+DV252</f>
        <v/>
      </c>
      <c r="DX259" s="161">
        <f>+DW252</f>
        <v/>
      </c>
      <c r="DY259" s="161">
        <f>+DX252</f>
        <v/>
      </c>
      <c r="DZ259" s="161">
        <f>+DY252</f>
        <v/>
      </c>
      <c r="EA259" s="161">
        <f>+DZ252</f>
        <v/>
      </c>
      <c r="EB259" s="161">
        <f>+EA252</f>
        <v/>
      </c>
      <c r="EC259" s="161">
        <f>+EB252</f>
        <v/>
      </c>
      <c r="ED259" s="161">
        <f>+EC252</f>
        <v/>
      </c>
      <c r="EE259" s="161">
        <f>+ED252</f>
        <v/>
      </c>
      <c r="EF259" s="161">
        <f>+EE252</f>
        <v/>
      </c>
      <c r="EG259" s="161">
        <f>+EF252</f>
        <v/>
      </c>
      <c r="EH259" s="161">
        <f>+EG252</f>
        <v/>
      </c>
      <c r="EI259" s="161">
        <f>+EH252</f>
        <v/>
      </c>
      <c r="EJ259" s="161">
        <f>+EI252</f>
        <v/>
      </c>
      <c r="EK259" s="161">
        <f>+EJ252</f>
        <v/>
      </c>
      <c r="EL259" s="161">
        <f>+EK252</f>
        <v/>
      </c>
      <c r="EM259" s="161">
        <f>+EL252</f>
        <v/>
      </c>
      <c r="EN259" s="161">
        <f>+EM252</f>
        <v/>
      </c>
      <c r="EO259" s="161">
        <f>+EN252</f>
        <v/>
      </c>
    </row>
    <row r="260">
      <c r="AV260" s="161">
        <f>+IF(ISERROR(PV($E$13,A261,,D261)),0,(PV($E$13,A261,,D261)))</f>
        <v/>
      </c>
      <c r="AW260" s="161">
        <f>+IF(ISERROR(PV($E$13,A261,,#REF!)),0,(PV($E$13,A261,,#REF!)))</f>
        <v/>
      </c>
      <c r="DE260" s="161">
        <f>+DD253</f>
        <v/>
      </c>
      <c r="DF260" s="161">
        <f>+DE253</f>
        <v/>
      </c>
      <c r="DG260" s="161">
        <f>+DF253</f>
        <v/>
      </c>
      <c r="DH260" s="161">
        <f>+DG253</f>
        <v/>
      </c>
      <c r="DI260" s="161">
        <f>+DH253</f>
        <v/>
      </c>
      <c r="DJ260" s="161">
        <f>+DI253</f>
        <v/>
      </c>
      <c r="DK260" s="161">
        <f>+DJ253</f>
        <v/>
      </c>
      <c r="DL260" s="161">
        <f>+DK253</f>
        <v/>
      </c>
      <c r="DM260" s="161">
        <f>+DL253</f>
        <v/>
      </c>
      <c r="DN260" s="161">
        <f>+DM253</f>
        <v/>
      </c>
      <c r="DO260" s="161">
        <f>+DN253</f>
        <v/>
      </c>
      <c r="DP260" s="161">
        <f>+DO253</f>
        <v/>
      </c>
      <c r="DQ260" s="161">
        <f>+DP253</f>
        <v/>
      </c>
      <c r="DR260" s="161">
        <f>+DQ253</f>
        <v/>
      </c>
      <c r="DS260" s="161">
        <f>+DR253</f>
        <v/>
      </c>
      <c r="DT260" s="161">
        <f>+DS253</f>
        <v/>
      </c>
      <c r="DU260" s="161">
        <f>+DT253</f>
        <v/>
      </c>
      <c r="DV260" s="161">
        <f>+DU253</f>
        <v/>
      </c>
      <c r="DW260" s="161">
        <f>+DV253</f>
        <v/>
      </c>
      <c r="DX260" s="161">
        <f>+DW253</f>
        <v/>
      </c>
      <c r="DY260" s="161">
        <f>+DX253</f>
        <v/>
      </c>
      <c r="DZ260" s="161">
        <f>+DY253</f>
        <v/>
      </c>
      <c r="EA260" s="161">
        <f>+DZ253</f>
        <v/>
      </c>
      <c r="EB260" s="161">
        <f>+EA253</f>
        <v/>
      </c>
      <c r="EC260" s="161">
        <f>+EB253</f>
        <v/>
      </c>
      <c r="ED260" s="161">
        <f>+EC253</f>
        <v/>
      </c>
      <c r="EE260" s="161">
        <f>+ED253</f>
        <v/>
      </c>
      <c r="EF260" s="161">
        <f>+EE253</f>
        <v/>
      </c>
      <c r="EG260" s="161">
        <f>+EF253</f>
        <v/>
      </c>
      <c r="EH260" s="161">
        <f>+EG253</f>
        <v/>
      </c>
      <c r="EI260" s="161">
        <f>+EH253</f>
        <v/>
      </c>
      <c r="EJ260" s="161">
        <f>+EI253</f>
        <v/>
      </c>
      <c r="EK260" s="161">
        <f>+EJ253</f>
        <v/>
      </c>
      <c r="EL260" s="161">
        <f>+EK253</f>
        <v/>
      </c>
      <c r="EM260" s="161">
        <f>+EL253</f>
        <v/>
      </c>
      <c r="EN260" s="161">
        <f>+EM253</f>
        <v/>
      </c>
      <c r="EO260" s="161">
        <f>+EN253</f>
        <v/>
      </c>
    </row>
    <row r="261" ht="13.5" customHeight="1" thickBot="1">
      <c r="S261" s="242" t="n"/>
      <c r="AV261" s="161">
        <f>+IF(ISERROR(PV($E$13,A262,,D262)),0,(PV($E$13,A262,,D262)))</f>
        <v/>
      </c>
      <c r="AW261" s="161">
        <f>+IF(ISERROR(PV($E$13,A262,,#REF!)),0,(PV($E$13,A262,,#REF!)))</f>
        <v/>
      </c>
      <c r="DE261" s="192">
        <f>+DD254</f>
        <v/>
      </c>
      <c r="DF261" s="192">
        <f>+DE254</f>
        <v/>
      </c>
      <c r="DG261" s="192">
        <f>+DF254</f>
        <v/>
      </c>
      <c r="DH261" s="192">
        <f>+DG254</f>
        <v/>
      </c>
      <c r="DI261" s="192">
        <f>+DH254</f>
        <v/>
      </c>
      <c r="DJ261" s="192">
        <f>+DI254</f>
        <v/>
      </c>
      <c r="DK261" s="192">
        <f>+DJ254</f>
        <v/>
      </c>
      <c r="DL261" s="192">
        <f>+DK254</f>
        <v/>
      </c>
      <c r="DM261" s="192">
        <f>+DL254</f>
        <v/>
      </c>
      <c r="DN261" s="192">
        <f>+DM254</f>
        <v/>
      </c>
      <c r="DO261" s="192">
        <f>+DN254</f>
        <v/>
      </c>
      <c r="DP261" s="192">
        <f>+DO254</f>
        <v/>
      </c>
      <c r="DQ261" s="192">
        <f>+DP254</f>
        <v/>
      </c>
      <c r="DR261" s="192">
        <f>+DQ254</f>
        <v/>
      </c>
      <c r="DS261" s="192">
        <f>+DR254</f>
        <v/>
      </c>
      <c r="DT261" s="192">
        <f>+DS254</f>
        <v/>
      </c>
      <c r="DU261" s="192">
        <f>+DT254</f>
        <v/>
      </c>
      <c r="DV261" s="192">
        <f>+DU254</f>
        <v/>
      </c>
      <c r="DW261" s="192">
        <f>+DV254</f>
        <v/>
      </c>
      <c r="DX261" s="192">
        <f>+DW254</f>
        <v/>
      </c>
      <c r="DY261" s="192">
        <f>+DX254</f>
        <v/>
      </c>
      <c r="DZ261" s="192">
        <f>+DY254</f>
        <v/>
      </c>
      <c r="EA261" s="192">
        <f>+DZ254</f>
        <v/>
      </c>
      <c r="EB261" s="192">
        <f>+EA254</f>
        <v/>
      </c>
      <c r="EC261" s="192">
        <f>+EB254</f>
        <v/>
      </c>
      <c r="ED261" s="192">
        <f>+EC254</f>
        <v/>
      </c>
      <c r="EE261" s="192">
        <f>+ED254</f>
        <v/>
      </c>
      <c r="EF261" s="192">
        <f>+EE254</f>
        <v/>
      </c>
      <c r="EG261" s="192">
        <f>+EF254</f>
        <v/>
      </c>
      <c r="EH261" s="192">
        <f>+EG254</f>
        <v/>
      </c>
      <c r="EI261" s="192">
        <f>+EH254</f>
        <v/>
      </c>
      <c r="EJ261" s="192">
        <f>+EI254</f>
        <v/>
      </c>
      <c r="EK261" s="192">
        <f>+EJ254</f>
        <v/>
      </c>
      <c r="EL261" s="192">
        <f>+EK254</f>
        <v/>
      </c>
      <c r="EM261" s="192">
        <f>+EL254</f>
        <v/>
      </c>
      <c r="EN261" s="192">
        <f>+EM254</f>
        <v/>
      </c>
      <c r="EO261" s="192">
        <f>+EN254</f>
        <v/>
      </c>
    </row>
    <row r="262" ht="13.5" customHeight="1" thickTop="1">
      <c r="K262" s="242" t="n"/>
      <c r="AV262" s="161">
        <f>+IF(ISERROR(PV($E$13,A263,,D263)),0,(PV($E$13,A263,,D263)))</f>
        <v/>
      </c>
      <c r="AW262" s="161">
        <f>+IF(ISERROR(PV($E$13,A263,,#REF!)),0,(PV($E$13,A263,,#REF!)))</f>
        <v/>
      </c>
      <c r="DE262" s="161">
        <f>+DD255</f>
        <v/>
      </c>
      <c r="DF262" s="161">
        <f>+DE255</f>
        <v/>
      </c>
      <c r="DG262" s="161">
        <f>+DF255</f>
        <v/>
      </c>
      <c r="DH262" s="161">
        <f>+DG255</f>
        <v/>
      </c>
      <c r="DI262" s="161">
        <f>+DH255</f>
        <v/>
      </c>
      <c r="DJ262" s="161">
        <f>+DI255</f>
        <v/>
      </c>
      <c r="DK262" s="161">
        <f>+DJ255</f>
        <v/>
      </c>
      <c r="DL262" s="161">
        <f>+DK255</f>
        <v/>
      </c>
      <c r="DM262" s="161">
        <f>+DL255</f>
        <v/>
      </c>
      <c r="DN262" s="161">
        <f>+DM255</f>
        <v/>
      </c>
      <c r="DO262" s="161">
        <f>+DN255</f>
        <v/>
      </c>
      <c r="DP262" s="161">
        <f>+DO255</f>
        <v/>
      </c>
      <c r="DQ262" s="161">
        <f>+DP255</f>
        <v/>
      </c>
      <c r="DR262" s="161">
        <f>+DQ255</f>
        <v/>
      </c>
      <c r="DS262" s="161">
        <f>+DR255</f>
        <v/>
      </c>
      <c r="DT262" s="161">
        <f>+DS255</f>
        <v/>
      </c>
      <c r="DU262" s="161">
        <f>+DT255</f>
        <v/>
      </c>
      <c r="DV262" s="161">
        <f>+DU255</f>
        <v/>
      </c>
      <c r="DW262" s="161">
        <f>+DV255</f>
        <v/>
      </c>
      <c r="DX262" s="161">
        <f>+DW255</f>
        <v/>
      </c>
      <c r="DY262" s="161">
        <f>+DX255</f>
        <v/>
      </c>
      <c r="DZ262" s="161">
        <f>+DY255</f>
        <v/>
      </c>
      <c r="EA262" s="161">
        <f>+DZ255</f>
        <v/>
      </c>
      <c r="EB262" s="161">
        <f>+EA255</f>
        <v/>
      </c>
      <c r="EC262" s="161">
        <f>+EB255</f>
        <v/>
      </c>
      <c r="ED262" s="161">
        <f>+EC255</f>
        <v/>
      </c>
      <c r="EE262" s="161">
        <f>+ED255</f>
        <v/>
      </c>
      <c r="EF262" s="161">
        <f>+EE255</f>
        <v/>
      </c>
      <c r="EG262" s="161">
        <f>+EF255</f>
        <v/>
      </c>
      <c r="EH262" s="161">
        <f>+EG255</f>
        <v/>
      </c>
      <c r="EI262" s="161">
        <f>+EH255</f>
        <v/>
      </c>
      <c r="EJ262" s="161">
        <f>+EI255</f>
        <v/>
      </c>
      <c r="EK262" s="161">
        <f>+EJ255</f>
        <v/>
      </c>
      <c r="EL262" s="161">
        <f>+EK255</f>
        <v/>
      </c>
      <c r="EM262" s="161">
        <f>+EL255</f>
        <v/>
      </c>
      <c r="EN262" s="161">
        <f>+EM255</f>
        <v/>
      </c>
      <c r="EO262" s="161">
        <f>+EN255</f>
        <v/>
      </c>
    </row>
    <row r="263" ht="13.5" customHeight="1" thickBot="1">
      <c r="E263" s="242" t="n"/>
      <c r="R263" s="242" t="n"/>
      <c r="S263" s="223" t="n"/>
      <c r="AV263" s="161">
        <f>+IF(ISERROR(PV($E$13,A264,,D264)),0,(PV($E$13,A264,,D264)))</f>
        <v/>
      </c>
      <c r="AW263" s="161">
        <f>+IF(ISERROR(PV($E$13,A264,,#REF!)),0,(PV($E$13,A264,,#REF!)))</f>
        <v/>
      </c>
      <c r="DD263" s="1564" t="n">
        <v>17</v>
      </c>
      <c r="DE263" s="192">
        <f>+DD256</f>
        <v/>
      </c>
      <c r="DF263" s="192">
        <f>+DE256</f>
        <v/>
      </c>
      <c r="DG263" s="192">
        <f>+DF256</f>
        <v/>
      </c>
      <c r="DH263" s="192">
        <f>+DG256</f>
        <v/>
      </c>
      <c r="DI263" s="192">
        <f>+DH256</f>
        <v/>
      </c>
      <c r="DJ263" s="192">
        <f>+DI256</f>
        <v/>
      </c>
      <c r="DK263" s="192">
        <f>+DJ256</f>
        <v/>
      </c>
      <c r="DL263" s="192">
        <f>+DK256</f>
        <v/>
      </c>
      <c r="DM263" s="192">
        <f>+DL256</f>
        <v/>
      </c>
      <c r="DN263" s="192">
        <f>+DM256</f>
        <v/>
      </c>
      <c r="DO263" s="192">
        <f>+DN256</f>
        <v/>
      </c>
      <c r="DP263" s="192">
        <f>+DO256</f>
        <v/>
      </c>
      <c r="DQ263" s="192">
        <f>+DP256</f>
        <v/>
      </c>
      <c r="DR263" s="192">
        <f>+DQ256</f>
        <v/>
      </c>
      <c r="DS263" s="192">
        <f>+DR256</f>
        <v/>
      </c>
      <c r="DT263" s="192">
        <f>+DS256</f>
        <v/>
      </c>
      <c r="DU263" s="192">
        <f>+DT256</f>
        <v/>
      </c>
      <c r="DV263" s="192">
        <f>+DU256</f>
        <v/>
      </c>
      <c r="DW263" s="192">
        <f>+DV256</f>
        <v/>
      </c>
      <c r="DX263" s="192">
        <f>+DW256</f>
        <v/>
      </c>
      <c r="DY263" s="192">
        <f>+DX256</f>
        <v/>
      </c>
      <c r="DZ263" s="192">
        <f>+DY256</f>
        <v/>
      </c>
      <c r="EA263" s="192">
        <f>+DZ256</f>
        <v/>
      </c>
      <c r="EB263" s="192">
        <f>+EA256</f>
        <v/>
      </c>
      <c r="EC263" s="192">
        <f>+EB256</f>
        <v/>
      </c>
      <c r="ED263" s="192">
        <f>+EC256</f>
        <v/>
      </c>
      <c r="EE263" s="192">
        <f>+ED256</f>
        <v/>
      </c>
      <c r="EF263" s="192">
        <f>+EE256</f>
        <v/>
      </c>
      <c r="EG263" s="192">
        <f>+EF256</f>
        <v/>
      </c>
      <c r="EH263" s="192">
        <f>+EG256</f>
        <v/>
      </c>
      <c r="EI263" s="192">
        <f>+EH256</f>
        <v/>
      </c>
      <c r="EJ263" s="192">
        <f>+EI256</f>
        <v/>
      </c>
      <c r="EK263" s="192">
        <f>+EJ256</f>
        <v/>
      </c>
      <c r="EL263" s="192">
        <f>+EK256</f>
        <v/>
      </c>
      <c r="EM263" s="192">
        <f>+EL256</f>
        <v/>
      </c>
      <c r="EN263" s="192">
        <f>+EM256</f>
        <v/>
      </c>
      <c r="EO263" s="192">
        <f>+EN256</f>
        <v/>
      </c>
    </row>
    <row r="264" ht="13.5" customHeight="1" thickTop="1">
      <c r="K264" s="1793" t="n"/>
      <c r="S264" s="223" t="n"/>
      <c r="AV264" s="161">
        <f>+IF(ISERROR(PV($E$13,A265,,D265)),0,(PV($E$13,A265,,D265)))</f>
        <v/>
      </c>
      <c r="AW264" s="161">
        <f>+IF(ISERROR(PV($E$13,A265,,#REF!)),0,(PV($E$13,A265,,#REF!)))</f>
        <v/>
      </c>
      <c r="DE264" s="161">
        <f>+DD257</f>
        <v/>
      </c>
      <c r="DF264" s="161">
        <f>+DE257</f>
        <v/>
      </c>
      <c r="DG264" s="161">
        <f>+DF257</f>
        <v/>
      </c>
      <c r="DH264" s="161">
        <f>+DG257</f>
        <v/>
      </c>
      <c r="DI264" s="161">
        <f>+DH257</f>
        <v/>
      </c>
      <c r="DJ264" s="161">
        <f>+DI257</f>
        <v/>
      </c>
      <c r="DK264" s="161">
        <f>+DJ257</f>
        <v/>
      </c>
      <c r="DL264" s="161">
        <f>+DK257</f>
        <v/>
      </c>
      <c r="DM264" s="161">
        <f>+DL257</f>
        <v/>
      </c>
      <c r="DN264" s="161">
        <f>+DM257</f>
        <v/>
      </c>
      <c r="DO264" s="161">
        <f>+DN257</f>
        <v/>
      </c>
      <c r="DP264" s="161">
        <f>+DO257</f>
        <v/>
      </c>
      <c r="DQ264" s="161">
        <f>+DP257</f>
        <v/>
      </c>
      <c r="DR264" s="161">
        <f>+DQ257</f>
        <v/>
      </c>
      <c r="DS264" s="161">
        <f>+DR257</f>
        <v/>
      </c>
      <c r="DT264" s="161">
        <f>+DS257</f>
        <v/>
      </c>
      <c r="DU264" s="161">
        <f>+DT257</f>
        <v/>
      </c>
      <c r="DV264" s="161">
        <f>+DU257</f>
        <v/>
      </c>
      <c r="DW264" s="161">
        <f>+DV257</f>
        <v/>
      </c>
      <c r="DX264" s="161">
        <f>+DW257</f>
        <v/>
      </c>
      <c r="DY264" s="161">
        <f>+DX257</f>
        <v/>
      </c>
      <c r="DZ264" s="161">
        <f>+DY257</f>
        <v/>
      </c>
      <c r="EA264" s="161">
        <f>+DZ257</f>
        <v/>
      </c>
      <c r="EB264" s="161">
        <f>+EA257</f>
        <v/>
      </c>
      <c r="EC264" s="161">
        <f>+EB257</f>
        <v/>
      </c>
      <c r="ED264" s="161">
        <f>+EC257</f>
        <v/>
      </c>
      <c r="EE264" s="161">
        <f>+ED257</f>
        <v/>
      </c>
      <c r="EF264" s="161">
        <f>+EE257</f>
        <v/>
      </c>
      <c r="EG264" s="161">
        <f>+EF257</f>
        <v/>
      </c>
      <c r="EH264" s="161">
        <f>+EG257</f>
        <v/>
      </c>
      <c r="EI264" s="161">
        <f>+EH257</f>
        <v/>
      </c>
      <c r="EJ264" s="161">
        <f>+EI257</f>
        <v/>
      </c>
      <c r="EK264" s="161">
        <f>+EJ257</f>
        <v/>
      </c>
      <c r="EL264" s="161">
        <f>+EK257</f>
        <v/>
      </c>
      <c r="EM264" s="161">
        <f>+EL257</f>
        <v/>
      </c>
      <c r="EN264" s="161">
        <f>+EM257</f>
        <v/>
      </c>
      <c r="EO264" s="161">
        <f>+EN257</f>
        <v/>
      </c>
    </row>
    <row r="265">
      <c r="E265" s="1793" t="n"/>
      <c r="K265" s="1793" t="n"/>
      <c r="R265" s="223" t="n"/>
      <c r="S265" s="244" t="n"/>
      <c r="AV265" s="161">
        <f>+IF(ISERROR(PV($E$13,A266,,D266)),0,(PV($E$13,A266,,D266)))</f>
        <v/>
      </c>
      <c r="AW265" s="161">
        <f>+IF(ISERROR(PV($E$13,A266,,#REF!)),0,(PV($E$13,A266,,#REF!)))</f>
        <v/>
      </c>
    </row>
    <row r="266">
      <c r="E266" s="1793" t="n"/>
      <c r="K266" s="1794" t="n"/>
      <c r="R266" s="223" t="n"/>
      <c r="S266" s="223" t="n"/>
      <c r="AV266" s="161">
        <f>+IF(ISERROR(PV($E$13,A267,,D267)),0,(PV($E$13,A267,,D267)))</f>
        <v/>
      </c>
      <c r="AW266" s="161">
        <f>+IF(ISERROR(PV($E$13,A267,,#REF!)),0,(PV($E$13,A267,,#REF!)))</f>
        <v/>
      </c>
      <c r="DF266" s="161">
        <f>+CZ226</f>
        <v/>
      </c>
      <c r="DG266" s="161">
        <f>+DA226</f>
        <v/>
      </c>
      <c r="DH266" s="161">
        <f>+DB226</f>
        <v/>
      </c>
      <c r="DI266" s="161">
        <f>+DC226</f>
        <v/>
      </c>
      <c r="DJ266" s="161">
        <f>+DD226</f>
        <v/>
      </c>
      <c r="DK266" s="161">
        <f>+DE226</f>
        <v/>
      </c>
      <c r="DL266" s="161">
        <f>+DF226</f>
        <v/>
      </c>
      <c r="DM266" s="161">
        <f>+DG226</f>
        <v/>
      </c>
      <c r="DN266" s="161">
        <f>+DH226</f>
        <v/>
      </c>
      <c r="DO266" s="161">
        <f>+DI226</f>
        <v/>
      </c>
      <c r="DP266" s="161">
        <f>+DJ226</f>
        <v/>
      </c>
      <c r="DQ266" s="161">
        <f>+DK226</f>
        <v/>
      </c>
      <c r="DR266" s="161">
        <f>+DL226</f>
        <v/>
      </c>
      <c r="DS266" s="161">
        <f>+DM226</f>
        <v/>
      </c>
      <c r="DT266" s="161">
        <f>+DN226</f>
        <v/>
      </c>
      <c r="DU266" s="161">
        <f>+DO226</f>
        <v/>
      </c>
      <c r="DV266" s="161">
        <f>+DP226</f>
        <v/>
      </c>
      <c r="DW266" s="161">
        <f>+DQ226</f>
        <v/>
      </c>
      <c r="DX266" s="161">
        <f>+DR226</f>
        <v/>
      </c>
      <c r="DY266" s="161">
        <f>+DS226</f>
        <v/>
      </c>
      <c r="DZ266" s="161">
        <f>+DT226</f>
        <v/>
      </c>
      <c r="EA266" s="161">
        <f>+DU226</f>
        <v/>
      </c>
      <c r="EB266" s="161">
        <f>+DV226</f>
        <v/>
      </c>
      <c r="EC266" s="161">
        <f>+DW226</f>
        <v/>
      </c>
      <c r="ED266" s="161">
        <f>+DX226</f>
        <v/>
      </c>
      <c r="EE266" s="161">
        <f>+DY226</f>
        <v/>
      </c>
      <c r="EF266" s="161">
        <f>+DZ226</f>
        <v/>
      </c>
      <c r="EG266" s="161">
        <f>+EA226</f>
        <v/>
      </c>
      <c r="EH266" s="161">
        <f>+EB226</f>
        <v/>
      </c>
      <c r="EI266" s="161">
        <f>+EC226</f>
        <v/>
      </c>
      <c r="EJ266" s="161">
        <f>+ED226</f>
        <v/>
      </c>
      <c r="EK266" s="161">
        <f>+EE226</f>
        <v/>
      </c>
      <c r="EL266" s="161">
        <f>+EF226</f>
        <v/>
      </c>
      <c r="EM266" s="161">
        <f>+EG226</f>
        <v/>
      </c>
      <c r="EN266" s="161">
        <f>+EH226</f>
        <v/>
      </c>
      <c r="EO266" s="161">
        <f>+EI226</f>
        <v/>
      </c>
      <c r="EP266" s="161">
        <f>+EJ226</f>
        <v/>
      </c>
    </row>
    <row r="267">
      <c r="E267" s="1794" t="n"/>
      <c r="K267" s="1793" t="n"/>
      <c r="R267" s="244" t="n"/>
      <c r="S267" s="223" t="n"/>
      <c r="AV267" s="161">
        <f>+IF(ISERROR(PV($E$13,A268,,D268)),0,(PV($E$13,A268,,D268)))</f>
        <v/>
      </c>
      <c r="AW267" s="161">
        <f>+IF(ISERROR(PV($E$13,A268,,#REF!)),0,(PV($E$13,A268,,#REF!)))</f>
        <v/>
      </c>
      <c r="DF267" s="161">
        <f>+CW227</f>
        <v/>
      </c>
      <c r="DG267" s="161">
        <f>+CX227</f>
        <v/>
      </c>
      <c r="DH267" s="161">
        <f>+CY227</f>
        <v/>
      </c>
      <c r="DI267" s="161">
        <f>+CZ227</f>
        <v/>
      </c>
      <c r="DJ267" s="161">
        <f>+DA227</f>
        <v/>
      </c>
      <c r="DK267" s="161">
        <f>+DB227</f>
        <v/>
      </c>
      <c r="DL267" s="161">
        <f>+DC227</f>
        <v/>
      </c>
      <c r="DM267" s="161">
        <f>+DD227</f>
        <v/>
      </c>
      <c r="DN267" s="161">
        <f>+DE227</f>
        <v/>
      </c>
      <c r="DO267" s="161">
        <f>+DF227</f>
        <v/>
      </c>
      <c r="DP267" s="161">
        <f>+DG227</f>
        <v/>
      </c>
      <c r="DQ267" s="161">
        <f>+DH227</f>
        <v/>
      </c>
      <c r="DR267" s="161">
        <f>+DI227</f>
        <v/>
      </c>
      <c r="DS267" s="161">
        <f>+DJ227</f>
        <v/>
      </c>
      <c r="DT267" s="161">
        <f>+DK227</f>
        <v/>
      </c>
      <c r="DU267" s="161">
        <f>+DL227</f>
        <v/>
      </c>
      <c r="DV267" s="161">
        <f>+DM227</f>
        <v/>
      </c>
      <c r="DW267" s="161">
        <f>+DN227</f>
        <v/>
      </c>
      <c r="DX267" s="161">
        <f>+DO227</f>
        <v/>
      </c>
      <c r="DY267" s="161">
        <f>+DP227</f>
        <v/>
      </c>
      <c r="DZ267" s="161">
        <f>+DQ227</f>
        <v/>
      </c>
      <c r="EA267" s="161">
        <f>+DR227</f>
        <v/>
      </c>
      <c r="EB267" s="161">
        <f>+DS227</f>
        <v/>
      </c>
      <c r="EC267" s="161">
        <f>+DT227</f>
        <v/>
      </c>
      <c r="ED267" s="161">
        <f>+DU227</f>
        <v/>
      </c>
      <c r="EE267" s="161">
        <f>+DV227</f>
        <v/>
      </c>
      <c r="EF267" s="161">
        <f>+DW227</f>
        <v/>
      </c>
      <c r="EG267" s="161">
        <f>+DX227</f>
        <v/>
      </c>
      <c r="EH267" s="161">
        <f>+DY227</f>
        <v/>
      </c>
      <c r="EI267" s="161">
        <f>+DZ227</f>
        <v/>
      </c>
      <c r="EJ267" s="161">
        <f>+EA227</f>
        <v/>
      </c>
      <c r="EK267" s="161">
        <f>+EB227</f>
        <v/>
      </c>
      <c r="EL267" s="161">
        <f>+EC227</f>
        <v/>
      </c>
      <c r="EM267" s="161">
        <f>+ED227</f>
        <v/>
      </c>
      <c r="EN267" s="161">
        <f>+EE227</f>
        <v/>
      </c>
      <c r="EO267" s="161">
        <f>+EF227</f>
        <v/>
      </c>
      <c r="EP267" s="161">
        <f>+EG227</f>
        <v/>
      </c>
    </row>
    <row r="268" ht="13.5" customHeight="1" thickBot="1">
      <c r="E268" s="1793" t="n"/>
      <c r="K268" s="1793" t="n"/>
      <c r="R268" s="223" t="n"/>
      <c r="S268" s="1795" t="n"/>
      <c r="AV268" s="161">
        <f>+IF(ISERROR(PV($E$13,A269,,D269)),0,(PV($E$13,A269,,D269)))</f>
        <v/>
      </c>
      <c r="AW268" s="161">
        <f>+IF(ISERROR(PV($E$13,A269,,#REF!)),0,(PV($E$13,A269,,#REF!)))</f>
        <v/>
      </c>
      <c r="DF268" s="192">
        <f>+CW228</f>
        <v/>
      </c>
      <c r="DG268" s="192">
        <f>+CX228</f>
        <v/>
      </c>
      <c r="DH268" s="192">
        <f>+CY228</f>
        <v/>
      </c>
      <c r="DI268" s="192">
        <f>+CZ228</f>
        <v/>
      </c>
      <c r="DJ268" s="192">
        <f>+DA228</f>
        <v/>
      </c>
      <c r="DK268" s="192">
        <f>+DB228</f>
        <v/>
      </c>
      <c r="DL268" s="192">
        <f>+DC228</f>
        <v/>
      </c>
      <c r="DM268" s="192">
        <f>+DD228</f>
        <v/>
      </c>
      <c r="DN268" s="192">
        <f>+DE228</f>
        <v/>
      </c>
      <c r="DO268" s="192">
        <f>+DF228</f>
        <v/>
      </c>
      <c r="DP268" s="192">
        <f>+DG228</f>
        <v/>
      </c>
      <c r="DQ268" s="192">
        <f>+DH228</f>
        <v/>
      </c>
      <c r="DR268" s="192">
        <f>+DI228</f>
        <v/>
      </c>
      <c r="DS268" s="192">
        <f>+DJ228</f>
        <v/>
      </c>
      <c r="DT268" s="192">
        <f>+DK228</f>
        <v/>
      </c>
      <c r="DU268" s="192">
        <f>+DL228</f>
        <v/>
      </c>
      <c r="DV268" s="192">
        <f>+DM228</f>
        <v/>
      </c>
      <c r="DW268" s="192">
        <f>+DN228</f>
        <v/>
      </c>
      <c r="DX268" s="192">
        <f>+DO228</f>
        <v/>
      </c>
      <c r="DY268" s="192">
        <f>+DP228</f>
        <v/>
      </c>
      <c r="DZ268" s="192">
        <f>+DQ228</f>
        <v/>
      </c>
      <c r="EA268" s="192">
        <f>+DR228</f>
        <v/>
      </c>
      <c r="EB268" s="192">
        <f>+DS228</f>
        <v/>
      </c>
      <c r="EC268" s="192">
        <f>+DT228</f>
        <v/>
      </c>
      <c r="ED268" s="192">
        <f>+DU228</f>
        <v/>
      </c>
      <c r="EE268" s="192">
        <f>+DV228</f>
        <v/>
      </c>
      <c r="EF268" s="192">
        <f>+DW228</f>
        <v/>
      </c>
      <c r="EG268" s="192">
        <f>+DX228</f>
        <v/>
      </c>
      <c r="EH268" s="192">
        <f>+DY228</f>
        <v/>
      </c>
      <c r="EI268" s="192">
        <f>+DZ228</f>
        <v/>
      </c>
      <c r="EJ268" s="192">
        <f>+EA228</f>
        <v/>
      </c>
      <c r="EK268" s="192">
        <f>+EB228</f>
        <v/>
      </c>
      <c r="EL268" s="192">
        <f>+EC228</f>
        <v/>
      </c>
      <c r="EM268" s="192">
        <f>+ED228</f>
        <v/>
      </c>
      <c r="EN268" s="192">
        <f>+EE228</f>
        <v/>
      </c>
      <c r="EO268" s="192">
        <f>+EF228</f>
        <v/>
      </c>
      <c r="EP268" s="192">
        <f>+EG228</f>
        <v/>
      </c>
    </row>
    <row r="269" ht="13.5" customHeight="1" thickTop="1">
      <c r="E269" s="1793" t="n"/>
      <c r="K269" s="247" t="n"/>
      <c r="R269" s="223" t="n"/>
      <c r="S269" s="247" t="n"/>
      <c r="AV269" s="161">
        <f>+IF(ISERROR(PV($E$13,A270,,D270)),0,(PV($E$13,A270,,D270)))</f>
        <v/>
      </c>
      <c r="AW269" s="161">
        <f>+IF(ISERROR(PV($E$13,A270,,#REF!)),0,(PV($E$13,A270,,#REF!)))</f>
        <v/>
      </c>
      <c r="DF269" s="161">
        <f>+CW229</f>
        <v/>
      </c>
      <c r="DG269" s="161">
        <f>+CX229</f>
        <v/>
      </c>
      <c r="DH269" s="161">
        <f>+CY229</f>
        <v/>
      </c>
      <c r="DI269" s="161">
        <f>+CZ229</f>
        <v/>
      </c>
      <c r="DJ269" s="161">
        <f>+DA229</f>
        <v/>
      </c>
      <c r="DK269" s="161">
        <f>+DB229</f>
        <v/>
      </c>
      <c r="DL269" s="161">
        <f>+DC229</f>
        <v/>
      </c>
      <c r="DM269" s="161">
        <f>+DD229</f>
        <v/>
      </c>
      <c r="DN269" s="161">
        <f>+DE229</f>
        <v/>
      </c>
      <c r="DO269" s="161">
        <f>+DF229</f>
        <v/>
      </c>
      <c r="DP269" s="161">
        <f>+DG229</f>
        <v/>
      </c>
      <c r="DQ269" s="161">
        <f>+DH229</f>
        <v/>
      </c>
      <c r="DR269" s="161">
        <f>+DI229</f>
        <v/>
      </c>
      <c r="DS269" s="161">
        <f>+DJ229</f>
        <v/>
      </c>
      <c r="DT269" s="161">
        <f>+DK229</f>
        <v/>
      </c>
      <c r="DU269" s="161">
        <f>+DL229</f>
        <v/>
      </c>
      <c r="DV269" s="161">
        <f>+DM229</f>
        <v/>
      </c>
      <c r="DW269" s="161">
        <f>+DN229</f>
        <v/>
      </c>
      <c r="DX269" s="161">
        <f>+DO229</f>
        <v/>
      </c>
      <c r="DY269" s="161">
        <f>+DP229</f>
        <v/>
      </c>
      <c r="DZ269" s="161">
        <f>+DQ229</f>
        <v/>
      </c>
      <c r="EA269" s="161">
        <f>+DR229</f>
        <v/>
      </c>
      <c r="EB269" s="161">
        <f>+DS229</f>
        <v/>
      </c>
      <c r="EC269" s="161">
        <f>+DT229</f>
        <v/>
      </c>
      <c r="ED269" s="161">
        <f>+DU229</f>
        <v/>
      </c>
      <c r="EE269" s="161">
        <f>+DV229</f>
        <v/>
      </c>
      <c r="EF269" s="161">
        <f>+DW229</f>
        <v/>
      </c>
      <c r="EG269" s="161">
        <f>+DX229</f>
        <v/>
      </c>
      <c r="EH269" s="161">
        <f>+DY229</f>
        <v/>
      </c>
      <c r="EI269" s="161">
        <f>+DZ229</f>
        <v/>
      </c>
      <c r="EJ269" s="161">
        <f>+EA229</f>
        <v/>
      </c>
      <c r="EK269" s="161">
        <f>+EB229</f>
        <v/>
      </c>
      <c r="EL269" s="161">
        <f>+EC229</f>
        <v/>
      </c>
      <c r="EM269" s="161">
        <f>+ED229</f>
        <v/>
      </c>
      <c r="EN269" s="161">
        <f>+EE229</f>
        <v/>
      </c>
      <c r="EO269" s="161">
        <f>+EF229</f>
        <v/>
      </c>
      <c r="EP269" s="161">
        <f>+EG229</f>
        <v/>
      </c>
    </row>
    <row r="270" ht="13.5" customHeight="1" thickBot="1">
      <c r="E270" s="247" t="n"/>
      <c r="K270" s="247" t="n"/>
      <c r="R270" s="247" t="n"/>
      <c r="S270" s="1795" t="n"/>
      <c r="AV270" s="161">
        <f>+IF(ISERROR(PV($E$13,A271,,D271)),0,(PV($E$13,A271,,D271)))</f>
        <v/>
      </c>
      <c r="AW270" s="161">
        <f>+IF(ISERROR(PV($E$13,A271,,#REF!)),0,(PV($E$13,A271,,#REF!)))</f>
        <v/>
      </c>
      <c r="DE270" s="1564" t="n">
        <v>18</v>
      </c>
      <c r="DF270" s="192">
        <f>+CZ230</f>
        <v/>
      </c>
      <c r="DG270" s="192">
        <f>+DA230</f>
        <v/>
      </c>
      <c r="DH270" s="192">
        <f>+DB230</f>
        <v/>
      </c>
      <c r="DI270" s="192">
        <f>+DC230</f>
        <v/>
      </c>
      <c r="DJ270" s="192">
        <f>+DD230</f>
        <v/>
      </c>
      <c r="DK270" s="192">
        <f>+DE230</f>
        <v/>
      </c>
      <c r="DL270" s="192">
        <f>+DF230</f>
        <v/>
      </c>
      <c r="DM270" s="192">
        <f>+DG230</f>
        <v/>
      </c>
      <c r="DN270" s="192">
        <f>+DH230</f>
        <v/>
      </c>
      <c r="DO270" s="192">
        <f>+DI230</f>
        <v/>
      </c>
      <c r="DP270" s="192">
        <f>+DJ230</f>
        <v/>
      </c>
      <c r="DQ270" s="192">
        <f>+DK230</f>
        <v/>
      </c>
      <c r="DR270" s="192">
        <f>+DL230</f>
        <v/>
      </c>
      <c r="DS270" s="192">
        <f>+DM230</f>
        <v/>
      </c>
      <c r="DT270" s="192">
        <f>+DN230</f>
        <v/>
      </c>
      <c r="DU270" s="192">
        <f>+DO230</f>
        <v/>
      </c>
      <c r="DV270" s="192">
        <f>+DP230</f>
        <v/>
      </c>
      <c r="DW270" s="192">
        <f>+DQ230</f>
        <v/>
      </c>
      <c r="DX270" s="192">
        <f>+DR230</f>
        <v/>
      </c>
      <c r="DY270" s="192">
        <f>+DS230</f>
        <v/>
      </c>
      <c r="DZ270" s="192">
        <f>+DT230</f>
        <v/>
      </c>
      <c r="EA270" s="192">
        <f>+DU230</f>
        <v/>
      </c>
      <c r="EB270" s="192">
        <f>+DV230</f>
        <v/>
      </c>
      <c r="EC270" s="192">
        <f>+DW230</f>
        <v/>
      </c>
      <c r="ED270" s="192">
        <f>+DX230</f>
        <v/>
      </c>
      <c r="EE270" s="192">
        <f>+DY230</f>
        <v/>
      </c>
      <c r="EF270" s="192">
        <f>+DZ230</f>
        <v/>
      </c>
      <c r="EG270" s="192">
        <f>+EA230</f>
        <v/>
      </c>
      <c r="EH270" s="192">
        <f>+EB230</f>
        <v/>
      </c>
      <c r="EI270" s="192">
        <f>+EC230</f>
        <v/>
      </c>
      <c r="EJ270" s="192">
        <f>+ED230</f>
        <v/>
      </c>
      <c r="EK270" s="192">
        <f>+EE230</f>
        <v/>
      </c>
      <c r="EL270" s="192">
        <f>+EF230</f>
        <v/>
      </c>
      <c r="EM270" s="192">
        <f>+EG230</f>
        <v/>
      </c>
      <c r="EN270" s="192">
        <f>+EH230</f>
        <v/>
      </c>
      <c r="EO270" s="192">
        <f>+EI230</f>
        <v/>
      </c>
      <c r="EP270" s="192">
        <f>+EJ230</f>
        <v/>
      </c>
    </row>
    <row r="271" ht="13.5" customHeight="1" thickTop="1">
      <c r="E271" s="247" t="n"/>
      <c r="K271" s="1795" t="n"/>
      <c r="R271" s="247" t="n"/>
      <c r="S271" s="223" t="n"/>
      <c r="AV271" s="161">
        <f>+IF(ISERROR(PV($E$13,A272,,D272)),0,(PV($E$13,A272,,D272)))</f>
        <v/>
      </c>
      <c r="AW271" s="161">
        <f>+IF(ISERROR(PV($E$13,A272,,#REF!)),0,(PV($E$13,A272,,#REF!)))</f>
        <v/>
      </c>
      <c r="DF271" s="161">
        <f>+CZ231</f>
        <v/>
      </c>
      <c r="DG271" s="161">
        <f>+DA231</f>
        <v/>
      </c>
      <c r="DH271" s="161">
        <f>+DB231</f>
        <v/>
      </c>
      <c r="DI271" s="161">
        <f>+DC231</f>
        <v/>
      </c>
      <c r="DJ271" s="161">
        <f>+DD231</f>
        <v/>
      </c>
      <c r="DK271" s="161">
        <f>+DE231</f>
        <v/>
      </c>
      <c r="DL271" s="161">
        <f>+DF231</f>
        <v/>
      </c>
      <c r="DM271" s="161">
        <f>+DG231</f>
        <v/>
      </c>
      <c r="DN271" s="161">
        <f>+DH231</f>
        <v/>
      </c>
      <c r="DO271" s="161">
        <f>+DI231</f>
        <v/>
      </c>
      <c r="DP271" s="161">
        <f>+DJ231</f>
        <v/>
      </c>
      <c r="DQ271" s="161">
        <f>+DK231</f>
        <v/>
      </c>
      <c r="DR271" s="161">
        <f>+DL231</f>
        <v/>
      </c>
      <c r="DS271" s="161">
        <f>+DM231</f>
        <v/>
      </c>
      <c r="DT271" s="161">
        <f>+DN231</f>
        <v/>
      </c>
      <c r="DU271" s="161">
        <f>+DO231</f>
        <v/>
      </c>
      <c r="DV271" s="161">
        <f>+DP231</f>
        <v/>
      </c>
      <c r="DW271" s="161">
        <f>+DQ231</f>
        <v/>
      </c>
      <c r="DX271" s="161">
        <f>+DR231</f>
        <v/>
      </c>
      <c r="DY271" s="161">
        <f>+DS231</f>
        <v/>
      </c>
      <c r="DZ271" s="161">
        <f>+DT231</f>
        <v/>
      </c>
      <c r="EA271" s="161">
        <f>+DU231</f>
        <v/>
      </c>
      <c r="EB271" s="161">
        <f>+DV231</f>
        <v/>
      </c>
      <c r="EC271" s="161">
        <f>+DW231</f>
        <v/>
      </c>
      <c r="ED271" s="161">
        <f>+DX231</f>
        <v/>
      </c>
      <c r="EE271" s="161">
        <f>+DY231</f>
        <v/>
      </c>
      <c r="EF271" s="161">
        <f>+DZ231</f>
        <v/>
      </c>
      <c r="EG271" s="161">
        <f>+EA231</f>
        <v/>
      </c>
      <c r="EH271" s="161">
        <f>+EB231</f>
        <v/>
      </c>
      <c r="EI271" s="161">
        <f>+EC231</f>
        <v/>
      </c>
      <c r="EJ271" s="161">
        <f>+ED231</f>
        <v/>
      </c>
      <c r="EK271" s="161">
        <f>+EE231</f>
        <v/>
      </c>
      <c r="EL271" s="161">
        <f>+EF231</f>
        <v/>
      </c>
      <c r="EM271" s="161">
        <f>+EG231</f>
        <v/>
      </c>
      <c r="EN271" s="161">
        <f>+EH231</f>
        <v/>
      </c>
      <c r="EO271" s="161">
        <f>+EI231</f>
        <v/>
      </c>
      <c r="EP271" s="161">
        <f>+EJ231</f>
        <v/>
      </c>
    </row>
    <row r="272">
      <c r="E272" s="247" t="n"/>
      <c r="K272" s="1793" t="n"/>
      <c r="R272" s="247" t="n"/>
      <c r="S272" s="223" t="n"/>
      <c r="AV272" s="161">
        <f>+IF(ISERROR(PV($E$13,A273,,D273)),0,(PV($E$13,A273,,D273)))</f>
        <v/>
      </c>
      <c r="AW272" s="161">
        <f>+IF(ISERROR(PV($E$13,A273,,#REF!)),0,(PV($E$13,A273,,#REF!)))</f>
        <v/>
      </c>
      <c r="DG272" s="1564">
        <f>+#REF!</f>
        <v/>
      </c>
      <c r="DH272" s="1564">
        <f>+#REF!</f>
        <v/>
      </c>
      <c r="DI272" s="1564">
        <f>+#REF!</f>
        <v/>
      </c>
      <c r="DJ272" s="1564">
        <f>+#REF!</f>
        <v/>
      </c>
      <c r="DK272" s="1564">
        <f>+#REF!</f>
        <v/>
      </c>
      <c r="DL272" s="1564">
        <f>+#REF!</f>
        <v/>
      </c>
      <c r="DM272" s="1564">
        <f>+#REF!</f>
        <v/>
      </c>
      <c r="DN272" s="1564">
        <f>+#REF!</f>
        <v/>
      </c>
      <c r="DO272" s="1564">
        <f>+#REF!</f>
        <v/>
      </c>
      <c r="DP272" s="1564">
        <f>+#REF!</f>
        <v/>
      </c>
      <c r="DQ272" s="1564">
        <f>+#REF!</f>
        <v/>
      </c>
      <c r="DR272" s="1564">
        <f>+#REF!</f>
        <v/>
      </c>
      <c r="DS272" s="1564">
        <f>+#REF!</f>
        <v/>
      </c>
      <c r="DT272" s="1564">
        <f>+#REF!</f>
        <v/>
      </c>
      <c r="DU272" s="1564">
        <f>+#REF!</f>
        <v/>
      </c>
      <c r="DV272" s="1564">
        <f>+#REF!</f>
        <v/>
      </c>
      <c r="DW272" s="1564">
        <f>+#REF!</f>
        <v/>
      </c>
      <c r="DX272" s="1564">
        <f>+#REF!</f>
        <v/>
      </c>
      <c r="DY272" s="1564">
        <f>+#REF!</f>
        <v/>
      </c>
      <c r="DZ272" s="1564">
        <f>+#REF!</f>
        <v/>
      </c>
      <c r="EA272" s="1564">
        <f>+#REF!</f>
        <v/>
      </c>
      <c r="EB272" s="1564">
        <f>+#REF!</f>
        <v/>
      </c>
      <c r="EC272" s="1564">
        <f>+#REF!</f>
        <v/>
      </c>
      <c r="ED272" s="1564">
        <f>+#REF!</f>
        <v/>
      </c>
      <c r="EE272" s="1564">
        <f>+#REF!</f>
        <v/>
      </c>
      <c r="EF272" s="1564">
        <f>+#REF!</f>
        <v/>
      </c>
      <c r="EG272" s="1564">
        <f>+#REF!</f>
        <v/>
      </c>
      <c r="EH272" s="1564">
        <f>+#REF!</f>
        <v/>
      </c>
      <c r="EI272" s="1564">
        <f>+#REF!</f>
        <v/>
      </c>
      <c r="EJ272" s="1564">
        <f>+#REF!</f>
        <v/>
      </c>
      <c r="EK272" s="1564">
        <f>+#REF!</f>
        <v/>
      </c>
      <c r="EL272" s="1564">
        <f>+#REF!</f>
        <v/>
      </c>
      <c r="EM272" s="1564">
        <f>+#REF!</f>
        <v/>
      </c>
      <c r="EN272" s="1564">
        <f>+#REF!</f>
        <v/>
      </c>
      <c r="EO272" s="1564">
        <f>+#REF!</f>
        <v/>
      </c>
      <c r="EP272" s="1564">
        <f>+#REF!</f>
        <v/>
      </c>
    </row>
    <row r="273">
      <c r="E273" s="1793" t="n"/>
      <c r="K273" s="1793" t="n"/>
      <c r="R273" s="223" t="n"/>
      <c r="S273" s="223" t="n"/>
      <c r="AV273" s="161">
        <f>+IF(ISERROR(PV($E$13,A274,,D274)),0,(PV($E$13,A274,,D274)))</f>
        <v/>
      </c>
      <c r="AW273" s="161">
        <f>+IF(ISERROR(PV($E$13,A274,,#REF!)),0,(PV($E$13,A274,,#REF!)))</f>
        <v/>
      </c>
      <c r="DG273" s="161">
        <f>+#REF!</f>
        <v/>
      </c>
      <c r="DH273" s="161">
        <f>+#REF!</f>
        <v/>
      </c>
      <c r="DI273" s="161">
        <f>+#REF!</f>
        <v/>
      </c>
      <c r="DJ273" s="161">
        <f>+#REF!</f>
        <v/>
      </c>
      <c r="DK273" s="161">
        <f>+#REF!</f>
        <v/>
      </c>
      <c r="DL273" s="161">
        <f>+#REF!</f>
        <v/>
      </c>
      <c r="DM273" s="161">
        <f>+#REF!</f>
        <v/>
      </c>
      <c r="DN273" s="161">
        <f>+#REF!</f>
        <v/>
      </c>
      <c r="DO273" s="161">
        <f>+#REF!</f>
        <v/>
      </c>
      <c r="DP273" s="161">
        <f>+#REF!</f>
        <v/>
      </c>
      <c r="DQ273" s="161">
        <f>+#REF!</f>
        <v/>
      </c>
      <c r="DR273" s="161">
        <f>+#REF!</f>
        <v/>
      </c>
      <c r="DS273" s="161">
        <f>+#REF!</f>
        <v/>
      </c>
      <c r="DT273" s="161">
        <f>+#REF!</f>
        <v/>
      </c>
      <c r="DU273" s="161">
        <f>+#REF!</f>
        <v/>
      </c>
      <c r="DV273" s="161">
        <f>+#REF!</f>
        <v/>
      </c>
      <c r="DW273" s="161">
        <f>+#REF!</f>
        <v/>
      </c>
      <c r="DX273" s="161">
        <f>+#REF!</f>
        <v/>
      </c>
      <c r="DY273" s="161">
        <f>+#REF!</f>
        <v/>
      </c>
      <c r="DZ273" s="161">
        <f>+#REF!</f>
        <v/>
      </c>
      <c r="EA273" s="161">
        <f>+#REF!</f>
        <v/>
      </c>
      <c r="EB273" s="161">
        <f>+#REF!</f>
        <v/>
      </c>
      <c r="EC273" s="161">
        <f>+#REF!</f>
        <v/>
      </c>
      <c r="ED273" s="161">
        <f>+#REF!</f>
        <v/>
      </c>
      <c r="EE273" s="161">
        <f>+#REF!</f>
        <v/>
      </c>
      <c r="EF273" s="161">
        <f>+#REF!</f>
        <v/>
      </c>
      <c r="EG273" s="161">
        <f>+#REF!</f>
        <v/>
      </c>
      <c r="EH273" s="161">
        <f>+#REF!</f>
        <v/>
      </c>
      <c r="EI273" s="161">
        <f>+#REF!</f>
        <v/>
      </c>
      <c r="EJ273" s="161">
        <f>+#REF!</f>
        <v/>
      </c>
      <c r="EK273" s="161">
        <f>+#REF!</f>
        <v/>
      </c>
      <c r="EL273" s="161">
        <f>+#REF!</f>
        <v/>
      </c>
      <c r="EM273" s="161">
        <f>+#REF!</f>
        <v/>
      </c>
      <c r="EN273" s="161">
        <f>+#REF!</f>
        <v/>
      </c>
      <c r="EO273" s="161">
        <f>+#REF!</f>
        <v/>
      </c>
      <c r="EP273" s="161">
        <f>+#REF!</f>
        <v/>
      </c>
      <c r="EQ273" s="161">
        <f>+#REF!</f>
        <v/>
      </c>
    </row>
    <row r="274">
      <c r="E274" s="1793" t="n"/>
      <c r="K274" s="1793" t="n"/>
      <c r="R274" s="223" t="n"/>
      <c r="S274" s="223" t="n"/>
      <c r="AV274" s="161">
        <f>+IF(ISERROR(PV($E$13,A275,,D275)),0,(PV($E$13,A275,,D275)))</f>
        <v/>
      </c>
      <c r="AW274" s="161">
        <f>+IF(ISERROR(PV($E$13,A275,,#REF!)),0,(PV($E$13,A275,,#REF!)))</f>
        <v/>
      </c>
      <c r="DG274" s="161">
        <f>+#REF!</f>
        <v/>
      </c>
      <c r="DH274" s="161">
        <f>+#REF!</f>
        <v/>
      </c>
      <c r="DI274" s="161">
        <f>+#REF!</f>
        <v/>
      </c>
      <c r="DJ274" s="161">
        <f>+#REF!</f>
        <v/>
      </c>
      <c r="DK274" s="161">
        <f>+#REF!</f>
        <v/>
      </c>
      <c r="DL274" s="161">
        <f>+#REF!</f>
        <v/>
      </c>
      <c r="DM274" s="161">
        <f>+#REF!</f>
        <v/>
      </c>
      <c r="DN274" s="161">
        <f>+#REF!</f>
        <v/>
      </c>
      <c r="DO274" s="161">
        <f>+#REF!</f>
        <v/>
      </c>
      <c r="DP274" s="161">
        <f>+#REF!</f>
        <v/>
      </c>
      <c r="DQ274" s="161">
        <f>+#REF!</f>
        <v/>
      </c>
      <c r="DR274" s="161">
        <f>+#REF!</f>
        <v/>
      </c>
      <c r="DS274" s="161">
        <f>+#REF!</f>
        <v/>
      </c>
      <c r="DT274" s="161">
        <f>+#REF!</f>
        <v/>
      </c>
      <c r="DU274" s="161">
        <f>+#REF!</f>
        <v/>
      </c>
      <c r="DV274" s="161">
        <f>+#REF!</f>
        <v/>
      </c>
      <c r="DW274" s="161">
        <f>+#REF!</f>
        <v/>
      </c>
      <c r="DX274" s="161">
        <f>+#REF!</f>
        <v/>
      </c>
      <c r="DY274" s="161">
        <f>+#REF!</f>
        <v/>
      </c>
      <c r="DZ274" s="161">
        <f>+#REF!</f>
        <v/>
      </c>
      <c r="EA274" s="161">
        <f>+#REF!</f>
        <v/>
      </c>
      <c r="EB274" s="161">
        <f>+#REF!</f>
        <v/>
      </c>
      <c r="EC274" s="161">
        <f>+#REF!</f>
        <v/>
      </c>
      <c r="ED274" s="161">
        <f>+#REF!</f>
        <v/>
      </c>
      <c r="EE274" s="161">
        <f>+#REF!</f>
        <v/>
      </c>
      <c r="EF274" s="161">
        <f>+#REF!</f>
        <v/>
      </c>
      <c r="EG274" s="161">
        <f>+#REF!</f>
        <v/>
      </c>
      <c r="EH274" s="161">
        <f>+#REF!</f>
        <v/>
      </c>
      <c r="EI274" s="161">
        <f>+#REF!</f>
        <v/>
      </c>
      <c r="EJ274" s="161">
        <f>+#REF!</f>
        <v/>
      </c>
      <c r="EK274" s="161">
        <f>+#REF!</f>
        <v/>
      </c>
      <c r="EL274" s="161">
        <f>+#REF!</f>
        <v/>
      </c>
      <c r="EM274" s="161">
        <f>+#REF!</f>
        <v/>
      </c>
      <c r="EN274" s="161">
        <f>+#REF!</f>
        <v/>
      </c>
      <c r="EO274" s="161">
        <f>+#REF!</f>
        <v/>
      </c>
      <c r="EP274" s="161">
        <f>+#REF!</f>
        <v/>
      </c>
      <c r="EQ274" s="161">
        <f>+#REF!</f>
        <v/>
      </c>
    </row>
    <row r="275" ht="13.5" customHeight="1" thickBot="1">
      <c r="E275" s="1793" t="n"/>
      <c r="K275" s="1793" t="n"/>
      <c r="R275" s="223" t="n"/>
      <c r="AV275" s="161">
        <f>+IF(ISERROR(PV($E$13,A276,,D276)),0,(PV($E$13,A276,,D276)))</f>
        <v/>
      </c>
      <c r="AW275" s="161">
        <f>+IF(ISERROR(PV($E$13,A276,,#REF!)),0,(PV($E$13,A276,,#REF!)))</f>
        <v/>
      </c>
      <c r="DG275" s="192">
        <f>+#REF!</f>
        <v/>
      </c>
      <c r="DH275" s="192">
        <f>+#REF!</f>
        <v/>
      </c>
      <c r="DI275" s="192">
        <f>+#REF!</f>
        <v/>
      </c>
      <c r="DJ275" s="192">
        <f>+#REF!</f>
        <v/>
      </c>
      <c r="DK275" s="192">
        <f>+#REF!</f>
        <v/>
      </c>
      <c r="DL275" s="192">
        <f>+#REF!</f>
        <v/>
      </c>
      <c r="DM275" s="192">
        <f>+#REF!</f>
        <v/>
      </c>
      <c r="DN275" s="192">
        <f>+#REF!</f>
        <v/>
      </c>
      <c r="DO275" s="192">
        <f>+#REF!</f>
        <v/>
      </c>
      <c r="DP275" s="192">
        <f>+#REF!</f>
        <v/>
      </c>
      <c r="DQ275" s="192">
        <f>+#REF!</f>
        <v/>
      </c>
      <c r="DR275" s="192">
        <f>+#REF!</f>
        <v/>
      </c>
      <c r="DS275" s="192">
        <f>+#REF!</f>
        <v/>
      </c>
      <c r="DT275" s="192">
        <f>+#REF!</f>
        <v/>
      </c>
      <c r="DU275" s="192">
        <f>+#REF!</f>
        <v/>
      </c>
      <c r="DV275" s="192">
        <f>+#REF!</f>
        <v/>
      </c>
      <c r="DW275" s="192">
        <f>+#REF!</f>
        <v/>
      </c>
      <c r="DX275" s="192">
        <f>+#REF!</f>
        <v/>
      </c>
      <c r="DY275" s="192">
        <f>+#REF!</f>
        <v/>
      </c>
      <c r="DZ275" s="192">
        <f>+#REF!</f>
        <v/>
      </c>
      <c r="EA275" s="192">
        <f>+#REF!</f>
        <v/>
      </c>
      <c r="EB275" s="192">
        <f>+#REF!</f>
        <v/>
      </c>
      <c r="EC275" s="192">
        <f>+#REF!</f>
        <v/>
      </c>
      <c r="ED275" s="192">
        <f>+#REF!</f>
        <v/>
      </c>
      <c r="EE275" s="192">
        <f>+#REF!</f>
        <v/>
      </c>
      <c r="EF275" s="192">
        <f>+#REF!</f>
        <v/>
      </c>
      <c r="EG275" s="192">
        <f>+#REF!</f>
        <v/>
      </c>
      <c r="EH275" s="192">
        <f>+#REF!</f>
        <v/>
      </c>
      <c r="EI275" s="192">
        <f>+#REF!</f>
        <v/>
      </c>
      <c r="EJ275" s="192">
        <f>+#REF!</f>
        <v/>
      </c>
      <c r="EK275" s="192">
        <f>+#REF!</f>
        <v/>
      </c>
      <c r="EL275" s="192">
        <f>+#REF!</f>
        <v/>
      </c>
      <c r="EM275" s="192">
        <f>+#REF!</f>
        <v/>
      </c>
      <c r="EN275" s="192">
        <f>+#REF!</f>
        <v/>
      </c>
      <c r="EO275" s="192">
        <f>+#REF!</f>
        <v/>
      </c>
      <c r="EP275" s="192">
        <f>+#REF!</f>
        <v/>
      </c>
      <c r="EQ275" s="192">
        <f>+#REF!</f>
        <v/>
      </c>
    </row>
    <row r="276" ht="13.5" customHeight="1" thickTop="1">
      <c r="E276" s="1793" t="n"/>
      <c r="K276" s="1793" t="n"/>
      <c r="R276" s="223" t="n"/>
      <c r="AV276" s="161">
        <f>+IF(ISERROR(PV($E$13,A277,,D277)),0,(PV($E$13,A277,,D277)))</f>
        <v/>
      </c>
      <c r="AW276" s="161">
        <f>+IF(ISERROR(PV($E$13,A277,,#REF!)),0,(PV($E$13,A277,,#REF!)))</f>
        <v/>
      </c>
      <c r="DG276" s="161">
        <f>+DA232</f>
        <v/>
      </c>
      <c r="DH276" s="161">
        <f>+DB232</f>
        <v/>
      </c>
      <c r="DI276" s="161">
        <f>+DC232</f>
        <v/>
      </c>
      <c r="DJ276" s="161">
        <f>+DD232</f>
        <v/>
      </c>
      <c r="DK276" s="161">
        <f>+DE232</f>
        <v/>
      </c>
      <c r="DL276" s="161">
        <f>+DF232</f>
        <v/>
      </c>
      <c r="DM276" s="161">
        <f>+DG232</f>
        <v/>
      </c>
      <c r="DN276" s="161">
        <f>+DH232</f>
        <v/>
      </c>
      <c r="DO276" s="161">
        <f>+DI232</f>
        <v/>
      </c>
      <c r="DP276" s="161">
        <f>+DJ232</f>
        <v/>
      </c>
      <c r="DQ276" s="161">
        <f>+DK232</f>
        <v/>
      </c>
      <c r="DR276" s="161">
        <f>+DL232</f>
        <v/>
      </c>
      <c r="DS276" s="161">
        <f>+DM232</f>
        <v/>
      </c>
      <c r="DT276" s="161">
        <f>+DN232</f>
        <v/>
      </c>
      <c r="DU276" s="161">
        <f>+DO232</f>
        <v/>
      </c>
      <c r="DV276" s="161">
        <f>+DP232</f>
        <v/>
      </c>
      <c r="DW276" s="161">
        <f>+DQ232</f>
        <v/>
      </c>
      <c r="DX276" s="161">
        <f>+DR232</f>
        <v/>
      </c>
      <c r="DY276" s="161">
        <f>+DS232</f>
        <v/>
      </c>
      <c r="DZ276" s="161">
        <f>+DT232</f>
        <v/>
      </c>
      <c r="EA276" s="161">
        <f>+DU232</f>
        <v/>
      </c>
      <c r="EB276" s="161">
        <f>+DV232</f>
        <v/>
      </c>
      <c r="EC276" s="161">
        <f>+DW232</f>
        <v/>
      </c>
      <c r="ED276" s="161">
        <f>+DX232</f>
        <v/>
      </c>
      <c r="EE276" s="161">
        <f>+DY232</f>
        <v/>
      </c>
      <c r="EF276" s="161">
        <f>+DZ232</f>
        <v/>
      </c>
      <c r="EG276" s="161">
        <f>+EA232</f>
        <v/>
      </c>
      <c r="EH276" s="161">
        <f>+EB232</f>
        <v/>
      </c>
      <c r="EI276" s="161">
        <f>+EC232</f>
        <v/>
      </c>
      <c r="EJ276" s="161">
        <f>+ED232</f>
        <v/>
      </c>
      <c r="EK276" s="161">
        <f>+EE232</f>
        <v/>
      </c>
      <c r="EL276" s="161">
        <f>+EF232</f>
        <v/>
      </c>
      <c r="EM276" s="161">
        <f>+EG232</f>
        <v/>
      </c>
      <c r="EN276" s="161">
        <f>+EH232</f>
        <v/>
      </c>
      <c r="EO276" s="161">
        <f>+EI232</f>
        <v/>
      </c>
      <c r="EP276" s="161">
        <f>+EJ232</f>
        <v/>
      </c>
      <c r="EQ276" s="161">
        <f>+EK232</f>
        <v/>
      </c>
    </row>
    <row r="277" ht="13.5" customHeight="1" thickBot="1">
      <c r="E277" s="1793" t="n"/>
      <c r="K277" s="1793" t="n"/>
      <c r="AV277" s="161">
        <f>+IF(ISERROR(PV($E$13,A278,,D278)),0,(PV($E$13,A278,,D278)))</f>
        <v/>
      </c>
      <c r="AW277" s="161">
        <f>+IF(ISERROR(PV($E$13,A278,,#REF!)),0,(PV($E$13,A278,,#REF!)))</f>
        <v/>
      </c>
      <c r="DF277" s="1564" t="n">
        <v>19</v>
      </c>
      <c r="DG277" s="192">
        <f>+CX233</f>
        <v/>
      </c>
      <c r="DH277" s="192">
        <f>+CY233</f>
        <v/>
      </c>
      <c r="DI277" s="192">
        <f>+CZ233</f>
        <v/>
      </c>
      <c r="DJ277" s="192">
        <f>+DA233</f>
        <v/>
      </c>
      <c r="DK277" s="192">
        <f>+DB233</f>
        <v/>
      </c>
      <c r="DL277" s="192">
        <f>+DC233</f>
        <v/>
      </c>
      <c r="DM277" s="192">
        <f>+DD233</f>
        <v/>
      </c>
      <c r="DN277" s="192">
        <f>+DE233</f>
        <v/>
      </c>
      <c r="DO277" s="192">
        <f>+DF233</f>
        <v/>
      </c>
      <c r="DP277" s="192">
        <f>+DG233</f>
        <v/>
      </c>
      <c r="DQ277" s="192">
        <f>+DH233</f>
        <v/>
      </c>
      <c r="DR277" s="192">
        <f>+DI233</f>
        <v/>
      </c>
      <c r="DS277" s="192">
        <f>+DJ233</f>
        <v/>
      </c>
      <c r="DT277" s="192">
        <f>+DK233</f>
        <v/>
      </c>
      <c r="DU277" s="192">
        <f>+DL233</f>
        <v/>
      </c>
      <c r="DV277" s="192">
        <f>+DM233</f>
        <v/>
      </c>
      <c r="DW277" s="192">
        <f>+DN233</f>
        <v/>
      </c>
      <c r="DX277" s="192">
        <f>+DO233</f>
        <v/>
      </c>
      <c r="DY277" s="192">
        <f>+DP233</f>
        <v/>
      </c>
      <c r="DZ277" s="192">
        <f>+DQ233</f>
        <v/>
      </c>
      <c r="EA277" s="192">
        <f>+DR233</f>
        <v/>
      </c>
      <c r="EB277" s="192">
        <f>+DS233</f>
        <v/>
      </c>
      <c r="EC277" s="192">
        <f>+DT233</f>
        <v/>
      </c>
      <c r="ED277" s="192">
        <f>+DU233</f>
        <v/>
      </c>
      <c r="EE277" s="192">
        <f>+DV233</f>
        <v/>
      </c>
      <c r="EF277" s="192">
        <f>+DW233</f>
        <v/>
      </c>
      <c r="EG277" s="192">
        <f>+DX233</f>
        <v/>
      </c>
      <c r="EH277" s="192">
        <f>+DY233</f>
        <v/>
      </c>
      <c r="EI277" s="192">
        <f>+DZ233</f>
        <v/>
      </c>
      <c r="EJ277" s="192">
        <f>+EA233</f>
        <v/>
      </c>
      <c r="EK277" s="192">
        <f>+EB233</f>
        <v/>
      </c>
      <c r="EL277" s="192">
        <f>+EC233</f>
        <v/>
      </c>
      <c r="EM277" s="192">
        <f>+ED233</f>
        <v/>
      </c>
      <c r="EN277" s="192">
        <f>+EE233</f>
        <v/>
      </c>
      <c r="EO277" s="192">
        <f>+EF233</f>
        <v/>
      </c>
      <c r="EP277" s="192">
        <f>+EG233</f>
        <v/>
      </c>
      <c r="EQ277" s="192">
        <f>+EH233</f>
        <v/>
      </c>
    </row>
    <row r="278" ht="13.5" customHeight="1" thickTop="1">
      <c r="AV278" s="161">
        <f>+IF(ISERROR(PV($E$13,A279,,D279)),0,(PV($E$13,A279,,D279)))</f>
        <v/>
      </c>
      <c r="AW278" s="161">
        <f>+IF(ISERROR(PV($E$13,A279,,#REF!)),0,(PV($E$13,A279,,#REF!)))</f>
        <v/>
      </c>
      <c r="DG278" s="161">
        <f>+CX234</f>
        <v/>
      </c>
      <c r="DH278" s="161">
        <f>+CY234</f>
        <v/>
      </c>
      <c r="DI278" s="161">
        <f>+CZ234</f>
        <v/>
      </c>
      <c r="DJ278" s="161">
        <f>+DA234</f>
        <v/>
      </c>
      <c r="DK278" s="161">
        <f>+DB234</f>
        <v/>
      </c>
      <c r="DL278" s="161">
        <f>+DC234</f>
        <v/>
      </c>
      <c r="DM278" s="161">
        <f>+DD234</f>
        <v/>
      </c>
      <c r="DN278" s="161">
        <f>+DE234</f>
        <v/>
      </c>
      <c r="DO278" s="161">
        <f>+DF234</f>
        <v/>
      </c>
      <c r="DP278" s="161">
        <f>+DG234</f>
        <v/>
      </c>
      <c r="DQ278" s="161">
        <f>+DH234</f>
        <v/>
      </c>
      <c r="DR278" s="161">
        <f>+DI234</f>
        <v/>
      </c>
      <c r="DS278" s="161">
        <f>+DJ234</f>
        <v/>
      </c>
      <c r="DT278" s="161">
        <f>+DK234</f>
        <v/>
      </c>
      <c r="DU278" s="161">
        <f>+DL234</f>
        <v/>
      </c>
      <c r="DV278" s="161">
        <f>+DM234</f>
        <v/>
      </c>
      <c r="DW278" s="161">
        <f>+DN234</f>
        <v/>
      </c>
      <c r="DX278" s="161">
        <f>+DO234</f>
        <v/>
      </c>
      <c r="DY278" s="161">
        <f>+DP234</f>
        <v/>
      </c>
      <c r="DZ278" s="161">
        <f>+DQ234</f>
        <v/>
      </c>
      <c r="EA278" s="161">
        <f>+DR234</f>
        <v/>
      </c>
      <c r="EB278" s="161">
        <f>+DS234</f>
        <v/>
      </c>
      <c r="EC278" s="161">
        <f>+DT234</f>
        <v/>
      </c>
      <c r="ED278" s="161">
        <f>+DU234</f>
        <v/>
      </c>
      <c r="EE278" s="161">
        <f>+DV234</f>
        <v/>
      </c>
      <c r="EF278" s="161">
        <f>+DW234</f>
        <v/>
      </c>
      <c r="EG278" s="161">
        <f>+DX234</f>
        <v/>
      </c>
      <c r="EH278" s="161">
        <f>+DY234</f>
        <v/>
      </c>
      <c r="EI278" s="161">
        <f>+DZ234</f>
        <v/>
      </c>
      <c r="EJ278" s="161">
        <f>+EA234</f>
        <v/>
      </c>
      <c r="EK278" s="161">
        <f>+EB234</f>
        <v/>
      </c>
      <c r="EL278" s="161">
        <f>+EC234</f>
        <v/>
      </c>
      <c r="EM278" s="161">
        <f>+ED234</f>
        <v/>
      </c>
      <c r="EN278" s="161">
        <f>+EE234</f>
        <v/>
      </c>
      <c r="EO278" s="161">
        <f>+EF234</f>
        <v/>
      </c>
      <c r="EP278" s="161">
        <f>+EG234</f>
        <v/>
      </c>
      <c r="EQ278" s="161">
        <f>+EH234</f>
        <v/>
      </c>
    </row>
    <row r="279">
      <c r="AV279" s="161">
        <f>+IF(ISERROR(PV($E$13,A280,,D280)),0,(PV($E$13,A280,,D280)))</f>
        <v/>
      </c>
      <c r="AW279" s="161">
        <f>+IF(ISERROR(PV($E$13,A280,,#REF!)),0,(PV($E$13,A280,,#REF!)))</f>
        <v/>
      </c>
      <c r="DH279" s="1564">
        <f>+CY235</f>
        <v/>
      </c>
      <c r="DI279" s="1564">
        <f>+CZ235</f>
        <v/>
      </c>
      <c r="DJ279" s="1564">
        <f>+DA235</f>
        <v/>
      </c>
      <c r="DK279" s="1564">
        <f>+DB235</f>
        <v/>
      </c>
      <c r="DL279" s="1564">
        <f>+DC235</f>
        <v/>
      </c>
      <c r="DM279" s="1564">
        <f>+DD235</f>
        <v/>
      </c>
      <c r="DN279" s="1564">
        <f>+DE235</f>
        <v/>
      </c>
      <c r="DO279" s="1564">
        <f>+DF235</f>
        <v/>
      </c>
      <c r="DP279" s="1564">
        <f>+DG235</f>
        <v/>
      </c>
      <c r="DQ279" s="1564">
        <f>+DH235</f>
        <v/>
      </c>
      <c r="DR279" s="1564">
        <f>+DI235</f>
        <v/>
      </c>
      <c r="DS279" s="1564">
        <f>+DJ235</f>
        <v/>
      </c>
      <c r="DT279" s="1564">
        <f>+DK235</f>
        <v/>
      </c>
      <c r="DU279" s="1564">
        <f>+DL235</f>
        <v/>
      </c>
      <c r="DV279" s="1564">
        <f>+DM235</f>
        <v/>
      </c>
      <c r="DW279" s="1564">
        <f>+DN235</f>
        <v/>
      </c>
      <c r="DX279" s="1564">
        <f>+DO235</f>
        <v/>
      </c>
      <c r="DY279" s="1564">
        <f>+DP235</f>
        <v/>
      </c>
      <c r="DZ279" s="1564">
        <f>+DQ235</f>
        <v/>
      </c>
      <c r="EA279" s="1564">
        <f>+DR235</f>
        <v/>
      </c>
      <c r="EB279" s="1564">
        <f>+DS235</f>
        <v/>
      </c>
      <c r="EC279" s="1564">
        <f>+DT235</f>
        <v/>
      </c>
      <c r="ED279" s="1564">
        <f>+DU235</f>
        <v/>
      </c>
      <c r="EE279" s="1564">
        <f>+DV235</f>
        <v/>
      </c>
      <c r="EF279" s="1564">
        <f>+DW235</f>
        <v/>
      </c>
      <c r="EG279" s="1564">
        <f>+DX235</f>
        <v/>
      </c>
      <c r="EH279" s="1564">
        <f>+DY235</f>
        <v/>
      </c>
      <c r="EI279" s="1564">
        <f>+DZ235</f>
        <v/>
      </c>
      <c r="EJ279" s="1564">
        <f>+EA235</f>
        <v/>
      </c>
      <c r="EK279" s="1564">
        <f>+EB235</f>
        <v/>
      </c>
      <c r="EL279" s="1564">
        <f>+EC235</f>
        <v/>
      </c>
      <c r="EM279" s="1564">
        <f>+ED235</f>
        <v/>
      </c>
      <c r="EN279" s="1564">
        <f>+EE235</f>
        <v/>
      </c>
      <c r="EO279" s="1564">
        <f>+EF235</f>
        <v/>
      </c>
      <c r="EP279" s="1564">
        <f>+EG235</f>
        <v/>
      </c>
      <c r="EQ279" s="1564">
        <f>+EH235</f>
        <v/>
      </c>
    </row>
    <row r="280">
      <c r="AV280" s="161">
        <f>+IF(ISERROR(PV($E$13,A281,,D281)),0,(PV($E$13,A281,,D281)))</f>
        <v/>
      </c>
      <c r="AW280" s="161">
        <f>+IF(ISERROR(PV($E$13,A281,,#REF!)),0,(PV($E$13,A281,,#REF!)))</f>
        <v/>
      </c>
      <c r="DH280" s="161">
        <f>+DB238</f>
        <v/>
      </c>
      <c r="DI280" s="161">
        <f>+DC238</f>
        <v/>
      </c>
      <c r="DJ280" s="161">
        <f>+DD238</f>
        <v/>
      </c>
      <c r="DK280" s="161">
        <f>+DE238</f>
        <v/>
      </c>
      <c r="DL280" s="161">
        <f>+DF238</f>
        <v/>
      </c>
      <c r="DM280" s="161">
        <f>+DG238</f>
        <v/>
      </c>
      <c r="DN280" s="161">
        <f>+DH238</f>
        <v/>
      </c>
      <c r="DO280" s="161">
        <f>+DI238</f>
        <v/>
      </c>
      <c r="DP280" s="161">
        <f>+DJ238</f>
        <v/>
      </c>
      <c r="DQ280" s="161">
        <f>+DK238</f>
        <v/>
      </c>
      <c r="DR280" s="161">
        <f>+DL238</f>
        <v/>
      </c>
      <c r="DS280" s="161">
        <f>+DM238</f>
        <v/>
      </c>
      <c r="DT280" s="161">
        <f>+DN238</f>
        <v/>
      </c>
      <c r="DU280" s="161">
        <f>+DO238</f>
        <v/>
      </c>
      <c r="DV280" s="161">
        <f>+DP238</f>
        <v/>
      </c>
      <c r="DW280" s="161">
        <f>+DQ238</f>
        <v/>
      </c>
      <c r="DX280" s="161">
        <f>+DR238</f>
        <v/>
      </c>
      <c r="DY280" s="161">
        <f>+DS238</f>
        <v/>
      </c>
      <c r="DZ280" s="161">
        <f>+DT238</f>
        <v/>
      </c>
      <c r="EA280" s="161">
        <f>+DU238</f>
        <v/>
      </c>
      <c r="EB280" s="161">
        <f>+DV238</f>
        <v/>
      </c>
      <c r="EC280" s="161">
        <f>+DW238</f>
        <v/>
      </c>
      <c r="ED280" s="161">
        <f>+DX238</f>
        <v/>
      </c>
      <c r="EE280" s="161">
        <f>+DY238</f>
        <v/>
      </c>
      <c r="EF280" s="161">
        <f>+DZ238</f>
        <v/>
      </c>
      <c r="EG280" s="161">
        <f>+EA238</f>
        <v/>
      </c>
      <c r="EH280" s="161">
        <f>+EB238</f>
        <v/>
      </c>
      <c r="EI280" s="161">
        <f>+EC238</f>
        <v/>
      </c>
      <c r="EJ280" s="161">
        <f>+ED238</f>
        <v/>
      </c>
      <c r="EK280" s="161">
        <f>+EE238</f>
        <v/>
      </c>
      <c r="EL280" s="161">
        <f>+EF238</f>
        <v/>
      </c>
      <c r="EM280" s="161">
        <f>+EG238</f>
        <v/>
      </c>
      <c r="EN280" s="161">
        <f>+EH238</f>
        <v/>
      </c>
      <c r="EO280" s="161">
        <f>+EI238</f>
        <v/>
      </c>
      <c r="EP280" s="161">
        <f>+EJ238</f>
        <v/>
      </c>
      <c r="EQ280" s="161">
        <f>+EK238</f>
        <v/>
      </c>
      <c r="ER280" s="161">
        <f>+EL238</f>
        <v/>
      </c>
    </row>
    <row r="281">
      <c r="AV281" s="161">
        <f>+IF(ISERROR(PV($E$13,A282,,D282)),0,(PV($E$13,A282,,D282)))</f>
        <v/>
      </c>
      <c r="AW281" s="161">
        <f>+IF(ISERROR(PV($E$13,A282,,#REF!)),0,(PV($E$13,A282,,#REF!)))</f>
        <v/>
      </c>
      <c r="DH281" s="161">
        <f>+DB239</f>
        <v/>
      </c>
      <c r="DI281" s="161">
        <f>+DC239</f>
        <v/>
      </c>
      <c r="DJ281" s="161">
        <f>+DD239</f>
        <v/>
      </c>
      <c r="DK281" s="161">
        <f>+DE239</f>
        <v/>
      </c>
      <c r="DL281" s="161">
        <f>+DF239</f>
        <v/>
      </c>
      <c r="DM281" s="161">
        <f>+DG239</f>
        <v/>
      </c>
      <c r="DN281" s="161">
        <f>+DH239</f>
        <v/>
      </c>
      <c r="DO281" s="161">
        <f>+DI239</f>
        <v/>
      </c>
      <c r="DP281" s="161">
        <f>+DJ239</f>
        <v/>
      </c>
      <c r="DQ281" s="161">
        <f>+DK239</f>
        <v/>
      </c>
      <c r="DR281" s="161">
        <f>+DL239</f>
        <v/>
      </c>
      <c r="DS281" s="161">
        <f>+DM239</f>
        <v/>
      </c>
      <c r="DT281" s="161">
        <f>+DN239</f>
        <v/>
      </c>
      <c r="DU281" s="161">
        <f>+DO239</f>
        <v/>
      </c>
      <c r="DV281" s="161">
        <f>+DP239</f>
        <v/>
      </c>
      <c r="DW281" s="161">
        <f>+DQ239</f>
        <v/>
      </c>
      <c r="DX281" s="161">
        <f>+DR239</f>
        <v/>
      </c>
      <c r="DY281" s="161">
        <f>+DS239</f>
        <v/>
      </c>
      <c r="DZ281" s="161">
        <f>+DT239</f>
        <v/>
      </c>
      <c r="EA281" s="161">
        <f>+DU239</f>
        <v/>
      </c>
      <c r="EB281" s="161">
        <f>+DV239</f>
        <v/>
      </c>
      <c r="EC281" s="161">
        <f>+DW239</f>
        <v/>
      </c>
      <c r="ED281" s="161">
        <f>+DX239</f>
        <v/>
      </c>
      <c r="EE281" s="161">
        <f>+DY239</f>
        <v/>
      </c>
      <c r="EF281" s="161">
        <f>+DZ239</f>
        <v/>
      </c>
      <c r="EG281" s="161">
        <f>+EA239</f>
        <v/>
      </c>
      <c r="EH281" s="161">
        <f>+EB239</f>
        <v/>
      </c>
      <c r="EI281" s="161">
        <f>+EC239</f>
        <v/>
      </c>
      <c r="EJ281" s="161">
        <f>+ED239</f>
        <v/>
      </c>
      <c r="EK281" s="161">
        <f>+EE239</f>
        <v/>
      </c>
      <c r="EL281" s="161">
        <f>+EF239</f>
        <v/>
      </c>
      <c r="EM281" s="161">
        <f>+EG239</f>
        <v/>
      </c>
      <c r="EN281" s="161">
        <f>+EH239</f>
        <v/>
      </c>
      <c r="EO281" s="161">
        <f>+EI239</f>
        <v/>
      </c>
      <c r="EP281" s="161">
        <f>+EJ239</f>
        <v/>
      </c>
      <c r="EQ281" s="161">
        <f>+EK239</f>
        <v/>
      </c>
      <c r="ER281" s="161">
        <f>+EL239</f>
        <v/>
      </c>
    </row>
    <row r="282" ht="13.5" customHeight="1" thickBot="1">
      <c r="AV282" s="161">
        <f>+IF(ISERROR(PV($E$13,A283,,D283)),0,(PV($E$13,A283,,D283)))</f>
        <v/>
      </c>
      <c r="AW282" s="161">
        <f>+IF(ISERROR(PV($E$13,A283,,#REF!)),0,(PV($E$13,A283,,#REF!)))</f>
        <v/>
      </c>
      <c r="DH282" s="192">
        <f>+DB240</f>
        <v/>
      </c>
      <c r="DI282" s="192">
        <f>+DC240</f>
        <v/>
      </c>
      <c r="DJ282" s="192">
        <f>+DD240</f>
        <v/>
      </c>
      <c r="DK282" s="192">
        <f>+DE240</f>
        <v/>
      </c>
      <c r="DL282" s="192">
        <f>+DF240</f>
        <v/>
      </c>
      <c r="DM282" s="192">
        <f>+DG240</f>
        <v/>
      </c>
      <c r="DN282" s="192">
        <f>+DH240</f>
        <v/>
      </c>
      <c r="DO282" s="192">
        <f>+DI240</f>
        <v/>
      </c>
      <c r="DP282" s="192">
        <f>+DJ240</f>
        <v/>
      </c>
      <c r="DQ282" s="192">
        <f>+DK240</f>
        <v/>
      </c>
      <c r="DR282" s="192">
        <f>+DL240</f>
        <v/>
      </c>
      <c r="DS282" s="192">
        <f>+DM240</f>
        <v/>
      </c>
      <c r="DT282" s="192">
        <f>+DN240</f>
        <v/>
      </c>
      <c r="DU282" s="192">
        <f>+DO240</f>
        <v/>
      </c>
      <c r="DV282" s="192">
        <f>+DP240</f>
        <v/>
      </c>
      <c r="DW282" s="192">
        <f>+DQ240</f>
        <v/>
      </c>
      <c r="DX282" s="192">
        <f>+DR240</f>
        <v/>
      </c>
      <c r="DY282" s="192">
        <f>+DS240</f>
        <v/>
      </c>
      <c r="DZ282" s="192">
        <f>+DT240</f>
        <v/>
      </c>
      <c r="EA282" s="192">
        <f>+DU240</f>
        <v/>
      </c>
      <c r="EB282" s="192">
        <f>+DV240</f>
        <v/>
      </c>
      <c r="EC282" s="192">
        <f>+DW240</f>
        <v/>
      </c>
      <c r="ED282" s="192">
        <f>+DX240</f>
        <v/>
      </c>
      <c r="EE282" s="192">
        <f>+DY240</f>
        <v/>
      </c>
      <c r="EF282" s="192">
        <f>+DZ240</f>
        <v/>
      </c>
      <c r="EG282" s="192">
        <f>+EA240</f>
        <v/>
      </c>
      <c r="EH282" s="192">
        <f>+EB240</f>
        <v/>
      </c>
      <c r="EI282" s="192">
        <f>+EC240</f>
        <v/>
      </c>
      <c r="EJ282" s="192">
        <f>+ED240</f>
        <v/>
      </c>
      <c r="EK282" s="192">
        <f>+EE240</f>
        <v/>
      </c>
      <c r="EL282" s="192">
        <f>+EF240</f>
        <v/>
      </c>
      <c r="EM282" s="192">
        <f>+EG240</f>
        <v/>
      </c>
      <c r="EN282" s="192">
        <f>+EH240</f>
        <v/>
      </c>
      <c r="EO282" s="192">
        <f>+EI240</f>
        <v/>
      </c>
      <c r="EP282" s="192">
        <f>+EJ240</f>
        <v/>
      </c>
      <c r="EQ282" s="192">
        <f>+EK240</f>
        <v/>
      </c>
      <c r="ER282" s="192">
        <f>+EL240</f>
        <v/>
      </c>
    </row>
    <row r="283" ht="13.5" customHeight="1" thickTop="1">
      <c r="AV283" s="161">
        <f>+IF(ISERROR(PV($E$13,A284,,D284)),0,(PV($E$13,A284,,D284)))</f>
        <v/>
      </c>
      <c r="AW283" s="161">
        <f>+IF(ISERROR(PV($E$13,A284,,#REF!)),0,(PV($E$13,A284,,#REF!)))</f>
        <v/>
      </c>
      <c r="DH283" s="161">
        <f>+DB241</f>
        <v/>
      </c>
      <c r="DI283" s="161">
        <f>+DC241</f>
        <v/>
      </c>
      <c r="DJ283" s="161">
        <f>+DD241</f>
        <v/>
      </c>
      <c r="DK283" s="161">
        <f>+DE241</f>
        <v/>
      </c>
      <c r="DL283" s="161">
        <f>+DF241</f>
        <v/>
      </c>
      <c r="DM283" s="161">
        <f>+DG241</f>
        <v/>
      </c>
      <c r="DN283" s="161">
        <f>+DH241</f>
        <v/>
      </c>
      <c r="DO283" s="161">
        <f>+DI241</f>
        <v/>
      </c>
      <c r="DP283" s="161">
        <f>+DJ241</f>
        <v/>
      </c>
      <c r="DQ283" s="161">
        <f>+DK241</f>
        <v/>
      </c>
      <c r="DR283" s="161">
        <f>+DL241</f>
        <v/>
      </c>
      <c r="DS283" s="161">
        <f>+DM241</f>
        <v/>
      </c>
      <c r="DT283" s="161">
        <f>+DN241</f>
        <v/>
      </c>
      <c r="DU283" s="161">
        <f>+DO241</f>
        <v/>
      </c>
      <c r="DV283" s="161">
        <f>+DP241</f>
        <v/>
      </c>
      <c r="DW283" s="161">
        <f>+DQ241</f>
        <v/>
      </c>
      <c r="DX283" s="161">
        <f>+DR241</f>
        <v/>
      </c>
      <c r="DY283" s="161">
        <f>+DS241</f>
        <v/>
      </c>
      <c r="DZ283" s="161">
        <f>+DT241</f>
        <v/>
      </c>
      <c r="EA283" s="161">
        <f>+DU241</f>
        <v/>
      </c>
      <c r="EB283" s="161">
        <f>+DV241</f>
        <v/>
      </c>
      <c r="EC283" s="161">
        <f>+DW241</f>
        <v/>
      </c>
      <c r="ED283" s="161">
        <f>+DX241</f>
        <v/>
      </c>
      <c r="EE283" s="161">
        <f>+DY241</f>
        <v/>
      </c>
      <c r="EF283" s="161">
        <f>+DZ241</f>
        <v/>
      </c>
      <c r="EG283" s="161">
        <f>+EA241</f>
        <v/>
      </c>
      <c r="EH283" s="161">
        <f>+EB241</f>
        <v/>
      </c>
      <c r="EI283" s="161">
        <f>+EC241</f>
        <v/>
      </c>
      <c r="EJ283" s="161">
        <f>+ED241</f>
        <v/>
      </c>
      <c r="EK283" s="161">
        <f>+EE241</f>
        <v/>
      </c>
      <c r="EL283" s="161">
        <f>+EF241</f>
        <v/>
      </c>
      <c r="EM283" s="161">
        <f>+EG241</f>
        <v/>
      </c>
      <c r="EN283" s="161">
        <f>+EH241</f>
        <v/>
      </c>
      <c r="EO283" s="161">
        <f>+EI241</f>
        <v/>
      </c>
      <c r="EP283" s="161">
        <f>+EJ241</f>
        <v/>
      </c>
      <c r="EQ283" s="161">
        <f>+EK241</f>
        <v/>
      </c>
      <c r="ER283" s="161">
        <f>+EL241</f>
        <v/>
      </c>
    </row>
    <row r="284" ht="13.5" customHeight="1" thickBot="1">
      <c r="AV284" s="161">
        <f>+IF(ISERROR(PV($E$13,A285,,D285)),0,(PV($E$13,A285,,D285)))</f>
        <v/>
      </c>
      <c r="AW284" s="161">
        <f>+IF(ISERROR(PV($E$13,A285,,#REF!)),0,(PV($E$13,A285,,#REF!)))</f>
        <v/>
      </c>
      <c r="DG284" s="1564" t="n">
        <v>20</v>
      </c>
      <c r="DH284" s="192">
        <f>+DB242</f>
        <v/>
      </c>
      <c r="DI284" s="192">
        <f>+DC242</f>
        <v/>
      </c>
      <c r="DJ284" s="192">
        <f>+DD242</f>
        <v/>
      </c>
      <c r="DK284" s="192">
        <f>+DE242</f>
        <v/>
      </c>
      <c r="DL284" s="192">
        <f>+DF242</f>
        <v/>
      </c>
      <c r="DM284" s="192">
        <f>+DG242</f>
        <v/>
      </c>
      <c r="DN284" s="192">
        <f>+DH242</f>
        <v/>
      </c>
      <c r="DO284" s="192">
        <f>+DI242</f>
        <v/>
      </c>
      <c r="DP284" s="192">
        <f>+DJ242</f>
        <v/>
      </c>
      <c r="DQ284" s="192">
        <f>+DK242</f>
        <v/>
      </c>
      <c r="DR284" s="192">
        <f>+DL242</f>
        <v/>
      </c>
      <c r="DS284" s="192">
        <f>+DM242</f>
        <v/>
      </c>
      <c r="DT284" s="192">
        <f>+DN242</f>
        <v/>
      </c>
      <c r="DU284" s="192">
        <f>+DO242</f>
        <v/>
      </c>
      <c r="DV284" s="192">
        <f>+DP242</f>
        <v/>
      </c>
      <c r="DW284" s="192">
        <f>+DQ242</f>
        <v/>
      </c>
      <c r="DX284" s="192">
        <f>+DR242</f>
        <v/>
      </c>
      <c r="DY284" s="192">
        <f>+DS242</f>
        <v/>
      </c>
      <c r="DZ284" s="192">
        <f>+DT242</f>
        <v/>
      </c>
      <c r="EA284" s="192">
        <f>+DU242</f>
        <v/>
      </c>
      <c r="EB284" s="192">
        <f>+DV242</f>
        <v/>
      </c>
      <c r="EC284" s="192">
        <f>+DW242</f>
        <v/>
      </c>
      <c r="ED284" s="192">
        <f>+DX242</f>
        <v/>
      </c>
      <c r="EE284" s="192">
        <f>+DY242</f>
        <v/>
      </c>
      <c r="EF284" s="192">
        <f>+DZ242</f>
        <v/>
      </c>
      <c r="EG284" s="192">
        <f>+EA242</f>
        <v/>
      </c>
      <c r="EH284" s="192">
        <f>+EB242</f>
        <v/>
      </c>
      <c r="EI284" s="192">
        <f>+EC242</f>
        <v/>
      </c>
      <c r="EJ284" s="192">
        <f>+ED242</f>
        <v/>
      </c>
      <c r="EK284" s="192">
        <f>+EE242</f>
        <v/>
      </c>
      <c r="EL284" s="192">
        <f>+EF242</f>
        <v/>
      </c>
      <c r="EM284" s="192">
        <f>+EG242</f>
        <v/>
      </c>
      <c r="EN284" s="192">
        <f>+EH242</f>
        <v/>
      </c>
      <c r="EO284" s="192">
        <f>+EI242</f>
        <v/>
      </c>
      <c r="EP284" s="192">
        <f>+EJ242</f>
        <v/>
      </c>
      <c r="EQ284" s="192">
        <f>+EK242</f>
        <v/>
      </c>
      <c r="ER284" s="192">
        <f>+EL242</f>
        <v/>
      </c>
    </row>
    <row r="285" ht="13.5" customHeight="1" thickTop="1">
      <c r="AV285" s="161">
        <f>+IF(ISERROR(PV($E$13,A286,,D286)),0,(PV($E$13,A286,,D286)))</f>
        <v/>
      </c>
      <c r="AW285" s="161">
        <f>+IF(ISERROR(PV($E$13,A286,,#REF!)),0,(PV($E$13,A286,,#REF!)))</f>
        <v/>
      </c>
      <c r="DH285" s="161">
        <f>+DB243</f>
        <v/>
      </c>
      <c r="DI285" s="161">
        <f>+DC243</f>
        <v/>
      </c>
      <c r="DJ285" s="161">
        <f>+DD243</f>
        <v/>
      </c>
      <c r="DK285" s="161">
        <f>+DE243</f>
        <v/>
      </c>
      <c r="DL285" s="161">
        <f>+DF243</f>
        <v/>
      </c>
      <c r="DM285" s="161">
        <f>+DG243</f>
        <v/>
      </c>
      <c r="DN285" s="161">
        <f>+DH243</f>
        <v/>
      </c>
      <c r="DO285" s="161">
        <f>+DI243</f>
        <v/>
      </c>
      <c r="DP285" s="161">
        <f>+DJ243</f>
        <v/>
      </c>
      <c r="DQ285" s="161">
        <f>+DK243</f>
        <v/>
      </c>
      <c r="DR285" s="161">
        <f>+DL243</f>
        <v/>
      </c>
      <c r="DS285" s="161">
        <f>+DM243</f>
        <v/>
      </c>
      <c r="DT285" s="161">
        <f>+DN243</f>
        <v/>
      </c>
      <c r="DU285" s="161">
        <f>+DO243</f>
        <v/>
      </c>
      <c r="DV285" s="161">
        <f>+DP243</f>
        <v/>
      </c>
      <c r="DW285" s="161">
        <f>+DQ243</f>
        <v/>
      </c>
      <c r="DX285" s="161">
        <f>+DR243</f>
        <v/>
      </c>
      <c r="DY285" s="161">
        <f>+DS243</f>
        <v/>
      </c>
      <c r="DZ285" s="161">
        <f>+DT243</f>
        <v/>
      </c>
      <c r="EA285" s="161">
        <f>+DU243</f>
        <v/>
      </c>
      <c r="EB285" s="161">
        <f>+DV243</f>
        <v/>
      </c>
      <c r="EC285" s="161">
        <f>+DW243</f>
        <v/>
      </c>
      <c r="ED285" s="161">
        <f>+DX243</f>
        <v/>
      </c>
      <c r="EE285" s="161">
        <f>+DY243</f>
        <v/>
      </c>
      <c r="EF285" s="161">
        <f>+DZ243</f>
        <v/>
      </c>
      <c r="EG285" s="161">
        <f>+EA243</f>
        <v/>
      </c>
      <c r="EH285" s="161">
        <f>+EB243</f>
        <v/>
      </c>
      <c r="EI285" s="161">
        <f>+EC243</f>
        <v/>
      </c>
      <c r="EJ285" s="161">
        <f>+ED243</f>
        <v/>
      </c>
      <c r="EK285" s="161">
        <f>+EE243</f>
        <v/>
      </c>
      <c r="EL285" s="161">
        <f>+EF243</f>
        <v/>
      </c>
      <c r="EM285" s="161">
        <f>+EG243</f>
        <v/>
      </c>
      <c r="EN285" s="161">
        <f>+EH243</f>
        <v/>
      </c>
      <c r="EO285" s="161">
        <f>+EI243</f>
        <v/>
      </c>
      <c r="EP285" s="161">
        <f>+EJ243</f>
        <v/>
      </c>
      <c r="EQ285" s="161">
        <f>+EK243</f>
        <v/>
      </c>
      <c r="ER285" s="161">
        <f>+EL243</f>
        <v/>
      </c>
    </row>
    <row r="286">
      <c r="AV286" s="161">
        <f>+IF(ISERROR(PV($E$13,A287,,D287)),0,(PV($E$13,A287,,D287)))</f>
        <v/>
      </c>
      <c r="AW286" s="161">
        <f>+IF(ISERROR(PV($E$13,A287,,#REF!)),0,(PV($E$13,A287,,#REF!)))</f>
        <v/>
      </c>
      <c r="DI286" s="1564">
        <f>+DC244</f>
        <v/>
      </c>
      <c r="DJ286" s="1564">
        <f>+DD244</f>
        <v/>
      </c>
      <c r="DK286" s="1564">
        <f>+DE244</f>
        <v/>
      </c>
      <c r="DL286" s="1564">
        <f>+DF244</f>
        <v/>
      </c>
      <c r="DM286" s="1564">
        <f>+DG244</f>
        <v/>
      </c>
      <c r="DN286" s="1564">
        <f>+DH244</f>
        <v/>
      </c>
      <c r="DO286" s="1564">
        <f>+DI244</f>
        <v/>
      </c>
      <c r="DP286" s="1564">
        <f>+DJ244</f>
        <v/>
      </c>
      <c r="DQ286" s="1564">
        <f>+DK244</f>
        <v/>
      </c>
      <c r="DR286" s="1564">
        <f>+DL244</f>
        <v/>
      </c>
      <c r="DS286" s="1564">
        <f>+DM244</f>
        <v/>
      </c>
      <c r="DT286" s="1564">
        <f>+DN244</f>
        <v/>
      </c>
      <c r="DU286" s="1564">
        <f>+DO244</f>
        <v/>
      </c>
      <c r="DV286" s="1564">
        <f>+DP244</f>
        <v/>
      </c>
      <c r="DW286" s="1564">
        <f>+DQ244</f>
        <v/>
      </c>
      <c r="DX286" s="1564">
        <f>+DR244</f>
        <v/>
      </c>
      <c r="DY286" s="1564">
        <f>+DS244</f>
        <v/>
      </c>
      <c r="DZ286" s="1564">
        <f>+DT244</f>
        <v/>
      </c>
      <c r="EA286" s="1564">
        <f>+DU244</f>
        <v/>
      </c>
      <c r="EB286" s="1564">
        <f>+DV244</f>
        <v/>
      </c>
      <c r="EC286" s="1564">
        <f>+DW244</f>
        <v/>
      </c>
      <c r="ED286" s="1564">
        <f>+DX244</f>
        <v/>
      </c>
      <c r="EE286" s="1564">
        <f>+DY244</f>
        <v/>
      </c>
      <c r="EF286" s="1564">
        <f>+DZ244</f>
        <v/>
      </c>
      <c r="EG286" s="1564">
        <f>+EA244</f>
        <v/>
      </c>
      <c r="EH286" s="1564">
        <f>+EB244</f>
        <v/>
      </c>
      <c r="EI286" s="1564">
        <f>+EC244</f>
        <v/>
      </c>
      <c r="EJ286" s="1564">
        <f>+ED244</f>
        <v/>
      </c>
      <c r="EK286" s="1564">
        <f>+EE244</f>
        <v/>
      </c>
      <c r="EL286" s="1564">
        <f>+EF244</f>
        <v/>
      </c>
      <c r="EM286" s="1564">
        <f>+EG244</f>
        <v/>
      </c>
      <c r="EN286" s="1564">
        <f>+EH244</f>
        <v/>
      </c>
      <c r="EO286" s="1564">
        <f>+EI244</f>
        <v/>
      </c>
      <c r="EP286" s="1564">
        <f>+EJ244</f>
        <v/>
      </c>
      <c r="EQ286" s="1564">
        <f>+EK244</f>
        <v/>
      </c>
      <c r="ER286" s="1564">
        <f>+EL244</f>
        <v/>
      </c>
    </row>
    <row r="287">
      <c r="AV287" s="161">
        <f>+IF(ISERROR(PV($E$13,A288,,D288)),0,(PV($E$13,A288,,D288)))</f>
        <v/>
      </c>
      <c r="AW287" s="161">
        <f>+IF(ISERROR(PV($E$13,A288,,#REF!)),0,(PV($E$13,A288,,#REF!)))</f>
        <v/>
      </c>
      <c r="DI287" s="161">
        <f>+DC245</f>
        <v/>
      </c>
      <c r="DJ287" s="161">
        <f>+DD245</f>
        <v/>
      </c>
      <c r="DK287" s="161">
        <f>+DE245</f>
        <v/>
      </c>
      <c r="DL287" s="161">
        <f>+DF245</f>
        <v/>
      </c>
      <c r="DM287" s="161">
        <f>+DG245</f>
        <v/>
      </c>
      <c r="DN287" s="161">
        <f>+DH245</f>
        <v/>
      </c>
      <c r="DO287" s="161">
        <f>+DI245</f>
        <v/>
      </c>
      <c r="DP287" s="161">
        <f>+DJ245</f>
        <v/>
      </c>
      <c r="DQ287" s="161">
        <f>+DK245</f>
        <v/>
      </c>
      <c r="DR287" s="161">
        <f>+DL245</f>
        <v/>
      </c>
      <c r="DS287" s="161">
        <f>+DM245</f>
        <v/>
      </c>
      <c r="DT287" s="161">
        <f>+DN245</f>
        <v/>
      </c>
      <c r="DU287" s="161">
        <f>+DO245</f>
        <v/>
      </c>
      <c r="DV287" s="161">
        <f>+DP245</f>
        <v/>
      </c>
      <c r="DW287" s="161">
        <f>+DQ245</f>
        <v/>
      </c>
      <c r="DX287" s="161">
        <f>+DR245</f>
        <v/>
      </c>
      <c r="DY287" s="161">
        <f>+DS245</f>
        <v/>
      </c>
      <c r="DZ287" s="161">
        <f>+DT245</f>
        <v/>
      </c>
      <c r="EA287" s="161">
        <f>+DU245</f>
        <v/>
      </c>
      <c r="EB287" s="161">
        <f>+DV245</f>
        <v/>
      </c>
      <c r="EC287" s="161">
        <f>+DW245</f>
        <v/>
      </c>
      <c r="ED287" s="161">
        <f>+DX245</f>
        <v/>
      </c>
      <c r="EE287" s="161">
        <f>+DY245</f>
        <v/>
      </c>
      <c r="EF287" s="161">
        <f>+DZ245</f>
        <v/>
      </c>
      <c r="EG287" s="161">
        <f>+EA245</f>
        <v/>
      </c>
      <c r="EH287" s="161">
        <f>+EB245</f>
        <v/>
      </c>
      <c r="EI287" s="161">
        <f>+EC245</f>
        <v/>
      </c>
      <c r="EJ287" s="161">
        <f>+ED245</f>
        <v/>
      </c>
      <c r="EK287" s="161">
        <f>+EE245</f>
        <v/>
      </c>
      <c r="EL287" s="161">
        <f>+EF245</f>
        <v/>
      </c>
      <c r="EM287" s="161">
        <f>+EG245</f>
        <v/>
      </c>
      <c r="EN287" s="161">
        <f>+EH245</f>
        <v/>
      </c>
      <c r="EO287" s="161">
        <f>+EI245</f>
        <v/>
      </c>
      <c r="EP287" s="161">
        <f>+EJ245</f>
        <v/>
      </c>
      <c r="EQ287" s="161">
        <f>+EK245</f>
        <v/>
      </c>
      <c r="ER287" s="161">
        <f>+EL245</f>
        <v/>
      </c>
      <c r="ES287" s="161">
        <f>+EM245</f>
        <v/>
      </c>
    </row>
    <row r="288">
      <c r="AV288" s="161">
        <f>+IF(ISERROR(PV($E$13,A289,,D289)),0,(PV($E$13,A289,,D289)))</f>
        <v/>
      </c>
      <c r="AW288" s="161">
        <f>+IF(ISERROR(PV($E$13,A289,,#REF!)),0,(PV($E$13,A289,,#REF!)))</f>
        <v/>
      </c>
      <c r="DI288" s="161">
        <f>+DC246</f>
        <v/>
      </c>
      <c r="DJ288" s="161">
        <f>+DD246</f>
        <v/>
      </c>
      <c r="DK288" s="161">
        <f>+DE246</f>
        <v/>
      </c>
      <c r="DL288" s="161">
        <f>+DF246</f>
        <v/>
      </c>
      <c r="DM288" s="161">
        <f>+DG246</f>
        <v/>
      </c>
      <c r="DN288" s="161">
        <f>+DH246</f>
        <v/>
      </c>
      <c r="DO288" s="161">
        <f>+DI246</f>
        <v/>
      </c>
      <c r="DP288" s="161">
        <f>+DJ246</f>
        <v/>
      </c>
      <c r="DQ288" s="161">
        <f>+DK246</f>
        <v/>
      </c>
      <c r="DR288" s="161">
        <f>+DL246</f>
        <v/>
      </c>
      <c r="DS288" s="161">
        <f>+DM246</f>
        <v/>
      </c>
      <c r="DT288" s="161">
        <f>+DN246</f>
        <v/>
      </c>
      <c r="DU288" s="161">
        <f>+DO246</f>
        <v/>
      </c>
      <c r="DV288" s="161">
        <f>+DP246</f>
        <v/>
      </c>
      <c r="DW288" s="161">
        <f>+DQ246</f>
        <v/>
      </c>
      <c r="DX288" s="161">
        <f>+DR246</f>
        <v/>
      </c>
      <c r="DY288" s="161">
        <f>+DS246</f>
        <v/>
      </c>
      <c r="DZ288" s="161">
        <f>+DT246</f>
        <v/>
      </c>
      <c r="EA288" s="161">
        <f>+DU246</f>
        <v/>
      </c>
      <c r="EB288" s="161">
        <f>+DV246</f>
        <v/>
      </c>
      <c r="EC288" s="161">
        <f>+DW246</f>
        <v/>
      </c>
      <c r="ED288" s="161">
        <f>+DX246</f>
        <v/>
      </c>
      <c r="EE288" s="161">
        <f>+DY246</f>
        <v/>
      </c>
      <c r="EF288" s="161">
        <f>+DZ246</f>
        <v/>
      </c>
      <c r="EG288" s="161">
        <f>+EA246</f>
        <v/>
      </c>
      <c r="EH288" s="161">
        <f>+EB246</f>
        <v/>
      </c>
      <c r="EI288" s="161">
        <f>+EC246</f>
        <v/>
      </c>
      <c r="EJ288" s="161">
        <f>+ED246</f>
        <v/>
      </c>
      <c r="EK288" s="161">
        <f>+EE246</f>
        <v/>
      </c>
      <c r="EL288" s="161">
        <f>+EF246</f>
        <v/>
      </c>
      <c r="EM288" s="161">
        <f>+EG246</f>
        <v/>
      </c>
      <c r="EN288" s="161">
        <f>+EH246</f>
        <v/>
      </c>
      <c r="EO288" s="161">
        <f>+EI246</f>
        <v/>
      </c>
      <c r="EP288" s="161">
        <f>+EJ246</f>
        <v/>
      </c>
      <c r="EQ288" s="161">
        <f>+EK246</f>
        <v/>
      </c>
      <c r="ER288" s="161">
        <f>+EL246</f>
        <v/>
      </c>
      <c r="ES288" s="161">
        <f>+EM246</f>
        <v/>
      </c>
    </row>
    <row r="289" ht="13.5" customHeight="1" thickBot="1">
      <c r="AV289" s="161">
        <f>+IF(ISERROR(PV($E$13,A290,,D290)),0,(PV($E$13,A290,,D290)))</f>
        <v/>
      </c>
      <c r="AW289" s="161">
        <f>+IF(ISERROR(PV($E$13,A290,,#REF!)),0,(PV($E$13,A290,,#REF!)))</f>
        <v/>
      </c>
      <c r="DI289" s="192">
        <f>+DC247</f>
        <v/>
      </c>
      <c r="DJ289" s="192">
        <f>+DD247</f>
        <v/>
      </c>
      <c r="DK289" s="192">
        <f>+DE247</f>
        <v/>
      </c>
      <c r="DL289" s="192">
        <f>+DF247</f>
        <v/>
      </c>
      <c r="DM289" s="192">
        <f>+DG247</f>
        <v/>
      </c>
      <c r="DN289" s="192">
        <f>+DH247</f>
        <v/>
      </c>
      <c r="DO289" s="192">
        <f>+DI247</f>
        <v/>
      </c>
      <c r="DP289" s="192">
        <f>+DJ247</f>
        <v/>
      </c>
      <c r="DQ289" s="192">
        <f>+DK247</f>
        <v/>
      </c>
      <c r="DR289" s="192">
        <f>+DL247</f>
        <v/>
      </c>
      <c r="DS289" s="192">
        <f>+DM247</f>
        <v/>
      </c>
      <c r="DT289" s="192">
        <f>+DN247</f>
        <v/>
      </c>
      <c r="DU289" s="192">
        <f>+DO247</f>
        <v/>
      </c>
      <c r="DV289" s="192">
        <f>+DP247</f>
        <v/>
      </c>
      <c r="DW289" s="192">
        <f>+DQ247</f>
        <v/>
      </c>
      <c r="DX289" s="192">
        <f>+DR247</f>
        <v/>
      </c>
      <c r="DY289" s="192">
        <f>+DS247</f>
        <v/>
      </c>
      <c r="DZ289" s="192">
        <f>+DT247</f>
        <v/>
      </c>
      <c r="EA289" s="192">
        <f>+DU247</f>
        <v/>
      </c>
      <c r="EB289" s="192">
        <f>+DV247</f>
        <v/>
      </c>
      <c r="EC289" s="192">
        <f>+DW247</f>
        <v/>
      </c>
      <c r="ED289" s="192">
        <f>+DX247</f>
        <v/>
      </c>
      <c r="EE289" s="192">
        <f>+DY247</f>
        <v/>
      </c>
      <c r="EF289" s="192">
        <f>+DZ247</f>
        <v/>
      </c>
      <c r="EG289" s="192">
        <f>+EA247</f>
        <v/>
      </c>
      <c r="EH289" s="192">
        <f>+EB247</f>
        <v/>
      </c>
      <c r="EI289" s="192">
        <f>+EC247</f>
        <v/>
      </c>
      <c r="EJ289" s="192">
        <f>+ED247</f>
        <v/>
      </c>
      <c r="EK289" s="192">
        <f>+EE247</f>
        <v/>
      </c>
      <c r="EL289" s="192">
        <f>+EF247</f>
        <v/>
      </c>
      <c r="EM289" s="192">
        <f>+EG247</f>
        <v/>
      </c>
      <c r="EN289" s="192">
        <f>+EH247</f>
        <v/>
      </c>
      <c r="EO289" s="192">
        <f>+EI247</f>
        <v/>
      </c>
      <c r="EP289" s="192">
        <f>+EJ247</f>
        <v/>
      </c>
      <c r="EQ289" s="192">
        <f>+EK247</f>
        <v/>
      </c>
      <c r="ER289" s="192">
        <f>+EL247</f>
        <v/>
      </c>
      <c r="ES289" s="192">
        <f>+EM247</f>
        <v/>
      </c>
    </row>
    <row r="290" ht="13.5" customHeight="1" thickTop="1">
      <c r="AV290" s="161">
        <f>+IF(ISERROR(PV($E$13,A291,,D291)),0,(PV($E$13,A291,,D291)))</f>
        <v/>
      </c>
      <c r="AW290" s="161">
        <f>+IF(ISERROR(PV($E$13,A291,,#REF!)),0,(PV($E$13,A291,,#REF!)))</f>
        <v/>
      </c>
      <c r="DI290" s="161">
        <f>+DC248</f>
        <v/>
      </c>
      <c r="DJ290" s="161">
        <f>+DD248</f>
        <v/>
      </c>
      <c r="DK290" s="161">
        <f>+DE248</f>
        <v/>
      </c>
      <c r="DL290" s="161">
        <f>+DF248</f>
        <v/>
      </c>
      <c r="DM290" s="161">
        <f>+DG248</f>
        <v/>
      </c>
      <c r="DN290" s="161">
        <f>+DH248</f>
        <v/>
      </c>
      <c r="DO290" s="161">
        <f>+DI248</f>
        <v/>
      </c>
      <c r="DP290" s="161">
        <f>+DJ248</f>
        <v/>
      </c>
      <c r="DQ290" s="161">
        <f>+DK248</f>
        <v/>
      </c>
      <c r="DR290" s="161">
        <f>+DL248</f>
        <v/>
      </c>
      <c r="DS290" s="161">
        <f>+DM248</f>
        <v/>
      </c>
      <c r="DT290" s="161">
        <f>+DN248</f>
        <v/>
      </c>
      <c r="DU290" s="161">
        <f>+DO248</f>
        <v/>
      </c>
      <c r="DV290" s="161">
        <f>+DP248</f>
        <v/>
      </c>
      <c r="DW290" s="161">
        <f>+DQ248</f>
        <v/>
      </c>
      <c r="DX290" s="161">
        <f>+DR248</f>
        <v/>
      </c>
      <c r="DY290" s="161">
        <f>+DS248</f>
        <v/>
      </c>
      <c r="DZ290" s="161">
        <f>+DT248</f>
        <v/>
      </c>
      <c r="EA290" s="161">
        <f>+DU248</f>
        <v/>
      </c>
      <c r="EB290" s="161">
        <f>+DV248</f>
        <v/>
      </c>
      <c r="EC290" s="161">
        <f>+DW248</f>
        <v/>
      </c>
      <c r="ED290" s="161">
        <f>+DX248</f>
        <v/>
      </c>
      <c r="EE290" s="161">
        <f>+DY248</f>
        <v/>
      </c>
      <c r="EF290" s="161">
        <f>+DZ248</f>
        <v/>
      </c>
      <c r="EG290" s="161">
        <f>+EA248</f>
        <v/>
      </c>
      <c r="EH290" s="161">
        <f>+EB248</f>
        <v/>
      </c>
      <c r="EI290" s="161">
        <f>+EC248</f>
        <v/>
      </c>
      <c r="EJ290" s="161">
        <f>+ED248</f>
        <v/>
      </c>
      <c r="EK290" s="161">
        <f>+EE248</f>
        <v/>
      </c>
      <c r="EL290" s="161">
        <f>+EF248</f>
        <v/>
      </c>
      <c r="EM290" s="161">
        <f>+EG248</f>
        <v/>
      </c>
      <c r="EN290" s="161">
        <f>+EH248</f>
        <v/>
      </c>
      <c r="EO290" s="161">
        <f>+EI248</f>
        <v/>
      </c>
      <c r="EP290" s="161">
        <f>+EJ248</f>
        <v/>
      </c>
      <c r="EQ290" s="161">
        <f>+EK248</f>
        <v/>
      </c>
      <c r="ER290" s="161">
        <f>+EL248</f>
        <v/>
      </c>
      <c r="ES290" s="161">
        <f>+EM248</f>
        <v/>
      </c>
    </row>
    <row r="291" ht="13.5" customHeight="1" thickBot="1">
      <c r="AV291" s="161">
        <f>+IF(ISERROR(PV($E$13,A292,,D292)),0,(PV($E$13,A292,,D292)))</f>
        <v/>
      </c>
      <c r="AW291" s="161">
        <f>+IF(ISERROR(PV($E$13,A292,,#REF!)),0,(PV($E$13,A292,,#REF!)))</f>
        <v/>
      </c>
      <c r="DH291" s="1564" t="n">
        <v>21</v>
      </c>
      <c r="DI291" s="192">
        <f>+DC249</f>
        <v/>
      </c>
      <c r="DJ291" s="192">
        <f>+DD249</f>
        <v/>
      </c>
      <c r="DK291" s="192">
        <f>+DE249</f>
        <v/>
      </c>
      <c r="DL291" s="192">
        <f>+DF249</f>
        <v/>
      </c>
      <c r="DM291" s="192">
        <f>+DG249</f>
        <v/>
      </c>
      <c r="DN291" s="192">
        <f>+DH249</f>
        <v/>
      </c>
      <c r="DO291" s="192">
        <f>+DI249</f>
        <v/>
      </c>
      <c r="DP291" s="192">
        <f>+DJ249</f>
        <v/>
      </c>
      <c r="DQ291" s="192">
        <f>+DK249</f>
        <v/>
      </c>
      <c r="DR291" s="192">
        <f>+DL249</f>
        <v/>
      </c>
      <c r="DS291" s="192">
        <f>+DM249</f>
        <v/>
      </c>
      <c r="DT291" s="192">
        <f>+DN249</f>
        <v/>
      </c>
      <c r="DU291" s="192">
        <f>+DO249</f>
        <v/>
      </c>
      <c r="DV291" s="192">
        <f>+DP249</f>
        <v/>
      </c>
      <c r="DW291" s="192">
        <f>+DQ249</f>
        <v/>
      </c>
      <c r="DX291" s="192">
        <f>+DR249</f>
        <v/>
      </c>
      <c r="DY291" s="192">
        <f>+DS249</f>
        <v/>
      </c>
      <c r="DZ291" s="192">
        <f>+DT249</f>
        <v/>
      </c>
      <c r="EA291" s="192">
        <f>+DU249</f>
        <v/>
      </c>
      <c r="EB291" s="192">
        <f>+DV249</f>
        <v/>
      </c>
      <c r="EC291" s="192">
        <f>+DW249</f>
        <v/>
      </c>
      <c r="ED291" s="192">
        <f>+DX249</f>
        <v/>
      </c>
      <c r="EE291" s="192">
        <f>+DY249</f>
        <v/>
      </c>
      <c r="EF291" s="192">
        <f>+DZ249</f>
        <v/>
      </c>
      <c r="EG291" s="192">
        <f>+EA249</f>
        <v/>
      </c>
      <c r="EH291" s="192">
        <f>+EB249</f>
        <v/>
      </c>
      <c r="EI291" s="192">
        <f>+EC249</f>
        <v/>
      </c>
      <c r="EJ291" s="192">
        <f>+ED249</f>
        <v/>
      </c>
      <c r="EK291" s="192">
        <f>+EE249</f>
        <v/>
      </c>
      <c r="EL291" s="192">
        <f>+EF249</f>
        <v/>
      </c>
      <c r="EM291" s="192">
        <f>+EG249</f>
        <v/>
      </c>
      <c r="EN291" s="192">
        <f>+EH249</f>
        <v/>
      </c>
      <c r="EO291" s="192">
        <f>+EI249</f>
        <v/>
      </c>
      <c r="EP291" s="192">
        <f>+EJ249</f>
        <v/>
      </c>
      <c r="EQ291" s="192">
        <f>+EK249</f>
        <v/>
      </c>
      <c r="ER291" s="192">
        <f>+EL249</f>
        <v/>
      </c>
      <c r="ES291" s="192">
        <f>+EM249</f>
        <v/>
      </c>
    </row>
    <row r="292" ht="13.5" customHeight="1" thickTop="1">
      <c r="AV292" s="161">
        <f>+IF(ISERROR(PV($E$13,A293,,D293)),0,(PV($E$13,A293,,D293)))</f>
        <v/>
      </c>
      <c r="AW292" s="161">
        <f>+IF(ISERROR(PV($E$13,A293,,#REF!)),0,(PV($E$13,A293,,#REF!)))</f>
        <v/>
      </c>
      <c r="DI292" s="161">
        <f>+DC250</f>
        <v/>
      </c>
      <c r="DJ292" s="161">
        <f>+DD250</f>
        <v/>
      </c>
      <c r="DK292" s="161">
        <f>+DE250</f>
        <v/>
      </c>
      <c r="DL292" s="161">
        <f>+DF250</f>
        <v/>
      </c>
      <c r="DM292" s="161">
        <f>+DG250</f>
        <v/>
      </c>
      <c r="DN292" s="161">
        <f>+DH250</f>
        <v/>
      </c>
      <c r="DO292" s="161">
        <f>+DI250</f>
        <v/>
      </c>
      <c r="DP292" s="161">
        <f>+DJ250</f>
        <v/>
      </c>
      <c r="DQ292" s="161">
        <f>+DK250</f>
        <v/>
      </c>
      <c r="DR292" s="161">
        <f>+DL250</f>
        <v/>
      </c>
      <c r="DS292" s="161">
        <f>+DM250</f>
        <v/>
      </c>
      <c r="DT292" s="161">
        <f>+DN250</f>
        <v/>
      </c>
      <c r="DU292" s="161">
        <f>+DO250</f>
        <v/>
      </c>
      <c r="DV292" s="161">
        <f>+DP250</f>
        <v/>
      </c>
      <c r="DW292" s="161">
        <f>+DQ250</f>
        <v/>
      </c>
      <c r="DX292" s="161">
        <f>+DR250</f>
        <v/>
      </c>
      <c r="DY292" s="161">
        <f>+DS250</f>
        <v/>
      </c>
      <c r="DZ292" s="161">
        <f>+DT250</f>
        <v/>
      </c>
      <c r="EA292" s="161">
        <f>+DU250</f>
        <v/>
      </c>
      <c r="EB292" s="161">
        <f>+DV250</f>
        <v/>
      </c>
      <c r="EC292" s="161">
        <f>+DW250</f>
        <v/>
      </c>
      <c r="ED292" s="161">
        <f>+DX250</f>
        <v/>
      </c>
      <c r="EE292" s="161">
        <f>+DY250</f>
        <v/>
      </c>
      <c r="EF292" s="161">
        <f>+DZ250</f>
        <v/>
      </c>
      <c r="EG292" s="161">
        <f>+EA250</f>
        <v/>
      </c>
      <c r="EH292" s="161">
        <f>+EB250</f>
        <v/>
      </c>
      <c r="EI292" s="161">
        <f>+EC250</f>
        <v/>
      </c>
      <c r="EJ292" s="161">
        <f>+ED250</f>
        <v/>
      </c>
      <c r="EK292" s="161">
        <f>+EE250</f>
        <v/>
      </c>
      <c r="EL292" s="161">
        <f>+EF250</f>
        <v/>
      </c>
      <c r="EM292" s="161">
        <f>+EG250</f>
        <v/>
      </c>
      <c r="EN292" s="161">
        <f>+EH250</f>
        <v/>
      </c>
      <c r="EO292" s="161">
        <f>+EI250</f>
        <v/>
      </c>
      <c r="EP292" s="161">
        <f>+EJ250</f>
        <v/>
      </c>
      <c r="EQ292" s="161">
        <f>+EK250</f>
        <v/>
      </c>
      <c r="ER292" s="161">
        <f>+EL250</f>
        <v/>
      </c>
      <c r="ES292" s="161">
        <f>+EM250</f>
        <v/>
      </c>
    </row>
    <row r="293">
      <c r="AV293" s="161">
        <f>+IF(ISERROR(PV($E$13,A294,,D294)),0,(PV($E$13,A294,,D294)))</f>
        <v/>
      </c>
      <c r="AW293" s="161">
        <f>+IF(ISERROR(PV($E$13,A294,,#REF!)),0,(PV($E$13,A294,,#REF!)))</f>
        <v/>
      </c>
      <c r="DJ293" s="1564">
        <f>+DD251</f>
        <v/>
      </c>
      <c r="DK293" s="1564">
        <f>+DE251</f>
        <v/>
      </c>
      <c r="DL293" s="1564">
        <f>+DF251</f>
        <v/>
      </c>
      <c r="DM293" s="1564">
        <f>+DG251</f>
        <v/>
      </c>
      <c r="DN293" s="1564">
        <f>+DH251</f>
        <v/>
      </c>
      <c r="DO293" s="1564">
        <f>+DI251</f>
        <v/>
      </c>
      <c r="DP293" s="1564">
        <f>+DJ251</f>
        <v/>
      </c>
      <c r="DQ293" s="1564">
        <f>+DK251</f>
        <v/>
      </c>
      <c r="DR293" s="1564">
        <f>+DL251</f>
        <v/>
      </c>
      <c r="DS293" s="1564">
        <f>+DM251</f>
        <v/>
      </c>
      <c r="DT293" s="1564">
        <f>+DN251</f>
        <v/>
      </c>
      <c r="DU293" s="1564">
        <f>+DO251</f>
        <v/>
      </c>
      <c r="DV293" s="1564">
        <f>+DP251</f>
        <v/>
      </c>
      <c r="DW293" s="1564">
        <f>+DQ251</f>
        <v/>
      </c>
      <c r="DX293" s="1564">
        <f>+DR251</f>
        <v/>
      </c>
      <c r="DY293" s="1564">
        <f>+DS251</f>
        <v/>
      </c>
      <c r="DZ293" s="1564">
        <f>+DT251</f>
        <v/>
      </c>
      <c r="EA293" s="1564">
        <f>+DU251</f>
        <v/>
      </c>
      <c r="EB293" s="1564">
        <f>+DV251</f>
        <v/>
      </c>
      <c r="EC293" s="1564">
        <f>+DW251</f>
        <v/>
      </c>
      <c r="ED293" s="1564">
        <f>+DX251</f>
        <v/>
      </c>
      <c r="EE293" s="1564">
        <f>+DY251</f>
        <v/>
      </c>
      <c r="EF293" s="1564">
        <f>+DZ251</f>
        <v/>
      </c>
      <c r="EG293" s="1564">
        <f>+EA251</f>
        <v/>
      </c>
      <c r="EH293" s="1564">
        <f>+EB251</f>
        <v/>
      </c>
      <c r="EI293" s="1564">
        <f>+EC251</f>
        <v/>
      </c>
      <c r="EJ293" s="1564">
        <f>+ED251</f>
        <v/>
      </c>
      <c r="EK293" s="1564">
        <f>+EE251</f>
        <v/>
      </c>
      <c r="EL293" s="1564">
        <f>+EF251</f>
        <v/>
      </c>
      <c r="EM293" s="1564">
        <f>+EG251</f>
        <v/>
      </c>
      <c r="EN293" s="1564">
        <f>+EH251</f>
        <v/>
      </c>
      <c r="EO293" s="1564">
        <f>+EI251</f>
        <v/>
      </c>
      <c r="EP293" s="1564">
        <f>+EJ251</f>
        <v/>
      </c>
      <c r="EQ293" s="1564">
        <f>+EK251</f>
        <v/>
      </c>
      <c r="ER293" s="1564">
        <f>+EL251</f>
        <v/>
      </c>
      <c r="ES293" s="1564">
        <f>+EM251</f>
        <v/>
      </c>
    </row>
    <row r="294">
      <c r="AV294" s="161">
        <f>+IF(ISERROR(PV($E$13,A295,,D295)),0,(PV($E$13,A295,,D295)))</f>
        <v/>
      </c>
      <c r="AW294" s="161">
        <f>+IF(ISERROR(PV($E$13,A295,,#REF!)),0,(PV($E$13,A295,,#REF!)))</f>
        <v/>
      </c>
      <c r="DJ294" s="161">
        <f>+DD252</f>
        <v/>
      </c>
      <c r="DK294" s="161">
        <f>+DE252</f>
        <v/>
      </c>
      <c r="DL294" s="161">
        <f>+DF252</f>
        <v/>
      </c>
      <c r="DM294" s="161">
        <f>+DG252</f>
        <v/>
      </c>
      <c r="DN294" s="161">
        <f>+DH252</f>
        <v/>
      </c>
      <c r="DO294" s="161">
        <f>+DI252</f>
        <v/>
      </c>
      <c r="DP294" s="161">
        <f>+DJ252</f>
        <v/>
      </c>
      <c r="DQ294" s="161">
        <f>+DK252</f>
        <v/>
      </c>
      <c r="DR294" s="161">
        <f>+DL252</f>
        <v/>
      </c>
      <c r="DS294" s="161">
        <f>+DM252</f>
        <v/>
      </c>
      <c r="DT294" s="161">
        <f>+DN252</f>
        <v/>
      </c>
      <c r="DU294" s="161">
        <f>+DO252</f>
        <v/>
      </c>
      <c r="DV294" s="161">
        <f>+DP252</f>
        <v/>
      </c>
      <c r="DW294" s="161">
        <f>+DQ252</f>
        <v/>
      </c>
      <c r="DX294" s="161">
        <f>+DR252</f>
        <v/>
      </c>
      <c r="DY294" s="161">
        <f>+DS252</f>
        <v/>
      </c>
      <c r="DZ294" s="161">
        <f>+DT252</f>
        <v/>
      </c>
      <c r="EA294" s="161">
        <f>+DU252</f>
        <v/>
      </c>
      <c r="EB294" s="161">
        <f>+DV252</f>
        <v/>
      </c>
      <c r="EC294" s="161">
        <f>+DW252</f>
        <v/>
      </c>
      <c r="ED294" s="161">
        <f>+DX252</f>
        <v/>
      </c>
      <c r="EE294" s="161">
        <f>+DY252</f>
        <v/>
      </c>
      <c r="EF294" s="161">
        <f>+DZ252</f>
        <v/>
      </c>
      <c r="EG294" s="161">
        <f>+EA252</f>
        <v/>
      </c>
      <c r="EH294" s="161">
        <f>+EB252</f>
        <v/>
      </c>
      <c r="EI294" s="161">
        <f>+EC252</f>
        <v/>
      </c>
      <c r="EJ294" s="161">
        <f>+ED252</f>
        <v/>
      </c>
      <c r="EK294" s="161">
        <f>+EE252</f>
        <v/>
      </c>
      <c r="EL294" s="161">
        <f>+EF252</f>
        <v/>
      </c>
      <c r="EM294" s="161">
        <f>+EG252</f>
        <v/>
      </c>
      <c r="EN294" s="161">
        <f>+EH252</f>
        <v/>
      </c>
      <c r="EO294" s="161">
        <f>+EI252</f>
        <v/>
      </c>
      <c r="EP294" s="161">
        <f>+EJ252</f>
        <v/>
      </c>
      <c r="EQ294" s="161">
        <f>+EK252</f>
        <v/>
      </c>
      <c r="ER294" s="161">
        <f>+EL252</f>
        <v/>
      </c>
      <c r="ES294" s="161">
        <f>+EM252</f>
        <v/>
      </c>
      <c r="ET294" s="161">
        <f>+EN252</f>
        <v/>
      </c>
    </row>
    <row r="295">
      <c r="AV295" s="161">
        <f>+IF(ISERROR(PV($E$13,A296,,D296)),0,(PV($E$13,A296,,D296)))</f>
        <v/>
      </c>
      <c r="AW295" s="161">
        <f>+IF(ISERROR(PV($E$13,A296,,#REF!)),0,(PV($E$13,A296,,#REF!)))</f>
        <v/>
      </c>
      <c r="DJ295" s="161">
        <f>+DD253</f>
        <v/>
      </c>
      <c r="DK295" s="161">
        <f>+DE253</f>
        <v/>
      </c>
      <c r="DL295" s="161">
        <f>+DF253</f>
        <v/>
      </c>
      <c r="DM295" s="161">
        <f>+DG253</f>
        <v/>
      </c>
      <c r="DN295" s="161">
        <f>+DH253</f>
        <v/>
      </c>
      <c r="DO295" s="161">
        <f>+DI253</f>
        <v/>
      </c>
      <c r="DP295" s="161">
        <f>+DJ253</f>
        <v/>
      </c>
      <c r="DQ295" s="161">
        <f>+DK253</f>
        <v/>
      </c>
      <c r="DR295" s="161">
        <f>+DL253</f>
        <v/>
      </c>
      <c r="DS295" s="161">
        <f>+DM253</f>
        <v/>
      </c>
      <c r="DT295" s="161">
        <f>+DN253</f>
        <v/>
      </c>
      <c r="DU295" s="161">
        <f>+DO253</f>
        <v/>
      </c>
      <c r="DV295" s="161">
        <f>+DP253</f>
        <v/>
      </c>
      <c r="DW295" s="161">
        <f>+DQ253</f>
        <v/>
      </c>
      <c r="DX295" s="161">
        <f>+DR253</f>
        <v/>
      </c>
      <c r="DY295" s="161">
        <f>+DS253</f>
        <v/>
      </c>
      <c r="DZ295" s="161">
        <f>+DT253</f>
        <v/>
      </c>
      <c r="EA295" s="161">
        <f>+DU253</f>
        <v/>
      </c>
      <c r="EB295" s="161">
        <f>+DV253</f>
        <v/>
      </c>
      <c r="EC295" s="161">
        <f>+DW253</f>
        <v/>
      </c>
      <c r="ED295" s="161">
        <f>+DX253</f>
        <v/>
      </c>
      <c r="EE295" s="161">
        <f>+DY253</f>
        <v/>
      </c>
      <c r="EF295" s="161">
        <f>+DZ253</f>
        <v/>
      </c>
      <c r="EG295" s="161">
        <f>+EA253</f>
        <v/>
      </c>
      <c r="EH295" s="161">
        <f>+EB253</f>
        <v/>
      </c>
      <c r="EI295" s="161">
        <f>+EC253</f>
        <v/>
      </c>
      <c r="EJ295" s="161">
        <f>+ED253</f>
        <v/>
      </c>
      <c r="EK295" s="161">
        <f>+EE253</f>
        <v/>
      </c>
      <c r="EL295" s="161">
        <f>+EF253</f>
        <v/>
      </c>
      <c r="EM295" s="161">
        <f>+EG253</f>
        <v/>
      </c>
      <c r="EN295" s="161">
        <f>+EH253</f>
        <v/>
      </c>
      <c r="EO295" s="161">
        <f>+EI253</f>
        <v/>
      </c>
      <c r="EP295" s="161">
        <f>+EJ253</f>
        <v/>
      </c>
      <c r="EQ295" s="161">
        <f>+EK253</f>
        <v/>
      </c>
      <c r="ER295" s="161">
        <f>+EL253</f>
        <v/>
      </c>
      <c r="ES295" s="161">
        <f>+EM253</f>
        <v/>
      </c>
      <c r="ET295" s="161">
        <f>+EN253</f>
        <v/>
      </c>
    </row>
    <row r="296" ht="13.5" customHeight="1" thickBot="1">
      <c r="AV296" s="161">
        <f>+IF(ISERROR(PV($E$13,A297,,D297)),0,(PV($E$13,A297,,D297)))</f>
        <v/>
      </c>
      <c r="AW296" s="161">
        <f>+IF(ISERROR(PV($E$13,A297,,#REF!)),0,(PV($E$13,A297,,#REF!)))</f>
        <v/>
      </c>
      <c r="DJ296" s="192">
        <f>+DD254</f>
        <v/>
      </c>
      <c r="DK296" s="192">
        <f>+DE254</f>
        <v/>
      </c>
      <c r="DL296" s="192">
        <f>+DF254</f>
        <v/>
      </c>
      <c r="DM296" s="192">
        <f>+DG254</f>
        <v/>
      </c>
      <c r="DN296" s="192">
        <f>+DH254</f>
        <v/>
      </c>
      <c r="DO296" s="192">
        <f>+DI254</f>
        <v/>
      </c>
      <c r="DP296" s="192">
        <f>+DJ254</f>
        <v/>
      </c>
      <c r="DQ296" s="192">
        <f>+DK254</f>
        <v/>
      </c>
      <c r="DR296" s="192">
        <f>+DL254</f>
        <v/>
      </c>
      <c r="DS296" s="192">
        <f>+DM254</f>
        <v/>
      </c>
      <c r="DT296" s="192">
        <f>+DN254</f>
        <v/>
      </c>
      <c r="DU296" s="192">
        <f>+DO254</f>
        <v/>
      </c>
      <c r="DV296" s="192">
        <f>+DP254</f>
        <v/>
      </c>
      <c r="DW296" s="192">
        <f>+DQ254</f>
        <v/>
      </c>
      <c r="DX296" s="192">
        <f>+DR254</f>
        <v/>
      </c>
      <c r="DY296" s="192">
        <f>+DS254</f>
        <v/>
      </c>
      <c r="DZ296" s="192">
        <f>+DT254</f>
        <v/>
      </c>
      <c r="EA296" s="192">
        <f>+DU254</f>
        <v/>
      </c>
      <c r="EB296" s="192">
        <f>+DV254</f>
        <v/>
      </c>
      <c r="EC296" s="192">
        <f>+DW254</f>
        <v/>
      </c>
      <c r="ED296" s="192">
        <f>+DX254</f>
        <v/>
      </c>
      <c r="EE296" s="192">
        <f>+DY254</f>
        <v/>
      </c>
      <c r="EF296" s="192">
        <f>+DZ254</f>
        <v/>
      </c>
      <c r="EG296" s="192">
        <f>+EA254</f>
        <v/>
      </c>
      <c r="EH296" s="192">
        <f>+EB254</f>
        <v/>
      </c>
      <c r="EI296" s="192">
        <f>+EC254</f>
        <v/>
      </c>
      <c r="EJ296" s="192">
        <f>+ED254</f>
        <v/>
      </c>
      <c r="EK296" s="192">
        <f>+EE254</f>
        <v/>
      </c>
      <c r="EL296" s="192">
        <f>+EF254</f>
        <v/>
      </c>
      <c r="EM296" s="192">
        <f>+EG254</f>
        <v/>
      </c>
      <c r="EN296" s="192">
        <f>+EH254</f>
        <v/>
      </c>
      <c r="EO296" s="192">
        <f>+EI254</f>
        <v/>
      </c>
      <c r="EP296" s="192">
        <f>+EJ254</f>
        <v/>
      </c>
      <c r="EQ296" s="192">
        <f>+EK254</f>
        <v/>
      </c>
      <c r="ER296" s="192">
        <f>+EL254</f>
        <v/>
      </c>
      <c r="ES296" s="192">
        <f>+EM254</f>
        <v/>
      </c>
      <c r="ET296" s="192">
        <f>+EN254</f>
        <v/>
      </c>
    </row>
    <row r="297" ht="13.5" customHeight="1" thickTop="1">
      <c r="AV297" s="161">
        <f>+IF(ISERROR(PV($E$13,A298,,D298)),0,(PV($E$13,A298,,D298)))</f>
        <v/>
      </c>
      <c r="AW297" s="161">
        <f>+IF(ISERROR(PV($E$13,A298,,#REF!)),0,(PV($E$13,A298,,#REF!)))</f>
        <v/>
      </c>
      <c r="DJ297" s="161">
        <f>+DD255</f>
        <v/>
      </c>
      <c r="DK297" s="161">
        <f>+DE255</f>
        <v/>
      </c>
      <c r="DL297" s="161">
        <f>+DF255</f>
        <v/>
      </c>
      <c r="DM297" s="161">
        <f>+DG255</f>
        <v/>
      </c>
      <c r="DN297" s="161">
        <f>+DH255</f>
        <v/>
      </c>
      <c r="DO297" s="161">
        <f>+DI255</f>
        <v/>
      </c>
      <c r="DP297" s="161">
        <f>+DJ255</f>
        <v/>
      </c>
      <c r="DQ297" s="161">
        <f>+DK255</f>
        <v/>
      </c>
      <c r="DR297" s="161">
        <f>+DL255</f>
        <v/>
      </c>
      <c r="DS297" s="161">
        <f>+DM255</f>
        <v/>
      </c>
      <c r="DT297" s="161">
        <f>+DN255</f>
        <v/>
      </c>
      <c r="DU297" s="161">
        <f>+DO255</f>
        <v/>
      </c>
      <c r="DV297" s="161">
        <f>+DP255</f>
        <v/>
      </c>
      <c r="DW297" s="161">
        <f>+DQ255</f>
        <v/>
      </c>
      <c r="DX297" s="161">
        <f>+DR255</f>
        <v/>
      </c>
      <c r="DY297" s="161">
        <f>+DS255</f>
        <v/>
      </c>
      <c r="DZ297" s="161">
        <f>+DT255</f>
        <v/>
      </c>
      <c r="EA297" s="161">
        <f>+DU255</f>
        <v/>
      </c>
      <c r="EB297" s="161">
        <f>+DV255</f>
        <v/>
      </c>
      <c r="EC297" s="161">
        <f>+DW255</f>
        <v/>
      </c>
      <c r="ED297" s="161">
        <f>+DX255</f>
        <v/>
      </c>
      <c r="EE297" s="161">
        <f>+DY255</f>
        <v/>
      </c>
      <c r="EF297" s="161">
        <f>+DZ255</f>
        <v/>
      </c>
      <c r="EG297" s="161">
        <f>+EA255</f>
        <v/>
      </c>
      <c r="EH297" s="161">
        <f>+EB255</f>
        <v/>
      </c>
      <c r="EI297" s="161">
        <f>+EC255</f>
        <v/>
      </c>
      <c r="EJ297" s="161">
        <f>+ED255</f>
        <v/>
      </c>
      <c r="EK297" s="161">
        <f>+EE255</f>
        <v/>
      </c>
      <c r="EL297" s="161">
        <f>+EF255</f>
        <v/>
      </c>
      <c r="EM297" s="161">
        <f>+EG255</f>
        <v/>
      </c>
      <c r="EN297" s="161">
        <f>+EH255</f>
        <v/>
      </c>
      <c r="EO297" s="161">
        <f>+EI255</f>
        <v/>
      </c>
      <c r="EP297" s="161">
        <f>+EJ255</f>
        <v/>
      </c>
      <c r="EQ297" s="161">
        <f>+EK255</f>
        <v/>
      </c>
      <c r="ER297" s="161">
        <f>+EL255</f>
        <v/>
      </c>
      <c r="ES297" s="161">
        <f>+EM255</f>
        <v/>
      </c>
      <c r="ET297" s="161">
        <f>+EN255</f>
        <v/>
      </c>
    </row>
    <row r="298" ht="13.5" customHeight="1" thickBot="1">
      <c r="AV298" s="161">
        <f>+IF(ISERROR(PV($E$13,A299,,D299)),0,(PV($E$13,A299,,D299)))</f>
        <v/>
      </c>
      <c r="AW298" s="161">
        <f>+IF(ISERROR(PV($E$13,A299,,#REF!)),0,(PV($E$13,A299,,#REF!)))</f>
        <v/>
      </c>
      <c r="DI298" s="1564" t="n">
        <v>22</v>
      </c>
      <c r="DJ298" s="192">
        <f>+DD256</f>
        <v/>
      </c>
      <c r="DK298" s="192">
        <f>+DE256</f>
        <v/>
      </c>
      <c r="DL298" s="192">
        <f>+DF256</f>
        <v/>
      </c>
      <c r="DM298" s="192">
        <f>+DG256</f>
        <v/>
      </c>
      <c r="DN298" s="192">
        <f>+DH256</f>
        <v/>
      </c>
      <c r="DO298" s="192">
        <f>+DI256</f>
        <v/>
      </c>
      <c r="DP298" s="192">
        <f>+DJ256</f>
        <v/>
      </c>
      <c r="DQ298" s="192">
        <f>+DK256</f>
        <v/>
      </c>
      <c r="DR298" s="192">
        <f>+DL256</f>
        <v/>
      </c>
      <c r="DS298" s="192">
        <f>+DM256</f>
        <v/>
      </c>
      <c r="DT298" s="192">
        <f>+DN256</f>
        <v/>
      </c>
      <c r="DU298" s="192">
        <f>+DO256</f>
        <v/>
      </c>
      <c r="DV298" s="192">
        <f>+DP256</f>
        <v/>
      </c>
      <c r="DW298" s="192">
        <f>+DQ256</f>
        <v/>
      </c>
      <c r="DX298" s="192">
        <f>+DR256</f>
        <v/>
      </c>
      <c r="DY298" s="192">
        <f>+DS256</f>
        <v/>
      </c>
      <c r="DZ298" s="192">
        <f>+DT256</f>
        <v/>
      </c>
      <c r="EA298" s="192">
        <f>+DU256</f>
        <v/>
      </c>
      <c r="EB298" s="192">
        <f>+DV256</f>
        <v/>
      </c>
      <c r="EC298" s="192">
        <f>+DW256</f>
        <v/>
      </c>
      <c r="ED298" s="192">
        <f>+DX256</f>
        <v/>
      </c>
      <c r="EE298" s="192">
        <f>+DY256</f>
        <v/>
      </c>
      <c r="EF298" s="192">
        <f>+DZ256</f>
        <v/>
      </c>
      <c r="EG298" s="192">
        <f>+EA256</f>
        <v/>
      </c>
      <c r="EH298" s="192">
        <f>+EB256</f>
        <v/>
      </c>
      <c r="EI298" s="192">
        <f>+EC256</f>
        <v/>
      </c>
      <c r="EJ298" s="192">
        <f>+ED256</f>
        <v/>
      </c>
      <c r="EK298" s="192">
        <f>+EE256</f>
        <v/>
      </c>
      <c r="EL298" s="192">
        <f>+EF256</f>
        <v/>
      </c>
      <c r="EM298" s="192">
        <f>+EG256</f>
        <v/>
      </c>
      <c r="EN298" s="192">
        <f>+EH256</f>
        <v/>
      </c>
      <c r="EO298" s="192">
        <f>+EI256</f>
        <v/>
      </c>
      <c r="EP298" s="192">
        <f>+EJ256</f>
        <v/>
      </c>
      <c r="EQ298" s="192">
        <f>+EK256</f>
        <v/>
      </c>
      <c r="ER298" s="192">
        <f>+EL256</f>
        <v/>
      </c>
      <c r="ES298" s="192">
        <f>+EM256</f>
        <v/>
      </c>
      <c r="ET298" s="192">
        <f>+EN256</f>
        <v/>
      </c>
    </row>
    <row r="299" ht="13.5" customHeight="1" thickTop="1">
      <c r="AV299" s="161">
        <f>+IF(ISERROR(PV($E$13,A300,,D300)),0,(PV($E$13,A300,,D300)))</f>
        <v/>
      </c>
      <c r="AW299" s="161">
        <f>+IF(ISERROR(PV($E$13,A300,,#REF!)),0,(PV($E$13,A300,,#REF!)))</f>
        <v/>
      </c>
      <c r="DJ299" s="161">
        <f>+DD257</f>
        <v/>
      </c>
      <c r="DK299" s="161">
        <f>+DE257</f>
        <v/>
      </c>
      <c r="DL299" s="161">
        <f>+DF257</f>
        <v/>
      </c>
      <c r="DM299" s="161">
        <f>+DG257</f>
        <v/>
      </c>
      <c r="DN299" s="161">
        <f>+DH257</f>
        <v/>
      </c>
      <c r="DO299" s="161">
        <f>+DI257</f>
        <v/>
      </c>
      <c r="DP299" s="161">
        <f>+DJ257</f>
        <v/>
      </c>
      <c r="DQ299" s="161">
        <f>+DK257</f>
        <v/>
      </c>
      <c r="DR299" s="161">
        <f>+DL257</f>
        <v/>
      </c>
      <c r="DS299" s="161">
        <f>+DM257</f>
        <v/>
      </c>
      <c r="DT299" s="161">
        <f>+DN257</f>
        <v/>
      </c>
      <c r="DU299" s="161">
        <f>+DO257</f>
        <v/>
      </c>
      <c r="DV299" s="161">
        <f>+DP257</f>
        <v/>
      </c>
      <c r="DW299" s="161">
        <f>+DQ257</f>
        <v/>
      </c>
      <c r="DX299" s="161">
        <f>+DR257</f>
        <v/>
      </c>
      <c r="DY299" s="161">
        <f>+DS257</f>
        <v/>
      </c>
      <c r="DZ299" s="161">
        <f>+DT257</f>
        <v/>
      </c>
      <c r="EA299" s="161">
        <f>+DU257</f>
        <v/>
      </c>
      <c r="EB299" s="161">
        <f>+DV257</f>
        <v/>
      </c>
      <c r="EC299" s="161">
        <f>+DW257</f>
        <v/>
      </c>
      <c r="ED299" s="161">
        <f>+DX257</f>
        <v/>
      </c>
      <c r="EE299" s="161">
        <f>+DY257</f>
        <v/>
      </c>
      <c r="EF299" s="161">
        <f>+DZ257</f>
        <v/>
      </c>
      <c r="EG299" s="161">
        <f>+EA257</f>
        <v/>
      </c>
      <c r="EH299" s="161">
        <f>+EB257</f>
        <v/>
      </c>
      <c r="EI299" s="161">
        <f>+EC257</f>
        <v/>
      </c>
      <c r="EJ299" s="161">
        <f>+ED257</f>
        <v/>
      </c>
      <c r="EK299" s="161">
        <f>+EE257</f>
        <v/>
      </c>
      <c r="EL299" s="161">
        <f>+EF257</f>
        <v/>
      </c>
      <c r="EM299" s="161">
        <f>+EG257</f>
        <v/>
      </c>
      <c r="EN299" s="161">
        <f>+EH257</f>
        <v/>
      </c>
      <c r="EO299" s="161">
        <f>+EI257</f>
        <v/>
      </c>
      <c r="EP299" s="161">
        <f>+EJ257</f>
        <v/>
      </c>
      <c r="EQ299" s="161">
        <f>+EK257</f>
        <v/>
      </c>
      <c r="ER299" s="161">
        <f>+EL257</f>
        <v/>
      </c>
      <c r="ES299" s="161">
        <f>+EM257</f>
        <v/>
      </c>
      <c r="ET299" s="161">
        <f>+EN257</f>
        <v/>
      </c>
    </row>
    <row r="300">
      <c r="AV300" s="161">
        <f>+IF(ISERROR(PV($E$13,A301,,D301)),0,(PV($E$13,A301,,D301)))</f>
        <v/>
      </c>
      <c r="AW300" s="161">
        <f>+IF(ISERROR(PV($E$13,A301,,#REF!)),0,(PV($E$13,A301,,#REF!)))</f>
        <v/>
      </c>
      <c r="DK300" s="1564">
        <f>+DE258</f>
        <v/>
      </c>
      <c r="DL300" s="1564">
        <f>+DF258</f>
        <v/>
      </c>
      <c r="DM300" s="1564">
        <f>+DG258</f>
        <v/>
      </c>
      <c r="DN300" s="1564">
        <f>+DH258</f>
        <v/>
      </c>
      <c r="DO300" s="1564">
        <f>+DI258</f>
        <v/>
      </c>
      <c r="DP300" s="1564">
        <f>+DJ258</f>
        <v/>
      </c>
      <c r="DQ300" s="1564">
        <f>+DK258</f>
        <v/>
      </c>
      <c r="DR300" s="1564">
        <f>+DL258</f>
        <v/>
      </c>
      <c r="DS300" s="1564">
        <f>+DM258</f>
        <v/>
      </c>
      <c r="DT300" s="1564">
        <f>+DN258</f>
        <v/>
      </c>
      <c r="DU300" s="1564">
        <f>+DO258</f>
        <v/>
      </c>
      <c r="DV300" s="1564">
        <f>+DP258</f>
        <v/>
      </c>
      <c r="DW300" s="1564">
        <f>+DQ258</f>
        <v/>
      </c>
      <c r="DX300" s="1564">
        <f>+DR258</f>
        <v/>
      </c>
      <c r="DY300" s="1564">
        <f>+DS258</f>
        <v/>
      </c>
      <c r="DZ300" s="1564">
        <f>+DT258</f>
        <v/>
      </c>
      <c r="EA300" s="1564">
        <f>+DU258</f>
        <v/>
      </c>
      <c r="EB300" s="1564">
        <f>+DV258</f>
        <v/>
      </c>
      <c r="EC300" s="1564">
        <f>+DW258</f>
        <v/>
      </c>
      <c r="ED300" s="1564">
        <f>+DX258</f>
        <v/>
      </c>
      <c r="EE300" s="1564">
        <f>+DY258</f>
        <v/>
      </c>
      <c r="EF300" s="1564">
        <f>+DZ258</f>
        <v/>
      </c>
      <c r="EG300" s="1564">
        <f>+EA258</f>
        <v/>
      </c>
      <c r="EH300" s="1564">
        <f>+EB258</f>
        <v/>
      </c>
      <c r="EI300" s="1564">
        <f>+EC258</f>
        <v/>
      </c>
      <c r="EJ300" s="1564">
        <f>+ED258</f>
        <v/>
      </c>
      <c r="EK300" s="1564">
        <f>+EE258</f>
        <v/>
      </c>
      <c r="EL300" s="1564">
        <f>+EF258</f>
        <v/>
      </c>
      <c r="EM300" s="1564">
        <f>+EG258</f>
        <v/>
      </c>
      <c r="EN300" s="1564">
        <f>+EH258</f>
        <v/>
      </c>
      <c r="EO300" s="1564">
        <f>+EI258</f>
        <v/>
      </c>
      <c r="EP300" s="1564">
        <f>+EJ258</f>
        <v/>
      </c>
      <c r="EQ300" s="1564">
        <f>+EK258</f>
        <v/>
      </c>
      <c r="ER300" s="1564">
        <f>+EL258</f>
        <v/>
      </c>
      <c r="ES300" s="1564">
        <f>+EM258</f>
        <v/>
      </c>
      <c r="ET300" s="1564">
        <f>+EN258</f>
        <v/>
      </c>
    </row>
    <row r="301">
      <c r="AV301" s="161">
        <f>+IF(ISERROR(PV($E$13,A302,,D302)),0,(PV($E$13,A302,,D302)))</f>
        <v/>
      </c>
      <c r="AW301" s="161">
        <f>+IF(ISERROR(PV($E$13,A302,,#REF!)),0,(PV($E$13,A302,,#REF!)))</f>
        <v/>
      </c>
      <c r="DK301" s="161">
        <f>+DE259</f>
        <v/>
      </c>
      <c r="DL301" s="161">
        <f>+DF259</f>
        <v/>
      </c>
      <c r="DM301" s="161">
        <f>+DG259</f>
        <v/>
      </c>
      <c r="DN301" s="161">
        <f>+DH259</f>
        <v/>
      </c>
      <c r="DO301" s="161">
        <f>+DI259</f>
        <v/>
      </c>
      <c r="DP301" s="161">
        <f>+DJ259</f>
        <v/>
      </c>
      <c r="DQ301" s="161">
        <f>+DK259</f>
        <v/>
      </c>
      <c r="DR301" s="161">
        <f>+DL259</f>
        <v/>
      </c>
      <c r="DS301" s="161">
        <f>+DM259</f>
        <v/>
      </c>
      <c r="DT301" s="161">
        <f>+DN259</f>
        <v/>
      </c>
      <c r="DU301" s="161">
        <f>+DO259</f>
        <v/>
      </c>
      <c r="DV301" s="161">
        <f>+DP259</f>
        <v/>
      </c>
      <c r="DW301" s="161">
        <f>+DQ259</f>
        <v/>
      </c>
      <c r="DX301" s="161">
        <f>+DR259</f>
        <v/>
      </c>
      <c r="DY301" s="161">
        <f>+DS259</f>
        <v/>
      </c>
      <c r="DZ301" s="161">
        <f>+DT259</f>
        <v/>
      </c>
      <c r="EA301" s="161">
        <f>+DU259</f>
        <v/>
      </c>
      <c r="EB301" s="161">
        <f>+DV259</f>
        <v/>
      </c>
      <c r="EC301" s="161">
        <f>+DW259</f>
        <v/>
      </c>
      <c r="ED301" s="161">
        <f>+DX259</f>
        <v/>
      </c>
      <c r="EE301" s="161">
        <f>+DY259</f>
        <v/>
      </c>
      <c r="EF301" s="161">
        <f>+DZ259</f>
        <v/>
      </c>
      <c r="EG301" s="161">
        <f>+EA259</f>
        <v/>
      </c>
      <c r="EH301" s="161">
        <f>+EB259</f>
        <v/>
      </c>
      <c r="EI301" s="161">
        <f>+EC259</f>
        <v/>
      </c>
      <c r="EJ301" s="161">
        <f>+ED259</f>
        <v/>
      </c>
      <c r="EK301" s="161">
        <f>+EE259</f>
        <v/>
      </c>
      <c r="EL301" s="161">
        <f>+EF259</f>
        <v/>
      </c>
      <c r="EM301" s="161">
        <f>+EG259</f>
        <v/>
      </c>
      <c r="EN301" s="161">
        <f>+EH259</f>
        <v/>
      </c>
      <c r="EO301" s="161">
        <f>+EI259</f>
        <v/>
      </c>
      <c r="EP301" s="161">
        <f>+EJ259</f>
        <v/>
      </c>
      <c r="EQ301" s="161">
        <f>+EK259</f>
        <v/>
      </c>
      <c r="ER301" s="161">
        <f>+EL259</f>
        <v/>
      </c>
      <c r="ES301" s="161">
        <f>+EM259</f>
        <v/>
      </c>
      <c r="ET301" s="161">
        <f>+EN259</f>
        <v/>
      </c>
      <c r="EU301" s="161">
        <f>+EO259</f>
        <v/>
      </c>
    </row>
    <row r="302">
      <c r="AV302" s="161">
        <f>+IF(ISERROR(PV($E$13,A303,,D303)),0,(PV($E$13,A303,,D303)))</f>
        <v/>
      </c>
      <c r="AW302" s="161">
        <f>+IF(ISERROR(PV($E$13,A303,,#REF!)),0,(PV($E$13,A303,,#REF!)))</f>
        <v/>
      </c>
      <c r="DK302" s="161">
        <f>+DE260</f>
        <v/>
      </c>
      <c r="DL302" s="161">
        <f>+DF260</f>
        <v/>
      </c>
      <c r="DM302" s="161">
        <f>+DG260</f>
        <v/>
      </c>
      <c r="DN302" s="161">
        <f>+DH260</f>
        <v/>
      </c>
      <c r="DO302" s="161">
        <f>+DI260</f>
        <v/>
      </c>
      <c r="DP302" s="161">
        <f>+DJ260</f>
        <v/>
      </c>
      <c r="DQ302" s="161">
        <f>+DK260</f>
        <v/>
      </c>
      <c r="DR302" s="161">
        <f>+DL260</f>
        <v/>
      </c>
      <c r="DS302" s="161">
        <f>+DM260</f>
        <v/>
      </c>
      <c r="DT302" s="161">
        <f>+DN260</f>
        <v/>
      </c>
      <c r="DU302" s="161">
        <f>+DO260</f>
        <v/>
      </c>
      <c r="DV302" s="161">
        <f>+DP260</f>
        <v/>
      </c>
      <c r="DW302" s="161">
        <f>+DQ260</f>
        <v/>
      </c>
      <c r="DX302" s="161">
        <f>+DR260</f>
        <v/>
      </c>
      <c r="DY302" s="161">
        <f>+DS260</f>
        <v/>
      </c>
      <c r="DZ302" s="161">
        <f>+DT260</f>
        <v/>
      </c>
      <c r="EA302" s="161">
        <f>+DU260</f>
        <v/>
      </c>
      <c r="EB302" s="161">
        <f>+DV260</f>
        <v/>
      </c>
      <c r="EC302" s="161">
        <f>+DW260</f>
        <v/>
      </c>
      <c r="ED302" s="161">
        <f>+DX260</f>
        <v/>
      </c>
      <c r="EE302" s="161">
        <f>+DY260</f>
        <v/>
      </c>
      <c r="EF302" s="161">
        <f>+DZ260</f>
        <v/>
      </c>
      <c r="EG302" s="161">
        <f>+EA260</f>
        <v/>
      </c>
      <c r="EH302" s="161">
        <f>+EB260</f>
        <v/>
      </c>
      <c r="EI302" s="161">
        <f>+EC260</f>
        <v/>
      </c>
      <c r="EJ302" s="161">
        <f>+ED260</f>
        <v/>
      </c>
      <c r="EK302" s="161">
        <f>+EE260</f>
        <v/>
      </c>
      <c r="EL302" s="161">
        <f>+EF260</f>
        <v/>
      </c>
      <c r="EM302" s="161">
        <f>+EG260</f>
        <v/>
      </c>
      <c r="EN302" s="161">
        <f>+EH260</f>
        <v/>
      </c>
      <c r="EO302" s="161">
        <f>+EI260</f>
        <v/>
      </c>
      <c r="EP302" s="161">
        <f>+EJ260</f>
        <v/>
      </c>
      <c r="EQ302" s="161">
        <f>+EK260</f>
        <v/>
      </c>
      <c r="ER302" s="161">
        <f>+EL260</f>
        <v/>
      </c>
      <c r="ES302" s="161">
        <f>+EM260</f>
        <v/>
      </c>
      <c r="ET302" s="161">
        <f>+EN260</f>
        <v/>
      </c>
      <c r="EU302" s="161">
        <f>+EO260</f>
        <v/>
      </c>
    </row>
    <row r="303" ht="13.5" customHeight="1" thickBot="1">
      <c r="AV303" s="161">
        <f>+IF(ISERROR(PV($E$13,A304,,D304)),0,(PV($E$13,A304,,D304)))</f>
        <v/>
      </c>
      <c r="AW303" s="161">
        <f>+IF(ISERROR(PV($E$13,A304,,#REF!)),0,(PV($E$13,A304,,#REF!)))</f>
        <v/>
      </c>
      <c r="DK303" s="192">
        <f>+DE261</f>
        <v/>
      </c>
      <c r="DL303" s="192">
        <f>+DF261</f>
        <v/>
      </c>
      <c r="DM303" s="192">
        <f>+DG261</f>
        <v/>
      </c>
      <c r="DN303" s="192">
        <f>+DH261</f>
        <v/>
      </c>
      <c r="DO303" s="192">
        <f>+DI261</f>
        <v/>
      </c>
      <c r="DP303" s="192">
        <f>+DJ261</f>
        <v/>
      </c>
      <c r="DQ303" s="192">
        <f>+DK261</f>
        <v/>
      </c>
      <c r="DR303" s="192">
        <f>+DL261</f>
        <v/>
      </c>
      <c r="DS303" s="192">
        <f>+DM261</f>
        <v/>
      </c>
      <c r="DT303" s="192">
        <f>+DN261</f>
        <v/>
      </c>
      <c r="DU303" s="192">
        <f>+DO261</f>
        <v/>
      </c>
      <c r="DV303" s="192">
        <f>+DP261</f>
        <v/>
      </c>
      <c r="DW303" s="192">
        <f>+DQ261</f>
        <v/>
      </c>
      <c r="DX303" s="192">
        <f>+DR261</f>
        <v/>
      </c>
      <c r="DY303" s="192">
        <f>+DS261</f>
        <v/>
      </c>
      <c r="DZ303" s="192">
        <f>+DT261</f>
        <v/>
      </c>
      <c r="EA303" s="192">
        <f>+DU261</f>
        <v/>
      </c>
      <c r="EB303" s="192">
        <f>+DV261</f>
        <v/>
      </c>
      <c r="EC303" s="192">
        <f>+DW261</f>
        <v/>
      </c>
      <c r="ED303" s="192">
        <f>+DX261</f>
        <v/>
      </c>
      <c r="EE303" s="192">
        <f>+DY261</f>
        <v/>
      </c>
      <c r="EF303" s="192">
        <f>+DZ261</f>
        <v/>
      </c>
      <c r="EG303" s="192">
        <f>+EA261</f>
        <v/>
      </c>
      <c r="EH303" s="192">
        <f>+EB261</f>
        <v/>
      </c>
      <c r="EI303" s="192">
        <f>+EC261</f>
        <v/>
      </c>
      <c r="EJ303" s="192">
        <f>+ED261</f>
        <v/>
      </c>
      <c r="EK303" s="192">
        <f>+EE261</f>
        <v/>
      </c>
      <c r="EL303" s="192">
        <f>+EF261</f>
        <v/>
      </c>
      <c r="EM303" s="192">
        <f>+EG261</f>
        <v/>
      </c>
      <c r="EN303" s="192">
        <f>+EH261</f>
        <v/>
      </c>
      <c r="EO303" s="192">
        <f>+EI261</f>
        <v/>
      </c>
      <c r="EP303" s="192">
        <f>+EJ261</f>
        <v/>
      </c>
      <c r="EQ303" s="192">
        <f>+EK261</f>
        <v/>
      </c>
      <c r="ER303" s="192">
        <f>+EL261</f>
        <v/>
      </c>
      <c r="ES303" s="192">
        <f>+EM261</f>
        <v/>
      </c>
      <c r="ET303" s="192">
        <f>+EN261</f>
        <v/>
      </c>
      <c r="EU303" s="192">
        <f>+EO261</f>
        <v/>
      </c>
    </row>
    <row r="304" ht="13.5" customHeight="1" thickTop="1">
      <c r="AV304" s="161">
        <f>+IF(ISERROR(PV($E$13,A305,,D305)),0,(PV($E$13,A305,,D305)))</f>
        <v/>
      </c>
      <c r="AW304" s="161">
        <f>+IF(ISERROR(PV($E$13,A305,,#REF!)),0,(PV($E$13,A305,,#REF!)))</f>
        <v/>
      </c>
      <c r="DK304" s="161">
        <f>+DE262</f>
        <v/>
      </c>
      <c r="DL304" s="161">
        <f>+DF262</f>
        <v/>
      </c>
      <c r="DM304" s="161">
        <f>+DG262</f>
        <v/>
      </c>
      <c r="DN304" s="161">
        <f>+DH262</f>
        <v/>
      </c>
      <c r="DO304" s="161">
        <f>+DI262</f>
        <v/>
      </c>
      <c r="DP304" s="161">
        <f>+DJ262</f>
        <v/>
      </c>
      <c r="DQ304" s="161">
        <f>+DK262</f>
        <v/>
      </c>
      <c r="DR304" s="161">
        <f>+DL262</f>
        <v/>
      </c>
      <c r="DS304" s="161">
        <f>+DM262</f>
        <v/>
      </c>
      <c r="DT304" s="161">
        <f>+DN262</f>
        <v/>
      </c>
      <c r="DU304" s="161">
        <f>+DO262</f>
        <v/>
      </c>
      <c r="DV304" s="161">
        <f>+DP262</f>
        <v/>
      </c>
      <c r="DW304" s="161">
        <f>+DQ262</f>
        <v/>
      </c>
      <c r="DX304" s="161">
        <f>+DR262</f>
        <v/>
      </c>
      <c r="DY304" s="161">
        <f>+DS262</f>
        <v/>
      </c>
      <c r="DZ304" s="161">
        <f>+DT262</f>
        <v/>
      </c>
      <c r="EA304" s="161">
        <f>+DU262</f>
        <v/>
      </c>
      <c r="EB304" s="161">
        <f>+DV262</f>
        <v/>
      </c>
      <c r="EC304" s="161">
        <f>+DW262</f>
        <v/>
      </c>
      <c r="ED304" s="161">
        <f>+DX262</f>
        <v/>
      </c>
      <c r="EE304" s="161">
        <f>+DY262</f>
        <v/>
      </c>
      <c r="EF304" s="161">
        <f>+DZ262</f>
        <v/>
      </c>
      <c r="EG304" s="161">
        <f>+EA262</f>
        <v/>
      </c>
      <c r="EH304" s="161">
        <f>+EB262</f>
        <v/>
      </c>
      <c r="EI304" s="161">
        <f>+EC262</f>
        <v/>
      </c>
      <c r="EJ304" s="161">
        <f>+ED262</f>
        <v/>
      </c>
      <c r="EK304" s="161">
        <f>+EE262</f>
        <v/>
      </c>
      <c r="EL304" s="161">
        <f>+EF262</f>
        <v/>
      </c>
      <c r="EM304" s="161">
        <f>+EG262</f>
        <v/>
      </c>
      <c r="EN304" s="161">
        <f>+EH262</f>
        <v/>
      </c>
      <c r="EO304" s="161">
        <f>+EI262</f>
        <v/>
      </c>
      <c r="EP304" s="161">
        <f>+EJ262</f>
        <v/>
      </c>
      <c r="EQ304" s="161">
        <f>+EK262</f>
        <v/>
      </c>
      <c r="ER304" s="161">
        <f>+EL262</f>
        <v/>
      </c>
      <c r="ES304" s="161">
        <f>+EM262</f>
        <v/>
      </c>
      <c r="ET304" s="161">
        <f>+EN262</f>
        <v/>
      </c>
      <c r="EU304" s="161">
        <f>+EO262</f>
        <v/>
      </c>
    </row>
    <row r="305" ht="13.5" customHeight="1" thickBot="1">
      <c r="AV305" s="161">
        <f>+IF(ISERROR(PV($E$13,A306,,D306)),0,(PV($E$13,A306,,D306)))</f>
        <v/>
      </c>
      <c r="AW305" s="161">
        <f>+IF(ISERROR(PV($E$13,A306,,#REF!)),0,(PV($E$13,A306,,#REF!)))</f>
        <v/>
      </c>
      <c r="DJ305" s="1564" t="n">
        <v>23</v>
      </c>
      <c r="DK305" s="192">
        <f>+DE263</f>
        <v/>
      </c>
      <c r="DL305" s="192">
        <f>+DF263</f>
        <v/>
      </c>
      <c r="DM305" s="192">
        <f>+DG263</f>
        <v/>
      </c>
      <c r="DN305" s="192">
        <f>+DH263</f>
        <v/>
      </c>
      <c r="DO305" s="192">
        <f>+DI263</f>
        <v/>
      </c>
      <c r="DP305" s="192">
        <f>+DJ263</f>
        <v/>
      </c>
      <c r="DQ305" s="192">
        <f>+DK263</f>
        <v/>
      </c>
      <c r="DR305" s="192">
        <f>+DL263</f>
        <v/>
      </c>
      <c r="DS305" s="192">
        <f>+DM263</f>
        <v/>
      </c>
      <c r="DT305" s="192">
        <f>+DN263</f>
        <v/>
      </c>
      <c r="DU305" s="192">
        <f>+DO263</f>
        <v/>
      </c>
      <c r="DV305" s="192">
        <f>+DP263</f>
        <v/>
      </c>
      <c r="DW305" s="192">
        <f>+DQ263</f>
        <v/>
      </c>
      <c r="DX305" s="192">
        <f>+DR263</f>
        <v/>
      </c>
      <c r="DY305" s="192">
        <f>+DS263</f>
        <v/>
      </c>
      <c r="DZ305" s="192">
        <f>+DT263</f>
        <v/>
      </c>
      <c r="EA305" s="192">
        <f>+DU263</f>
        <v/>
      </c>
      <c r="EB305" s="192">
        <f>+DV263</f>
        <v/>
      </c>
      <c r="EC305" s="192">
        <f>+DW263</f>
        <v/>
      </c>
      <c r="ED305" s="192">
        <f>+DX263</f>
        <v/>
      </c>
      <c r="EE305" s="192">
        <f>+DY263</f>
        <v/>
      </c>
      <c r="EF305" s="192">
        <f>+DZ263</f>
        <v/>
      </c>
      <c r="EG305" s="192">
        <f>+EA263</f>
        <v/>
      </c>
      <c r="EH305" s="192">
        <f>+EB263</f>
        <v/>
      </c>
      <c r="EI305" s="192">
        <f>+EC263</f>
        <v/>
      </c>
      <c r="EJ305" s="192">
        <f>+ED263</f>
        <v/>
      </c>
      <c r="EK305" s="192">
        <f>+EE263</f>
        <v/>
      </c>
      <c r="EL305" s="192">
        <f>+EF263</f>
        <v/>
      </c>
      <c r="EM305" s="192">
        <f>+EG263</f>
        <v/>
      </c>
      <c r="EN305" s="192">
        <f>+EH263</f>
        <v/>
      </c>
      <c r="EO305" s="192">
        <f>+EI263</f>
        <v/>
      </c>
      <c r="EP305" s="192">
        <f>+EJ263</f>
        <v/>
      </c>
      <c r="EQ305" s="192">
        <f>+EK263</f>
        <v/>
      </c>
      <c r="ER305" s="192">
        <f>+EL263</f>
        <v/>
      </c>
      <c r="ES305" s="192">
        <f>+EM263</f>
        <v/>
      </c>
      <c r="ET305" s="192">
        <f>+EN263</f>
        <v/>
      </c>
      <c r="EU305" s="192">
        <f>+EO263</f>
        <v/>
      </c>
    </row>
    <row r="306" ht="13.5" customHeight="1" thickTop="1">
      <c r="AV306" s="161">
        <f>+IF(ISERROR(PV($E$13,A307,,D307)),0,(PV($E$13,A307,,D307)))</f>
        <v/>
      </c>
      <c r="AW306" s="161">
        <f>+IF(ISERROR(PV($E$13,A307,,#REF!)),0,(PV($E$13,A307,,#REF!)))</f>
        <v/>
      </c>
      <c r="DK306" s="161">
        <f>+DE264</f>
        <v/>
      </c>
      <c r="DL306" s="161">
        <f>+DF264</f>
        <v/>
      </c>
      <c r="DM306" s="161">
        <f>+DG264</f>
        <v/>
      </c>
      <c r="DN306" s="161">
        <f>+DH264</f>
        <v/>
      </c>
      <c r="DO306" s="161">
        <f>+DI264</f>
        <v/>
      </c>
      <c r="DP306" s="161">
        <f>+DJ264</f>
        <v/>
      </c>
      <c r="DQ306" s="161">
        <f>+DK264</f>
        <v/>
      </c>
      <c r="DR306" s="161">
        <f>+DL264</f>
        <v/>
      </c>
      <c r="DS306" s="161">
        <f>+DM264</f>
        <v/>
      </c>
      <c r="DT306" s="161">
        <f>+DN264</f>
        <v/>
      </c>
      <c r="DU306" s="161">
        <f>+DO264</f>
        <v/>
      </c>
      <c r="DV306" s="161">
        <f>+DP264</f>
        <v/>
      </c>
      <c r="DW306" s="161">
        <f>+DQ264</f>
        <v/>
      </c>
      <c r="DX306" s="161">
        <f>+DR264</f>
        <v/>
      </c>
      <c r="DY306" s="161">
        <f>+DS264</f>
        <v/>
      </c>
      <c r="DZ306" s="161">
        <f>+DT264</f>
        <v/>
      </c>
      <c r="EA306" s="161">
        <f>+DU264</f>
        <v/>
      </c>
      <c r="EB306" s="161">
        <f>+DV264</f>
        <v/>
      </c>
      <c r="EC306" s="161">
        <f>+DW264</f>
        <v/>
      </c>
      <c r="ED306" s="161">
        <f>+DX264</f>
        <v/>
      </c>
      <c r="EE306" s="161">
        <f>+DY264</f>
        <v/>
      </c>
      <c r="EF306" s="161">
        <f>+DZ264</f>
        <v/>
      </c>
      <c r="EG306" s="161">
        <f>+EA264</f>
        <v/>
      </c>
      <c r="EH306" s="161">
        <f>+EB264</f>
        <v/>
      </c>
      <c r="EI306" s="161">
        <f>+EC264</f>
        <v/>
      </c>
      <c r="EJ306" s="161">
        <f>+ED264</f>
        <v/>
      </c>
      <c r="EK306" s="161">
        <f>+EE264</f>
        <v/>
      </c>
      <c r="EL306" s="161">
        <f>+EF264</f>
        <v/>
      </c>
      <c r="EM306" s="161">
        <f>+EG264</f>
        <v/>
      </c>
      <c r="EN306" s="161">
        <f>+EH264</f>
        <v/>
      </c>
      <c r="EO306" s="161">
        <f>+EI264</f>
        <v/>
      </c>
      <c r="EP306" s="161">
        <f>+EJ264</f>
        <v/>
      </c>
      <c r="EQ306" s="161">
        <f>+EK264</f>
        <v/>
      </c>
      <c r="ER306" s="161">
        <f>+EL264</f>
        <v/>
      </c>
      <c r="ES306" s="161">
        <f>+EM264</f>
        <v/>
      </c>
      <c r="ET306" s="161">
        <f>+EN264</f>
        <v/>
      </c>
      <c r="EU306" s="161">
        <f>+EO264</f>
        <v/>
      </c>
    </row>
    <row r="307">
      <c r="AV307" s="161">
        <f>+IF(ISERROR(PV($E$13,A308,,D308)),0,(PV($E$13,A308,,D308)))</f>
        <v/>
      </c>
      <c r="AW307" s="161">
        <f>+IF(ISERROR(PV($E$13,A308,,#REF!)),0,(PV($E$13,A308,,#REF!)))</f>
        <v/>
      </c>
    </row>
    <row r="308">
      <c r="AV308" s="161">
        <f>+IF(ISERROR(PV($E$13,A309,,D309)),0,(PV($E$13,A309,,D309)))</f>
        <v/>
      </c>
      <c r="AW308" s="161">
        <f>+IF(ISERROR(PV($E$13,A309,,#REF!)),0,(PV($E$13,A309,,#REF!)))</f>
        <v/>
      </c>
      <c r="DL308" s="161">
        <f>+DK301</f>
        <v/>
      </c>
      <c r="DM308" s="178">
        <f>+DL301</f>
        <v/>
      </c>
      <c r="DN308" s="178">
        <f>+DM301</f>
        <v/>
      </c>
      <c r="DO308" s="178">
        <f>+DN301</f>
        <v/>
      </c>
      <c r="DP308" s="1564">
        <f>+DO301</f>
        <v/>
      </c>
      <c r="DQ308" s="1564">
        <f>+DP301</f>
        <v/>
      </c>
      <c r="DR308" s="1564">
        <f>+DQ301</f>
        <v/>
      </c>
      <c r="DS308" s="1564">
        <f>+DR301</f>
        <v/>
      </c>
      <c r="DT308" s="1564">
        <f>+DS301</f>
        <v/>
      </c>
      <c r="DU308" s="1564">
        <f>+DT301</f>
        <v/>
      </c>
      <c r="DV308" s="1564">
        <f>+DU301</f>
        <v/>
      </c>
      <c r="DW308" s="1564">
        <f>+DV301</f>
        <v/>
      </c>
      <c r="DX308" s="1564">
        <f>+DW301</f>
        <v/>
      </c>
      <c r="DY308" s="1564">
        <f>+DX301</f>
        <v/>
      </c>
      <c r="DZ308" s="1564">
        <f>+DY301</f>
        <v/>
      </c>
      <c r="EA308" s="1564">
        <f>+DZ301</f>
        <v/>
      </c>
      <c r="EB308" s="1564">
        <f>+EA301</f>
        <v/>
      </c>
      <c r="EC308" s="1564">
        <f>+EB301</f>
        <v/>
      </c>
      <c r="ED308" s="1564">
        <f>+EC301</f>
        <v/>
      </c>
      <c r="EE308" s="1564">
        <f>+ED301</f>
        <v/>
      </c>
      <c r="EF308" s="1564">
        <f>+EE301</f>
        <v/>
      </c>
      <c r="EG308" s="1564">
        <f>+EF301</f>
        <v/>
      </c>
      <c r="EH308" s="1564">
        <f>+EG301</f>
        <v/>
      </c>
      <c r="EI308" s="1564">
        <f>+EH301</f>
        <v/>
      </c>
      <c r="EJ308" s="1564">
        <f>+EI301</f>
        <v/>
      </c>
      <c r="EK308" s="1564">
        <f>+EJ301</f>
        <v/>
      </c>
      <c r="EL308" s="1564">
        <f>+EK301</f>
        <v/>
      </c>
      <c r="EM308" s="1564">
        <f>+EL301</f>
        <v/>
      </c>
      <c r="EN308" s="1564">
        <f>+EM301</f>
        <v/>
      </c>
      <c r="EO308" s="1564">
        <f>+EN301</f>
        <v/>
      </c>
      <c r="EP308" s="1564">
        <f>+EO301</f>
        <v/>
      </c>
      <c r="EQ308" s="1564">
        <f>+EP301</f>
        <v/>
      </c>
      <c r="ER308" s="1564">
        <f>+EQ301</f>
        <v/>
      </c>
      <c r="ES308" s="1564">
        <f>+ER301</f>
        <v/>
      </c>
      <c r="ET308" s="1564">
        <f>+ES301</f>
        <v/>
      </c>
      <c r="EU308" s="1564">
        <f>+ET301</f>
        <v/>
      </c>
      <c r="EV308" s="1564">
        <f>+EU301</f>
        <v/>
      </c>
    </row>
    <row r="309">
      <c r="AV309" s="161">
        <f>+IF(ISERROR(PV($E$13,A310,,D310)),0,(PV($E$13,A310,,D310)))</f>
        <v/>
      </c>
      <c r="AW309" s="161">
        <f>+IF(ISERROR(PV($E$13,A310,,#REF!)),0,(PV($E$13,A310,,#REF!)))</f>
        <v/>
      </c>
      <c r="DL309" s="161">
        <f>+DK302</f>
        <v/>
      </c>
      <c r="DM309" s="178">
        <f>+DL302</f>
        <v/>
      </c>
      <c r="DN309" s="178">
        <f>+DM302</f>
        <v/>
      </c>
      <c r="DO309" s="178">
        <f>+DN302</f>
        <v/>
      </c>
      <c r="DP309" s="1564">
        <f>+DO302</f>
        <v/>
      </c>
      <c r="DQ309" s="1564">
        <f>+DP302</f>
        <v/>
      </c>
      <c r="DR309" s="1564">
        <f>+DQ302</f>
        <v/>
      </c>
      <c r="DS309" s="1564">
        <f>+DR302</f>
        <v/>
      </c>
      <c r="DT309" s="1564">
        <f>+DS302</f>
        <v/>
      </c>
      <c r="DU309" s="1564">
        <f>+DT302</f>
        <v/>
      </c>
      <c r="DV309" s="1564">
        <f>+DU302</f>
        <v/>
      </c>
      <c r="DW309" s="1564">
        <f>+DV302</f>
        <v/>
      </c>
      <c r="DX309" s="1564">
        <f>+DW302</f>
        <v/>
      </c>
      <c r="DY309" s="1564">
        <f>+DX302</f>
        <v/>
      </c>
      <c r="DZ309" s="1564">
        <f>+DY302</f>
        <v/>
      </c>
      <c r="EA309" s="1564">
        <f>+DZ302</f>
        <v/>
      </c>
      <c r="EB309" s="1564">
        <f>+EA302</f>
        <v/>
      </c>
      <c r="EC309" s="1564">
        <f>+EB302</f>
        <v/>
      </c>
      <c r="ED309" s="1564">
        <f>+EC302</f>
        <v/>
      </c>
      <c r="EE309" s="1564">
        <f>+ED302</f>
        <v/>
      </c>
      <c r="EF309" s="1564">
        <f>+EE302</f>
        <v/>
      </c>
      <c r="EG309" s="1564">
        <f>+EF302</f>
        <v/>
      </c>
      <c r="EH309" s="1564">
        <f>+EG302</f>
        <v/>
      </c>
      <c r="EI309" s="1564">
        <f>+EH302</f>
        <v/>
      </c>
      <c r="EJ309" s="1564">
        <f>+EI302</f>
        <v/>
      </c>
      <c r="EK309" s="1564">
        <f>+EJ302</f>
        <v/>
      </c>
      <c r="EL309" s="1564">
        <f>+EK302</f>
        <v/>
      </c>
      <c r="EM309" s="1564">
        <f>+EL302</f>
        <v/>
      </c>
      <c r="EN309" s="1564">
        <f>+EM302</f>
        <v/>
      </c>
      <c r="EO309" s="1564">
        <f>+EN302</f>
        <v/>
      </c>
      <c r="EP309" s="1564">
        <f>+EO302</f>
        <v/>
      </c>
      <c r="EQ309" s="1564">
        <f>+EP302</f>
        <v/>
      </c>
      <c r="ER309" s="1564">
        <f>+EQ302</f>
        <v/>
      </c>
      <c r="ES309" s="1564">
        <f>+ER302</f>
        <v/>
      </c>
      <c r="ET309" s="1564">
        <f>+ES302</f>
        <v/>
      </c>
      <c r="EU309" s="1564">
        <f>+ET302</f>
        <v/>
      </c>
      <c r="EV309" s="1564">
        <f>+EU302</f>
        <v/>
      </c>
    </row>
    <row r="310" ht="13.5" customHeight="1" thickBot="1">
      <c r="AV310" s="161">
        <f>+IF(ISERROR(PV($E$13,A311,,D311)),0,(PV($E$13,A311,,D311)))</f>
        <v/>
      </c>
      <c r="AW310" s="161">
        <f>+IF(ISERROR(PV($E$13,A311,,#REF!)),0,(PV($E$13,A311,,#REF!)))</f>
        <v/>
      </c>
      <c r="DL310" s="192">
        <f>+DK303</f>
        <v/>
      </c>
      <c r="DM310" s="193">
        <f>+DL303</f>
        <v/>
      </c>
      <c r="DN310" s="193">
        <f>+DM303</f>
        <v/>
      </c>
      <c r="DO310" s="193">
        <f>+DN303</f>
        <v/>
      </c>
      <c r="DP310" s="193">
        <f>+DO303</f>
        <v/>
      </c>
      <c r="DQ310" s="193">
        <f>+DP303</f>
        <v/>
      </c>
      <c r="DR310" s="193">
        <f>+DQ303</f>
        <v/>
      </c>
      <c r="DS310" s="193">
        <f>+DR303</f>
        <v/>
      </c>
      <c r="DT310" s="193">
        <f>+DS303</f>
        <v/>
      </c>
      <c r="DU310" s="193">
        <f>+DT303</f>
        <v/>
      </c>
      <c r="DV310" s="193">
        <f>+DU303</f>
        <v/>
      </c>
      <c r="DW310" s="193">
        <f>+DV303</f>
        <v/>
      </c>
      <c r="DX310" s="193">
        <f>+DW303</f>
        <v/>
      </c>
      <c r="DY310" s="193">
        <f>+DX303</f>
        <v/>
      </c>
      <c r="DZ310" s="193">
        <f>+DY303</f>
        <v/>
      </c>
      <c r="EA310" s="193">
        <f>+DZ303</f>
        <v/>
      </c>
      <c r="EB310" s="193">
        <f>+EA303</f>
        <v/>
      </c>
      <c r="EC310" s="193">
        <f>+EB303</f>
        <v/>
      </c>
      <c r="ED310" s="193">
        <f>+EC303</f>
        <v/>
      </c>
      <c r="EE310" s="193">
        <f>+ED303</f>
        <v/>
      </c>
      <c r="EF310" s="193">
        <f>+EE303</f>
        <v/>
      </c>
      <c r="EG310" s="193">
        <f>+EF303</f>
        <v/>
      </c>
      <c r="EH310" s="193">
        <f>+EG303</f>
        <v/>
      </c>
      <c r="EI310" s="193">
        <f>+EH303</f>
        <v/>
      </c>
      <c r="EJ310" s="193">
        <f>+EI303</f>
        <v/>
      </c>
      <c r="EK310" s="193">
        <f>+EJ303</f>
        <v/>
      </c>
      <c r="EL310" s="193">
        <f>+EK303</f>
        <v/>
      </c>
      <c r="EM310" s="193">
        <f>+EL303</f>
        <v/>
      </c>
      <c r="EN310" s="193">
        <f>+EM303</f>
        <v/>
      </c>
      <c r="EO310" s="193">
        <f>+EN303</f>
        <v/>
      </c>
      <c r="EP310" s="193">
        <f>+EO303</f>
        <v/>
      </c>
      <c r="EQ310" s="193">
        <f>+EP303</f>
        <v/>
      </c>
      <c r="ER310" s="193">
        <f>+EQ303</f>
        <v/>
      </c>
      <c r="ES310" s="193">
        <f>+ER303</f>
        <v/>
      </c>
      <c r="ET310" s="193">
        <f>+ES303</f>
        <v/>
      </c>
      <c r="EU310" s="193">
        <f>+ET303</f>
        <v/>
      </c>
      <c r="EV310" s="193">
        <f>+EU303</f>
        <v/>
      </c>
    </row>
    <row r="311" ht="13.5" customHeight="1" thickTop="1">
      <c r="AV311" s="161">
        <f>+IF(ISERROR(PV($E$13,A312,,D312)),0,(PV($E$13,A312,,D312)))</f>
        <v/>
      </c>
      <c r="AW311" s="161">
        <f>+IF(ISERROR(PV($E$13,A312,,#REF!)),0,(PV($E$13,A312,,#REF!)))</f>
        <v/>
      </c>
      <c r="DL311" s="161">
        <f>+DK304</f>
        <v/>
      </c>
      <c r="DM311" s="178">
        <f>+DL304</f>
        <v/>
      </c>
      <c r="DN311" s="178">
        <f>+DM304</f>
        <v/>
      </c>
      <c r="DO311" s="178">
        <f>+DN304</f>
        <v/>
      </c>
      <c r="DP311" s="178">
        <f>+DO304</f>
        <v/>
      </c>
      <c r="DQ311" s="178">
        <f>+DP304</f>
        <v/>
      </c>
      <c r="DR311" s="178">
        <f>+DQ304</f>
        <v/>
      </c>
      <c r="DS311" s="178">
        <f>+DR304</f>
        <v/>
      </c>
      <c r="DT311" s="178">
        <f>+DS304</f>
        <v/>
      </c>
      <c r="DU311" s="178">
        <f>+DT304</f>
        <v/>
      </c>
      <c r="DV311" s="178">
        <f>+DU304</f>
        <v/>
      </c>
      <c r="DW311" s="178">
        <f>+DV304</f>
        <v/>
      </c>
      <c r="DX311" s="178">
        <f>+DW304</f>
        <v/>
      </c>
      <c r="DY311" s="178">
        <f>+DX304</f>
        <v/>
      </c>
      <c r="DZ311" s="178">
        <f>+DY304</f>
        <v/>
      </c>
      <c r="EA311" s="178">
        <f>+DZ304</f>
        <v/>
      </c>
      <c r="EB311" s="178">
        <f>+EA304</f>
        <v/>
      </c>
      <c r="EC311" s="178">
        <f>+EB304</f>
        <v/>
      </c>
      <c r="ED311" s="178">
        <f>+EC304</f>
        <v/>
      </c>
      <c r="EE311" s="178">
        <f>+ED304</f>
        <v/>
      </c>
      <c r="EF311" s="178">
        <f>+EE304</f>
        <v/>
      </c>
      <c r="EG311" s="178">
        <f>+EF304</f>
        <v/>
      </c>
      <c r="EH311" s="178">
        <f>+EG304</f>
        <v/>
      </c>
      <c r="EI311" s="178">
        <f>+EH304</f>
        <v/>
      </c>
      <c r="EJ311" s="178">
        <f>+EI304</f>
        <v/>
      </c>
      <c r="EK311" s="178">
        <f>+EJ304</f>
        <v/>
      </c>
      <c r="EL311" s="178">
        <f>+EK304</f>
        <v/>
      </c>
      <c r="EM311" s="178">
        <f>+EL304</f>
        <v/>
      </c>
      <c r="EN311" s="178">
        <f>+EM304</f>
        <v/>
      </c>
      <c r="EO311" s="178">
        <f>+EN304</f>
        <v/>
      </c>
      <c r="EP311" s="178">
        <f>+EO304</f>
        <v/>
      </c>
      <c r="EQ311" s="178">
        <f>+EP304</f>
        <v/>
      </c>
      <c r="ER311" s="178">
        <f>+EQ304</f>
        <v/>
      </c>
      <c r="ES311" s="178">
        <f>+ER304</f>
        <v/>
      </c>
      <c r="ET311" s="178">
        <f>+ES304</f>
        <v/>
      </c>
      <c r="EU311" s="178">
        <f>+ET304</f>
        <v/>
      </c>
      <c r="EV311" s="178">
        <f>+EU304</f>
        <v/>
      </c>
    </row>
    <row r="312" ht="13.5" customHeight="1" thickBot="1">
      <c r="AV312" s="161">
        <f>+IF(ISERROR(PV($E$13,A313,,D313)),0,(PV($E$13,A313,,D313)))</f>
        <v/>
      </c>
      <c r="AW312" s="161">
        <f>+IF(ISERROR(PV($E$13,A313,,#REF!)),0,(PV($E$13,A313,,#REF!)))</f>
        <v/>
      </c>
      <c r="DK312" s="1564" t="n">
        <v>24</v>
      </c>
      <c r="DL312" s="192">
        <f>+DK305</f>
        <v/>
      </c>
      <c r="DM312" s="193">
        <f>+DL305</f>
        <v/>
      </c>
      <c r="DN312" s="193">
        <f>+DM305</f>
        <v/>
      </c>
      <c r="DO312" s="193">
        <f>+DN305</f>
        <v/>
      </c>
      <c r="DP312" s="193">
        <f>+DO305</f>
        <v/>
      </c>
      <c r="DQ312" s="193">
        <f>+DP305</f>
        <v/>
      </c>
      <c r="DR312" s="193">
        <f>+DQ305</f>
        <v/>
      </c>
      <c r="DS312" s="193">
        <f>+DR305</f>
        <v/>
      </c>
      <c r="DT312" s="193">
        <f>+DS305</f>
        <v/>
      </c>
      <c r="DU312" s="193">
        <f>+DT305</f>
        <v/>
      </c>
      <c r="DV312" s="193">
        <f>+DU305</f>
        <v/>
      </c>
      <c r="DW312" s="193">
        <f>+DV305</f>
        <v/>
      </c>
      <c r="DX312" s="193">
        <f>+DW305</f>
        <v/>
      </c>
      <c r="DY312" s="193">
        <f>+DX305</f>
        <v/>
      </c>
      <c r="DZ312" s="193">
        <f>+DY305</f>
        <v/>
      </c>
      <c r="EA312" s="193">
        <f>+DZ305</f>
        <v/>
      </c>
      <c r="EB312" s="193">
        <f>+EA305</f>
        <v/>
      </c>
      <c r="EC312" s="193">
        <f>+EB305</f>
        <v/>
      </c>
      <c r="ED312" s="193">
        <f>+EC305</f>
        <v/>
      </c>
      <c r="EE312" s="193">
        <f>+ED305</f>
        <v/>
      </c>
      <c r="EF312" s="193">
        <f>+EE305</f>
        <v/>
      </c>
      <c r="EG312" s="193">
        <f>+EF305</f>
        <v/>
      </c>
      <c r="EH312" s="193">
        <f>+EG305</f>
        <v/>
      </c>
      <c r="EI312" s="193">
        <f>+EH305</f>
        <v/>
      </c>
      <c r="EJ312" s="193">
        <f>+EI305</f>
        <v/>
      </c>
      <c r="EK312" s="193">
        <f>+EJ305</f>
        <v/>
      </c>
      <c r="EL312" s="193">
        <f>+EK305</f>
        <v/>
      </c>
      <c r="EM312" s="193">
        <f>+EL305</f>
        <v/>
      </c>
      <c r="EN312" s="193">
        <f>+EM305</f>
        <v/>
      </c>
      <c r="EO312" s="193">
        <f>+EN305</f>
        <v/>
      </c>
      <c r="EP312" s="193">
        <f>+EO305</f>
        <v/>
      </c>
      <c r="EQ312" s="193">
        <f>+EP305</f>
        <v/>
      </c>
      <c r="ER312" s="193">
        <f>+EQ305</f>
        <v/>
      </c>
      <c r="ES312" s="193">
        <f>+ER305</f>
        <v/>
      </c>
      <c r="ET312" s="193">
        <f>+ES305</f>
        <v/>
      </c>
      <c r="EU312" s="193">
        <f>+ET305</f>
        <v/>
      </c>
      <c r="EV312" s="193">
        <f>+EU305</f>
        <v/>
      </c>
    </row>
    <row r="313" ht="13.5" customHeight="1" thickTop="1">
      <c r="AV313" s="161">
        <f>+IF(ISERROR(PV($E$13,A314,,D314)),0,(PV($E$13,A314,,D314)))</f>
        <v/>
      </c>
      <c r="AW313" s="161">
        <f>+IF(ISERROR(PV($E$13,A314,,#REF!)),0,(PV($E$13,A314,,#REF!)))</f>
        <v/>
      </c>
      <c r="DL313" s="161">
        <f>+DK306</f>
        <v/>
      </c>
      <c r="DM313" s="178">
        <f>+DL306</f>
        <v/>
      </c>
      <c r="DN313" s="178">
        <f>+DM306</f>
        <v/>
      </c>
      <c r="DO313" s="178">
        <f>+DN306</f>
        <v/>
      </c>
      <c r="DP313" s="178">
        <f>+DO306</f>
        <v/>
      </c>
      <c r="DQ313" s="178">
        <f>+DP306</f>
        <v/>
      </c>
      <c r="DR313" s="178">
        <f>+DQ306</f>
        <v/>
      </c>
      <c r="DS313" s="178">
        <f>+DR306</f>
        <v/>
      </c>
      <c r="DT313" s="178">
        <f>+DS306</f>
        <v/>
      </c>
      <c r="DU313" s="178">
        <f>+DT306</f>
        <v/>
      </c>
      <c r="DV313" s="178">
        <f>+DU306</f>
        <v/>
      </c>
      <c r="DW313" s="178">
        <f>+DV306</f>
        <v/>
      </c>
      <c r="DX313" s="178">
        <f>+DW306</f>
        <v/>
      </c>
      <c r="DY313" s="178">
        <f>+DX306</f>
        <v/>
      </c>
      <c r="DZ313" s="178">
        <f>+DY306</f>
        <v/>
      </c>
      <c r="EA313" s="178">
        <f>+DZ306</f>
        <v/>
      </c>
      <c r="EB313" s="178">
        <f>+EA306</f>
        <v/>
      </c>
      <c r="EC313" s="178">
        <f>+EB306</f>
        <v/>
      </c>
      <c r="ED313" s="178">
        <f>+EC306</f>
        <v/>
      </c>
      <c r="EE313" s="178">
        <f>+ED306</f>
        <v/>
      </c>
      <c r="EF313" s="178">
        <f>+EE306</f>
        <v/>
      </c>
      <c r="EG313" s="178">
        <f>+EF306</f>
        <v/>
      </c>
      <c r="EH313" s="178">
        <f>+EG306</f>
        <v/>
      </c>
      <c r="EI313" s="178">
        <f>+EH306</f>
        <v/>
      </c>
      <c r="EJ313" s="178">
        <f>+EI306</f>
        <v/>
      </c>
      <c r="EK313" s="178">
        <f>+EJ306</f>
        <v/>
      </c>
      <c r="EL313" s="178">
        <f>+EK306</f>
        <v/>
      </c>
      <c r="EM313" s="178">
        <f>+EL306</f>
        <v/>
      </c>
      <c r="EN313" s="178">
        <f>+EM306</f>
        <v/>
      </c>
      <c r="EO313" s="178">
        <f>+EN306</f>
        <v/>
      </c>
      <c r="EP313" s="178">
        <f>+EO306</f>
        <v/>
      </c>
      <c r="EQ313" s="178">
        <f>+EP306</f>
        <v/>
      </c>
      <c r="ER313" s="178">
        <f>+EQ306</f>
        <v/>
      </c>
      <c r="ES313" s="178">
        <f>+ER306</f>
        <v/>
      </c>
      <c r="ET313" s="178">
        <f>+ES306</f>
        <v/>
      </c>
      <c r="EU313" s="178">
        <f>+ET306</f>
        <v/>
      </c>
      <c r="EV313" s="178">
        <f>+EU306</f>
        <v/>
      </c>
      <c r="EW313" s="216" t="n"/>
      <c r="EX313" s="216" t="n"/>
      <c r="EY313" s="216" t="n"/>
      <c r="EZ313" s="216" t="n"/>
      <c r="FA313" s="216" t="n"/>
      <c r="FB313" s="216" t="n"/>
      <c r="FC313" s="216" t="n"/>
      <c r="FD313" s="216" t="n"/>
      <c r="FE313" s="216" t="n"/>
      <c r="FF313" s="216" t="n"/>
      <c r="FG313" s="216" t="n"/>
      <c r="FH313" s="216" t="n"/>
      <c r="FI313" s="216" t="n"/>
      <c r="FJ313" s="216" t="n"/>
      <c r="FK313" s="216" t="n"/>
      <c r="FL313" s="216" t="n"/>
      <c r="FM313" s="216" t="n"/>
      <c r="FN313" s="216" t="n"/>
      <c r="FO313" s="216" t="n"/>
      <c r="FP313" s="216" t="n"/>
      <c r="FQ313" s="216" t="n"/>
    </row>
    <row r="314">
      <c r="AV314" s="161">
        <f>+IF(ISERROR(PV($E$13,A315,,D315)),0,(PV($E$13,A315,,D315)))</f>
        <v/>
      </c>
      <c r="AW314" s="161">
        <f>+IF(ISERROR(PV($E$13,A315,,#REF!)),0,(PV($E$13,A315,,#REF!)))</f>
        <v/>
      </c>
      <c r="DM314" s="1564">
        <f>+DM306+DM313</f>
        <v/>
      </c>
      <c r="DN314" s="1564">
        <f>+DN306+DN313</f>
        <v/>
      </c>
      <c r="EW314" s="216" t="n"/>
      <c r="EX314" s="216" t="n"/>
      <c r="EY314" s="216" t="n"/>
      <c r="EZ314" s="216" t="n"/>
      <c r="FA314" s="216" t="n"/>
      <c r="FB314" s="216" t="n"/>
      <c r="FC314" s="216" t="n"/>
      <c r="FD314" s="216" t="n"/>
      <c r="FE314" s="216" t="n"/>
      <c r="FF314" s="216" t="n"/>
      <c r="FG314" s="216" t="n"/>
      <c r="FH314" s="216" t="n"/>
      <c r="FI314" s="216" t="n"/>
      <c r="FJ314" s="216" t="n"/>
      <c r="FK314" s="216" t="n"/>
      <c r="FL314" s="216" t="n"/>
      <c r="FM314" s="216" t="n"/>
      <c r="FN314" s="216" t="n"/>
      <c r="FO314" s="216" t="n"/>
      <c r="FP314" s="216" t="n"/>
      <c r="FQ314" s="216" t="n"/>
    </row>
    <row r="315">
      <c r="AV315" s="161">
        <f>+IF(ISERROR(PV($E$13,A316,,D316)),0,(PV($E$13,A316,,D316)))</f>
        <v/>
      </c>
      <c r="AW315" s="161">
        <f>+IF(ISERROR(PV($E$13,A316,,#REF!)),0,(PV($E$13,A316,,#REF!)))</f>
        <v/>
      </c>
      <c r="DM315" s="161">
        <f>+DL308</f>
        <v/>
      </c>
      <c r="DN315" s="161">
        <f>+DM308</f>
        <v/>
      </c>
      <c r="DO315" s="161">
        <f>+DN308</f>
        <v/>
      </c>
      <c r="DP315" s="161">
        <f>+DO308</f>
        <v/>
      </c>
      <c r="DQ315" s="161">
        <f>+DP308</f>
        <v/>
      </c>
      <c r="DR315" s="161">
        <f>+DQ308</f>
        <v/>
      </c>
      <c r="DS315" s="161">
        <f>+DR308</f>
        <v/>
      </c>
      <c r="DT315" s="161">
        <f>+DS308</f>
        <v/>
      </c>
      <c r="DU315" s="161">
        <f>+DT308</f>
        <v/>
      </c>
      <c r="DV315" s="161">
        <f>+DU308</f>
        <v/>
      </c>
      <c r="DW315" s="161">
        <f>+DV308</f>
        <v/>
      </c>
      <c r="DX315" s="161">
        <f>+DW308</f>
        <v/>
      </c>
      <c r="DY315" s="161">
        <f>+DX308</f>
        <v/>
      </c>
      <c r="DZ315" s="161">
        <f>+DY308</f>
        <v/>
      </c>
      <c r="EA315" s="161">
        <f>+DZ308</f>
        <v/>
      </c>
      <c r="EB315" s="161">
        <f>+EA308</f>
        <v/>
      </c>
      <c r="EC315" s="161">
        <f>+EB308</f>
        <v/>
      </c>
      <c r="ED315" s="161">
        <f>+EC308</f>
        <v/>
      </c>
      <c r="EE315" s="161">
        <f>+ED308</f>
        <v/>
      </c>
      <c r="EF315" s="161">
        <f>+EE308</f>
        <v/>
      </c>
      <c r="EG315" s="161">
        <f>+EF308</f>
        <v/>
      </c>
      <c r="EH315" s="161">
        <f>+EG308</f>
        <v/>
      </c>
      <c r="EI315" s="161">
        <f>+EH308</f>
        <v/>
      </c>
      <c r="EJ315" s="161">
        <f>+EI308</f>
        <v/>
      </c>
      <c r="EK315" s="161">
        <f>+EJ308</f>
        <v/>
      </c>
      <c r="EL315" s="161">
        <f>+EK308</f>
        <v/>
      </c>
      <c r="EM315" s="161">
        <f>+EL308</f>
        <v/>
      </c>
      <c r="EN315" s="161">
        <f>+EM308</f>
        <v/>
      </c>
      <c r="EO315" s="161">
        <f>+EN308</f>
        <v/>
      </c>
      <c r="EP315" s="161">
        <f>+EO308</f>
        <v/>
      </c>
      <c r="EQ315" s="161">
        <f>+EP308</f>
        <v/>
      </c>
      <c r="ER315" s="161">
        <f>+EQ308</f>
        <v/>
      </c>
      <c r="ES315" s="161">
        <f>+ER308</f>
        <v/>
      </c>
      <c r="ET315" s="161">
        <f>+ES308</f>
        <v/>
      </c>
      <c r="EU315" s="161">
        <f>+ET308</f>
        <v/>
      </c>
      <c r="EV315" s="161">
        <f>+EU308</f>
        <v/>
      </c>
      <c r="EW315" s="161">
        <f>+EV308</f>
        <v/>
      </c>
    </row>
    <row r="316">
      <c r="AV316" s="161">
        <f>+IF(ISERROR(PV($E$13,A317,,D317)),0,(PV($E$13,A317,,D317)))</f>
        <v/>
      </c>
      <c r="AW316" s="161">
        <f>+IF(ISERROR(PV($E$13,A317,,#REF!)),0,(PV($E$13,A317,,#REF!)))</f>
        <v/>
      </c>
      <c r="DM316" s="161">
        <f>+DL309</f>
        <v/>
      </c>
      <c r="DN316" s="161">
        <f>+DM309</f>
        <v/>
      </c>
      <c r="DO316" s="161">
        <f>+DN309</f>
        <v/>
      </c>
      <c r="DP316" s="161">
        <f>+DO309</f>
        <v/>
      </c>
      <c r="DQ316" s="161">
        <f>+DP309</f>
        <v/>
      </c>
      <c r="DR316" s="161">
        <f>+DQ309</f>
        <v/>
      </c>
      <c r="DS316" s="161">
        <f>+DR309</f>
        <v/>
      </c>
      <c r="DT316" s="161">
        <f>+DS309</f>
        <v/>
      </c>
      <c r="DU316" s="161">
        <f>+DT309</f>
        <v/>
      </c>
      <c r="DV316" s="161">
        <f>+DU309</f>
        <v/>
      </c>
      <c r="DW316" s="161">
        <f>+DV309</f>
        <v/>
      </c>
      <c r="DX316" s="161">
        <f>+DW309</f>
        <v/>
      </c>
      <c r="DY316" s="161">
        <f>+DX309</f>
        <v/>
      </c>
      <c r="DZ316" s="161">
        <f>+DY309</f>
        <v/>
      </c>
      <c r="EA316" s="161">
        <f>+DZ309</f>
        <v/>
      </c>
      <c r="EB316" s="161">
        <f>+EA309</f>
        <v/>
      </c>
      <c r="EC316" s="161">
        <f>+EB309</f>
        <v/>
      </c>
      <c r="ED316" s="161">
        <f>+EC309</f>
        <v/>
      </c>
      <c r="EE316" s="161">
        <f>+ED309</f>
        <v/>
      </c>
      <c r="EF316" s="161">
        <f>+EE309</f>
        <v/>
      </c>
      <c r="EG316" s="161">
        <f>+EF309</f>
        <v/>
      </c>
      <c r="EH316" s="161">
        <f>+EG309</f>
        <v/>
      </c>
      <c r="EI316" s="161">
        <f>+EH309</f>
        <v/>
      </c>
      <c r="EJ316" s="161">
        <f>+EI309</f>
        <v/>
      </c>
      <c r="EK316" s="161">
        <f>+EJ309</f>
        <v/>
      </c>
      <c r="EL316" s="161">
        <f>+EK309</f>
        <v/>
      </c>
      <c r="EM316" s="161">
        <f>+EL309</f>
        <v/>
      </c>
      <c r="EN316" s="161">
        <f>+EM309</f>
        <v/>
      </c>
      <c r="EO316" s="161">
        <f>+EN309</f>
        <v/>
      </c>
      <c r="EP316" s="161">
        <f>+EO309</f>
        <v/>
      </c>
      <c r="EQ316" s="161">
        <f>+EP309</f>
        <v/>
      </c>
      <c r="ER316" s="161">
        <f>+EQ309</f>
        <v/>
      </c>
      <c r="ES316" s="161">
        <f>+ER309</f>
        <v/>
      </c>
      <c r="ET316" s="161">
        <f>+ES309</f>
        <v/>
      </c>
      <c r="EU316" s="161">
        <f>+ET309</f>
        <v/>
      </c>
      <c r="EV316" s="161">
        <f>+EU309</f>
        <v/>
      </c>
      <c r="EW316" s="161">
        <f>+EV309</f>
        <v/>
      </c>
    </row>
    <row r="317" ht="13.5" customHeight="1" thickBot="1">
      <c r="AV317" s="161">
        <f>+IF(ISERROR(PV($E$13,A318,,D318)),0,(PV($E$13,A318,,D318)))</f>
        <v/>
      </c>
      <c r="AW317" s="161">
        <f>+IF(ISERROR(PV($E$13,A318,,#REF!)),0,(PV($E$13,A318,,#REF!)))</f>
        <v/>
      </c>
      <c r="DM317" s="192">
        <f>+DL310</f>
        <v/>
      </c>
      <c r="DN317" s="192">
        <f>+DM310</f>
        <v/>
      </c>
      <c r="DO317" s="192">
        <f>+DN310</f>
        <v/>
      </c>
      <c r="DP317" s="192">
        <f>+DO310</f>
        <v/>
      </c>
      <c r="DQ317" s="192">
        <f>+DP310</f>
        <v/>
      </c>
      <c r="DR317" s="192">
        <f>+DQ310</f>
        <v/>
      </c>
      <c r="DS317" s="192">
        <f>+DR310</f>
        <v/>
      </c>
      <c r="DT317" s="192">
        <f>+DS310</f>
        <v/>
      </c>
      <c r="DU317" s="192">
        <f>+DT310</f>
        <v/>
      </c>
      <c r="DV317" s="192">
        <f>+DU310</f>
        <v/>
      </c>
      <c r="DW317" s="192">
        <f>+DV310</f>
        <v/>
      </c>
      <c r="DX317" s="192">
        <f>+DW310</f>
        <v/>
      </c>
      <c r="DY317" s="192">
        <f>+DX310</f>
        <v/>
      </c>
      <c r="DZ317" s="192">
        <f>+DY310</f>
        <v/>
      </c>
      <c r="EA317" s="192">
        <f>+DZ310</f>
        <v/>
      </c>
      <c r="EB317" s="192">
        <f>+EA310</f>
        <v/>
      </c>
      <c r="EC317" s="192">
        <f>+EB310</f>
        <v/>
      </c>
      <c r="ED317" s="192">
        <f>+EC310</f>
        <v/>
      </c>
      <c r="EE317" s="192">
        <f>+ED310</f>
        <v/>
      </c>
      <c r="EF317" s="192">
        <f>+EE310</f>
        <v/>
      </c>
      <c r="EG317" s="192">
        <f>+EF310</f>
        <v/>
      </c>
      <c r="EH317" s="192">
        <f>+EG310</f>
        <v/>
      </c>
      <c r="EI317" s="192">
        <f>+EH310</f>
        <v/>
      </c>
      <c r="EJ317" s="192">
        <f>+EI310</f>
        <v/>
      </c>
      <c r="EK317" s="192">
        <f>+EJ310</f>
        <v/>
      </c>
      <c r="EL317" s="192">
        <f>+EK310</f>
        <v/>
      </c>
      <c r="EM317" s="192">
        <f>+EL310</f>
        <v/>
      </c>
      <c r="EN317" s="192">
        <f>+EM310</f>
        <v/>
      </c>
      <c r="EO317" s="192">
        <f>+EN310</f>
        <v/>
      </c>
      <c r="EP317" s="192">
        <f>+EO310</f>
        <v/>
      </c>
      <c r="EQ317" s="192">
        <f>+EP310</f>
        <v/>
      </c>
      <c r="ER317" s="192">
        <f>+EQ310</f>
        <v/>
      </c>
      <c r="ES317" s="192">
        <f>+ER310</f>
        <v/>
      </c>
      <c r="ET317" s="192">
        <f>+ES310</f>
        <v/>
      </c>
      <c r="EU317" s="192">
        <f>+ET310</f>
        <v/>
      </c>
      <c r="EV317" s="192">
        <f>+EU310</f>
        <v/>
      </c>
      <c r="EW317" s="192">
        <f>+EV310</f>
        <v/>
      </c>
    </row>
    <row r="318" ht="13.5" customHeight="1" thickTop="1">
      <c r="AV318" s="161">
        <f>+IF(ISERROR(PV($E$13,A319,,D319)),0,(PV($E$13,A319,,D319)))</f>
        <v/>
      </c>
      <c r="AW318" s="161">
        <f>+IF(ISERROR(PV($E$13,A319,,#REF!)),0,(PV($E$13,A319,,#REF!)))</f>
        <v/>
      </c>
      <c r="DM318" s="161">
        <f>+DL311</f>
        <v/>
      </c>
      <c r="DN318" s="161">
        <f>+DM311</f>
        <v/>
      </c>
      <c r="DO318" s="161">
        <f>+DN311</f>
        <v/>
      </c>
      <c r="DP318" s="161">
        <f>+DO311</f>
        <v/>
      </c>
      <c r="DQ318" s="161">
        <f>+DP311</f>
        <v/>
      </c>
      <c r="DR318" s="161">
        <f>+DQ311</f>
        <v/>
      </c>
      <c r="DS318" s="161">
        <f>+DR311</f>
        <v/>
      </c>
      <c r="DT318" s="161">
        <f>+DS311</f>
        <v/>
      </c>
      <c r="DU318" s="161">
        <f>+DT311</f>
        <v/>
      </c>
      <c r="DV318" s="161">
        <f>+DU311</f>
        <v/>
      </c>
      <c r="DW318" s="161">
        <f>+DV311</f>
        <v/>
      </c>
      <c r="DX318" s="161">
        <f>+DW311</f>
        <v/>
      </c>
      <c r="DY318" s="161">
        <f>+DX311</f>
        <v/>
      </c>
      <c r="DZ318" s="161">
        <f>+DY311</f>
        <v/>
      </c>
      <c r="EA318" s="161">
        <f>+DZ311</f>
        <v/>
      </c>
      <c r="EB318" s="161">
        <f>+EA311</f>
        <v/>
      </c>
      <c r="EC318" s="161">
        <f>+EB311</f>
        <v/>
      </c>
      <c r="ED318" s="161">
        <f>+EC311</f>
        <v/>
      </c>
      <c r="EE318" s="161">
        <f>+ED311</f>
        <v/>
      </c>
      <c r="EF318" s="161">
        <f>+EE311</f>
        <v/>
      </c>
      <c r="EG318" s="161">
        <f>+EF311</f>
        <v/>
      </c>
      <c r="EH318" s="161">
        <f>+EG311</f>
        <v/>
      </c>
      <c r="EI318" s="161">
        <f>+EH311</f>
        <v/>
      </c>
      <c r="EJ318" s="161">
        <f>+EI311</f>
        <v/>
      </c>
      <c r="EK318" s="161">
        <f>+EJ311</f>
        <v/>
      </c>
      <c r="EL318" s="161">
        <f>+EK311</f>
        <v/>
      </c>
      <c r="EM318" s="161">
        <f>+EL311</f>
        <v/>
      </c>
      <c r="EN318" s="161">
        <f>+EM311</f>
        <v/>
      </c>
      <c r="EO318" s="161">
        <f>+EN311</f>
        <v/>
      </c>
      <c r="EP318" s="161">
        <f>+EO311</f>
        <v/>
      </c>
      <c r="EQ318" s="161">
        <f>+EP311</f>
        <v/>
      </c>
      <c r="ER318" s="161">
        <f>+EQ311</f>
        <v/>
      </c>
      <c r="ES318" s="161">
        <f>+ER311</f>
        <v/>
      </c>
      <c r="ET318" s="161">
        <f>+ES311</f>
        <v/>
      </c>
      <c r="EU318" s="161">
        <f>+ET311</f>
        <v/>
      </c>
      <c r="EV318" s="161">
        <f>+EU311</f>
        <v/>
      </c>
      <c r="EW318" s="161">
        <f>+EV311</f>
        <v/>
      </c>
    </row>
    <row r="319" ht="13.5" customHeight="1" thickBot="1">
      <c r="AV319" s="161">
        <f>+IF(ISERROR(PV($E$13,A320,,D320)),0,(PV($E$13,A320,,D320)))</f>
        <v/>
      </c>
      <c r="AW319" s="161">
        <f>+IF(ISERROR(PV($E$13,A320,,#REF!)),0,(PV($E$13,A320,,#REF!)))</f>
        <v/>
      </c>
      <c r="DL319" s="1564" t="n">
        <v>25</v>
      </c>
      <c r="DM319" s="192">
        <f>+DL312</f>
        <v/>
      </c>
      <c r="DN319" s="192">
        <f>+DM312</f>
        <v/>
      </c>
      <c r="DO319" s="192">
        <f>+DN312</f>
        <v/>
      </c>
      <c r="DP319" s="192">
        <f>+DO312</f>
        <v/>
      </c>
      <c r="DQ319" s="192">
        <f>+DP312</f>
        <v/>
      </c>
      <c r="DR319" s="192">
        <f>+DQ312</f>
        <v/>
      </c>
      <c r="DS319" s="192">
        <f>+DR312</f>
        <v/>
      </c>
      <c r="DT319" s="192">
        <f>+DS312</f>
        <v/>
      </c>
      <c r="DU319" s="192">
        <f>+DT312</f>
        <v/>
      </c>
      <c r="DV319" s="192">
        <f>+DU312</f>
        <v/>
      </c>
      <c r="DW319" s="192">
        <f>+DV312</f>
        <v/>
      </c>
      <c r="DX319" s="192">
        <f>+DW312</f>
        <v/>
      </c>
      <c r="DY319" s="192">
        <f>+DX312</f>
        <v/>
      </c>
      <c r="DZ319" s="192">
        <f>+DY312</f>
        <v/>
      </c>
      <c r="EA319" s="192">
        <f>+DZ312</f>
        <v/>
      </c>
      <c r="EB319" s="192">
        <f>+EA312</f>
        <v/>
      </c>
      <c r="EC319" s="192">
        <f>+EB312</f>
        <v/>
      </c>
      <c r="ED319" s="192">
        <f>+EC312</f>
        <v/>
      </c>
      <c r="EE319" s="192">
        <f>+ED312</f>
        <v/>
      </c>
      <c r="EF319" s="192">
        <f>+EE312</f>
        <v/>
      </c>
      <c r="EG319" s="192">
        <f>+EF312</f>
        <v/>
      </c>
      <c r="EH319" s="192">
        <f>+EG312</f>
        <v/>
      </c>
      <c r="EI319" s="192">
        <f>+EH312</f>
        <v/>
      </c>
      <c r="EJ319" s="192">
        <f>+EI312</f>
        <v/>
      </c>
      <c r="EK319" s="192">
        <f>+EJ312</f>
        <v/>
      </c>
      <c r="EL319" s="192">
        <f>+EK312</f>
        <v/>
      </c>
      <c r="EM319" s="192">
        <f>+EL312</f>
        <v/>
      </c>
      <c r="EN319" s="192">
        <f>+EM312</f>
        <v/>
      </c>
      <c r="EO319" s="192">
        <f>+EN312</f>
        <v/>
      </c>
      <c r="EP319" s="192">
        <f>+EO312</f>
        <v/>
      </c>
      <c r="EQ319" s="192">
        <f>+EP312</f>
        <v/>
      </c>
      <c r="ER319" s="192">
        <f>+EQ312</f>
        <v/>
      </c>
      <c r="ES319" s="192">
        <f>+ER312</f>
        <v/>
      </c>
      <c r="ET319" s="192">
        <f>+ES312</f>
        <v/>
      </c>
      <c r="EU319" s="192">
        <f>+ET312</f>
        <v/>
      </c>
      <c r="EV319" s="192">
        <f>+EU312</f>
        <v/>
      </c>
      <c r="EW319" s="192">
        <f>+EV312</f>
        <v/>
      </c>
    </row>
    <row r="320" ht="13.5" customHeight="1" thickTop="1">
      <c r="AV320" s="161">
        <f>+IF(ISERROR(PV($E$13,A321,,D321)),0,(PV($E$13,A321,,D321)))</f>
        <v/>
      </c>
      <c r="AW320" s="161">
        <f>+IF(ISERROR(PV($E$13,A321,,#REF!)),0,(PV($E$13,A321,,#REF!)))</f>
        <v/>
      </c>
      <c r="DM320" s="161">
        <f>+DL313</f>
        <v/>
      </c>
      <c r="DN320" s="161">
        <f>+DM313</f>
        <v/>
      </c>
      <c r="DO320" s="161">
        <f>+DN313</f>
        <v/>
      </c>
      <c r="DP320" s="161">
        <f>+DO313</f>
        <v/>
      </c>
      <c r="DQ320" s="161">
        <f>+DP313</f>
        <v/>
      </c>
      <c r="DR320" s="161">
        <f>+DQ313</f>
        <v/>
      </c>
      <c r="DS320" s="161">
        <f>+DR313</f>
        <v/>
      </c>
      <c r="DT320" s="161">
        <f>+DS313</f>
        <v/>
      </c>
      <c r="DU320" s="161">
        <f>+DT313</f>
        <v/>
      </c>
      <c r="DV320" s="161">
        <f>+DU313</f>
        <v/>
      </c>
      <c r="DW320" s="161">
        <f>+DV313</f>
        <v/>
      </c>
      <c r="DX320" s="161">
        <f>+DW313</f>
        <v/>
      </c>
      <c r="DY320" s="161">
        <f>+DX313</f>
        <v/>
      </c>
      <c r="DZ320" s="161">
        <f>+DY313</f>
        <v/>
      </c>
      <c r="EA320" s="161">
        <f>+DZ313</f>
        <v/>
      </c>
      <c r="EB320" s="161">
        <f>+EA313</f>
        <v/>
      </c>
      <c r="EC320" s="161">
        <f>+EB313</f>
        <v/>
      </c>
      <c r="ED320" s="161">
        <f>+EC313</f>
        <v/>
      </c>
      <c r="EE320" s="161">
        <f>+ED313</f>
        <v/>
      </c>
      <c r="EF320" s="161">
        <f>+EE313</f>
        <v/>
      </c>
      <c r="EG320" s="161">
        <f>+EF313</f>
        <v/>
      </c>
      <c r="EH320" s="161">
        <f>+EG313</f>
        <v/>
      </c>
      <c r="EI320" s="161">
        <f>+EH313</f>
        <v/>
      </c>
      <c r="EJ320" s="161">
        <f>+EI313</f>
        <v/>
      </c>
      <c r="EK320" s="161">
        <f>+EJ313</f>
        <v/>
      </c>
      <c r="EL320" s="161">
        <f>+EK313</f>
        <v/>
      </c>
      <c r="EM320" s="161">
        <f>+EL313</f>
        <v/>
      </c>
      <c r="EN320" s="161">
        <f>+EM313</f>
        <v/>
      </c>
      <c r="EO320" s="161">
        <f>+EN313</f>
        <v/>
      </c>
      <c r="EP320" s="161">
        <f>+EO313</f>
        <v/>
      </c>
      <c r="EQ320" s="161">
        <f>+EP313</f>
        <v/>
      </c>
      <c r="ER320" s="161">
        <f>+EQ313</f>
        <v/>
      </c>
      <c r="ES320" s="161">
        <f>+ER313</f>
        <v/>
      </c>
      <c r="ET320" s="161">
        <f>+ES313</f>
        <v/>
      </c>
      <c r="EU320" s="161">
        <f>+ET313</f>
        <v/>
      </c>
      <c r="EV320" s="161">
        <f>+EU313</f>
        <v/>
      </c>
      <c r="EW320" s="161">
        <f>+EV313</f>
        <v/>
      </c>
    </row>
    <row r="321">
      <c r="AV321" s="161">
        <f>+IF(ISERROR(PV($E$13,A322,,D322)),0,(PV($E$13,A322,,D322)))</f>
        <v/>
      </c>
      <c r="AW321" s="161">
        <f>+IF(ISERROR(PV($E$13,A322,,#REF!)),0,(PV($E$13,A322,,#REF!)))</f>
        <v/>
      </c>
    </row>
    <row r="322">
      <c r="AV322" s="161">
        <f>+IF(ISERROR(PV($E$13,A323,,D323)),0,(PV($E$13,A323,,D323)))</f>
        <v/>
      </c>
      <c r="AW322" s="161">
        <f>+IF(ISERROR(PV($E$13,A323,,#REF!)),0,(PV($E$13,A323,,#REF!)))</f>
        <v/>
      </c>
      <c r="DN322" s="161">
        <f>+DM315</f>
        <v/>
      </c>
      <c r="DO322" s="161">
        <f>+DN315</f>
        <v/>
      </c>
      <c r="DP322" s="161">
        <f>+DO315</f>
        <v/>
      </c>
      <c r="DQ322" s="161">
        <f>+DP315</f>
        <v/>
      </c>
      <c r="DR322" s="161">
        <f>+DQ315</f>
        <v/>
      </c>
      <c r="DS322" s="161">
        <f>+DR315</f>
        <v/>
      </c>
      <c r="DT322" s="161">
        <f>+DS315</f>
        <v/>
      </c>
      <c r="DU322" s="161">
        <f>+DT315</f>
        <v/>
      </c>
      <c r="DV322" s="161">
        <f>+DU315</f>
        <v/>
      </c>
      <c r="DW322" s="161">
        <f>+DV315</f>
        <v/>
      </c>
      <c r="DX322" s="161">
        <f>+DW315</f>
        <v/>
      </c>
      <c r="DY322" s="161">
        <f>+DX315</f>
        <v/>
      </c>
      <c r="DZ322" s="161">
        <f>+DY315</f>
        <v/>
      </c>
      <c r="EA322" s="161">
        <f>+DZ315</f>
        <v/>
      </c>
      <c r="EB322" s="161">
        <f>+EA315</f>
        <v/>
      </c>
      <c r="EC322" s="161">
        <f>+EB315</f>
        <v/>
      </c>
      <c r="ED322" s="161">
        <f>+EC315</f>
        <v/>
      </c>
      <c r="EE322" s="161">
        <f>+ED315</f>
        <v/>
      </c>
      <c r="EF322" s="161">
        <f>+EE315</f>
        <v/>
      </c>
      <c r="EG322" s="161">
        <f>+EF315</f>
        <v/>
      </c>
      <c r="EH322" s="161">
        <f>+EG315</f>
        <v/>
      </c>
      <c r="EI322" s="161">
        <f>+EH315</f>
        <v/>
      </c>
      <c r="EJ322" s="161">
        <f>+EI315</f>
        <v/>
      </c>
      <c r="EK322" s="161">
        <f>+EJ315</f>
        <v/>
      </c>
      <c r="EL322" s="161">
        <f>+EK315</f>
        <v/>
      </c>
      <c r="EM322" s="161">
        <f>+EL315</f>
        <v/>
      </c>
      <c r="EN322" s="161">
        <f>+EM315</f>
        <v/>
      </c>
      <c r="EO322" s="161">
        <f>+EN315</f>
        <v/>
      </c>
      <c r="EP322" s="161">
        <f>+EO315</f>
        <v/>
      </c>
      <c r="EQ322" s="161">
        <f>+EP315</f>
        <v/>
      </c>
      <c r="ER322" s="161">
        <f>+EQ315</f>
        <v/>
      </c>
      <c r="ES322" s="161">
        <f>+ER315</f>
        <v/>
      </c>
      <c r="ET322" s="161">
        <f>+ES315</f>
        <v/>
      </c>
      <c r="EU322" s="161">
        <f>+ET315</f>
        <v/>
      </c>
      <c r="EV322" s="161">
        <f>+EU315</f>
        <v/>
      </c>
      <c r="EW322" s="161">
        <f>+EV315</f>
        <v/>
      </c>
      <c r="EX322" s="161">
        <f>+EW315</f>
        <v/>
      </c>
    </row>
    <row r="323">
      <c r="AV323" s="161">
        <f>+IF(ISERROR(PV($E$13,A324,,D324)),0,(PV($E$13,A324,,D324)))</f>
        <v/>
      </c>
      <c r="AW323" s="161">
        <f>+IF(ISERROR(PV($E$13,A324,,#REF!)),0,(PV($E$13,A324,,#REF!)))</f>
        <v/>
      </c>
      <c r="DN323" s="161">
        <f>+DM316</f>
        <v/>
      </c>
      <c r="DO323" s="161">
        <f>+DN316</f>
        <v/>
      </c>
      <c r="DP323" s="161">
        <f>+DO316</f>
        <v/>
      </c>
      <c r="DQ323" s="161">
        <f>+DP316</f>
        <v/>
      </c>
      <c r="DR323" s="161">
        <f>+DQ316</f>
        <v/>
      </c>
      <c r="DS323" s="161">
        <f>+DR316</f>
        <v/>
      </c>
      <c r="DT323" s="161">
        <f>+DS316</f>
        <v/>
      </c>
      <c r="DU323" s="161">
        <f>+DT316</f>
        <v/>
      </c>
      <c r="DV323" s="161">
        <f>+DU316</f>
        <v/>
      </c>
      <c r="DW323" s="161">
        <f>+DV316</f>
        <v/>
      </c>
      <c r="DX323" s="161">
        <f>+DW316</f>
        <v/>
      </c>
      <c r="DY323" s="161">
        <f>+DX316</f>
        <v/>
      </c>
      <c r="DZ323" s="161">
        <f>+DY316</f>
        <v/>
      </c>
      <c r="EA323" s="161">
        <f>+DZ316</f>
        <v/>
      </c>
      <c r="EB323" s="161">
        <f>+EA316</f>
        <v/>
      </c>
      <c r="EC323" s="161">
        <f>+EB316</f>
        <v/>
      </c>
      <c r="ED323" s="161">
        <f>+EC316</f>
        <v/>
      </c>
      <c r="EE323" s="161">
        <f>+ED316</f>
        <v/>
      </c>
      <c r="EF323" s="161">
        <f>+EE316</f>
        <v/>
      </c>
      <c r="EG323" s="161">
        <f>+EF316</f>
        <v/>
      </c>
      <c r="EH323" s="161">
        <f>+EG316</f>
        <v/>
      </c>
      <c r="EI323" s="161">
        <f>+EH316</f>
        <v/>
      </c>
      <c r="EJ323" s="161">
        <f>+EI316</f>
        <v/>
      </c>
      <c r="EK323" s="161">
        <f>+EJ316</f>
        <v/>
      </c>
      <c r="EL323" s="161">
        <f>+EK316</f>
        <v/>
      </c>
      <c r="EM323" s="161">
        <f>+EL316</f>
        <v/>
      </c>
      <c r="EN323" s="161">
        <f>+EM316</f>
        <v/>
      </c>
      <c r="EO323" s="161">
        <f>+EN316</f>
        <v/>
      </c>
      <c r="EP323" s="161">
        <f>+EO316</f>
        <v/>
      </c>
      <c r="EQ323" s="161">
        <f>+EP316</f>
        <v/>
      </c>
      <c r="ER323" s="161">
        <f>+EQ316</f>
        <v/>
      </c>
      <c r="ES323" s="161">
        <f>+ER316</f>
        <v/>
      </c>
      <c r="ET323" s="161">
        <f>+ES316</f>
        <v/>
      </c>
      <c r="EU323" s="161">
        <f>+ET316</f>
        <v/>
      </c>
      <c r="EV323" s="161">
        <f>+EU316</f>
        <v/>
      </c>
      <c r="EW323" s="161">
        <f>+EV316</f>
        <v/>
      </c>
      <c r="EX323" s="161">
        <f>+EW316</f>
        <v/>
      </c>
    </row>
    <row r="324" ht="13.5" customHeight="1" thickBot="1">
      <c r="AV324" s="161">
        <f>+IF(ISERROR(PV($E$13,A325,,D325)),0,(PV($E$13,A325,,D325)))</f>
        <v/>
      </c>
      <c r="AW324" s="161">
        <f>+IF(ISERROR(PV($E$13,A325,,#REF!)),0,(PV($E$13,A325,,#REF!)))</f>
        <v/>
      </c>
      <c r="DN324" s="192">
        <f>+DM317</f>
        <v/>
      </c>
      <c r="DO324" s="192">
        <f>+DN317</f>
        <v/>
      </c>
      <c r="DP324" s="192">
        <f>+DO317</f>
        <v/>
      </c>
      <c r="DQ324" s="192">
        <f>+DP317</f>
        <v/>
      </c>
      <c r="DR324" s="192">
        <f>+DQ317</f>
        <v/>
      </c>
      <c r="DS324" s="192">
        <f>+DR317</f>
        <v/>
      </c>
      <c r="DT324" s="192">
        <f>+DS317</f>
        <v/>
      </c>
      <c r="DU324" s="192">
        <f>+DT317</f>
        <v/>
      </c>
      <c r="DV324" s="192">
        <f>+DU317</f>
        <v/>
      </c>
      <c r="DW324" s="192">
        <f>+DV317</f>
        <v/>
      </c>
      <c r="DX324" s="192">
        <f>+DW317</f>
        <v/>
      </c>
      <c r="DY324" s="192">
        <f>+DX317</f>
        <v/>
      </c>
      <c r="DZ324" s="192">
        <f>+DY317</f>
        <v/>
      </c>
      <c r="EA324" s="192">
        <f>+DZ317</f>
        <v/>
      </c>
      <c r="EB324" s="192">
        <f>+EA317</f>
        <v/>
      </c>
      <c r="EC324" s="192">
        <f>+EB317</f>
        <v/>
      </c>
      <c r="ED324" s="192">
        <f>+EC317</f>
        <v/>
      </c>
      <c r="EE324" s="192">
        <f>+ED317</f>
        <v/>
      </c>
      <c r="EF324" s="192">
        <f>+EE317</f>
        <v/>
      </c>
      <c r="EG324" s="192">
        <f>+EF317</f>
        <v/>
      </c>
      <c r="EH324" s="192">
        <f>+EG317</f>
        <v/>
      </c>
      <c r="EI324" s="192">
        <f>+EH317</f>
        <v/>
      </c>
      <c r="EJ324" s="192">
        <f>+EI317</f>
        <v/>
      </c>
      <c r="EK324" s="192">
        <f>+EJ317</f>
        <v/>
      </c>
      <c r="EL324" s="192">
        <f>+EK317</f>
        <v/>
      </c>
      <c r="EM324" s="192">
        <f>+EL317</f>
        <v/>
      </c>
      <c r="EN324" s="192">
        <f>+EM317</f>
        <v/>
      </c>
      <c r="EO324" s="192">
        <f>+EN317</f>
        <v/>
      </c>
      <c r="EP324" s="192">
        <f>+EO317</f>
        <v/>
      </c>
      <c r="EQ324" s="192">
        <f>+EP317</f>
        <v/>
      </c>
      <c r="ER324" s="192">
        <f>+EQ317</f>
        <v/>
      </c>
      <c r="ES324" s="192">
        <f>+ER317</f>
        <v/>
      </c>
      <c r="ET324" s="192">
        <f>+ES317</f>
        <v/>
      </c>
      <c r="EU324" s="192">
        <f>+ET317</f>
        <v/>
      </c>
      <c r="EV324" s="192">
        <f>+EU317</f>
        <v/>
      </c>
      <c r="EW324" s="192">
        <f>+EV317</f>
        <v/>
      </c>
      <c r="EX324" s="192">
        <f>+EW317</f>
        <v/>
      </c>
    </row>
    <row r="325" ht="13.5" customHeight="1" thickTop="1">
      <c r="AV325" s="161">
        <f>+IF(ISERROR(PV($E$13,A326,,D326)),0,(PV($E$13,A326,,D326)))</f>
        <v/>
      </c>
      <c r="AW325" s="161">
        <f>+IF(ISERROR(PV($E$13,A326,,#REF!)),0,(PV($E$13,A326,,#REF!)))</f>
        <v/>
      </c>
      <c r="DN325" s="161">
        <f>+DM318</f>
        <v/>
      </c>
      <c r="DO325" s="161">
        <f>+DN318</f>
        <v/>
      </c>
      <c r="DP325" s="161">
        <f>+DO318</f>
        <v/>
      </c>
      <c r="DQ325" s="161">
        <f>+DP318</f>
        <v/>
      </c>
      <c r="DR325" s="161">
        <f>+DQ318</f>
        <v/>
      </c>
      <c r="DS325" s="161">
        <f>+DR318</f>
        <v/>
      </c>
      <c r="DT325" s="161">
        <f>+DS318</f>
        <v/>
      </c>
      <c r="DU325" s="161">
        <f>+DT318</f>
        <v/>
      </c>
      <c r="DV325" s="161">
        <f>+DU318</f>
        <v/>
      </c>
      <c r="DW325" s="161">
        <f>+DV318</f>
        <v/>
      </c>
      <c r="DX325" s="161">
        <f>+DW318</f>
        <v/>
      </c>
      <c r="DY325" s="161">
        <f>+DX318</f>
        <v/>
      </c>
      <c r="DZ325" s="161">
        <f>+DY318</f>
        <v/>
      </c>
      <c r="EA325" s="161">
        <f>+DZ318</f>
        <v/>
      </c>
      <c r="EB325" s="161">
        <f>+EA318</f>
        <v/>
      </c>
      <c r="EC325" s="161">
        <f>+EB318</f>
        <v/>
      </c>
      <c r="ED325" s="161">
        <f>+EC318</f>
        <v/>
      </c>
      <c r="EE325" s="161">
        <f>+ED318</f>
        <v/>
      </c>
      <c r="EF325" s="161">
        <f>+EE318</f>
        <v/>
      </c>
      <c r="EG325" s="161">
        <f>+EF318</f>
        <v/>
      </c>
      <c r="EH325" s="161">
        <f>+EG318</f>
        <v/>
      </c>
      <c r="EI325" s="161">
        <f>+EH318</f>
        <v/>
      </c>
      <c r="EJ325" s="161">
        <f>+EI318</f>
        <v/>
      </c>
      <c r="EK325" s="161">
        <f>+EJ318</f>
        <v/>
      </c>
      <c r="EL325" s="161">
        <f>+EK318</f>
        <v/>
      </c>
      <c r="EM325" s="161">
        <f>+EL318</f>
        <v/>
      </c>
      <c r="EN325" s="161">
        <f>+EM318</f>
        <v/>
      </c>
      <c r="EO325" s="161">
        <f>+EN318</f>
        <v/>
      </c>
      <c r="EP325" s="161">
        <f>+EO318</f>
        <v/>
      </c>
      <c r="EQ325" s="161">
        <f>+EP318</f>
        <v/>
      </c>
      <c r="ER325" s="161">
        <f>+EQ318</f>
        <v/>
      </c>
      <c r="ES325" s="161">
        <f>+ER318</f>
        <v/>
      </c>
      <c r="ET325" s="161">
        <f>+ES318</f>
        <v/>
      </c>
      <c r="EU325" s="161">
        <f>+ET318</f>
        <v/>
      </c>
      <c r="EV325" s="161">
        <f>+EU318</f>
        <v/>
      </c>
      <c r="EW325" s="161">
        <f>+EV318</f>
        <v/>
      </c>
      <c r="EX325" s="161">
        <f>+EW318</f>
        <v/>
      </c>
    </row>
    <row r="326" ht="13.5" customHeight="1" thickBot="1">
      <c r="AV326" s="161">
        <f>+IF(ISERROR(PV($E$13,A327,,D327)),0,(PV($E$13,A327,,D327)))</f>
        <v/>
      </c>
      <c r="AW326" s="161">
        <f>+IF(ISERROR(PV($E$13,A327,,#REF!)),0,(PV($E$13,A327,,#REF!)))</f>
        <v/>
      </c>
      <c r="DM326" s="1564" t="n">
        <v>26</v>
      </c>
      <c r="DN326" s="192">
        <f>+DM319</f>
        <v/>
      </c>
      <c r="DO326" s="192">
        <f>+DN319</f>
        <v/>
      </c>
      <c r="DP326" s="192">
        <f>+DO319</f>
        <v/>
      </c>
      <c r="DQ326" s="192">
        <f>+DP319</f>
        <v/>
      </c>
      <c r="DR326" s="192">
        <f>+DQ319</f>
        <v/>
      </c>
      <c r="DS326" s="192">
        <f>+DR319</f>
        <v/>
      </c>
      <c r="DT326" s="192">
        <f>+DS319</f>
        <v/>
      </c>
      <c r="DU326" s="192">
        <f>+DT319</f>
        <v/>
      </c>
      <c r="DV326" s="192">
        <f>+DU319</f>
        <v/>
      </c>
      <c r="DW326" s="192">
        <f>+DV319</f>
        <v/>
      </c>
      <c r="DX326" s="192">
        <f>+DW319</f>
        <v/>
      </c>
      <c r="DY326" s="192">
        <f>+DX319</f>
        <v/>
      </c>
      <c r="DZ326" s="192">
        <f>+DY319</f>
        <v/>
      </c>
      <c r="EA326" s="192">
        <f>+DZ319</f>
        <v/>
      </c>
      <c r="EB326" s="192">
        <f>+EA319</f>
        <v/>
      </c>
      <c r="EC326" s="192">
        <f>+EB319</f>
        <v/>
      </c>
      <c r="ED326" s="192">
        <f>+EC319</f>
        <v/>
      </c>
      <c r="EE326" s="192">
        <f>+ED319</f>
        <v/>
      </c>
      <c r="EF326" s="192">
        <f>+EE319</f>
        <v/>
      </c>
      <c r="EG326" s="192">
        <f>+EF319</f>
        <v/>
      </c>
      <c r="EH326" s="192">
        <f>+EG319</f>
        <v/>
      </c>
      <c r="EI326" s="192">
        <f>+EH319</f>
        <v/>
      </c>
      <c r="EJ326" s="192">
        <f>+EI319</f>
        <v/>
      </c>
      <c r="EK326" s="192">
        <f>+EJ319</f>
        <v/>
      </c>
      <c r="EL326" s="192">
        <f>+EK319</f>
        <v/>
      </c>
      <c r="EM326" s="192">
        <f>+EL319</f>
        <v/>
      </c>
      <c r="EN326" s="192">
        <f>+EM319</f>
        <v/>
      </c>
      <c r="EO326" s="192">
        <f>+EN319</f>
        <v/>
      </c>
      <c r="EP326" s="192">
        <f>+EO319</f>
        <v/>
      </c>
      <c r="EQ326" s="192">
        <f>+EP319</f>
        <v/>
      </c>
      <c r="ER326" s="192">
        <f>+EQ319</f>
        <v/>
      </c>
      <c r="ES326" s="192">
        <f>+ER319</f>
        <v/>
      </c>
      <c r="ET326" s="192">
        <f>+ES319</f>
        <v/>
      </c>
      <c r="EU326" s="192">
        <f>+ET319</f>
        <v/>
      </c>
      <c r="EV326" s="192">
        <f>+EU319</f>
        <v/>
      </c>
      <c r="EW326" s="192">
        <f>+EV319</f>
        <v/>
      </c>
      <c r="EX326" s="192">
        <f>+EW319</f>
        <v/>
      </c>
    </row>
    <row r="327" ht="13.5" customHeight="1" thickTop="1">
      <c r="AV327" s="161">
        <f>+IF(ISERROR(PV($E$13,A328,,D328)),0,(PV($E$13,A328,,D328)))</f>
        <v/>
      </c>
      <c r="AW327" s="161">
        <f>+IF(ISERROR(PV($E$13,A328,,#REF!)),0,(PV($E$13,A328,,#REF!)))</f>
        <v/>
      </c>
      <c r="DN327" s="161">
        <f>+DM320</f>
        <v/>
      </c>
      <c r="DO327" s="161">
        <f>+DN320</f>
        <v/>
      </c>
      <c r="DP327" s="161">
        <f>+DO320</f>
        <v/>
      </c>
      <c r="DQ327" s="161">
        <f>+DP320</f>
        <v/>
      </c>
      <c r="DR327" s="161">
        <f>+DQ320</f>
        <v/>
      </c>
      <c r="DS327" s="161">
        <f>+DR320</f>
        <v/>
      </c>
      <c r="DT327" s="161">
        <f>+DS320</f>
        <v/>
      </c>
      <c r="DU327" s="161">
        <f>+DT320</f>
        <v/>
      </c>
      <c r="DV327" s="161">
        <f>+DU320</f>
        <v/>
      </c>
      <c r="DW327" s="161">
        <f>+DV320</f>
        <v/>
      </c>
      <c r="DX327" s="161">
        <f>+DW320</f>
        <v/>
      </c>
      <c r="DY327" s="161">
        <f>+DX320</f>
        <v/>
      </c>
      <c r="DZ327" s="161">
        <f>+DY320</f>
        <v/>
      </c>
      <c r="EA327" s="161">
        <f>+DZ320</f>
        <v/>
      </c>
      <c r="EB327" s="161">
        <f>+EA320</f>
        <v/>
      </c>
      <c r="EC327" s="161">
        <f>+EB320</f>
        <v/>
      </c>
      <c r="ED327" s="161">
        <f>+EC320</f>
        <v/>
      </c>
      <c r="EE327" s="161">
        <f>+ED320</f>
        <v/>
      </c>
      <c r="EF327" s="161">
        <f>+EE320</f>
        <v/>
      </c>
      <c r="EG327" s="161">
        <f>+EF320</f>
        <v/>
      </c>
      <c r="EH327" s="161">
        <f>+EG320</f>
        <v/>
      </c>
      <c r="EI327" s="161">
        <f>+EH320</f>
        <v/>
      </c>
      <c r="EJ327" s="161">
        <f>+EI320</f>
        <v/>
      </c>
      <c r="EK327" s="161">
        <f>+EJ320</f>
        <v/>
      </c>
      <c r="EL327" s="161">
        <f>+EK320</f>
        <v/>
      </c>
      <c r="EM327" s="161">
        <f>+EL320</f>
        <v/>
      </c>
      <c r="EN327" s="161">
        <f>+EM320</f>
        <v/>
      </c>
      <c r="EO327" s="161">
        <f>+EN320</f>
        <v/>
      </c>
      <c r="EP327" s="161">
        <f>+EO320</f>
        <v/>
      </c>
      <c r="EQ327" s="161">
        <f>+EP320</f>
        <v/>
      </c>
      <c r="ER327" s="161">
        <f>+EQ320</f>
        <v/>
      </c>
      <c r="ES327" s="161">
        <f>+ER320</f>
        <v/>
      </c>
      <c r="ET327" s="161">
        <f>+ES320</f>
        <v/>
      </c>
      <c r="EU327" s="161">
        <f>+ET320</f>
        <v/>
      </c>
      <c r="EV327" s="161">
        <f>+EU320</f>
        <v/>
      </c>
      <c r="EW327" s="161">
        <f>+EV320</f>
        <v/>
      </c>
      <c r="EX327" s="161">
        <f>+EW320</f>
        <v/>
      </c>
    </row>
    <row r="328">
      <c r="AV328" s="161">
        <f>+IF(ISERROR(PV($E$13,A329,,D329)),0,(PV($E$13,A329,,D329)))</f>
        <v/>
      </c>
      <c r="AW328" s="161">
        <f>+IF(ISERROR(PV($E$13,A329,,#REF!)),0,(PV($E$13,A329,,#REF!)))</f>
        <v/>
      </c>
    </row>
    <row r="329">
      <c r="AV329" s="161">
        <f>+IF(ISERROR(PV($E$13,A330,,D330)),0,(PV($E$13,A330,,D330)))</f>
        <v/>
      </c>
      <c r="AW329" s="161">
        <f>+IF(ISERROR(PV($E$13,A330,,#REF!)),0,(PV($E$13,A330,,#REF!)))</f>
        <v/>
      </c>
      <c r="DO329" s="161">
        <f>+DN322</f>
        <v/>
      </c>
      <c r="DP329" s="161">
        <f>+DO322</f>
        <v/>
      </c>
      <c r="DQ329" s="161">
        <f>+DP322</f>
        <v/>
      </c>
      <c r="DR329" s="161">
        <f>+DQ322</f>
        <v/>
      </c>
      <c r="DS329" s="161">
        <f>+DR322</f>
        <v/>
      </c>
      <c r="DT329" s="161">
        <f>+DS322</f>
        <v/>
      </c>
      <c r="DU329" s="161">
        <f>+DT322</f>
        <v/>
      </c>
      <c r="DV329" s="161">
        <f>+DU322</f>
        <v/>
      </c>
      <c r="DW329" s="161">
        <f>+DV322</f>
        <v/>
      </c>
      <c r="DX329" s="161">
        <f>+DW322</f>
        <v/>
      </c>
      <c r="DY329" s="161">
        <f>+DX322</f>
        <v/>
      </c>
      <c r="DZ329" s="161">
        <f>+DY322</f>
        <v/>
      </c>
      <c r="EA329" s="161">
        <f>+DZ322</f>
        <v/>
      </c>
      <c r="EB329" s="161">
        <f>+EA322</f>
        <v/>
      </c>
      <c r="EC329" s="161">
        <f>+EB322</f>
        <v/>
      </c>
      <c r="ED329" s="161">
        <f>+EC322</f>
        <v/>
      </c>
      <c r="EE329" s="161">
        <f>+ED322</f>
        <v/>
      </c>
      <c r="EF329" s="161">
        <f>+EE322</f>
        <v/>
      </c>
      <c r="EG329" s="161">
        <f>+EF322</f>
        <v/>
      </c>
      <c r="EH329" s="161">
        <f>+EG322</f>
        <v/>
      </c>
      <c r="EI329" s="161">
        <f>+EH322</f>
        <v/>
      </c>
      <c r="EJ329" s="161">
        <f>+EI322</f>
        <v/>
      </c>
      <c r="EK329" s="161">
        <f>+EJ322</f>
        <v/>
      </c>
      <c r="EL329" s="161">
        <f>+EK322</f>
        <v/>
      </c>
      <c r="EM329" s="161">
        <f>+EL322</f>
        <v/>
      </c>
      <c r="EN329" s="161">
        <f>+EM322</f>
        <v/>
      </c>
      <c r="EO329" s="161">
        <f>+EN322</f>
        <v/>
      </c>
      <c r="EP329" s="161">
        <f>+EO322</f>
        <v/>
      </c>
      <c r="EQ329" s="161">
        <f>+EP322</f>
        <v/>
      </c>
      <c r="ER329" s="161">
        <f>+EQ322</f>
        <v/>
      </c>
      <c r="ES329" s="161">
        <f>+ER322</f>
        <v/>
      </c>
      <c r="ET329" s="161">
        <f>+ES322</f>
        <v/>
      </c>
      <c r="EU329" s="161">
        <f>+ET322</f>
        <v/>
      </c>
      <c r="EV329" s="161">
        <f>+EU322</f>
        <v/>
      </c>
      <c r="EW329" s="161">
        <f>+EV322</f>
        <v/>
      </c>
      <c r="EX329" s="161">
        <f>+EW322</f>
        <v/>
      </c>
      <c r="EY329" s="161">
        <f>+EX322</f>
        <v/>
      </c>
    </row>
    <row r="330">
      <c r="AV330" s="161">
        <f>+IF(ISERROR(PV($E$13,A331,,D331)),0,(PV($E$13,A331,,D331)))</f>
        <v/>
      </c>
      <c r="AW330" s="161">
        <f>+IF(ISERROR(PV($E$13,A331,,#REF!)),0,(PV($E$13,A331,,#REF!)))</f>
        <v/>
      </c>
      <c r="DO330" s="161">
        <f>+DN323</f>
        <v/>
      </c>
      <c r="DP330" s="161">
        <f>+DO323</f>
        <v/>
      </c>
      <c r="DQ330" s="161">
        <f>+DP323</f>
        <v/>
      </c>
      <c r="DR330" s="161">
        <f>+DQ323</f>
        <v/>
      </c>
      <c r="DS330" s="161">
        <f>+DR323</f>
        <v/>
      </c>
      <c r="DT330" s="161">
        <f>+DS323</f>
        <v/>
      </c>
      <c r="DU330" s="161">
        <f>+DT323</f>
        <v/>
      </c>
      <c r="DV330" s="161">
        <f>+DU323</f>
        <v/>
      </c>
      <c r="DW330" s="161">
        <f>+DV323</f>
        <v/>
      </c>
      <c r="DX330" s="161">
        <f>+DW323</f>
        <v/>
      </c>
      <c r="DY330" s="161">
        <f>+DX323</f>
        <v/>
      </c>
      <c r="DZ330" s="161">
        <f>+DY323</f>
        <v/>
      </c>
      <c r="EA330" s="161">
        <f>+DZ323</f>
        <v/>
      </c>
      <c r="EB330" s="161">
        <f>+EA323</f>
        <v/>
      </c>
      <c r="EC330" s="161">
        <f>+EB323</f>
        <v/>
      </c>
      <c r="ED330" s="161">
        <f>+EC323</f>
        <v/>
      </c>
      <c r="EE330" s="161">
        <f>+ED323</f>
        <v/>
      </c>
      <c r="EF330" s="161">
        <f>+EE323</f>
        <v/>
      </c>
      <c r="EG330" s="161">
        <f>+EF323</f>
        <v/>
      </c>
      <c r="EH330" s="161">
        <f>+EG323</f>
        <v/>
      </c>
      <c r="EI330" s="161">
        <f>+EH323</f>
        <v/>
      </c>
      <c r="EJ330" s="161">
        <f>+EI323</f>
        <v/>
      </c>
      <c r="EK330" s="161">
        <f>+EJ323</f>
        <v/>
      </c>
      <c r="EL330" s="161">
        <f>+EK323</f>
        <v/>
      </c>
      <c r="EM330" s="161">
        <f>+EL323</f>
        <v/>
      </c>
      <c r="EN330" s="161">
        <f>+EM323</f>
        <v/>
      </c>
      <c r="EO330" s="161">
        <f>+EN323</f>
        <v/>
      </c>
      <c r="EP330" s="161">
        <f>+EO323</f>
        <v/>
      </c>
      <c r="EQ330" s="161">
        <f>+EP323</f>
        <v/>
      </c>
      <c r="ER330" s="161">
        <f>+EQ323</f>
        <v/>
      </c>
      <c r="ES330" s="161">
        <f>+ER323</f>
        <v/>
      </c>
      <c r="ET330" s="161">
        <f>+ES323</f>
        <v/>
      </c>
      <c r="EU330" s="161">
        <f>+ET323</f>
        <v/>
      </c>
      <c r="EV330" s="161">
        <f>+EU323</f>
        <v/>
      </c>
      <c r="EW330" s="161">
        <f>+EV323</f>
        <v/>
      </c>
      <c r="EX330" s="161">
        <f>+EW323</f>
        <v/>
      </c>
      <c r="EY330" s="161">
        <f>+EX323</f>
        <v/>
      </c>
    </row>
    <row r="331" ht="13.5" customHeight="1" thickBot="1">
      <c r="AV331" s="161">
        <f>+IF(ISERROR(PV($E$13,A332,,D332)),0,(PV($E$13,A332,,D332)))</f>
        <v/>
      </c>
      <c r="AW331" s="161">
        <f>+IF(ISERROR(PV($E$13,A332,,#REF!)),0,(PV($E$13,A332,,#REF!)))</f>
        <v/>
      </c>
      <c r="DO331" s="192">
        <f>+DN324</f>
        <v/>
      </c>
      <c r="DP331" s="192">
        <f>+DO324</f>
        <v/>
      </c>
      <c r="DQ331" s="192">
        <f>+DP324</f>
        <v/>
      </c>
      <c r="DR331" s="192">
        <f>+DQ324</f>
        <v/>
      </c>
      <c r="DS331" s="192">
        <f>+DR324</f>
        <v/>
      </c>
      <c r="DT331" s="192">
        <f>+DS324</f>
        <v/>
      </c>
      <c r="DU331" s="192">
        <f>+DT324</f>
        <v/>
      </c>
      <c r="DV331" s="192">
        <f>+DU324</f>
        <v/>
      </c>
      <c r="DW331" s="192">
        <f>+DV324</f>
        <v/>
      </c>
      <c r="DX331" s="192">
        <f>+DW324</f>
        <v/>
      </c>
      <c r="DY331" s="192">
        <f>+DX324</f>
        <v/>
      </c>
      <c r="DZ331" s="192">
        <f>+DY324</f>
        <v/>
      </c>
      <c r="EA331" s="192">
        <f>+DZ324</f>
        <v/>
      </c>
      <c r="EB331" s="192">
        <f>+EA324</f>
        <v/>
      </c>
      <c r="EC331" s="192">
        <f>+EB324</f>
        <v/>
      </c>
      <c r="ED331" s="192">
        <f>+EC324</f>
        <v/>
      </c>
      <c r="EE331" s="192">
        <f>+ED324</f>
        <v/>
      </c>
      <c r="EF331" s="192">
        <f>+EE324</f>
        <v/>
      </c>
      <c r="EG331" s="192">
        <f>+EF324</f>
        <v/>
      </c>
      <c r="EH331" s="192">
        <f>+EG324</f>
        <v/>
      </c>
      <c r="EI331" s="192">
        <f>+EH324</f>
        <v/>
      </c>
      <c r="EJ331" s="192">
        <f>+EI324</f>
        <v/>
      </c>
      <c r="EK331" s="192">
        <f>+EJ324</f>
        <v/>
      </c>
      <c r="EL331" s="192">
        <f>+EK324</f>
        <v/>
      </c>
      <c r="EM331" s="192">
        <f>+EL324</f>
        <v/>
      </c>
      <c r="EN331" s="192">
        <f>+EM324</f>
        <v/>
      </c>
      <c r="EO331" s="192">
        <f>+EN324</f>
        <v/>
      </c>
      <c r="EP331" s="192">
        <f>+EO324</f>
        <v/>
      </c>
      <c r="EQ331" s="192">
        <f>+EP324</f>
        <v/>
      </c>
      <c r="ER331" s="192">
        <f>+EQ324</f>
        <v/>
      </c>
      <c r="ES331" s="192">
        <f>+ER324</f>
        <v/>
      </c>
      <c r="ET331" s="192">
        <f>+ES324</f>
        <v/>
      </c>
      <c r="EU331" s="192">
        <f>+ET324</f>
        <v/>
      </c>
      <c r="EV331" s="192">
        <f>+EU324</f>
        <v/>
      </c>
      <c r="EW331" s="192">
        <f>+EV324</f>
        <v/>
      </c>
      <c r="EX331" s="192">
        <f>+EW324</f>
        <v/>
      </c>
      <c r="EY331" s="192">
        <f>+EX324</f>
        <v/>
      </c>
    </row>
    <row r="332" ht="13.5" customHeight="1" thickTop="1">
      <c r="AV332" s="161">
        <f>+IF(ISERROR(PV($E$13,A333,,D333)),0,(PV($E$13,A333,,D333)))</f>
        <v/>
      </c>
      <c r="AW332" s="161">
        <f>+IF(ISERROR(PV($E$13,A333,,#REF!)),0,(PV($E$13,A333,,#REF!)))</f>
        <v/>
      </c>
      <c r="DO332" s="161">
        <f>+DN325</f>
        <v/>
      </c>
      <c r="DP332" s="161">
        <f>+DO325</f>
        <v/>
      </c>
      <c r="DQ332" s="161">
        <f>+DP325</f>
        <v/>
      </c>
      <c r="DR332" s="161">
        <f>+DQ325</f>
        <v/>
      </c>
      <c r="DS332" s="161">
        <f>+DR325</f>
        <v/>
      </c>
      <c r="DT332" s="161">
        <f>+DS325</f>
        <v/>
      </c>
      <c r="DU332" s="161">
        <f>+DT325</f>
        <v/>
      </c>
      <c r="DV332" s="161">
        <f>+DU325</f>
        <v/>
      </c>
      <c r="DW332" s="161">
        <f>+DV325</f>
        <v/>
      </c>
      <c r="DX332" s="161">
        <f>+DW325</f>
        <v/>
      </c>
      <c r="DY332" s="161">
        <f>+DX325</f>
        <v/>
      </c>
      <c r="DZ332" s="161">
        <f>+DY325</f>
        <v/>
      </c>
      <c r="EA332" s="161">
        <f>+DZ325</f>
        <v/>
      </c>
      <c r="EB332" s="161">
        <f>+EA325</f>
        <v/>
      </c>
      <c r="EC332" s="161">
        <f>+EB325</f>
        <v/>
      </c>
      <c r="ED332" s="161">
        <f>+EC325</f>
        <v/>
      </c>
      <c r="EE332" s="161">
        <f>+ED325</f>
        <v/>
      </c>
      <c r="EF332" s="161">
        <f>+EE325</f>
        <v/>
      </c>
      <c r="EG332" s="161">
        <f>+EF325</f>
        <v/>
      </c>
      <c r="EH332" s="161">
        <f>+EG325</f>
        <v/>
      </c>
      <c r="EI332" s="161">
        <f>+EH325</f>
        <v/>
      </c>
      <c r="EJ332" s="161">
        <f>+EI325</f>
        <v/>
      </c>
      <c r="EK332" s="161">
        <f>+EJ325</f>
        <v/>
      </c>
      <c r="EL332" s="161">
        <f>+EK325</f>
        <v/>
      </c>
      <c r="EM332" s="161">
        <f>+EL325</f>
        <v/>
      </c>
      <c r="EN332" s="161">
        <f>+EM325</f>
        <v/>
      </c>
      <c r="EO332" s="161">
        <f>+EN325</f>
        <v/>
      </c>
      <c r="EP332" s="161">
        <f>+EO325</f>
        <v/>
      </c>
      <c r="EQ332" s="161">
        <f>+EP325</f>
        <v/>
      </c>
      <c r="ER332" s="161">
        <f>+EQ325</f>
        <v/>
      </c>
      <c r="ES332" s="161">
        <f>+ER325</f>
        <v/>
      </c>
      <c r="ET332" s="161">
        <f>+ES325</f>
        <v/>
      </c>
      <c r="EU332" s="161">
        <f>+ET325</f>
        <v/>
      </c>
      <c r="EV332" s="161">
        <f>+EU325</f>
        <v/>
      </c>
      <c r="EW332" s="161">
        <f>+EV325</f>
        <v/>
      </c>
      <c r="EX332" s="161">
        <f>+EW325</f>
        <v/>
      </c>
      <c r="EY332" s="161">
        <f>+EX325</f>
        <v/>
      </c>
    </row>
    <row r="333" ht="13.5" customHeight="1" thickBot="1">
      <c r="AV333" s="161">
        <f>+IF(ISERROR(PV($E$13,A334,,D334)),0,(PV($E$13,A334,,D334)))</f>
        <v/>
      </c>
      <c r="AW333" s="161">
        <f>+IF(ISERROR(PV($E$13,A334,,#REF!)),0,(PV($E$13,A334,,#REF!)))</f>
        <v/>
      </c>
      <c r="DN333" s="1564" t="n">
        <v>27</v>
      </c>
      <c r="DO333" s="192">
        <f>+DN326</f>
        <v/>
      </c>
      <c r="DP333" s="192">
        <f>+DO326</f>
        <v/>
      </c>
      <c r="DQ333" s="192">
        <f>+DP326</f>
        <v/>
      </c>
      <c r="DR333" s="192">
        <f>+DQ326</f>
        <v/>
      </c>
      <c r="DS333" s="192">
        <f>+DR326</f>
        <v/>
      </c>
      <c r="DT333" s="192">
        <f>+DS326</f>
        <v/>
      </c>
      <c r="DU333" s="192">
        <f>+DT326</f>
        <v/>
      </c>
      <c r="DV333" s="192">
        <f>+DU326</f>
        <v/>
      </c>
      <c r="DW333" s="192">
        <f>+DV326</f>
        <v/>
      </c>
      <c r="DX333" s="192">
        <f>+DW326</f>
        <v/>
      </c>
      <c r="DY333" s="192">
        <f>+DX326</f>
        <v/>
      </c>
      <c r="DZ333" s="192">
        <f>+DY326</f>
        <v/>
      </c>
      <c r="EA333" s="192">
        <f>+DZ326</f>
        <v/>
      </c>
      <c r="EB333" s="192">
        <f>+EA326</f>
        <v/>
      </c>
      <c r="EC333" s="192">
        <f>+EB326</f>
        <v/>
      </c>
      <c r="ED333" s="192">
        <f>+EC326</f>
        <v/>
      </c>
      <c r="EE333" s="192">
        <f>+ED326</f>
        <v/>
      </c>
      <c r="EF333" s="192">
        <f>+EE326</f>
        <v/>
      </c>
      <c r="EG333" s="192">
        <f>+EF326</f>
        <v/>
      </c>
      <c r="EH333" s="192">
        <f>+EG326</f>
        <v/>
      </c>
      <c r="EI333" s="192">
        <f>+EH326</f>
        <v/>
      </c>
      <c r="EJ333" s="192">
        <f>+EI326</f>
        <v/>
      </c>
      <c r="EK333" s="192">
        <f>+EJ326</f>
        <v/>
      </c>
      <c r="EL333" s="192">
        <f>+EK326</f>
        <v/>
      </c>
      <c r="EM333" s="192">
        <f>+EL326</f>
        <v/>
      </c>
      <c r="EN333" s="192">
        <f>+EM326</f>
        <v/>
      </c>
      <c r="EO333" s="192">
        <f>+EN326</f>
        <v/>
      </c>
      <c r="EP333" s="192">
        <f>+EO326</f>
        <v/>
      </c>
      <c r="EQ333" s="192">
        <f>+EP326</f>
        <v/>
      </c>
      <c r="ER333" s="192">
        <f>+EQ326</f>
        <v/>
      </c>
      <c r="ES333" s="192">
        <f>+ER326</f>
        <v/>
      </c>
      <c r="ET333" s="192">
        <f>+ES326</f>
        <v/>
      </c>
      <c r="EU333" s="192">
        <f>+ET326</f>
        <v/>
      </c>
      <c r="EV333" s="192">
        <f>+EU326</f>
        <v/>
      </c>
      <c r="EW333" s="192">
        <f>+EV326</f>
        <v/>
      </c>
      <c r="EX333" s="192">
        <f>+EW326</f>
        <v/>
      </c>
      <c r="EY333" s="192">
        <f>+EX326</f>
        <v/>
      </c>
    </row>
    <row r="334" ht="13.5" customHeight="1" thickTop="1">
      <c r="AV334" s="161">
        <f>+IF(ISERROR(PV($E$13,A335,,D335)),0,(PV($E$13,A335,,D335)))</f>
        <v/>
      </c>
      <c r="AW334" s="161">
        <f>+IF(ISERROR(PV($E$13,A335,,#REF!)),0,(PV($E$13,A335,,#REF!)))</f>
        <v/>
      </c>
      <c r="DO334" s="161">
        <f>+DN327</f>
        <v/>
      </c>
      <c r="DP334" s="161">
        <f>+DO327</f>
        <v/>
      </c>
      <c r="DQ334" s="161">
        <f>+DP327</f>
        <v/>
      </c>
      <c r="DR334" s="161">
        <f>+DQ327</f>
        <v/>
      </c>
      <c r="DS334" s="161">
        <f>+DR327</f>
        <v/>
      </c>
      <c r="DT334" s="161">
        <f>+DS327</f>
        <v/>
      </c>
      <c r="DU334" s="161">
        <f>+DT327</f>
        <v/>
      </c>
      <c r="DV334" s="161">
        <f>+DU327</f>
        <v/>
      </c>
      <c r="DW334" s="161">
        <f>+DV327</f>
        <v/>
      </c>
      <c r="DX334" s="161">
        <f>+DW327</f>
        <v/>
      </c>
      <c r="DY334" s="161">
        <f>+DX327</f>
        <v/>
      </c>
      <c r="DZ334" s="161">
        <f>+DY327</f>
        <v/>
      </c>
      <c r="EA334" s="161">
        <f>+DZ327</f>
        <v/>
      </c>
      <c r="EB334" s="161">
        <f>+EA327</f>
        <v/>
      </c>
      <c r="EC334" s="161">
        <f>+EB327</f>
        <v/>
      </c>
      <c r="ED334" s="161">
        <f>+EC327</f>
        <v/>
      </c>
      <c r="EE334" s="161">
        <f>+ED327</f>
        <v/>
      </c>
      <c r="EF334" s="161">
        <f>+EE327</f>
        <v/>
      </c>
      <c r="EG334" s="161">
        <f>+EF327</f>
        <v/>
      </c>
      <c r="EH334" s="161">
        <f>+EG327</f>
        <v/>
      </c>
      <c r="EI334" s="161">
        <f>+EH327</f>
        <v/>
      </c>
      <c r="EJ334" s="161">
        <f>+EI327</f>
        <v/>
      </c>
      <c r="EK334" s="161">
        <f>+EJ327</f>
        <v/>
      </c>
      <c r="EL334" s="161">
        <f>+EK327</f>
        <v/>
      </c>
      <c r="EM334" s="161">
        <f>+EL327</f>
        <v/>
      </c>
      <c r="EN334" s="161">
        <f>+EM327</f>
        <v/>
      </c>
      <c r="EO334" s="161">
        <f>+EN327</f>
        <v/>
      </c>
      <c r="EP334" s="161">
        <f>+EO327</f>
        <v/>
      </c>
      <c r="EQ334" s="161">
        <f>+EP327</f>
        <v/>
      </c>
      <c r="ER334" s="161">
        <f>+EQ327</f>
        <v/>
      </c>
      <c r="ES334" s="161">
        <f>+ER327</f>
        <v/>
      </c>
      <c r="ET334" s="161">
        <f>+ES327</f>
        <v/>
      </c>
      <c r="EU334" s="161">
        <f>+ET327</f>
        <v/>
      </c>
      <c r="EV334" s="161">
        <f>+EU327</f>
        <v/>
      </c>
      <c r="EW334" s="161">
        <f>+EV327</f>
        <v/>
      </c>
      <c r="EX334" s="161">
        <f>+EW327</f>
        <v/>
      </c>
      <c r="EY334" s="161">
        <f>+EX327</f>
        <v/>
      </c>
    </row>
    <row r="335">
      <c r="AV335" s="161">
        <f>+IF(ISERROR(PV($E$13,A336,,D336)),0,(PV($E$13,A336,,D336)))</f>
        <v/>
      </c>
      <c r="AW335" s="161">
        <f>+IF(ISERROR(PV($E$13,A336,,#REF!)),0,(PV($E$13,A336,,#REF!)))</f>
        <v/>
      </c>
    </row>
    <row r="336">
      <c r="AV336" s="161">
        <f>+IF(ISERROR(PV($E$13,A337,,D337)),0,(PV($E$13,A337,,D337)))</f>
        <v/>
      </c>
      <c r="AW336" s="161">
        <f>+IF(ISERROR(PV($E$13,A337,,#REF!)),0,(PV($E$13,A337,,#REF!)))</f>
        <v/>
      </c>
      <c r="DP336" s="161">
        <f>+DO329</f>
        <v/>
      </c>
      <c r="DQ336" s="161">
        <f>+DP329</f>
        <v/>
      </c>
      <c r="DR336" s="161">
        <f>+DQ329</f>
        <v/>
      </c>
      <c r="DS336" s="161">
        <f>+DR329</f>
        <v/>
      </c>
      <c r="DT336" s="161">
        <f>+DS329</f>
        <v/>
      </c>
      <c r="DU336" s="161">
        <f>+DT329</f>
        <v/>
      </c>
      <c r="DV336" s="161">
        <f>+DU329</f>
        <v/>
      </c>
      <c r="DW336" s="161">
        <f>+DV329</f>
        <v/>
      </c>
      <c r="DX336" s="161">
        <f>+DW329</f>
        <v/>
      </c>
      <c r="DY336" s="161">
        <f>+DX329</f>
        <v/>
      </c>
      <c r="DZ336" s="161">
        <f>+DY329</f>
        <v/>
      </c>
      <c r="EA336" s="161">
        <f>+DZ329</f>
        <v/>
      </c>
      <c r="EB336" s="161">
        <f>+EA329</f>
        <v/>
      </c>
      <c r="EC336" s="161">
        <f>+EB329</f>
        <v/>
      </c>
      <c r="ED336" s="161">
        <f>+EC329</f>
        <v/>
      </c>
      <c r="EE336" s="161">
        <f>+ED329</f>
        <v/>
      </c>
      <c r="EF336" s="161">
        <f>+EE329</f>
        <v/>
      </c>
      <c r="EG336" s="161">
        <f>+EF329</f>
        <v/>
      </c>
      <c r="EH336" s="161">
        <f>+EG329</f>
        <v/>
      </c>
      <c r="EI336" s="161">
        <f>+EH329</f>
        <v/>
      </c>
      <c r="EJ336" s="161">
        <f>+EI329</f>
        <v/>
      </c>
      <c r="EK336" s="161">
        <f>+EJ329</f>
        <v/>
      </c>
      <c r="EL336" s="161">
        <f>+EK329</f>
        <v/>
      </c>
      <c r="EM336" s="161">
        <f>+EL329</f>
        <v/>
      </c>
      <c r="EN336" s="161">
        <f>+EM329</f>
        <v/>
      </c>
      <c r="EO336" s="161">
        <f>+EN329</f>
        <v/>
      </c>
      <c r="EP336" s="161">
        <f>+EO329</f>
        <v/>
      </c>
      <c r="EQ336" s="161">
        <f>+EP329</f>
        <v/>
      </c>
      <c r="ER336" s="161">
        <f>+EQ329</f>
        <v/>
      </c>
      <c r="ES336" s="161">
        <f>+ER329</f>
        <v/>
      </c>
      <c r="ET336" s="161">
        <f>+ES329</f>
        <v/>
      </c>
      <c r="EU336" s="161">
        <f>+ET329</f>
        <v/>
      </c>
      <c r="EV336" s="161">
        <f>+EU329</f>
        <v/>
      </c>
      <c r="EW336" s="161">
        <f>+EV329</f>
        <v/>
      </c>
      <c r="EX336" s="161">
        <f>+EW329</f>
        <v/>
      </c>
      <c r="EY336" s="161">
        <f>+EX329</f>
        <v/>
      </c>
      <c r="EZ336" s="161">
        <f>+EY329</f>
        <v/>
      </c>
    </row>
    <row r="337">
      <c r="AV337" s="161">
        <f>+IF(ISERROR(PV($E$13,A338,,D338)),0,(PV($E$13,A338,,D338)))</f>
        <v/>
      </c>
      <c r="AW337" s="161">
        <f>+IF(ISERROR(PV($E$13,A338,,#REF!)),0,(PV($E$13,A338,,#REF!)))</f>
        <v/>
      </c>
      <c r="DP337" s="161">
        <f>+DO330</f>
        <v/>
      </c>
      <c r="DQ337" s="161">
        <f>+DP330</f>
        <v/>
      </c>
      <c r="DR337" s="161">
        <f>+DQ330</f>
        <v/>
      </c>
      <c r="DS337" s="161">
        <f>+DR330</f>
        <v/>
      </c>
      <c r="DT337" s="161">
        <f>+DS330</f>
        <v/>
      </c>
      <c r="DU337" s="161">
        <f>+DT330</f>
        <v/>
      </c>
      <c r="DV337" s="161">
        <f>+DU330</f>
        <v/>
      </c>
      <c r="DW337" s="161">
        <f>+DV330</f>
        <v/>
      </c>
      <c r="DX337" s="161">
        <f>+DW330</f>
        <v/>
      </c>
      <c r="DY337" s="161">
        <f>+DX330</f>
        <v/>
      </c>
      <c r="DZ337" s="161">
        <f>+DY330</f>
        <v/>
      </c>
      <c r="EA337" s="161">
        <f>+DZ330</f>
        <v/>
      </c>
      <c r="EB337" s="161">
        <f>+EA330</f>
        <v/>
      </c>
      <c r="EC337" s="161">
        <f>+EB330</f>
        <v/>
      </c>
      <c r="ED337" s="161">
        <f>+EC330</f>
        <v/>
      </c>
      <c r="EE337" s="161">
        <f>+ED330</f>
        <v/>
      </c>
      <c r="EF337" s="161">
        <f>+EE330</f>
        <v/>
      </c>
      <c r="EG337" s="161">
        <f>+EF330</f>
        <v/>
      </c>
      <c r="EH337" s="161">
        <f>+EG330</f>
        <v/>
      </c>
      <c r="EI337" s="161">
        <f>+EH330</f>
        <v/>
      </c>
      <c r="EJ337" s="161">
        <f>+EI330</f>
        <v/>
      </c>
      <c r="EK337" s="161">
        <f>+EJ330</f>
        <v/>
      </c>
      <c r="EL337" s="161">
        <f>+EK330</f>
        <v/>
      </c>
      <c r="EM337" s="161">
        <f>+EL330</f>
        <v/>
      </c>
      <c r="EN337" s="161">
        <f>+EM330</f>
        <v/>
      </c>
      <c r="EO337" s="161">
        <f>+EN330</f>
        <v/>
      </c>
      <c r="EP337" s="161">
        <f>+EO330</f>
        <v/>
      </c>
      <c r="EQ337" s="161">
        <f>+EP330</f>
        <v/>
      </c>
      <c r="ER337" s="161">
        <f>+EQ330</f>
        <v/>
      </c>
      <c r="ES337" s="161">
        <f>+ER330</f>
        <v/>
      </c>
      <c r="ET337" s="161">
        <f>+ES330</f>
        <v/>
      </c>
      <c r="EU337" s="161">
        <f>+ET330</f>
        <v/>
      </c>
      <c r="EV337" s="161">
        <f>+EU330</f>
        <v/>
      </c>
      <c r="EW337" s="161">
        <f>+EV330</f>
        <v/>
      </c>
      <c r="EX337" s="161">
        <f>+EW330</f>
        <v/>
      </c>
      <c r="EY337" s="161">
        <f>+EX330</f>
        <v/>
      </c>
      <c r="EZ337" s="161">
        <f>+EY330</f>
        <v/>
      </c>
    </row>
    <row r="338" ht="13.5" customHeight="1" thickBot="1">
      <c r="AV338" s="161">
        <f>+IF(ISERROR(PV($E$13,A339,,D339)),0,(PV($E$13,A339,,D339)))</f>
        <v/>
      </c>
      <c r="AW338" s="161">
        <f>+IF(ISERROR(PV($E$13,A339,,#REF!)),0,(PV($E$13,A339,,#REF!)))</f>
        <v/>
      </c>
      <c r="DP338" s="192">
        <f>+DO331</f>
        <v/>
      </c>
      <c r="DQ338" s="192">
        <f>+DP331</f>
        <v/>
      </c>
      <c r="DR338" s="192">
        <f>+DQ331</f>
        <v/>
      </c>
      <c r="DS338" s="192">
        <f>+DR331</f>
        <v/>
      </c>
      <c r="DT338" s="192">
        <f>+DS331</f>
        <v/>
      </c>
      <c r="DU338" s="192">
        <f>+DT331</f>
        <v/>
      </c>
      <c r="DV338" s="192">
        <f>+DU331</f>
        <v/>
      </c>
      <c r="DW338" s="192">
        <f>+DV331</f>
        <v/>
      </c>
      <c r="DX338" s="192">
        <f>+DW331</f>
        <v/>
      </c>
      <c r="DY338" s="192">
        <f>+DX331</f>
        <v/>
      </c>
      <c r="DZ338" s="192">
        <f>+DY331</f>
        <v/>
      </c>
      <c r="EA338" s="192">
        <f>+DZ331</f>
        <v/>
      </c>
      <c r="EB338" s="192">
        <f>+EA331</f>
        <v/>
      </c>
      <c r="EC338" s="192">
        <f>+EB331</f>
        <v/>
      </c>
      <c r="ED338" s="192">
        <f>+EC331</f>
        <v/>
      </c>
      <c r="EE338" s="192">
        <f>+ED331</f>
        <v/>
      </c>
      <c r="EF338" s="192">
        <f>+EE331</f>
        <v/>
      </c>
      <c r="EG338" s="192">
        <f>+EF331</f>
        <v/>
      </c>
      <c r="EH338" s="192">
        <f>+EG331</f>
        <v/>
      </c>
      <c r="EI338" s="192">
        <f>+EH331</f>
        <v/>
      </c>
      <c r="EJ338" s="192">
        <f>+EI331</f>
        <v/>
      </c>
      <c r="EK338" s="192">
        <f>+EJ331</f>
        <v/>
      </c>
      <c r="EL338" s="192">
        <f>+EK331</f>
        <v/>
      </c>
      <c r="EM338" s="192">
        <f>+EL331</f>
        <v/>
      </c>
      <c r="EN338" s="192">
        <f>+EM331</f>
        <v/>
      </c>
      <c r="EO338" s="192">
        <f>+EN331</f>
        <v/>
      </c>
      <c r="EP338" s="192">
        <f>+EO331</f>
        <v/>
      </c>
      <c r="EQ338" s="192">
        <f>+EP331</f>
        <v/>
      </c>
      <c r="ER338" s="192">
        <f>+EQ331</f>
        <v/>
      </c>
      <c r="ES338" s="192">
        <f>+ER331</f>
        <v/>
      </c>
      <c r="ET338" s="192">
        <f>+ES331</f>
        <v/>
      </c>
      <c r="EU338" s="192">
        <f>+ET331</f>
        <v/>
      </c>
      <c r="EV338" s="192">
        <f>+EU331</f>
        <v/>
      </c>
      <c r="EW338" s="192">
        <f>+EV331</f>
        <v/>
      </c>
      <c r="EX338" s="192">
        <f>+EW331</f>
        <v/>
      </c>
      <c r="EY338" s="192">
        <f>+EX331</f>
        <v/>
      </c>
      <c r="EZ338" s="192">
        <f>+EY331</f>
        <v/>
      </c>
    </row>
    <row r="339" ht="13.5" customHeight="1" thickTop="1">
      <c r="AV339" s="161">
        <f>+IF(ISERROR(PV($E$13,A340,,D340)),0,(PV($E$13,A340,,D340)))</f>
        <v/>
      </c>
      <c r="AW339" s="161">
        <f>+IF(ISERROR(PV($E$13,A340,,#REF!)),0,(PV($E$13,A340,,#REF!)))</f>
        <v/>
      </c>
      <c r="DP339" s="161">
        <f>+DO332</f>
        <v/>
      </c>
      <c r="DQ339" s="161">
        <f>+DP332</f>
        <v/>
      </c>
      <c r="DR339" s="161">
        <f>+DQ332</f>
        <v/>
      </c>
      <c r="DS339" s="161">
        <f>+DR332</f>
        <v/>
      </c>
      <c r="DT339" s="161">
        <f>+DS332</f>
        <v/>
      </c>
      <c r="DU339" s="161">
        <f>+DT332</f>
        <v/>
      </c>
      <c r="DV339" s="161">
        <f>+DU332</f>
        <v/>
      </c>
      <c r="DW339" s="161">
        <f>+DV332</f>
        <v/>
      </c>
      <c r="DX339" s="161">
        <f>+DW332</f>
        <v/>
      </c>
      <c r="DY339" s="161">
        <f>+DX332</f>
        <v/>
      </c>
      <c r="DZ339" s="161">
        <f>+DY332</f>
        <v/>
      </c>
      <c r="EA339" s="161">
        <f>+DZ332</f>
        <v/>
      </c>
      <c r="EB339" s="161">
        <f>+EA332</f>
        <v/>
      </c>
      <c r="EC339" s="161">
        <f>+EB332</f>
        <v/>
      </c>
      <c r="ED339" s="161">
        <f>+EC332</f>
        <v/>
      </c>
      <c r="EE339" s="161">
        <f>+ED332</f>
        <v/>
      </c>
      <c r="EF339" s="161">
        <f>+EE332</f>
        <v/>
      </c>
      <c r="EG339" s="161">
        <f>+EF332</f>
        <v/>
      </c>
      <c r="EH339" s="161">
        <f>+EG332</f>
        <v/>
      </c>
      <c r="EI339" s="161">
        <f>+EH332</f>
        <v/>
      </c>
      <c r="EJ339" s="161">
        <f>+EI332</f>
        <v/>
      </c>
      <c r="EK339" s="161">
        <f>+EJ332</f>
        <v/>
      </c>
      <c r="EL339" s="161">
        <f>+EK332</f>
        <v/>
      </c>
      <c r="EM339" s="161">
        <f>+EL332</f>
        <v/>
      </c>
      <c r="EN339" s="161">
        <f>+EM332</f>
        <v/>
      </c>
      <c r="EO339" s="161">
        <f>+EN332</f>
        <v/>
      </c>
      <c r="EP339" s="161">
        <f>+EO332</f>
        <v/>
      </c>
      <c r="EQ339" s="161">
        <f>+EP332</f>
        <v/>
      </c>
      <c r="ER339" s="161">
        <f>+EQ332</f>
        <v/>
      </c>
      <c r="ES339" s="161">
        <f>+ER332</f>
        <v/>
      </c>
      <c r="ET339" s="161">
        <f>+ES332</f>
        <v/>
      </c>
      <c r="EU339" s="161">
        <f>+ET332</f>
        <v/>
      </c>
      <c r="EV339" s="161">
        <f>+EU332</f>
        <v/>
      </c>
      <c r="EW339" s="161">
        <f>+EV332</f>
        <v/>
      </c>
      <c r="EX339" s="161">
        <f>+EW332</f>
        <v/>
      </c>
      <c r="EY339" s="161">
        <f>+EX332</f>
        <v/>
      </c>
      <c r="EZ339" s="161">
        <f>+EY332</f>
        <v/>
      </c>
    </row>
    <row r="340" ht="13.5" customHeight="1" thickBot="1">
      <c r="AV340" s="161">
        <f>+IF(ISERROR(PV($E$13,A341,,D341)),0,(PV($E$13,A341,,D341)))</f>
        <v/>
      </c>
      <c r="AW340" s="161">
        <f>+IF(ISERROR(PV($E$13,A341,,#REF!)),0,(PV($E$13,A341,,#REF!)))</f>
        <v/>
      </c>
      <c r="DO340" s="1564" t="n">
        <v>28</v>
      </c>
      <c r="DP340" s="192">
        <f>+DO333</f>
        <v/>
      </c>
      <c r="DQ340" s="192">
        <f>+DP333</f>
        <v/>
      </c>
      <c r="DR340" s="192">
        <f>+DQ333</f>
        <v/>
      </c>
      <c r="DS340" s="192">
        <f>+DR333</f>
        <v/>
      </c>
      <c r="DT340" s="192">
        <f>+DS333</f>
        <v/>
      </c>
      <c r="DU340" s="192">
        <f>+DT333</f>
        <v/>
      </c>
      <c r="DV340" s="192">
        <f>+DU333</f>
        <v/>
      </c>
      <c r="DW340" s="192">
        <f>+DV333</f>
        <v/>
      </c>
      <c r="DX340" s="192">
        <f>+DW333</f>
        <v/>
      </c>
      <c r="DY340" s="192">
        <f>+DX333</f>
        <v/>
      </c>
      <c r="DZ340" s="192">
        <f>+DY333</f>
        <v/>
      </c>
      <c r="EA340" s="192">
        <f>+DZ333</f>
        <v/>
      </c>
      <c r="EB340" s="192">
        <f>+EA333</f>
        <v/>
      </c>
      <c r="EC340" s="192">
        <f>+EB333</f>
        <v/>
      </c>
      <c r="ED340" s="192">
        <f>+EC333</f>
        <v/>
      </c>
      <c r="EE340" s="192">
        <f>+ED333</f>
        <v/>
      </c>
      <c r="EF340" s="192">
        <f>+EE333</f>
        <v/>
      </c>
      <c r="EG340" s="192">
        <f>+EF333</f>
        <v/>
      </c>
      <c r="EH340" s="192">
        <f>+EG333</f>
        <v/>
      </c>
      <c r="EI340" s="192">
        <f>+EH333</f>
        <v/>
      </c>
      <c r="EJ340" s="192">
        <f>+EI333</f>
        <v/>
      </c>
      <c r="EK340" s="192">
        <f>+EJ333</f>
        <v/>
      </c>
      <c r="EL340" s="192">
        <f>+EK333</f>
        <v/>
      </c>
      <c r="EM340" s="192">
        <f>+EL333</f>
        <v/>
      </c>
      <c r="EN340" s="192">
        <f>+EM333</f>
        <v/>
      </c>
      <c r="EO340" s="192">
        <f>+EN333</f>
        <v/>
      </c>
      <c r="EP340" s="192">
        <f>+EO333</f>
        <v/>
      </c>
      <c r="EQ340" s="192">
        <f>+EP333</f>
        <v/>
      </c>
      <c r="ER340" s="192">
        <f>+EQ333</f>
        <v/>
      </c>
      <c r="ES340" s="192">
        <f>+ER333</f>
        <v/>
      </c>
      <c r="ET340" s="192">
        <f>+ES333</f>
        <v/>
      </c>
      <c r="EU340" s="192">
        <f>+ET333</f>
        <v/>
      </c>
      <c r="EV340" s="192">
        <f>+EU333</f>
        <v/>
      </c>
      <c r="EW340" s="192">
        <f>+EV333</f>
        <v/>
      </c>
      <c r="EX340" s="192">
        <f>+EW333</f>
        <v/>
      </c>
      <c r="EY340" s="192">
        <f>+EX333</f>
        <v/>
      </c>
      <c r="EZ340" s="192">
        <f>+EY333</f>
        <v/>
      </c>
    </row>
    <row r="341" ht="13.5" customHeight="1" thickTop="1">
      <c r="AV341" s="161">
        <f>+IF(ISERROR(PV($E$13,A342,,D342)),0,(PV($E$13,A342,,D342)))</f>
        <v/>
      </c>
      <c r="AW341" s="161">
        <f>+IF(ISERROR(PV($E$13,A342,,#REF!)),0,(PV($E$13,A342,,#REF!)))</f>
        <v/>
      </c>
      <c r="DP341" s="161">
        <f>+DO334</f>
        <v/>
      </c>
      <c r="DQ341" s="161">
        <f>+DP334</f>
        <v/>
      </c>
      <c r="DR341" s="161">
        <f>+DQ334</f>
        <v/>
      </c>
      <c r="DS341" s="161">
        <f>+DR334</f>
        <v/>
      </c>
      <c r="DT341" s="161">
        <f>+DS334</f>
        <v/>
      </c>
      <c r="DU341" s="161">
        <f>+DT334</f>
        <v/>
      </c>
      <c r="DV341" s="161">
        <f>+DU334</f>
        <v/>
      </c>
      <c r="DW341" s="161">
        <f>+DV334</f>
        <v/>
      </c>
      <c r="DX341" s="161">
        <f>+DW334</f>
        <v/>
      </c>
      <c r="DY341" s="161">
        <f>+DX334</f>
        <v/>
      </c>
      <c r="DZ341" s="161">
        <f>+DY334</f>
        <v/>
      </c>
      <c r="EA341" s="161">
        <f>+DZ334</f>
        <v/>
      </c>
      <c r="EB341" s="161">
        <f>+EA334</f>
        <v/>
      </c>
      <c r="EC341" s="161">
        <f>+EB334</f>
        <v/>
      </c>
      <c r="ED341" s="161">
        <f>+EC334</f>
        <v/>
      </c>
      <c r="EE341" s="161">
        <f>+ED334</f>
        <v/>
      </c>
      <c r="EF341" s="161">
        <f>+EE334</f>
        <v/>
      </c>
      <c r="EG341" s="161">
        <f>+EF334</f>
        <v/>
      </c>
      <c r="EH341" s="161">
        <f>+EG334</f>
        <v/>
      </c>
      <c r="EI341" s="161">
        <f>+EH334</f>
        <v/>
      </c>
      <c r="EJ341" s="161">
        <f>+EI334</f>
        <v/>
      </c>
      <c r="EK341" s="161">
        <f>+EJ334</f>
        <v/>
      </c>
      <c r="EL341" s="161">
        <f>+EK334</f>
        <v/>
      </c>
      <c r="EM341" s="161">
        <f>+EL334</f>
        <v/>
      </c>
      <c r="EN341" s="161">
        <f>+EM334</f>
        <v/>
      </c>
      <c r="EO341" s="161">
        <f>+EN334</f>
        <v/>
      </c>
      <c r="EP341" s="161">
        <f>+EO334</f>
        <v/>
      </c>
      <c r="EQ341" s="161">
        <f>+EP334</f>
        <v/>
      </c>
      <c r="ER341" s="161">
        <f>+EQ334</f>
        <v/>
      </c>
      <c r="ES341" s="161">
        <f>+ER334</f>
        <v/>
      </c>
      <c r="ET341" s="161">
        <f>+ES334</f>
        <v/>
      </c>
      <c r="EU341" s="161">
        <f>+ET334</f>
        <v/>
      </c>
      <c r="EV341" s="161">
        <f>+EU334</f>
        <v/>
      </c>
      <c r="EW341" s="161">
        <f>+EV334</f>
        <v/>
      </c>
      <c r="EX341" s="161">
        <f>+EW334</f>
        <v/>
      </c>
      <c r="EY341" s="161">
        <f>+EX334</f>
        <v/>
      </c>
      <c r="EZ341" s="161">
        <f>+EY334</f>
        <v/>
      </c>
    </row>
    <row r="342">
      <c r="AV342" s="161">
        <f>+IF(ISERROR(PV($E$13,A343,,D343)),0,(PV($E$13,A343,,D343)))</f>
        <v/>
      </c>
      <c r="AW342" s="161">
        <f>+IF(ISERROR(PV($E$13,A343,,#REF!)),0,(PV($E$13,A343,,#REF!)))</f>
        <v/>
      </c>
    </row>
    <row r="343">
      <c r="AV343" s="161">
        <f>+IF(ISERROR(PV($E$13,A344,,D344)),0,(PV($E$13,A344,,D344)))</f>
        <v/>
      </c>
      <c r="AW343" s="161">
        <f>+IF(ISERROR(PV($E$13,A344,,#REF!)),0,(PV($E$13,A344,,#REF!)))</f>
        <v/>
      </c>
      <c r="DQ343" s="161">
        <f>+DK301</f>
        <v/>
      </c>
      <c r="DR343" s="161">
        <f>+DL301</f>
        <v/>
      </c>
      <c r="DS343" s="161">
        <f>+DM301</f>
        <v/>
      </c>
      <c r="DT343" s="161">
        <f>+DN301</f>
        <v/>
      </c>
      <c r="DU343" s="161">
        <f>+DO301</f>
        <v/>
      </c>
      <c r="DV343" s="161">
        <f>+DP301</f>
        <v/>
      </c>
      <c r="DW343" s="161">
        <f>+DQ301</f>
        <v/>
      </c>
      <c r="DX343" s="161">
        <f>+DR301</f>
        <v/>
      </c>
      <c r="DY343" s="161">
        <f>+DS301</f>
        <v/>
      </c>
      <c r="DZ343" s="161">
        <f>+DT301</f>
        <v/>
      </c>
      <c r="EA343" s="161">
        <f>+DU301</f>
        <v/>
      </c>
      <c r="EB343" s="161">
        <f>+DV301</f>
        <v/>
      </c>
      <c r="EC343" s="161">
        <f>+DW301</f>
        <v/>
      </c>
      <c r="ED343" s="161">
        <f>+DX301</f>
        <v/>
      </c>
      <c r="EE343" s="161">
        <f>+DY301</f>
        <v/>
      </c>
      <c r="EF343" s="161">
        <f>+DZ301</f>
        <v/>
      </c>
      <c r="EG343" s="161">
        <f>+EA301</f>
        <v/>
      </c>
      <c r="EH343" s="161">
        <f>+EB301</f>
        <v/>
      </c>
      <c r="EI343" s="161">
        <f>+EC301</f>
        <v/>
      </c>
      <c r="EJ343" s="161">
        <f>+ED301</f>
        <v/>
      </c>
      <c r="EK343" s="161">
        <f>+EE301</f>
        <v/>
      </c>
      <c r="EL343" s="161">
        <f>+EF301</f>
        <v/>
      </c>
      <c r="EM343" s="161">
        <f>+EG301</f>
        <v/>
      </c>
      <c r="EN343" s="161">
        <f>+EH301</f>
        <v/>
      </c>
      <c r="EO343" s="161">
        <f>+EI301</f>
        <v/>
      </c>
      <c r="EP343" s="161">
        <f>+EJ301</f>
        <v/>
      </c>
      <c r="EQ343" s="161">
        <f>+EK301</f>
        <v/>
      </c>
      <c r="ER343" s="161">
        <f>+EL301</f>
        <v/>
      </c>
      <c r="ES343" s="161">
        <f>+EM301</f>
        <v/>
      </c>
      <c r="ET343" s="161">
        <f>+EN301</f>
        <v/>
      </c>
      <c r="EU343" s="161">
        <f>+EO301</f>
        <v/>
      </c>
      <c r="EV343" s="161">
        <f>+EP301</f>
        <v/>
      </c>
      <c r="EW343" s="161">
        <f>+EQ301</f>
        <v/>
      </c>
      <c r="EX343" s="161">
        <f>+ER301</f>
        <v/>
      </c>
      <c r="EY343" s="161">
        <f>+ES301</f>
        <v/>
      </c>
      <c r="EZ343" s="161">
        <f>+ET301</f>
        <v/>
      </c>
      <c r="FA343" s="161">
        <f>+EU301</f>
        <v/>
      </c>
    </row>
    <row r="344">
      <c r="AV344" s="161">
        <f>+IF(ISERROR(PV($E$13,A345,,D345)),0,(PV($E$13,A345,,D345)))</f>
        <v/>
      </c>
      <c r="AW344" s="161">
        <f>+IF(ISERROR(PV($E$13,A345,,#REF!)),0,(PV($E$13,A345,,#REF!)))</f>
        <v/>
      </c>
      <c r="DQ344" s="161">
        <f>+DK302</f>
        <v/>
      </c>
      <c r="DR344" s="161">
        <f>+DL302</f>
        <v/>
      </c>
      <c r="DS344" s="161">
        <f>+DM302</f>
        <v/>
      </c>
      <c r="DT344" s="161">
        <f>+DN302</f>
        <v/>
      </c>
      <c r="DU344" s="161">
        <f>+DO302</f>
        <v/>
      </c>
      <c r="DV344" s="161">
        <f>+DP302</f>
        <v/>
      </c>
      <c r="DW344" s="161">
        <f>+DQ302</f>
        <v/>
      </c>
      <c r="DX344" s="161">
        <f>+DR302</f>
        <v/>
      </c>
      <c r="DY344" s="161">
        <f>+DS302</f>
        <v/>
      </c>
      <c r="DZ344" s="161">
        <f>+DT302</f>
        <v/>
      </c>
      <c r="EA344" s="161">
        <f>+DU302</f>
        <v/>
      </c>
      <c r="EB344" s="161">
        <f>+DV302</f>
        <v/>
      </c>
      <c r="EC344" s="161">
        <f>+DW302</f>
        <v/>
      </c>
      <c r="ED344" s="161">
        <f>+DX302</f>
        <v/>
      </c>
      <c r="EE344" s="161">
        <f>+DY302</f>
        <v/>
      </c>
      <c r="EF344" s="161">
        <f>+DZ302</f>
        <v/>
      </c>
      <c r="EG344" s="161">
        <f>+EA302</f>
        <v/>
      </c>
      <c r="EH344" s="161">
        <f>+EB302</f>
        <v/>
      </c>
      <c r="EI344" s="161">
        <f>+EC302</f>
        <v/>
      </c>
      <c r="EJ344" s="161">
        <f>+ED302</f>
        <v/>
      </c>
      <c r="EK344" s="161">
        <f>+EE302</f>
        <v/>
      </c>
      <c r="EL344" s="161">
        <f>+EF302</f>
        <v/>
      </c>
      <c r="EM344" s="161">
        <f>+EG302</f>
        <v/>
      </c>
      <c r="EN344" s="161">
        <f>+EH302</f>
        <v/>
      </c>
      <c r="EO344" s="161">
        <f>+EI302</f>
        <v/>
      </c>
      <c r="EP344" s="161">
        <f>+EJ302</f>
        <v/>
      </c>
      <c r="EQ344" s="161">
        <f>+EK302</f>
        <v/>
      </c>
      <c r="ER344" s="161">
        <f>+EL302</f>
        <v/>
      </c>
      <c r="ES344" s="161">
        <f>+EM302</f>
        <v/>
      </c>
      <c r="ET344" s="161">
        <f>+EN302</f>
        <v/>
      </c>
      <c r="EU344" s="161">
        <f>+EO302</f>
        <v/>
      </c>
      <c r="EV344" s="161">
        <f>+EP302</f>
        <v/>
      </c>
      <c r="EW344" s="161">
        <f>+EQ302</f>
        <v/>
      </c>
      <c r="EX344" s="161">
        <f>+ER302</f>
        <v/>
      </c>
      <c r="EY344" s="161">
        <f>+ES302</f>
        <v/>
      </c>
      <c r="EZ344" s="161">
        <f>+ET302</f>
        <v/>
      </c>
      <c r="FA344" s="161">
        <f>+EU302</f>
        <v/>
      </c>
    </row>
    <row r="345" ht="13.5" customHeight="1" thickBot="1">
      <c r="AV345" s="161">
        <f>+IF(ISERROR(PV($E$13,A346,,D346)),0,(PV($E$13,A346,,D346)))</f>
        <v/>
      </c>
      <c r="AW345" s="161">
        <f>+IF(ISERROR(PV($E$13,A346,,#REF!)),0,(PV($E$13,A346,,#REF!)))</f>
        <v/>
      </c>
      <c r="DQ345" s="192">
        <f>+DK303</f>
        <v/>
      </c>
      <c r="DR345" s="192">
        <f>+DL303</f>
        <v/>
      </c>
      <c r="DS345" s="192">
        <f>+DM303</f>
        <v/>
      </c>
      <c r="DT345" s="192">
        <f>+DN303</f>
        <v/>
      </c>
      <c r="DU345" s="192">
        <f>+DO303</f>
        <v/>
      </c>
      <c r="DV345" s="192">
        <f>+DP303</f>
        <v/>
      </c>
      <c r="DW345" s="192">
        <f>+DQ303</f>
        <v/>
      </c>
      <c r="DX345" s="192">
        <f>+DR303</f>
        <v/>
      </c>
      <c r="DY345" s="192">
        <f>+DS303</f>
        <v/>
      </c>
      <c r="DZ345" s="192">
        <f>+DT303</f>
        <v/>
      </c>
      <c r="EA345" s="192">
        <f>+DU303</f>
        <v/>
      </c>
      <c r="EB345" s="192">
        <f>+DV303</f>
        <v/>
      </c>
      <c r="EC345" s="192">
        <f>+DW303</f>
        <v/>
      </c>
      <c r="ED345" s="192">
        <f>+DX303</f>
        <v/>
      </c>
      <c r="EE345" s="192">
        <f>+DY303</f>
        <v/>
      </c>
      <c r="EF345" s="192">
        <f>+DZ303</f>
        <v/>
      </c>
      <c r="EG345" s="192">
        <f>+EA303</f>
        <v/>
      </c>
      <c r="EH345" s="192">
        <f>+EB303</f>
        <v/>
      </c>
      <c r="EI345" s="192">
        <f>+EC303</f>
        <v/>
      </c>
      <c r="EJ345" s="192">
        <f>+ED303</f>
        <v/>
      </c>
      <c r="EK345" s="192">
        <f>+EE303</f>
        <v/>
      </c>
      <c r="EL345" s="192">
        <f>+EF303</f>
        <v/>
      </c>
      <c r="EM345" s="192">
        <f>+EG303</f>
        <v/>
      </c>
      <c r="EN345" s="192">
        <f>+EH303</f>
        <v/>
      </c>
      <c r="EO345" s="192">
        <f>+EI303</f>
        <v/>
      </c>
      <c r="EP345" s="192">
        <f>+EJ303</f>
        <v/>
      </c>
      <c r="EQ345" s="192">
        <f>+EK303</f>
        <v/>
      </c>
      <c r="ER345" s="192">
        <f>+EL303</f>
        <v/>
      </c>
      <c r="ES345" s="192">
        <f>+EM303</f>
        <v/>
      </c>
      <c r="ET345" s="192">
        <f>+EN303</f>
        <v/>
      </c>
      <c r="EU345" s="192">
        <f>+EO303</f>
        <v/>
      </c>
      <c r="EV345" s="192">
        <f>+EP303</f>
        <v/>
      </c>
      <c r="EW345" s="192">
        <f>+EQ303</f>
        <v/>
      </c>
      <c r="EX345" s="192">
        <f>+ER303</f>
        <v/>
      </c>
      <c r="EY345" s="192">
        <f>+ES303</f>
        <v/>
      </c>
      <c r="EZ345" s="192">
        <f>+ET303</f>
        <v/>
      </c>
      <c r="FA345" s="192">
        <f>+EU303</f>
        <v/>
      </c>
    </row>
    <row r="346" ht="13.5" customHeight="1" thickTop="1">
      <c r="AV346" s="161">
        <f>+IF(ISERROR(PV($E$13,A347,,D347)),0,(PV($E$13,A347,,D347)))</f>
        <v/>
      </c>
      <c r="AW346" s="161">
        <f>+IF(ISERROR(PV($E$13,A347,,#REF!)),0,(PV($E$13,A347,,#REF!)))</f>
        <v/>
      </c>
      <c r="DQ346" s="161">
        <f>+DK304</f>
        <v/>
      </c>
      <c r="DR346" s="161">
        <f>+DL304</f>
        <v/>
      </c>
      <c r="DS346" s="161">
        <f>+DM304</f>
        <v/>
      </c>
      <c r="DT346" s="161">
        <f>+DN304</f>
        <v/>
      </c>
      <c r="DU346" s="161">
        <f>+DO304</f>
        <v/>
      </c>
      <c r="DV346" s="161">
        <f>+DP304</f>
        <v/>
      </c>
      <c r="DW346" s="161">
        <f>+DQ304</f>
        <v/>
      </c>
      <c r="DX346" s="161">
        <f>+DR304</f>
        <v/>
      </c>
      <c r="DY346" s="161">
        <f>+DS304</f>
        <v/>
      </c>
      <c r="DZ346" s="161">
        <f>+DT304</f>
        <v/>
      </c>
      <c r="EA346" s="161">
        <f>+DU304</f>
        <v/>
      </c>
      <c r="EB346" s="161">
        <f>+DV304</f>
        <v/>
      </c>
      <c r="EC346" s="161">
        <f>+DW304</f>
        <v/>
      </c>
      <c r="ED346" s="161">
        <f>+DX304</f>
        <v/>
      </c>
      <c r="EE346" s="161">
        <f>+DY304</f>
        <v/>
      </c>
      <c r="EF346" s="161">
        <f>+DZ304</f>
        <v/>
      </c>
      <c r="EG346" s="161">
        <f>+EA304</f>
        <v/>
      </c>
      <c r="EH346" s="161">
        <f>+EB304</f>
        <v/>
      </c>
      <c r="EI346" s="161">
        <f>+EC304</f>
        <v/>
      </c>
      <c r="EJ346" s="161">
        <f>+ED304</f>
        <v/>
      </c>
      <c r="EK346" s="161">
        <f>+EE304</f>
        <v/>
      </c>
      <c r="EL346" s="161">
        <f>+EF304</f>
        <v/>
      </c>
      <c r="EM346" s="161">
        <f>+EG304</f>
        <v/>
      </c>
      <c r="EN346" s="161">
        <f>+EH304</f>
        <v/>
      </c>
      <c r="EO346" s="161">
        <f>+EI304</f>
        <v/>
      </c>
      <c r="EP346" s="161">
        <f>+EJ304</f>
        <v/>
      </c>
      <c r="EQ346" s="161">
        <f>+EK304</f>
        <v/>
      </c>
      <c r="ER346" s="161">
        <f>+EL304</f>
        <v/>
      </c>
      <c r="ES346" s="161">
        <f>+EM304</f>
        <v/>
      </c>
      <c r="ET346" s="161">
        <f>+EN304</f>
        <v/>
      </c>
      <c r="EU346" s="161">
        <f>+EO304</f>
        <v/>
      </c>
      <c r="EV346" s="161">
        <f>+EP304</f>
        <v/>
      </c>
      <c r="EW346" s="161">
        <f>+EQ304</f>
        <v/>
      </c>
      <c r="EX346" s="161">
        <f>+ER304</f>
        <v/>
      </c>
      <c r="EY346" s="161">
        <f>+ES304</f>
        <v/>
      </c>
      <c r="EZ346" s="161">
        <f>+ET304</f>
        <v/>
      </c>
      <c r="FA346" s="161">
        <f>+EU304</f>
        <v/>
      </c>
    </row>
    <row r="347" ht="13.5" customHeight="1" thickBot="1">
      <c r="AV347" s="161">
        <f>+IF(ISERROR(PV($E$13,A348,,D348)),0,(PV($E$13,A348,,D348)))</f>
        <v/>
      </c>
      <c r="AW347" s="161">
        <f>+IF(ISERROR(PV($E$13,A348,,#REF!)),0,(PV($E$13,A348,,#REF!)))</f>
        <v/>
      </c>
      <c r="DP347" s="1564" t="n">
        <v>29</v>
      </c>
      <c r="DQ347" s="192">
        <f>+DK305</f>
        <v/>
      </c>
      <c r="DR347" s="192">
        <f>+DL305</f>
        <v/>
      </c>
      <c r="DS347" s="192">
        <f>+DM305</f>
        <v/>
      </c>
      <c r="DT347" s="192">
        <f>+DN305</f>
        <v/>
      </c>
      <c r="DU347" s="192">
        <f>+DO305</f>
        <v/>
      </c>
      <c r="DV347" s="192">
        <f>+DP305</f>
        <v/>
      </c>
      <c r="DW347" s="192">
        <f>+DQ305</f>
        <v/>
      </c>
      <c r="DX347" s="192">
        <f>+DR305</f>
        <v/>
      </c>
      <c r="DY347" s="192">
        <f>+DS305</f>
        <v/>
      </c>
      <c r="DZ347" s="192">
        <f>+DT305</f>
        <v/>
      </c>
      <c r="EA347" s="192">
        <f>+DU305</f>
        <v/>
      </c>
      <c r="EB347" s="192">
        <f>+DV305</f>
        <v/>
      </c>
      <c r="EC347" s="192">
        <f>+DW305</f>
        <v/>
      </c>
      <c r="ED347" s="192">
        <f>+DX305</f>
        <v/>
      </c>
      <c r="EE347" s="192">
        <f>+DY305</f>
        <v/>
      </c>
      <c r="EF347" s="192">
        <f>+DZ305</f>
        <v/>
      </c>
      <c r="EG347" s="192">
        <f>+EA305</f>
        <v/>
      </c>
      <c r="EH347" s="192">
        <f>+EB305</f>
        <v/>
      </c>
      <c r="EI347" s="192">
        <f>+EC305</f>
        <v/>
      </c>
      <c r="EJ347" s="192">
        <f>+ED305</f>
        <v/>
      </c>
      <c r="EK347" s="192">
        <f>+EE305</f>
        <v/>
      </c>
      <c r="EL347" s="192">
        <f>+EF305</f>
        <v/>
      </c>
      <c r="EM347" s="192">
        <f>+EG305</f>
        <v/>
      </c>
      <c r="EN347" s="192">
        <f>+EH305</f>
        <v/>
      </c>
      <c r="EO347" s="192">
        <f>+EI305</f>
        <v/>
      </c>
      <c r="EP347" s="192">
        <f>+EJ305</f>
        <v/>
      </c>
      <c r="EQ347" s="192">
        <f>+EK305</f>
        <v/>
      </c>
      <c r="ER347" s="192">
        <f>+EL305</f>
        <v/>
      </c>
      <c r="ES347" s="192">
        <f>+EM305</f>
        <v/>
      </c>
      <c r="ET347" s="192">
        <f>+EN305</f>
        <v/>
      </c>
      <c r="EU347" s="192">
        <f>+EO305</f>
        <v/>
      </c>
      <c r="EV347" s="192">
        <f>+EP305</f>
        <v/>
      </c>
      <c r="EW347" s="192">
        <f>+EQ305</f>
        <v/>
      </c>
      <c r="EX347" s="192">
        <f>+ER305</f>
        <v/>
      </c>
      <c r="EY347" s="192">
        <f>+ES305</f>
        <v/>
      </c>
      <c r="EZ347" s="192">
        <f>+ET305</f>
        <v/>
      </c>
      <c r="FA347" s="192">
        <f>+EU305</f>
        <v/>
      </c>
    </row>
    <row r="348" ht="13.5" customHeight="1" thickTop="1">
      <c r="AV348" s="161">
        <f>+IF(ISERROR(PV($E$13,A349,,D349)),0,(PV($E$13,A349,,D349)))</f>
        <v/>
      </c>
      <c r="AW348" s="161">
        <f>+IF(ISERROR(PV($E$13,A349,,#REF!)),0,(PV($E$13,A349,,#REF!)))</f>
        <v/>
      </c>
      <c r="DQ348" s="161">
        <f>+DK306</f>
        <v/>
      </c>
      <c r="DR348" s="161">
        <f>+DL306</f>
        <v/>
      </c>
      <c r="DS348" s="161">
        <f>+DM306</f>
        <v/>
      </c>
      <c r="DT348" s="161">
        <f>+DN306</f>
        <v/>
      </c>
      <c r="DU348" s="161">
        <f>+DO306</f>
        <v/>
      </c>
      <c r="DV348" s="161">
        <f>+DP306</f>
        <v/>
      </c>
      <c r="DW348" s="161">
        <f>+DQ306</f>
        <v/>
      </c>
      <c r="DX348" s="161">
        <f>+DR306</f>
        <v/>
      </c>
      <c r="DY348" s="161">
        <f>+DS306</f>
        <v/>
      </c>
      <c r="DZ348" s="161">
        <f>+DT306</f>
        <v/>
      </c>
      <c r="EA348" s="161">
        <f>+DU306</f>
        <v/>
      </c>
      <c r="EB348" s="161">
        <f>+DV306</f>
        <v/>
      </c>
      <c r="EC348" s="161">
        <f>+DW306</f>
        <v/>
      </c>
      <c r="ED348" s="161">
        <f>+DX306</f>
        <v/>
      </c>
      <c r="EE348" s="161">
        <f>+DY306</f>
        <v/>
      </c>
      <c r="EF348" s="161">
        <f>+DZ306</f>
        <v/>
      </c>
      <c r="EG348" s="161">
        <f>+EA306</f>
        <v/>
      </c>
      <c r="EH348" s="161">
        <f>+EB306</f>
        <v/>
      </c>
      <c r="EI348" s="161">
        <f>+EC306</f>
        <v/>
      </c>
      <c r="EJ348" s="161">
        <f>+ED306</f>
        <v/>
      </c>
      <c r="EK348" s="161">
        <f>+EE306</f>
        <v/>
      </c>
      <c r="EL348" s="161">
        <f>+EF306</f>
        <v/>
      </c>
      <c r="EM348" s="161">
        <f>+EG306</f>
        <v/>
      </c>
      <c r="EN348" s="161">
        <f>+EH306</f>
        <v/>
      </c>
      <c r="EO348" s="161">
        <f>+EI306</f>
        <v/>
      </c>
      <c r="EP348" s="161">
        <f>+EJ306</f>
        <v/>
      </c>
      <c r="EQ348" s="161">
        <f>+EK306</f>
        <v/>
      </c>
      <c r="ER348" s="161">
        <f>+EL306</f>
        <v/>
      </c>
      <c r="ES348" s="161">
        <f>+EM306</f>
        <v/>
      </c>
      <c r="ET348" s="161">
        <f>+EN306</f>
        <v/>
      </c>
      <c r="EU348" s="161">
        <f>+EO306</f>
        <v/>
      </c>
      <c r="EV348" s="161">
        <f>+EP306</f>
        <v/>
      </c>
      <c r="EW348" s="161">
        <f>+EQ306</f>
        <v/>
      </c>
      <c r="EX348" s="161">
        <f>+ER306</f>
        <v/>
      </c>
      <c r="EY348" s="161">
        <f>+ES306</f>
        <v/>
      </c>
      <c r="EZ348" s="161">
        <f>+ET306</f>
        <v/>
      </c>
      <c r="FA348" s="161">
        <f>+EU306</f>
        <v/>
      </c>
    </row>
    <row r="349">
      <c r="AV349" s="161">
        <f>+IF(ISERROR(PV($E$13,A350,,D350)),0,(PV($E$13,A350,,D350)))</f>
        <v/>
      </c>
      <c r="AW349" s="161">
        <f>+IF(ISERROR(PV($E$13,A350,,#REF!)),0,(PV($E$13,A350,,#REF!)))</f>
        <v/>
      </c>
      <c r="DR349" s="1564">
        <f>+DL307</f>
        <v/>
      </c>
      <c r="DS349" s="1564">
        <f>+DM307</f>
        <v/>
      </c>
      <c r="DT349" s="1564">
        <f>+DN307</f>
        <v/>
      </c>
      <c r="DU349" s="1564">
        <f>+DO307</f>
        <v/>
      </c>
      <c r="DV349" s="1564">
        <f>+DP307</f>
        <v/>
      </c>
      <c r="DW349" s="1564">
        <f>+DQ307</f>
        <v/>
      </c>
      <c r="DX349" s="1564">
        <f>+DR307</f>
        <v/>
      </c>
      <c r="DY349" s="1564">
        <f>+DS307</f>
        <v/>
      </c>
      <c r="DZ349" s="1564">
        <f>+DT307</f>
        <v/>
      </c>
      <c r="EA349" s="1564">
        <f>+DU307</f>
        <v/>
      </c>
      <c r="EB349" s="1564">
        <f>+DV307</f>
        <v/>
      </c>
      <c r="EC349" s="1564">
        <f>+DW307</f>
        <v/>
      </c>
      <c r="ED349" s="1564">
        <f>+DX307</f>
        <v/>
      </c>
      <c r="EE349" s="1564">
        <f>+DY307</f>
        <v/>
      </c>
      <c r="EF349" s="1564">
        <f>+DZ307</f>
        <v/>
      </c>
      <c r="EG349" s="1564">
        <f>+EA307</f>
        <v/>
      </c>
      <c r="EH349" s="1564">
        <f>+EB307</f>
        <v/>
      </c>
      <c r="EI349" s="1564">
        <f>+EC307</f>
        <v/>
      </c>
      <c r="EJ349" s="1564">
        <f>+ED307</f>
        <v/>
      </c>
      <c r="EK349" s="1564">
        <f>+EE307</f>
        <v/>
      </c>
      <c r="EL349" s="1564">
        <f>+EF307</f>
        <v/>
      </c>
      <c r="EM349" s="1564">
        <f>+EG307</f>
        <v/>
      </c>
      <c r="EN349" s="1564">
        <f>+EH307</f>
        <v/>
      </c>
      <c r="EO349" s="1564">
        <f>+EI307</f>
        <v/>
      </c>
      <c r="EP349" s="1564">
        <f>+EJ307</f>
        <v/>
      </c>
      <c r="EQ349" s="1564">
        <f>+EK307</f>
        <v/>
      </c>
      <c r="ER349" s="1564">
        <f>+EL307</f>
        <v/>
      </c>
      <c r="ES349" s="1564">
        <f>+EM307</f>
        <v/>
      </c>
      <c r="ET349" s="1564">
        <f>+EN307</f>
        <v/>
      </c>
      <c r="EU349" s="1564">
        <f>+EO307</f>
        <v/>
      </c>
      <c r="EV349" s="1564">
        <f>+EP307</f>
        <v/>
      </c>
      <c r="EW349" s="1564">
        <f>+EQ307</f>
        <v/>
      </c>
      <c r="EX349" s="1564">
        <f>+ER307</f>
        <v/>
      </c>
      <c r="EY349" s="1564">
        <f>+ES307</f>
        <v/>
      </c>
      <c r="EZ349" s="1564">
        <f>+ET307</f>
        <v/>
      </c>
      <c r="FA349" s="1564">
        <f>+EU307</f>
        <v/>
      </c>
    </row>
    <row r="350">
      <c r="AV350" s="161">
        <f>+IF(ISERROR(PV($E$13,A351,,D351)),0,(PV($E$13,A351,,D351)))</f>
        <v/>
      </c>
      <c r="AW350" s="161">
        <f>+IF(ISERROR(PV($E$13,A351,,#REF!)),0,(PV($E$13,A351,,#REF!)))</f>
        <v/>
      </c>
      <c r="DR350" s="161">
        <f>+DL308</f>
        <v/>
      </c>
      <c r="DS350" s="161">
        <f>+DM308</f>
        <v/>
      </c>
      <c r="DT350" s="161">
        <f>+DN308</f>
        <v/>
      </c>
      <c r="DU350" s="161">
        <f>+DO308</f>
        <v/>
      </c>
      <c r="DV350" s="161">
        <f>+DP308</f>
        <v/>
      </c>
      <c r="DW350" s="161">
        <f>+DQ308</f>
        <v/>
      </c>
      <c r="DX350" s="161">
        <f>+DR308</f>
        <v/>
      </c>
      <c r="DY350" s="161">
        <f>+DS308</f>
        <v/>
      </c>
      <c r="DZ350" s="161">
        <f>+DT308</f>
        <v/>
      </c>
      <c r="EA350" s="161">
        <f>+DU308</f>
        <v/>
      </c>
      <c r="EB350" s="161">
        <f>+DV308</f>
        <v/>
      </c>
      <c r="EC350" s="161">
        <f>+DW308</f>
        <v/>
      </c>
      <c r="ED350" s="161">
        <f>+DX308</f>
        <v/>
      </c>
      <c r="EE350" s="161">
        <f>+DY308</f>
        <v/>
      </c>
      <c r="EF350" s="161">
        <f>+DZ308</f>
        <v/>
      </c>
      <c r="EG350" s="161">
        <f>+EA308</f>
        <v/>
      </c>
      <c r="EH350" s="161">
        <f>+EB308</f>
        <v/>
      </c>
      <c r="EI350" s="161">
        <f>+EC308</f>
        <v/>
      </c>
      <c r="EJ350" s="161">
        <f>+ED308</f>
        <v/>
      </c>
      <c r="EK350" s="161">
        <f>+EE308</f>
        <v/>
      </c>
      <c r="EL350" s="161">
        <f>+EF308</f>
        <v/>
      </c>
      <c r="EM350" s="161">
        <f>+EG308</f>
        <v/>
      </c>
      <c r="EN350" s="161">
        <f>+EH308</f>
        <v/>
      </c>
      <c r="EO350" s="161">
        <f>+EI308</f>
        <v/>
      </c>
      <c r="EP350" s="161">
        <f>+EJ308</f>
        <v/>
      </c>
      <c r="EQ350" s="161">
        <f>+EK308</f>
        <v/>
      </c>
      <c r="ER350" s="161">
        <f>+EL308</f>
        <v/>
      </c>
      <c r="ES350" s="161">
        <f>+EM308</f>
        <v/>
      </c>
      <c r="ET350" s="161">
        <f>+EN308</f>
        <v/>
      </c>
      <c r="EU350" s="161">
        <f>+EO308</f>
        <v/>
      </c>
      <c r="EV350" s="161">
        <f>+EP308</f>
        <v/>
      </c>
      <c r="EW350" s="161">
        <f>+EQ308</f>
        <v/>
      </c>
      <c r="EX350" s="161">
        <f>+ER308</f>
        <v/>
      </c>
      <c r="EY350" s="161">
        <f>+ES308</f>
        <v/>
      </c>
      <c r="EZ350" s="161">
        <f>+ET308</f>
        <v/>
      </c>
      <c r="FA350" s="161">
        <f>+EU308</f>
        <v/>
      </c>
      <c r="FB350" s="161">
        <f>+EV308</f>
        <v/>
      </c>
    </row>
    <row r="351">
      <c r="AV351" s="161">
        <f>+IF(ISERROR(PV($E$13,A352,,D352)),0,(PV($E$13,A352,,D352)))</f>
        <v/>
      </c>
      <c r="AW351" s="161">
        <f>+IF(ISERROR(PV($E$13,A352,,#REF!)),0,(PV($E$13,A352,,#REF!)))</f>
        <v/>
      </c>
      <c r="DR351" s="161">
        <f>+DL309</f>
        <v/>
      </c>
      <c r="DS351" s="161">
        <f>+DM309</f>
        <v/>
      </c>
      <c r="DT351" s="161">
        <f>+DN309</f>
        <v/>
      </c>
      <c r="DU351" s="161">
        <f>+DO309</f>
        <v/>
      </c>
      <c r="DV351" s="161">
        <f>+DP309</f>
        <v/>
      </c>
      <c r="DW351" s="161">
        <f>+DQ309</f>
        <v/>
      </c>
      <c r="DX351" s="161">
        <f>+DR309</f>
        <v/>
      </c>
      <c r="DY351" s="161">
        <f>+DS309</f>
        <v/>
      </c>
      <c r="DZ351" s="161">
        <f>+DT309</f>
        <v/>
      </c>
      <c r="EA351" s="161">
        <f>+DU309</f>
        <v/>
      </c>
      <c r="EB351" s="161">
        <f>+DV309</f>
        <v/>
      </c>
      <c r="EC351" s="161">
        <f>+DW309</f>
        <v/>
      </c>
      <c r="ED351" s="161">
        <f>+DX309</f>
        <v/>
      </c>
      <c r="EE351" s="161">
        <f>+DY309</f>
        <v/>
      </c>
      <c r="EF351" s="161">
        <f>+DZ309</f>
        <v/>
      </c>
      <c r="EG351" s="161">
        <f>+EA309</f>
        <v/>
      </c>
      <c r="EH351" s="161">
        <f>+EB309</f>
        <v/>
      </c>
      <c r="EI351" s="161">
        <f>+EC309</f>
        <v/>
      </c>
      <c r="EJ351" s="161">
        <f>+ED309</f>
        <v/>
      </c>
      <c r="EK351" s="161">
        <f>+EE309</f>
        <v/>
      </c>
      <c r="EL351" s="161">
        <f>+EF309</f>
        <v/>
      </c>
      <c r="EM351" s="161">
        <f>+EG309</f>
        <v/>
      </c>
      <c r="EN351" s="161">
        <f>+EH309</f>
        <v/>
      </c>
      <c r="EO351" s="161">
        <f>+EI309</f>
        <v/>
      </c>
      <c r="EP351" s="161">
        <f>+EJ309</f>
        <v/>
      </c>
      <c r="EQ351" s="161">
        <f>+EK309</f>
        <v/>
      </c>
      <c r="ER351" s="161">
        <f>+EL309</f>
        <v/>
      </c>
      <c r="ES351" s="161">
        <f>+EM309</f>
        <v/>
      </c>
      <c r="ET351" s="161">
        <f>+EN309</f>
        <v/>
      </c>
      <c r="EU351" s="161">
        <f>+EO309</f>
        <v/>
      </c>
      <c r="EV351" s="161">
        <f>+EP309</f>
        <v/>
      </c>
      <c r="EW351" s="161">
        <f>+EQ309</f>
        <v/>
      </c>
      <c r="EX351" s="161">
        <f>+ER309</f>
        <v/>
      </c>
      <c r="EY351" s="161">
        <f>+ES309</f>
        <v/>
      </c>
      <c r="EZ351" s="161">
        <f>+ET309</f>
        <v/>
      </c>
      <c r="FA351" s="161">
        <f>+EU309</f>
        <v/>
      </c>
      <c r="FB351" s="161">
        <f>+EV309</f>
        <v/>
      </c>
    </row>
    <row r="352" ht="13.5" customHeight="1" thickBot="1">
      <c r="AV352" s="161">
        <f>+IF(ISERROR(PV($E$13,A353,,D353)),0,(PV($E$13,A353,,D353)))</f>
        <v/>
      </c>
      <c r="AW352" s="161">
        <f>+IF(ISERROR(PV($E$13,A353,,#REF!)),0,(PV($E$13,A353,,#REF!)))</f>
        <v/>
      </c>
      <c r="DR352" s="192">
        <f>+DL310</f>
        <v/>
      </c>
      <c r="DS352" s="192">
        <f>+DM310</f>
        <v/>
      </c>
      <c r="DT352" s="192">
        <f>+DN310</f>
        <v/>
      </c>
      <c r="DU352" s="192">
        <f>+DO310</f>
        <v/>
      </c>
      <c r="DV352" s="192">
        <f>+DP310</f>
        <v/>
      </c>
      <c r="DW352" s="192">
        <f>+DQ310</f>
        <v/>
      </c>
      <c r="DX352" s="192">
        <f>+DR310</f>
        <v/>
      </c>
      <c r="DY352" s="192">
        <f>+DS310</f>
        <v/>
      </c>
      <c r="DZ352" s="192">
        <f>+DT310</f>
        <v/>
      </c>
      <c r="EA352" s="192">
        <f>+DU310</f>
        <v/>
      </c>
      <c r="EB352" s="192">
        <f>+DV310</f>
        <v/>
      </c>
      <c r="EC352" s="192">
        <f>+DW310</f>
        <v/>
      </c>
      <c r="ED352" s="192">
        <f>+DX310</f>
        <v/>
      </c>
      <c r="EE352" s="192">
        <f>+DY310</f>
        <v/>
      </c>
      <c r="EF352" s="192">
        <f>+DZ310</f>
        <v/>
      </c>
      <c r="EG352" s="192">
        <f>+EA310</f>
        <v/>
      </c>
      <c r="EH352" s="192">
        <f>+EB310</f>
        <v/>
      </c>
      <c r="EI352" s="192">
        <f>+EC310</f>
        <v/>
      </c>
      <c r="EJ352" s="192">
        <f>+ED310</f>
        <v/>
      </c>
      <c r="EK352" s="192">
        <f>+EE310</f>
        <v/>
      </c>
      <c r="EL352" s="192">
        <f>+EF310</f>
        <v/>
      </c>
      <c r="EM352" s="192">
        <f>+EG310</f>
        <v/>
      </c>
      <c r="EN352" s="192">
        <f>+EH310</f>
        <v/>
      </c>
      <c r="EO352" s="192">
        <f>+EI310</f>
        <v/>
      </c>
      <c r="EP352" s="192">
        <f>+EJ310</f>
        <v/>
      </c>
      <c r="EQ352" s="192">
        <f>+EK310</f>
        <v/>
      </c>
      <c r="ER352" s="192">
        <f>+EL310</f>
        <v/>
      </c>
      <c r="ES352" s="192">
        <f>+EM310</f>
        <v/>
      </c>
      <c r="ET352" s="192">
        <f>+EN310</f>
        <v/>
      </c>
      <c r="EU352" s="192">
        <f>+EO310</f>
        <v/>
      </c>
      <c r="EV352" s="192">
        <f>+EP310</f>
        <v/>
      </c>
      <c r="EW352" s="192">
        <f>+EQ310</f>
        <v/>
      </c>
      <c r="EX352" s="192">
        <f>+ER310</f>
        <v/>
      </c>
      <c r="EY352" s="192">
        <f>+ES310</f>
        <v/>
      </c>
      <c r="EZ352" s="192">
        <f>+ET310</f>
        <v/>
      </c>
      <c r="FA352" s="192">
        <f>+EU310</f>
        <v/>
      </c>
      <c r="FB352" s="192">
        <f>+EV310</f>
        <v/>
      </c>
    </row>
    <row r="353" ht="13.5" customHeight="1" thickTop="1">
      <c r="AV353" s="161">
        <f>+IF(ISERROR(PV($E$13,A354,,D354)),0,(PV($E$13,A354,,D354)))</f>
        <v/>
      </c>
      <c r="AW353" s="161">
        <f>+IF(ISERROR(PV($E$13,A354,,#REF!)),0,(PV($E$13,A354,,#REF!)))</f>
        <v/>
      </c>
      <c r="DR353" s="161">
        <f>+DL311</f>
        <v/>
      </c>
      <c r="DS353" s="161">
        <f>+DM311</f>
        <v/>
      </c>
      <c r="DT353" s="161">
        <f>+DN311</f>
        <v/>
      </c>
      <c r="DU353" s="161">
        <f>+DO311</f>
        <v/>
      </c>
      <c r="DV353" s="161">
        <f>+DP311</f>
        <v/>
      </c>
      <c r="DW353" s="161">
        <f>+DQ311</f>
        <v/>
      </c>
      <c r="DX353" s="161">
        <f>+DR311</f>
        <v/>
      </c>
      <c r="DY353" s="161">
        <f>+DS311</f>
        <v/>
      </c>
      <c r="DZ353" s="161">
        <f>+DT311</f>
        <v/>
      </c>
      <c r="EA353" s="161">
        <f>+DU311</f>
        <v/>
      </c>
      <c r="EB353" s="161">
        <f>+DV311</f>
        <v/>
      </c>
      <c r="EC353" s="161">
        <f>+DW311</f>
        <v/>
      </c>
      <c r="ED353" s="161">
        <f>+DX311</f>
        <v/>
      </c>
      <c r="EE353" s="161">
        <f>+DY311</f>
        <v/>
      </c>
      <c r="EF353" s="161">
        <f>+DZ311</f>
        <v/>
      </c>
      <c r="EG353" s="161">
        <f>+EA311</f>
        <v/>
      </c>
      <c r="EH353" s="161">
        <f>+EB311</f>
        <v/>
      </c>
      <c r="EI353" s="161">
        <f>+EC311</f>
        <v/>
      </c>
      <c r="EJ353" s="161">
        <f>+ED311</f>
        <v/>
      </c>
      <c r="EK353" s="161">
        <f>+EE311</f>
        <v/>
      </c>
      <c r="EL353" s="161">
        <f>+EF311</f>
        <v/>
      </c>
      <c r="EM353" s="161">
        <f>+EG311</f>
        <v/>
      </c>
      <c r="EN353" s="161">
        <f>+EH311</f>
        <v/>
      </c>
      <c r="EO353" s="161">
        <f>+EI311</f>
        <v/>
      </c>
      <c r="EP353" s="161">
        <f>+EJ311</f>
        <v/>
      </c>
      <c r="EQ353" s="161">
        <f>+EK311</f>
        <v/>
      </c>
      <c r="ER353" s="161">
        <f>+EL311</f>
        <v/>
      </c>
      <c r="ES353" s="161">
        <f>+EM311</f>
        <v/>
      </c>
      <c r="ET353" s="161">
        <f>+EN311</f>
        <v/>
      </c>
      <c r="EU353" s="161">
        <f>+EO311</f>
        <v/>
      </c>
      <c r="EV353" s="161">
        <f>+EP311</f>
        <v/>
      </c>
      <c r="EW353" s="161">
        <f>+EQ311</f>
        <v/>
      </c>
      <c r="EX353" s="161">
        <f>+ER311</f>
        <v/>
      </c>
      <c r="EY353" s="161">
        <f>+ES311</f>
        <v/>
      </c>
      <c r="EZ353" s="161">
        <f>+ET311</f>
        <v/>
      </c>
      <c r="FA353" s="161">
        <f>+EU311</f>
        <v/>
      </c>
      <c r="FB353" s="161">
        <f>+EV311</f>
        <v/>
      </c>
    </row>
    <row r="354" ht="13.5" customHeight="1" thickBot="1">
      <c r="AV354" s="161">
        <f>+IF(ISERROR(PV($E$13,A355,,D355)),0,(PV($E$13,A355,,D355)))</f>
        <v/>
      </c>
      <c r="AW354" s="161">
        <f>+IF(ISERROR(PV($E$13,A355,,#REF!)),0,(PV($E$13,A355,,#REF!)))</f>
        <v/>
      </c>
      <c r="DQ354" s="1564" t="n">
        <v>30</v>
      </c>
      <c r="DR354" s="192">
        <f>+DL312</f>
        <v/>
      </c>
      <c r="DS354" s="192">
        <f>+DM312</f>
        <v/>
      </c>
      <c r="DT354" s="192">
        <f>+DN312</f>
        <v/>
      </c>
      <c r="DU354" s="192">
        <f>+DO312</f>
        <v/>
      </c>
      <c r="DV354" s="192">
        <f>+DP312</f>
        <v/>
      </c>
      <c r="DW354" s="192">
        <f>+DQ312</f>
        <v/>
      </c>
      <c r="DX354" s="192">
        <f>+DR312</f>
        <v/>
      </c>
      <c r="DY354" s="192">
        <f>+DS312</f>
        <v/>
      </c>
      <c r="DZ354" s="192">
        <f>+DT312</f>
        <v/>
      </c>
      <c r="EA354" s="192">
        <f>+DU312</f>
        <v/>
      </c>
      <c r="EB354" s="192">
        <f>+DV312</f>
        <v/>
      </c>
      <c r="EC354" s="192">
        <f>+DW312</f>
        <v/>
      </c>
      <c r="ED354" s="192">
        <f>+DX312</f>
        <v/>
      </c>
      <c r="EE354" s="192">
        <f>+DY312</f>
        <v/>
      </c>
      <c r="EF354" s="192">
        <f>+DZ312</f>
        <v/>
      </c>
      <c r="EG354" s="192">
        <f>+EA312</f>
        <v/>
      </c>
      <c r="EH354" s="192">
        <f>+EB312</f>
        <v/>
      </c>
      <c r="EI354" s="192">
        <f>+EC312</f>
        <v/>
      </c>
      <c r="EJ354" s="192">
        <f>+ED312</f>
        <v/>
      </c>
      <c r="EK354" s="192">
        <f>+EE312</f>
        <v/>
      </c>
      <c r="EL354" s="192">
        <f>+EF312</f>
        <v/>
      </c>
      <c r="EM354" s="192">
        <f>+EG312</f>
        <v/>
      </c>
      <c r="EN354" s="192">
        <f>+EH312</f>
        <v/>
      </c>
      <c r="EO354" s="192">
        <f>+EI312</f>
        <v/>
      </c>
      <c r="EP354" s="192">
        <f>+EJ312</f>
        <v/>
      </c>
      <c r="EQ354" s="192">
        <f>+EK312</f>
        <v/>
      </c>
      <c r="ER354" s="192">
        <f>+EL312</f>
        <v/>
      </c>
      <c r="ES354" s="192">
        <f>+EM312</f>
        <v/>
      </c>
      <c r="ET354" s="192">
        <f>+EN312</f>
        <v/>
      </c>
      <c r="EU354" s="192">
        <f>+EO312</f>
        <v/>
      </c>
      <c r="EV354" s="192">
        <f>+EP312</f>
        <v/>
      </c>
      <c r="EW354" s="192">
        <f>+EQ312</f>
        <v/>
      </c>
      <c r="EX354" s="192">
        <f>+ER312</f>
        <v/>
      </c>
      <c r="EY354" s="192">
        <f>+ES312</f>
        <v/>
      </c>
      <c r="EZ354" s="192">
        <f>+ET312</f>
        <v/>
      </c>
      <c r="FA354" s="192">
        <f>+EU312</f>
        <v/>
      </c>
      <c r="FB354" s="192">
        <f>+EV312</f>
        <v/>
      </c>
    </row>
    <row r="355" ht="13.5" customHeight="1" thickTop="1">
      <c r="AV355" s="161">
        <f>+IF(ISERROR(PV($E$13,A356,,D356)),0,(PV($E$13,A356,,D356)))</f>
        <v/>
      </c>
      <c r="AW355" s="161">
        <f>+IF(ISERROR(PV($E$13,A356,,#REF!)),0,(PV($E$13,A356,,#REF!)))</f>
        <v/>
      </c>
      <c r="DR355" s="161">
        <f>+DL313</f>
        <v/>
      </c>
      <c r="DS355" s="161">
        <f>+DM313</f>
        <v/>
      </c>
      <c r="DT355" s="161">
        <f>+DN313</f>
        <v/>
      </c>
      <c r="DU355" s="161">
        <f>+DO313</f>
        <v/>
      </c>
      <c r="DV355" s="161">
        <f>+DP313</f>
        <v/>
      </c>
      <c r="DW355" s="161">
        <f>+DQ313</f>
        <v/>
      </c>
      <c r="DX355" s="161">
        <f>+DR313</f>
        <v/>
      </c>
      <c r="DY355" s="161">
        <f>+DS313</f>
        <v/>
      </c>
      <c r="DZ355" s="161">
        <f>+DT313</f>
        <v/>
      </c>
      <c r="EA355" s="161">
        <f>+DU313</f>
        <v/>
      </c>
      <c r="EB355" s="161">
        <f>+DV313</f>
        <v/>
      </c>
      <c r="EC355" s="161">
        <f>+DW313</f>
        <v/>
      </c>
      <c r="ED355" s="161">
        <f>+DX313</f>
        <v/>
      </c>
      <c r="EE355" s="161">
        <f>+DY313</f>
        <v/>
      </c>
      <c r="EF355" s="161">
        <f>+DZ313</f>
        <v/>
      </c>
      <c r="EG355" s="161">
        <f>+EA313</f>
        <v/>
      </c>
      <c r="EH355" s="161">
        <f>+EB313</f>
        <v/>
      </c>
      <c r="EI355" s="161">
        <f>+EC313</f>
        <v/>
      </c>
      <c r="EJ355" s="161">
        <f>+ED313</f>
        <v/>
      </c>
      <c r="EK355" s="161">
        <f>+EE313</f>
        <v/>
      </c>
      <c r="EL355" s="161">
        <f>+EF313</f>
        <v/>
      </c>
      <c r="EM355" s="161">
        <f>+EG313</f>
        <v/>
      </c>
      <c r="EN355" s="161">
        <f>+EH313</f>
        <v/>
      </c>
      <c r="EO355" s="161">
        <f>+EI313</f>
        <v/>
      </c>
      <c r="EP355" s="161">
        <f>+EJ313</f>
        <v/>
      </c>
      <c r="EQ355" s="161">
        <f>+EK313</f>
        <v/>
      </c>
      <c r="ER355" s="161">
        <f>+EL313</f>
        <v/>
      </c>
      <c r="ES355" s="161">
        <f>+EM313</f>
        <v/>
      </c>
      <c r="ET355" s="161">
        <f>+EN313</f>
        <v/>
      </c>
      <c r="EU355" s="161">
        <f>+EO313</f>
        <v/>
      </c>
      <c r="EV355" s="161">
        <f>+EP313</f>
        <v/>
      </c>
      <c r="EW355" s="161">
        <f>+EQ313</f>
        <v/>
      </c>
      <c r="EX355" s="161">
        <f>+ER313</f>
        <v/>
      </c>
      <c r="EY355" s="161">
        <f>+ES313</f>
        <v/>
      </c>
      <c r="EZ355" s="161">
        <f>+ET313</f>
        <v/>
      </c>
      <c r="FA355" s="161">
        <f>+EU313</f>
        <v/>
      </c>
      <c r="FB355" s="161">
        <f>+EV313</f>
        <v/>
      </c>
    </row>
    <row r="356">
      <c r="AV356" s="161">
        <f>+IF(ISERROR(PV($E$13,A357,,D357)),0,(PV($E$13,A357,,D357)))</f>
        <v/>
      </c>
      <c r="AW356" s="161">
        <f>+IF(ISERROR(PV($E$13,A357,,#REF!)),0,(PV($E$13,A357,,#REF!)))</f>
        <v/>
      </c>
      <c r="DS356" s="1564">
        <f>+DM314</f>
        <v/>
      </c>
      <c r="DT356" s="1564">
        <f>+DN314</f>
        <v/>
      </c>
      <c r="DU356" s="1564">
        <f>+DO314</f>
        <v/>
      </c>
      <c r="DV356" s="1564">
        <f>+DP314</f>
        <v/>
      </c>
      <c r="DW356" s="1564">
        <f>+DQ314</f>
        <v/>
      </c>
      <c r="DX356" s="1564">
        <f>+DR314</f>
        <v/>
      </c>
      <c r="DY356" s="1564">
        <f>+DS314</f>
        <v/>
      </c>
      <c r="DZ356" s="1564">
        <f>+DT314</f>
        <v/>
      </c>
      <c r="EA356" s="1564">
        <f>+DU314</f>
        <v/>
      </c>
      <c r="EB356" s="1564">
        <f>+DV314</f>
        <v/>
      </c>
      <c r="EC356" s="1564">
        <f>+DW314</f>
        <v/>
      </c>
      <c r="ED356" s="1564">
        <f>+DX314</f>
        <v/>
      </c>
      <c r="EE356" s="1564">
        <f>+DY314</f>
        <v/>
      </c>
      <c r="EF356" s="1564">
        <f>+DZ314</f>
        <v/>
      </c>
      <c r="EG356" s="1564">
        <f>+EA314</f>
        <v/>
      </c>
      <c r="EH356" s="1564">
        <f>+EB314</f>
        <v/>
      </c>
      <c r="EI356" s="1564">
        <f>+EC314</f>
        <v/>
      </c>
      <c r="EJ356" s="1564">
        <f>+ED314</f>
        <v/>
      </c>
      <c r="EK356" s="1564">
        <f>+EE314</f>
        <v/>
      </c>
      <c r="EL356" s="1564">
        <f>+EF314</f>
        <v/>
      </c>
      <c r="EM356" s="1564">
        <f>+EG314</f>
        <v/>
      </c>
      <c r="EN356" s="1564">
        <f>+EH314</f>
        <v/>
      </c>
      <c r="EO356" s="1564">
        <f>+EI314</f>
        <v/>
      </c>
      <c r="EP356" s="1564">
        <f>+EJ314</f>
        <v/>
      </c>
      <c r="EQ356" s="1564">
        <f>+EK314</f>
        <v/>
      </c>
      <c r="ER356" s="1564">
        <f>+EL314</f>
        <v/>
      </c>
      <c r="ES356" s="1564">
        <f>+EM314</f>
        <v/>
      </c>
      <c r="ET356" s="1564">
        <f>+EN314</f>
        <v/>
      </c>
      <c r="EU356" s="1564">
        <f>+EO314</f>
        <v/>
      </c>
      <c r="EV356" s="1564">
        <f>+EP314</f>
        <v/>
      </c>
      <c r="EW356" s="1564">
        <f>+EQ314</f>
        <v/>
      </c>
      <c r="EX356" s="1564">
        <f>+ER314</f>
        <v/>
      </c>
      <c r="EY356" s="1564">
        <f>+ES314</f>
        <v/>
      </c>
      <c r="EZ356" s="1564">
        <f>+ET314</f>
        <v/>
      </c>
      <c r="FA356" s="1564">
        <f>+EU314</f>
        <v/>
      </c>
      <c r="FB356" s="1564">
        <f>+EV314</f>
        <v/>
      </c>
    </row>
    <row r="357">
      <c r="AV357" s="161">
        <f>+IF(ISERROR(PV($E$13,A358,,D358)),0,(PV($E$13,A358,,D358)))</f>
        <v/>
      </c>
      <c r="AW357" s="161">
        <f>+IF(ISERROR(PV($E$13,A358,,#REF!)),0,(PV($E$13,A358,,#REF!)))</f>
        <v/>
      </c>
      <c r="DS357" s="161">
        <f>+DM315</f>
        <v/>
      </c>
      <c r="DT357" s="161">
        <f>+DN315</f>
        <v/>
      </c>
      <c r="DU357" s="161">
        <f>+DO315</f>
        <v/>
      </c>
      <c r="DV357" s="161">
        <f>+DP315</f>
        <v/>
      </c>
      <c r="DW357" s="161">
        <f>+DQ315</f>
        <v/>
      </c>
      <c r="DX357" s="161">
        <f>+DR315</f>
        <v/>
      </c>
      <c r="DY357" s="161">
        <f>+DS315</f>
        <v/>
      </c>
      <c r="DZ357" s="161">
        <f>+DT315</f>
        <v/>
      </c>
      <c r="EA357" s="161">
        <f>+DU315</f>
        <v/>
      </c>
      <c r="EB357" s="161">
        <f>+DV315</f>
        <v/>
      </c>
      <c r="EC357" s="161">
        <f>+DW315</f>
        <v/>
      </c>
      <c r="ED357" s="161">
        <f>+DX315</f>
        <v/>
      </c>
      <c r="EE357" s="161">
        <f>+DY315</f>
        <v/>
      </c>
      <c r="EF357" s="161">
        <f>+DZ315</f>
        <v/>
      </c>
      <c r="EG357" s="161">
        <f>+EA315</f>
        <v/>
      </c>
      <c r="EH357" s="161">
        <f>+EB315</f>
        <v/>
      </c>
      <c r="EI357" s="161">
        <f>+EC315</f>
        <v/>
      </c>
      <c r="EJ357" s="161">
        <f>+ED315</f>
        <v/>
      </c>
      <c r="EK357" s="161">
        <f>+EE315</f>
        <v/>
      </c>
      <c r="EL357" s="161">
        <f>+EF315</f>
        <v/>
      </c>
      <c r="EM357" s="161">
        <f>+EG315</f>
        <v/>
      </c>
      <c r="EN357" s="161">
        <f>+EH315</f>
        <v/>
      </c>
      <c r="EO357" s="161">
        <f>+EI315</f>
        <v/>
      </c>
      <c r="EP357" s="161">
        <f>+EJ315</f>
        <v/>
      </c>
      <c r="EQ357" s="161">
        <f>+EK315</f>
        <v/>
      </c>
      <c r="ER357" s="161">
        <f>+EL315</f>
        <v/>
      </c>
      <c r="ES357" s="161">
        <f>+EM315</f>
        <v/>
      </c>
      <c r="ET357" s="161">
        <f>+EN315</f>
        <v/>
      </c>
      <c r="EU357" s="161">
        <f>+EO315</f>
        <v/>
      </c>
      <c r="EV357" s="161">
        <f>+EP315</f>
        <v/>
      </c>
      <c r="EW357" s="161">
        <f>+EQ315</f>
        <v/>
      </c>
      <c r="EX357" s="161">
        <f>+ER315</f>
        <v/>
      </c>
      <c r="EY357" s="161">
        <f>+ES315</f>
        <v/>
      </c>
      <c r="EZ357" s="161">
        <f>+ET315</f>
        <v/>
      </c>
      <c r="FA357" s="161">
        <f>+EU315</f>
        <v/>
      </c>
      <c r="FB357" s="161">
        <f>+EV315</f>
        <v/>
      </c>
      <c r="FC357" s="161">
        <f>+EW315</f>
        <v/>
      </c>
    </row>
    <row r="358">
      <c r="AV358" s="161">
        <f>+IF(ISERROR(PV($E$13,A359,,D359)),0,(PV($E$13,A359,,D359)))</f>
        <v/>
      </c>
      <c r="AW358" s="161">
        <f>+IF(ISERROR(PV($E$13,A359,,#REF!)),0,(PV($E$13,A359,,#REF!)))</f>
        <v/>
      </c>
      <c r="DS358" s="161">
        <f>+DM316</f>
        <v/>
      </c>
      <c r="DT358" s="161">
        <f>+DN316</f>
        <v/>
      </c>
      <c r="DU358" s="161">
        <f>+DO316</f>
        <v/>
      </c>
      <c r="DV358" s="161">
        <f>+DP316</f>
        <v/>
      </c>
      <c r="DW358" s="161">
        <f>+DQ316</f>
        <v/>
      </c>
      <c r="DX358" s="161">
        <f>+DR316</f>
        <v/>
      </c>
      <c r="DY358" s="161">
        <f>+DS316</f>
        <v/>
      </c>
      <c r="DZ358" s="161">
        <f>+DT316</f>
        <v/>
      </c>
      <c r="EA358" s="161">
        <f>+DU316</f>
        <v/>
      </c>
      <c r="EB358" s="161">
        <f>+DV316</f>
        <v/>
      </c>
      <c r="EC358" s="161">
        <f>+DW316</f>
        <v/>
      </c>
      <c r="ED358" s="161">
        <f>+DX316</f>
        <v/>
      </c>
      <c r="EE358" s="161">
        <f>+DY316</f>
        <v/>
      </c>
      <c r="EF358" s="161">
        <f>+DZ316</f>
        <v/>
      </c>
      <c r="EG358" s="161">
        <f>+EA316</f>
        <v/>
      </c>
      <c r="EH358" s="161">
        <f>+EB316</f>
        <v/>
      </c>
      <c r="EI358" s="161">
        <f>+EC316</f>
        <v/>
      </c>
      <c r="EJ358" s="161">
        <f>+ED316</f>
        <v/>
      </c>
      <c r="EK358" s="161">
        <f>+EE316</f>
        <v/>
      </c>
      <c r="EL358" s="161">
        <f>+EF316</f>
        <v/>
      </c>
      <c r="EM358" s="161">
        <f>+EG316</f>
        <v/>
      </c>
      <c r="EN358" s="161">
        <f>+EH316</f>
        <v/>
      </c>
      <c r="EO358" s="161">
        <f>+EI316</f>
        <v/>
      </c>
      <c r="EP358" s="161">
        <f>+EJ316</f>
        <v/>
      </c>
      <c r="EQ358" s="161">
        <f>+EK316</f>
        <v/>
      </c>
      <c r="ER358" s="161">
        <f>+EL316</f>
        <v/>
      </c>
      <c r="ES358" s="161">
        <f>+EM316</f>
        <v/>
      </c>
      <c r="ET358" s="161">
        <f>+EN316</f>
        <v/>
      </c>
      <c r="EU358" s="161">
        <f>+EO316</f>
        <v/>
      </c>
      <c r="EV358" s="161">
        <f>+EP316</f>
        <v/>
      </c>
      <c r="EW358" s="161">
        <f>+EQ316</f>
        <v/>
      </c>
      <c r="EX358" s="161">
        <f>+ER316</f>
        <v/>
      </c>
      <c r="EY358" s="161">
        <f>+ES316</f>
        <v/>
      </c>
      <c r="EZ358" s="161">
        <f>+ET316</f>
        <v/>
      </c>
      <c r="FA358" s="161">
        <f>+EU316</f>
        <v/>
      </c>
      <c r="FB358" s="161">
        <f>+EV316</f>
        <v/>
      </c>
      <c r="FC358" s="161">
        <f>+EW316</f>
        <v/>
      </c>
    </row>
    <row r="359" ht="13.5" customHeight="1" thickBot="1">
      <c r="AV359" s="161">
        <f>+IF(ISERROR(PV($E$13,A360,,D360)),0,(PV($E$13,A360,,D360)))</f>
        <v/>
      </c>
      <c r="AW359" s="161">
        <f>+IF(ISERROR(PV($E$13,A360,,#REF!)),0,(PV($E$13,A360,,#REF!)))</f>
        <v/>
      </c>
      <c r="DS359" s="192">
        <f>+DM317</f>
        <v/>
      </c>
      <c r="DT359" s="192">
        <f>+DN317</f>
        <v/>
      </c>
      <c r="DU359" s="192">
        <f>+DO317</f>
        <v/>
      </c>
      <c r="DV359" s="192">
        <f>+DP317</f>
        <v/>
      </c>
      <c r="DW359" s="192">
        <f>+DQ317</f>
        <v/>
      </c>
      <c r="DX359" s="192">
        <f>+DR317</f>
        <v/>
      </c>
      <c r="DY359" s="192">
        <f>+DS317</f>
        <v/>
      </c>
      <c r="DZ359" s="192">
        <f>+DT317</f>
        <v/>
      </c>
      <c r="EA359" s="192">
        <f>+DU317</f>
        <v/>
      </c>
      <c r="EB359" s="192">
        <f>+DV317</f>
        <v/>
      </c>
      <c r="EC359" s="192">
        <f>+DW317</f>
        <v/>
      </c>
      <c r="ED359" s="192">
        <f>+DX317</f>
        <v/>
      </c>
      <c r="EE359" s="192">
        <f>+DY317</f>
        <v/>
      </c>
      <c r="EF359" s="192">
        <f>+DZ317</f>
        <v/>
      </c>
      <c r="EG359" s="192">
        <f>+EA317</f>
        <v/>
      </c>
      <c r="EH359" s="192">
        <f>+EB317</f>
        <v/>
      </c>
      <c r="EI359" s="192">
        <f>+EC317</f>
        <v/>
      </c>
      <c r="EJ359" s="192">
        <f>+ED317</f>
        <v/>
      </c>
      <c r="EK359" s="192">
        <f>+EE317</f>
        <v/>
      </c>
      <c r="EL359" s="192">
        <f>+EF317</f>
        <v/>
      </c>
      <c r="EM359" s="192">
        <f>+EG317</f>
        <v/>
      </c>
      <c r="EN359" s="192">
        <f>+EH317</f>
        <v/>
      </c>
      <c r="EO359" s="192">
        <f>+EI317</f>
        <v/>
      </c>
      <c r="EP359" s="192">
        <f>+EJ317</f>
        <v/>
      </c>
      <c r="EQ359" s="192">
        <f>+EK317</f>
        <v/>
      </c>
      <c r="ER359" s="192">
        <f>+EL317</f>
        <v/>
      </c>
      <c r="ES359" s="192">
        <f>+EM317</f>
        <v/>
      </c>
      <c r="ET359" s="192">
        <f>+EN317</f>
        <v/>
      </c>
      <c r="EU359" s="192">
        <f>+EO317</f>
        <v/>
      </c>
      <c r="EV359" s="192">
        <f>+EP317</f>
        <v/>
      </c>
      <c r="EW359" s="192">
        <f>+EQ317</f>
        <v/>
      </c>
      <c r="EX359" s="192">
        <f>+ER317</f>
        <v/>
      </c>
      <c r="EY359" s="192">
        <f>+ES317</f>
        <v/>
      </c>
      <c r="EZ359" s="192">
        <f>+ET317</f>
        <v/>
      </c>
      <c r="FA359" s="192">
        <f>+EU317</f>
        <v/>
      </c>
      <c r="FB359" s="192">
        <f>+EV317</f>
        <v/>
      </c>
      <c r="FC359" s="192">
        <f>+EW317</f>
        <v/>
      </c>
    </row>
    <row r="360" ht="13.5" customHeight="1" thickTop="1">
      <c r="AV360" s="161">
        <f>+IF(ISERROR(PV($E$13,A361,,D361)),0,(PV($E$13,A361,,D361)))</f>
        <v/>
      </c>
      <c r="AW360" s="161">
        <f>+IF(ISERROR(PV($E$13,A361,,#REF!)),0,(PV($E$13,A361,,#REF!)))</f>
        <v/>
      </c>
      <c r="DS360" s="161">
        <f>+DM318</f>
        <v/>
      </c>
      <c r="DT360" s="161">
        <f>+DN318</f>
        <v/>
      </c>
      <c r="DU360" s="161">
        <f>+DO318</f>
        <v/>
      </c>
      <c r="DV360" s="161">
        <f>+DP318</f>
        <v/>
      </c>
      <c r="DW360" s="161">
        <f>+DQ318</f>
        <v/>
      </c>
      <c r="DX360" s="161">
        <f>+DR318</f>
        <v/>
      </c>
      <c r="DY360" s="161">
        <f>+DS318</f>
        <v/>
      </c>
      <c r="DZ360" s="161">
        <f>+DT318</f>
        <v/>
      </c>
      <c r="EA360" s="161">
        <f>+DU318</f>
        <v/>
      </c>
      <c r="EB360" s="161">
        <f>+DV318</f>
        <v/>
      </c>
      <c r="EC360" s="161">
        <f>+DW318</f>
        <v/>
      </c>
      <c r="ED360" s="161">
        <f>+DX318</f>
        <v/>
      </c>
      <c r="EE360" s="161">
        <f>+DY318</f>
        <v/>
      </c>
      <c r="EF360" s="161">
        <f>+DZ318</f>
        <v/>
      </c>
      <c r="EG360" s="161">
        <f>+EA318</f>
        <v/>
      </c>
      <c r="EH360" s="161">
        <f>+EB318</f>
        <v/>
      </c>
      <c r="EI360" s="161">
        <f>+EC318</f>
        <v/>
      </c>
      <c r="EJ360" s="161">
        <f>+ED318</f>
        <v/>
      </c>
      <c r="EK360" s="161">
        <f>+EE318</f>
        <v/>
      </c>
      <c r="EL360" s="161">
        <f>+EF318</f>
        <v/>
      </c>
      <c r="EM360" s="161">
        <f>+EG318</f>
        <v/>
      </c>
      <c r="EN360" s="161">
        <f>+EH318</f>
        <v/>
      </c>
      <c r="EO360" s="161">
        <f>+EI318</f>
        <v/>
      </c>
      <c r="EP360" s="161">
        <f>+EJ318</f>
        <v/>
      </c>
      <c r="EQ360" s="161">
        <f>+EK318</f>
        <v/>
      </c>
      <c r="ER360" s="161">
        <f>+EL318</f>
        <v/>
      </c>
      <c r="ES360" s="161">
        <f>+EM318</f>
        <v/>
      </c>
      <c r="ET360" s="161">
        <f>+EN318</f>
        <v/>
      </c>
      <c r="EU360" s="161">
        <f>+EO318</f>
        <v/>
      </c>
      <c r="EV360" s="161">
        <f>+EP318</f>
        <v/>
      </c>
      <c r="EW360" s="161">
        <f>+EQ318</f>
        <v/>
      </c>
      <c r="EX360" s="161">
        <f>+ER318</f>
        <v/>
      </c>
      <c r="EY360" s="161">
        <f>+ES318</f>
        <v/>
      </c>
      <c r="EZ360" s="161">
        <f>+ET318</f>
        <v/>
      </c>
      <c r="FA360" s="161">
        <f>+EU318</f>
        <v/>
      </c>
      <c r="FB360" s="161">
        <f>+EV318</f>
        <v/>
      </c>
      <c r="FC360" s="161">
        <f>+EW318</f>
        <v/>
      </c>
    </row>
    <row r="361" ht="13.5" customHeight="1" thickBot="1">
      <c r="AV361" s="161">
        <f>+IF(ISERROR(PV($E$13,A362,,D362)),0,(PV($E$13,A362,,D362)))</f>
        <v/>
      </c>
      <c r="AW361" s="161">
        <f>+IF(ISERROR(PV($E$13,A362,,#REF!)),0,(PV($E$13,A362,,#REF!)))</f>
        <v/>
      </c>
      <c r="DR361" s="1564" t="n">
        <v>31</v>
      </c>
      <c r="DS361" s="192">
        <f>+DM319</f>
        <v/>
      </c>
      <c r="DT361" s="192">
        <f>+DN319</f>
        <v/>
      </c>
      <c r="DU361" s="192">
        <f>+DO319</f>
        <v/>
      </c>
      <c r="DV361" s="192">
        <f>+DP319</f>
        <v/>
      </c>
      <c r="DW361" s="192">
        <f>+DQ319</f>
        <v/>
      </c>
      <c r="DX361" s="192">
        <f>+DR319</f>
        <v/>
      </c>
      <c r="DY361" s="192">
        <f>+DS319</f>
        <v/>
      </c>
      <c r="DZ361" s="192">
        <f>+DT319</f>
        <v/>
      </c>
      <c r="EA361" s="192">
        <f>+DU319</f>
        <v/>
      </c>
      <c r="EB361" s="192">
        <f>+DV319</f>
        <v/>
      </c>
      <c r="EC361" s="192">
        <f>+DW319</f>
        <v/>
      </c>
      <c r="ED361" s="192">
        <f>+DX319</f>
        <v/>
      </c>
      <c r="EE361" s="192">
        <f>+DY319</f>
        <v/>
      </c>
      <c r="EF361" s="192">
        <f>+DZ319</f>
        <v/>
      </c>
      <c r="EG361" s="192">
        <f>+EA319</f>
        <v/>
      </c>
      <c r="EH361" s="192">
        <f>+EB319</f>
        <v/>
      </c>
      <c r="EI361" s="192">
        <f>+EC319</f>
        <v/>
      </c>
      <c r="EJ361" s="192">
        <f>+ED319</f>
        <v/>
      </c>
      <c r="EK361" s="192">
        <f>+EE319</f>
        <v/>
      </c>
      <c r="EL361" s="192">
        <f>+EF319</f>
        <v/>
      </c>
      <c r="EM361" s="192">
        <f>+EG319</f>
        <v/>
      </c>
      <c r="EN361" s="192">
        <f>+EH319</f>
        <v/>
      </c>
      <c r="EO361" s="192">
        <f>+EI319</f>
        <v/>
      </c>
      <c r="EP361" s="192">
        <f>+EJ319</f>
        <v/>
      </c>
      <c r="EQ361" s="192">
        <f>+EK319</f>
        <v/>
      </c>
      <c r="ER361" s="192">
        <f>+EL319</f>
        <v/>
      </c>
      <c r="ES361" s="192">
        <f>+EM319</f>
        <v/>
      </c>
      <c r="ET361" s="192">
        <f>+EN319</f>
        <v/>
      </c>
      <c r="EU361" s="192">
        <f>+EO319</f>
        <v/>
      </c>
      <c r="EV361" s="192">
        <f>+EP319</f>
        <v/>
      </c>
      <c r="EW361" s="192">
        <f>+EQ319</f>
        <v/>
      </c>
      <c r="EX361" s="192">
        <f>+ER319</f>
        <v/>
      </c>
      <c r="EY361" s="192">
        <f>+ES319</f>
        <v/>
      </c>
      <c r="EZ361" s="192">
        <f>+ET319</f>
        <v/>
      </c>
      <c r="FA361" s="192">
        <f>+EU319</f>
        <v/>
      </c>
      <c r="FB361" s="192">
        <f>+EV319</f>
        <v/>
      </c>
      <c r="FC361" s="192">
        <f>+EW319</f>
        <v/>
      </c>
    </row>
    <row r="362" ht="13.5" customHeight="1" thickTop="1">
      <c r="AV362" s="161">
        <f>+IF(ISERROR(PV($E$13,A363,,D363)),0,(PV($E$13,A363,,D363)))</f>
        <v/>
      </c>
      <c r="AW362" s="161">
        <f>+IF(ISERROR(PV($E$13,A363,,#REF!)),0,(PV($E$13,A363,,#REF!)))</f>
        <v/>
      </c>
      <c r="DS362" s="161">
        <f>+DM320</f>
        <v/>
      </c>
      <c r="DT362" s="161">
        <f>+DN320</f>
        <v/>
      </c>
      <c r="DU362" s="161">
        <f>+DO320</f>
        <v/>
      </c>
      <c r="DV362" s="161">
        <f>+DP320</f>
        <v/>
      </c>
      <c r="DW362" s="161">
        <f>+DQ320</f>
        <v/>
      </c>
      <c r="DX362" s="161">
        <f>+DR320</f>
        <v/>
      </c>
      <c r="DY362" s="161">
        <f>+DS320</f>
        <v/>
      </c>
      <c r="DZ362" s="161">
        <f>+DT320</f>
        <v/>
      </c>
      <c r="EA362" s="161">
        <f>+DU320</f>
        <v/>
      </c>
      <c r="EB362" s="161">
        <f>+DV320</f>
        <v/>
      </c>
      <c r="EC362" s="161">
        <f>+DW320</f>
        <v/>
      </c>
      <c r="ED362" s="161">
        <f>+DX320</f>
        <v/>
      </c>
      <c r="EE362" s="161">
        <f>+DY320</f>
        <v/>
      </c>
      <c r="EF362" s="161">
        <f>+DZ320</f>
        <v/>
      </c>
      <c r="EG362" s="161">
        <f>+EA320</f>
        <v/>
      </c>
      <c r="EH362" s="161">
        <f>+EB320</f>
        <v/>
      </c>
      <c r="EI362" s="161">
        <f>+EC320</f>
        <v/>
      </c>
      <c r="EJ362" s="161">
        <f>+ED320</f>
        <v/>
      </c>
      <c r="EK362" s="161">
        <f>+EE320</f>
        <v/>
      </c>
      <c r="EL362" s="161">
        <f>+EF320</f>
        <v/>
      </c>
      <c r="EM362" s="161">
        <f>+EG320</f>
        <v/>
      </c>
      <c r="EN362" s="161">
        <f>+EH320</f>
        <v/>
      </c>
      <c r="EO362" s="161">
        <f>+EI320</f>
        <v/>
      </c>
      <c r="EP362" s="161">
        <f>+EJ320</f>
        <v/>
      </c>
      <c r="EQ362" s="161">
        <f>+EK320</f>
        <v/>
      </c>
      <c r="ER362" s="161">
        <f>+EL320</f>
        <v/>
      </c>
      <c r="ES362" s="161">
        <f>+EM320</f>
        <v/>
      </c>
      <c r="ET362" s="161">
        <f>+EN320</f>
        <v/>
      </c>
      <c r="EU362" s="161">
        <f>+EO320</f>
        <v/>
      </c>
      <c r="EV362" s="161">
        <f>+EP320</f>
        <v/>
      </c>
      <c r="EW362" s="161">
        <f>+EQ320</f>
        <v/>
      </c>
      <c r="EX362" s="161">
        <f>+ER320</f>
        <v/>
      </c>
      <c r="EY362" s="161">
        <f>+ES320</f>
        <v/>
      </c>
      <c r="EZ362" s="161">
        <f>+ET320</f>
        <v/>
      </c>
      <c r="FA362" s="161">
        <f>+EU320</f>
        <v/>
      </c>
      <c r="FB362" s="161">
        <f>+EV320</f>
        <v/>
      </c>
      <c r="FC362" s="161">
        <f>+EW320</f>
        <v/>
      </c>
    </row>
    <row r="363">
      <c r="AV363" s="161">
        <f>+IF(ISERROR(PV($E$13,A364,,D364)),0,(PV($E$13,A364,,D364)))</f>
        <v/>
      </c>
      <c r="AW363" s="161">
        <f>+IF(ISERROR(PV($E$13,A364,,#REF!)),0,(PV($E$13,A364,,#REF!)))</f>
        <v/>
      </c>
      <c r="DT363" s="1564">
        <f>+DN321</f>
        <v/>
      </c>
      <c r="DU363" s="1564">
        <f>+DO321</f>
        <v/>
      </c>
      <c r="DV363" s="1564">
        <f>+DP321</f>
        <v/>
      </c>
      <c r="DW363" s="1564">
        <f>+DQ321</f>
        <v/>
      </c>
      <c r="DX363" s="1564">
        <f>+DR321</f>
        <v/>
      </c>
      <c r="DY363" s="1564">
        <f>+DS321</f>
        <v/>
      </c>
      <c r="DZ363" s="1564">
        <f>+DT321</f>
        <v/>
      </c>
      <c r="EA363" s="1564">
        <f>+DU321</f>
        <v/>
      </c>
      <c r="EB363" s="1564">
        <f>+DV321</f>
        <v/>
      </c>
      <c r="EC363" s="1564">
        <f>+DW321</f>
        <v/>
      </c>
      <c r="ED363" s="1564">
        <f>+DX321</f>
        <v/>
      </c>
      <c r="EE363" s="1564">
        <f>+DY321</f>
        <v/>
      </c>
      <c r="EF363" s="1564">
        <f>+DZ321</f>
        <v/>
      </c>
      <c r="EG363" s="1564">
        <f>+EA321</f>
        <v/>
      </c>
      <c r="EH363" s="1564">
        <f>+EB321</f>
        <v/>
      </c>
      <c r="EI363" s="1564">
        <f>+EC321</f>
        <v/>
      </c>
      <c r="EJ363" s="1564">
        <f>+ED321</f>
        <v/>
      </c>
      <c r="EK363" s="1564">
        <f>+EE321</f>
        <v/>
      </c>
      <c r="EL363" s="1564">
        <f>+EF321</f>
        <v/>
      </c>
      <c r="EM363" s="1564">
        <f>+EG321</f>
        <v/>
      </c>
      <c r="EN363" s="1564">
        <f>+EH321</f>
        <v/>
      </c>
      <c r="EO363" s="1564">
        <f>+EI321</f>
        <v/>
      </c>
      <c r="EP363" s="1564">
        <f>+EJ321</f>
        <v/>
      </c>
      <c r="EQ363" s="1564">
        <f>+EK321</f>
        <v/>
      </c>
      <c r="ER363" s="1564">
        <f>+EL321</f>
        <v/>
      </c>
      <c r="ES363" s="1564">
        <f>+EM321</f>
        <v/>
      </c>
      <c r="ET363" s="1564">
        <f>+EN321</f>
        <v/>
      </c>
      <c r="EU363" s="1564">
        <f>+EO321</f>
        <v/>
      </c>
      <c r="EV363" s="1564">
        <f>+EP321</f>
        <v/>
      </c>
      <c r="EW363" s="1564">
        <f>+EQ321</f>
        <v/>
      </c>
      <c r="EX363" s="1564">
        <f>+ER321</f>
        <v/>
      </c>
      <c r="EY363" s="1564">
        <f>+ES321</f>
        <v/>
      </c>
      <c r="EZ363" s="1564">
        <f>+ET321</f>
        <v/>
      </c>
      <c r="FA363" s="1564">
        <f>+EU321</f>
        <v/>
      </c>
      <c r="FB363" s="1564">
        <f>+EV321</f>
        <v/>
      </c>
      <c r="FC363" s="1564">
        <f>+EW321</f>
        <v/>
      </c>
    </row>
    <row r="364">
      <c r="AV364" s="161">
        <f>+IF(ISERROR(PV($E$13,A365,,D365)),0,(PV($E$13,A365,,D365)))</f>
        <v/>
      </c>
      <c r="AW364" s="161">
        <f>+IF(ISERROR(PV($E$13,A365,,#REF!)),0,(PV($E$13,A365,,#REF!)))</f>
        <v/>
      </c>
      <c r="DT364" s="161">
        <f>+DN322</f>
        <v/>
      </c>
      <c r="DU364" s="161">
        <f>+DO322</f>
        <v/>
      </c>
      <c r="DV364" s="161">
        <f>+DP322</f>
        <v/>
      </c>
      <c r="DW364" s="161">
        <f>+DQ322</f>
        <v/>
      </c>
      <c r="DX364" s="161">
        <f>+DR322</f>
        <v/>
      </c>
      <c r="DY364" s="161">
        <f>+DS322</f>
        <v/>
      </c>
      <c r="DZ364" s="161">
        <f>+DT322</f>
        <v/>
      </c>
      <c r="EA364" s="161">
        <f>+DU322</f>
        <v/>
      </c>
      <c r="EB364" s="161">
        <f>+DV322</f>
        <v/>
      </c>
      <c r="EC364" s="161">
        <f>+DW322</f>
        <v/>
      </c>
      <c r="ED364" s="161">
        <f>+DX322</f>
        <v/>
      </c>
      <c r="EE364" s="161">
        <f>+DY322</f>
        <v/>
      </c>
      <c r="EF364" s="161">
        <f>+DZ322</f>
        <v/>
      </c>
      <c r="EG364" s="161">
        <f>+EA322</f>
        <v/>
      </c>
      <c r="EH364" s="161">
        <f>+EB322</f>
        <v/>
      </c>
      <c r="EI364" s="161">
        <f>+EC322</f>
        <v/>
      </c>
      <c r="EJ364" s="161">
        <f>+ED322</f>
        <v/>
      </c>
      <c r="EK364" s="161">
        <f>+EE322</f>
        <v/>
      </c>
      <c r="EL364" s="161">
        <f>+EF322</f>
        <v/>
      </c>
      <c r="EM364" s="161">
        <f>+EG322</f>
        <v/>
      </c>
      <c r="EN364" s="161">
        <f>+EH322</f>
        <v/>
      </c>
      <c r="EO364" s="161">
        <f>+EI322</f>
        <v/>
      </c>
      <c r="EP364" s="161">
        <f>+EJ322</f>
        <v/>
      </c>
      <c r="EQ364" s="161">
        <f>+EK322</f>
        <v/>
      </c>
      <c r="ER364" s="161">
        <f>+EL322</f>
        <v/>
      </c>
      <c r="ES364" s="161">
        <f>+EM322</f>
        <v/>
      </c>
      <c r="ET364" s="161">
        <f>+EN322</f>
        <v/>
      </c>
      <c r="EU364" s="161">
        <f>+EO322</f>
        <v/>
      </c>
      <c r="EV364" s="161">
        <f>+EP322</f>
        <v/>
      </c>
      <c r="EW364" s="161">
        <f>+EQ322</f>
        <v/>
      </c>
      <c r="EX364" s="161">
        <f>+ER322</f>
        <v/>
      </c>
      <c r="EY364" s="161">
        <f>+ES322</f>
        <v/>
      </c>
      <c r="EZ364" s="161">
        <f>+ET322</f>
        <v/>
      </c>
      <c r="FA364" s="161">
        <f>+EU322</f>
        <v/>
      </c>
      <c r="FB364" s="161">
        <f>+EV322</f>
        <v/>
      </c>
      <c r="FC364" s="161">
        <f>+EW322</f>
        <v/>
      </c>
      <c r="FD364" s="161">
        <f>+EX322</f>
        <v/>
      </c>
    </row>
    <row r="365">
      <c r="AV365" s="161">
        <f>+IF(ISERROR(PV($E$13,A366,,D366)),0,(PV($E$13,A366,,D366)))</f>
        <v/>
      </c>
      <c r="AW365" s="161">
        <f>+IF(ISERROR(PV($E$13,A366,,#REF!)),0,(PV($E$13,A366,,#REF!)))</f>
        <v/>
      </c>
      <c r="DT365" s="161">
        <f>+DN323</f>
        <v/>
      </c>
      <c r="DU365" s="161">
        <f>+DO323</f>
        <v/>
      </c>
      <c r="DV365" s="161">
        <f>+DP323</f>
        <v/>
      </c>
      <c r="DW365" s="161">
        <f>+DQ323</f>
        <v/>
      </c>
      <c r="DX365" s="161">
        <f>+DR323</f>
        <v/>
      </c>
      <c r="DY365" s="161">
        <f>+DS323</f>
        <v/>
      </c>
      <c r="DZ365" s="161">
        <f>+DT323</f>
        <v/>
      </c>
      <c r="EA365" s="161">
        <f>+DU323</f>
        <v/>
      </c>
      <c r="EB365" s="161">
        <f>+DV323</f>
        <v/>
      </c>
      <c r="EC365" s="161">
        <f>+DW323</f>
        <v/>
      </c>
      <c r="ED365" s="161">
        <f>+DX323</f>
        <v/>
      </c>
      <c r="EE365" s="161">
        <f>+DY323</f>
        <v/>
      </c>
      <c r="EF365" s="161">
        <f>+DZ323</f>
        <v/>
      </c>
      <c r="EG365" s="161">
        <f>+EA323</f>
        <v/>
      </c>
      <c r="EH365" s="161">
        <f>+EB323</f>
        <v/>
      </c>
      <c r="EI365" s="161">
        <f>+EC323</f>
        <v/>
      </c>
      <c r="EJ365" s="161">
        <f>+ED323</f>
        <v/>
      </c>
      <c r="EK365" s="161">
        <f>+EE323</f>
        <v/>
      </c>
      <c r="EL365" s="161">
        <f>+EF323</f>
        <v/>
      </c>
      <c r="EM365" s="161">
        <f>+EG323</f>
        <v/>
      </c>
      <c r="EN365" s="161">
        <f>+EH323</f>
        <v/>
      </c>
      <c r="EO365" s="161">
        <f>+EI323</f>
        <v/>
      </c>
      <c r="EP365" s="161">
        <f>+EJ323</f>
        <v/>
      </c>
      <c r="EQ365" s="161">
        <f>+EK323</f>
        <v/>
      </c>
      <c r="ER365" s="161">
        <f>+EL323</f>
        <v/>
      </c>
      <c r="ES365" s="161">
        <f>+EM323</f>
        <v/>
      </c>
      <c r="ET365" s="161">
        <f>+EN323</f>
        <v/>
      </c>
      <c r="EU365" s="161">
        <f>+EO323</f>
        <v/>
      </c>
      <c r="EV365" s="161">
        <f>+EP323</f>
        <v/>
      </c>
      <c r="EW365" s="161">
        <f>+EQ323</f>
        <v/>
      </c>
      <c r="EX365" s="161">
        <f>+ER323</f>
        <v/>
      </c>
      <c r="EY365" s="161">
        <f>+ES323</f>
        <v/>
      </c>
      <c r="EZ365" s="161">
        <f>+ET323</f>
        <v/>
      </c>
      <c r="FA365" s="161">
        <f>+EU323</f>
        <v/>
      </c>
      <c r="FB365" s="161">
        <f>+EV323</f>
        <v/>
      </c>
      <c r="FC365" s="161">
        <f>+EW323</f>
        <v/>
      </c>
      <c r="FD365" s="161">
        <f>+EX323</f>
        <v/>
      </c>
    </row>
    <row r="366" ht="13.5" customHeight="1" thickBot="1">
      <c r="AV366" s="161">
        <f>+IF(ISERROR(PV($E$13,A367,,D367)),0,(PV($E$13,A367,,D367)))</f>
        <v/>
      </c>
      <c r="AW366" s="161">
        <f>+IF(ISERROR(PV($E$13,A367,,#REF!)),0,(PV($E$13,A367,,#REF!)))</f>
        <v/>
      </c>
      <c r="DT366" s="192">
        <f>+DN324</f>
        <v/>
      </c>
      <c r="DU366" s="192">
        <f>+DO324</f>
        <v/>
      </c>
      <c r="DV366" s="192">
        <f>+DP324</f>
        <v/>
      </c>
      <c r="DW366" s="192">
        <f>+DQ324</f>
        <v/>
      </c>
      <c r="DX366" s="192">
        <f>+DR324</f>
        <v/>
      </c>
      <c r="DY366" s="192">
        <f>+DS324</f>
        <v/>
      </c>
      <c r="DZ366" s="192">
        <f>+DT324</f>
        <v/>
      </c>
      <c r="EA366" s="192">
        <f>+DU324</f>
        <v/>
      </c>
      <c r="EB366" s="192">
        <f>+DV324</f>
        <v/>
      </c>
      <c r="EC366" s="192">
        <f>+DW324</f>
        <v/>
      </c>
      <c r="ED366" s="192">
        <f>+DX324</f>
        <v/>
      </c>
      <c r="EE366" s="192">
        <f>+DY324</f>
        <v/>
      </c>
      <c r="EF366" s="192">
        <f>+DZ324</f>
        <v/>
      </c>
      <c r="EG366" s="192">
        <f>+EA324</f>
        <v/>
      </c>
      <c r="EH366" s="192">
        <f>+EB324</f>
        <v/>
      </c>
      <c r="EI366" s="192">
        <f>+EC324</f>
        <v/>
      </c>
      <c r="EJ366" s="192">
        <f>+ED324</f>
        <v/>
      </c>
      <c r="EK366" s="192">
        <f>+EE324</f>
        <v/>
      </c>
      <c r="EL366" s="192">
        <f>+EF324</f>
        <v/>
      </c>
      <c r="EM366" s="192">
        <f>+EG324</f>
        <v/>
      </c>
      <c r="EN366" s="192">
        <f>+EH324</f>
        <v/>
      </c>
      <c r="EO366" s="192">
        <f>+EI324</f>
        <v/>
      </c>
      <c r="EP366" s="192">
        <f>+EJ324</f>
        <v/>
      </c>
      <c r="EQ366" s="192">
        <f>+EK324</f>
        <v/>
      </c>
      <c r="ER366" s="192">
        <f>+EL324</f>
        <v/>
      </c>
      <c r="ES366" s="192">
        <f>+EM324</f>
        <v/>
      </c>
      <c r="ET366" s="192">
        <f>+EN324</f>
        <v/>
      </c>
      <c r="EU366" s="192">
        <f>+EO324</f>
        <v/>
      </c>
      <c r="EV366" s="192">
        <f>+EP324</f>
        <v/>
      </c>
      <c r="EW366" s="192">
        <f>+EQ324</f>
        <v/>
      </c>
      <c r="EX366" s="192">
        <f>+ER324</f>
        <v/>
      </c>
      <c r="EY366" s="192">
        <f>+ES324</f>
        <v/>
      </c>
      <c r="EZ366" s="192">
        <f>+ET324</f>
        <v/>
      </c>
      <c r="FA366" s="192">
        <f>+EU324</f>
        <v/>
      </c>
      <c r="FB366" s="192">
        <f>+EV324</f>
        <v/>
      </c>
      <c r="FC366" s="192">
        <f>+EW324</f>
        <v/>
      </c>
      <c r="FD366" s="192">
        <f>+EX324</f>
        <v/>
      </c>
    </row>
    <row r="367" ht="13.5" customHeight="1" thickTop="1">
      <c r="AV367" s="161">
        <f>+IF(ISERROR(PV($E$13,A368,,D368)),0,(PV($E$13,A368,,D368)))</f>
        <v/>
      </c>
      <c r="AW367" s="161">
        <f>+IF(ISERROR(PV($E$13,A368,,#REF!)),0,(PV($E$13,A368,,#REF!)))</f>
        <v/>
      </c>
      <c r="DT367" s="161">
        <f>+DN325</f>
        <v/>
      </c>
      <c r="DU367" s="161">
        <f>+DO325</f>
        <v/>
      </c>
      <c r="DV367" s="161">
        <f>+DP325</f>
        <v/>
      </c>
      <c r="DW367" s="161">
        <f>+DQ325</f>
        <v/>
      </c>
      <c r="DX367" s="161">
        <f>+DR325</f>
        <v/>
      </c>
      <c r="DY367" s="161">
        <f>+DS325</f>
        <v/>
      </c>
      <c r="DZ367" s="161">
        <f>+DT325</f>
        <v/>
      </c>
      <c r="EA367" s="161">
        <f>+DU325</f>
        <v/>
      </c>
      <c r="EB367" s="161">
        <f>+DV325</f>
        <v/>
      </c>
      <c r="EC367" s="161">
        <f>+DW325</f>
        <v/>
      </c>
      <c r="ED367" s="161">
        <f>+DX325</f>
        <v/>
      </c>
      <c r="EE367" s="161">
        <f>+DY325</f>
        <v/>
      </c>
      <c r="EF367" s="161">
        <f>+DZ325</f>
        <v/>
      </c>
      <c r="EG367" s="161">
        <f>+EA325</f>
        <v/>
      </c>
      <c r="EH367" s="161">
        <f>+EB325</f>
        <v/>
      </c>
      <c r="EI367" s="161">
        <f>+EC325</f>
        <v/>
      </c>
      <c r="EJ367" s="161">
        <f>+ED325</f>
        <v/>
      </c>
      <c r="EK367" s="161">
        <f>+EE325</f>
        <v/>
      </c>
      <c r="EL367" s="161">
        <f>+EF325</f>
        <v/>
      </c>
      <c r="EM367" s="161">
        <f>+EG325</f>
        <v/>
      </c>
      <c r="EN367" s="161">
        <f>+EH325</f>
        <v/>
      </c>
      <c r="EO367" s="161">
        <f>+EI325</f>
        <v/>
      </c>
      <c r="EP367" s="161">
        <f>+EJ325</f>
        <v/>
      </c>
      <c r="EQ367" s="161">
        <f>+EK325</f>
        <v/>
      </c>
      <c r="ER367" s="161">
        <f>+EL325</f>
        <v/>
      </c>
      <c r="ES367" s="161">
        <f>+EM325</f>
        <v/>
      </c>
      <c r="ET367" s="161">
        <f>+EN325</f>
        <v/>
      </c>
      <c r="EU367" s="161">
        <f>+EO325</f>
        <v/>
      </c>
      <c r="EV367" s="161">
        <f>+EP325</f>
        <v/>
      </c>
      <c r="EW367" s="161">
        <f>+EQ325</f>
        <v/>
      </c>
      <c r="EX367" s="161">
        <f>+ER325</f>
        <v/>
      </c>
      <c r="EY367" s="161">
        <f>+ES325</f>
        <v/>
      </c>
      <c r="EZ367" s="161">
        <f>+ET325</f>
        <v/>
      </c>
      <c r="FA367" s="161">
        <f>+EU325</f>
        <v/>
      </c>
      <c r="FB367" s="161">
        <f>+EV325</f>
        <v/>
      </c>
      <c r="FC367" s="161">
        <f>+EW325</f>
        <v/>
      </c>
      <c r="FD367" s="161">
        <f>+EX325</f>
        <v/>
      </c>
    </row>
    <row r="368" ht="13.5" customHeight="1" thickBot="1">
      <c r="AV368" s="161">
        <f>+IF(ISERROR(PV($E$13,A369,,D369)),0,(PV($E$13,A369,,D369)))</f>
        <v/>
      </c>
      <c r="AW368" s="161">
        <f>+IF(ISERROR(PV($E$13,A369,,#REF!)),0,(PV($E$13,A369,,#REF!)))</f>
        <v/>
      </c>
      <c r="DS368" s="1564" t="n">
        <v>32</v>
      </c>
      <c r="DT368" s="192">
        <f>+DN326</f>
        <v/>
      </c>
      <c r="DU368" s="192">
        <f>+DO326</f>
        <v/>
      </c>
      <c r="DV368" s="192">
        <f>+DP326</f>
        <v/>
      </c>
      <c r="DW368" s="192">
        <f>+DQ326</f>
        <v/>
      </c>
      <c r="DX368" s="192">
        <f>+DR326</f>
        <v/>
      </c>
      <c r="DY368" s="192">
        <f>+DS326</f>
        <v/>
      </c>
      <c r="DZ368" s="192">
        <f>+DT326</f>
        <v/>
      </c>
      <c r="EA368" s="192">
        <f>+DU326</f>
        <v/>
      </c>
      <c r="EB368" s="192">
        <f>+DV326</f>
        <v/>
      </c>
      <c r="EC368" s="192">
        <f>+DW326</f>
        <v/>
      </c>
      <c r="ED368" s="192">
        <f>+DX326</f>
        <v/>
      </c>
      <c r="EE368" s="192">
        <f>+DY326</f>
        <v/>
      </c>
      <c r="EF368" s="192">
        <f>+DZ326</f>
        <v/>
      </c>
      <c r="EG368" s="192">
        <f>+EA326</f>
        <v/>
      </c>
      <c r="EH368" s="192">
        <f>+EB326</f>
        <v/>
      </c>
      <c r="EI368" s="192">
        <f>+EC326</f>
        <v/>
      </c>
      <c r="EJ368" s="192">
        <f>+ED326</f>
        <v/>
      </c>
      <c r="EK368" s="192">
        <f>+EE326</f>
        <v/>
      </c>
      <c r="EL368" s="192">
        <f>+EF326</f>
        <v/>
      </c>
      <c r="EM368" s="192">
        <f>+EG326</f>
        <v/>
      </c>
      <c r="EN368" s="192">
        <f>+EH326</f>
        <v/>
      </c>
      <c r="EO368" s="192">
        <f>+EI326</f>
        <v/>
      </c>
      <c r="EP368" s="192">
        <f>+EJ326</f>
        <v/>
      </c>
      <c r="EQ368" s="192">
        <f>+EK326</f>
        <v/>
      </c>
      <c r="ER368" s="192">
        <f>+EL326</f>
        <v/>
      </c>
      <c r="ES368" s="192">
        <f>+EM326</f>
        <v/>
      </c>
      <c r="ET368" s="192">
        <f>+EN326</f>
        <v/>
      </c>
      <c r="EU368" s="192">
        <f>+EO326</f>
        <v/>
      </c>
      <c r="EV368" s="192">
        <f>+EP326</f>
        <v/>
      </c>
      <c r="EW368" s="192">
        <f>+EQ326</f>
        <v/>
      </c>
      <c r="EX368" s="192">
        <f>+ER326</f>
        <v/>
      </c>
      <c r="EY368" s="192">
        <f>+ES326</f>
        <v/>
      </c>
      <c r="EZ368" s="192">
        <f>+ET326</f>
        <v/>
      </c>
      <c r="FA368" s="192">
        <f>+EU326</f>
        <v/>
      </c>
      <c r="FB368" s="192">
        <f>+EV326</f>
        <v/>
      </c>
      <c r="FC368" s="192">
        <f>+EW326</f>
        <v/>
      </c>
      <c r="FD368" s="192">
        <f>+EX326</f>
        <v/>
      </c>
    </row>
    <row r="369" ht="13.5" customHeight="1" thickTop="1">
      <c r="AV369" s="161">
        <f>+IF(ISERROR(PV($E$13,A370,,D370)),0,(PV($E$13,A370,,D370)))</f>
        <v/>
      </c>
      <c r="AW369" s="161">
        <f>+IF(ISERROR(PV($E$13,A370,,#REF!)),0,(PV($E$13,A370,,#REF!)))</f>
        <v/>
      </c>
      <c r="DT369" s="161">
        <f>+DN327</f>
        <v/>
      </c>
      <c r="DU369" s="161">
        <f>+DO327</f>
        <v/>
      </c>
      <c r="DV369" s="161">
        <f>+DP327</f>
        <v/>
      </c>
      <c r="DW369" s="161">
        <f>+DQ327</f>
        <v/>
      </c>
      <c r="DX369" s="161">
        <f>+DR327</f>
        <v/>
      </c>
      <c r="DY369" s="161">
        <f>+DS327</f>
        <v/>
      </c>
      <c r="DZ369" s="161">
        <f>+DT327</f>
        <v/>
      </c>
      <c r="EA369" s="161">
        <f>+DU327</f>
        <v/>
      </c>
      <c r="EB369" s="161">
        <f>+DV327</f>
        <v/>
      </c>
      <c r="EC369" s="161">
        <f>+DW327</f>
        <v/>
      </c>
      <c r="ED369" s="161">
        <f>+DX327</f>
        <v/>
      </c>
      <c r="EE369" s="161">
        <f>+DY327</f>
        <v/>
      </c>
      <c r="EF369" s="161">
        <f>+DZ327</f>
        <v/>
      </c>
      <c r="EG369" s="161">
        <f>+EA327</f>
        <v/>
      </c>
      <c r="EH369" s="161">
        <f>+EB327</f>
        <v/>
      </c>
      <c r="EI369" s="161">
        <f>+EC327</f>
        <v/>
      </c>
      <c r="EJ369" s="161">
        <f>+ED327</f>
        <v/>
      </c>
      <c r="EK369" s="161">
        <f>+EE327</f>
        <v/>
      </c>
      <c r="EL369" s="161">
        <f>+EF327</f>
        <v/>
      </c>
      <c r="EM369" s="161">
        <f>+EG327</f>
        <v/>
      </c>
      <c r="EN369" s="161">
        <f>+EH327</f>
        <v/>
      </c>
      <c r="EO369" s="161">
        <f>+EI327</f>
        <v/>
      </c>
      <c r="EP369" s="161">
        <f>+EJ327</f>
        <v/>
      </c>
      <c r="EQ369" s="161">
        <f>+EK327</f>
        <v/>
      </c>
      <c r="ER369" s="161">
        <f>+EL327</f>
        <v/>
      </c>
      <c r="ES369" s="161">
        <f>+EM327</f>
        <v/>
      </c>
      <c r="ET369" s="161">
        <f>+EN327</f>
        <v/>
      </c>
      <c r="EU369" s="161">
        <f>+EO327</f>
        <v/>
      </c>
      <c r="EV369" s="161">
        <f>+EP327</f>
        <v/>
      </c>
      <c r="EW369" s="161">
        <f>+EQ327</f>
        <v/>
      </c>
      <c r="EX369" s="161">
        <f>+ER327</f>
        <v/>
      </c>
      <c r="EY369" s="161">
        <f>+ES327</f>
        <v/>
      </c>
      <c r="EZ369" s="161">
        <f>+ET327</f>
        <v/>
      </c>
      <c r="FA369" s="161">
        <f>+EU327</f>
        <v/>
      </c>
      <c r="FB369" s="161">
        <f>+EV327</f>
        <v/>
      </c>
      <c r="FC369" s="161">
        <f>+EW327</f>
        <v/>
      </c>
      <c r="FD369" s="161">
        <f>+EX327</f>
        <v/>
      </c>
    </row>
    <row r="370">
      <c r="AV370" s="161">
        <f>+IF(ISERROR(PV($E$13,A371,,D371)),0,(PV($E$13,A371,,D371)))</f>
        <v/>
      </c>
      <c r="AW370" s="161">
        <f>+IF(ISERROR(PV($E$13,A371,,#REF!)),0,(PV($E$13,A371,,#REF!)))</f>
        <v/>
      </c>
      <c r="DU370" s="1564">
        <f>+DO328</f>
        <v/>
      </c>
      <c r="DV370" s="1564">
        <f>+DP328</f>
        <v/>
      </c>
      <c r="DW370" s="1564">
        <f>+DQ328</f>
        <v/>
      </c>
      <c r="DX370" s="1564">
        <f>+DR328</f>
        <v/>
      </c>
      <c r="DY370" s="1564">
        <f>+DS328</f>
        <v/>
      </c>
      <c r="DZ370" s="1564">
        <f>+DT328</f>
        <v/>
      </c>
      <c r="EA370" s="1564">
        <f>+DU328</f>
        <v/>
      </c>
      <c r="EB370" s="1564">
        <f>+DV328</f>
        <v/>
      </c>
      <c r="EC370" s="1564">
        <f>+DW328</f>
        <v/>
      </c>
      <c r="ED370" s="1564">
        <f>+DX328</f>
        <v/>
      </c>
      <c r="EE370" s="1564">
        <f>+DY328</f>
        <v/>
      </c>
      <c r="EF370" s="1564">
        <f>+DZ328</f>
        <v/>
      </c>
      <c r="EG370" s="1564">
        <f>+EA328</f>
        <v/>
      </c>
      <c r="EH370" s="1564">
        <f>+EB328</f>
        <v/>
      </c>
      <c r="EI370" s="1564">
        <f>+EC328</f>
        <v/>
      </c>
      <c r="EJ370" s="1564">
        <f>+ED328</f>
        <v/>
      </c>
      <c r="EK370" s="1564">
        <f>+EE328</f>
        <v/>
      </c>
      <c r="EL370" s="1564">
        <f>+EF328</f>
        <v/>
      </c>
      <c r="EM370" s="1564">
        <f>+EG328</f>
        <v/>
      </c>
      <c r="EN370" s="1564">
        <f>+EH328</f>
        <v/>
      </c>
      <c r="EO370" s="1564">
        <f>+EI328</f>
        <v/>
      </c>
      <c r="EP370" s="1564">
        <f>+EJ328</f>
        <v/>
      </c>
      <c r="EQ370" s="1564">
        <f>+EK328</f>
        <v/>
      </c>
      <c r="ER370" s="1564">
        <f>+EL328</f>
        <v/>
      </c>
      <c r="ES370" s="1564">
        <f>+EM328</f>
        <v/>
      </c>
      <c r="ET370" s="1564">
        <f>+EN328</f>
        <v/>
      </c>
      <c r="EU370" s="1564">
        <f>+EO328</f>
        <v/>
      </c>
      <c r="EV370" s="1564">
        <f>+EP328</f>
        <v/>
      </c>
      <c r="EW370" s="1564">
        <f>+EQ328</f>
        <v/>
      </c>
      <c r="EX370" s="1564">
        <f>+ER328</f>
        <v/>
      </c>
      <c r="EY370" s="1564">
        <f>+ES328</f>
        <v/>
      </c>
      <c r="EZ370" s="1564">
        <f>+ET328</f>
        <v/>
      </c>
      <c r="FA370" s="1564">
        <f>+EU328</f>
        <v/>
      </c>
      <c r="FB370" s="1564">
        <f>+EV328</f>
        <v/>
      </c>
      <c r="FC370" s="1564">
        <f>+EW328</f>
        <v/>
      </c>
      <c r="FD370" s="1564">
        <f>+EX328</f>
        <v/>
      </c>
    </row>
    <row r="371">
      <c r="AV371" s="161">
        <f>+IF(ISERROR(PV($E$13,A372,,D372)),0,(PV($E$13,A372,,D372)))</f>
        <v/>
      </c>
      <c r="AW371" s="161">
        <f>+IF(ISERROR(PV($E$13,A372,,#REF!)),0,(PV($E$13,A372,,#REF!)))</f>
        <v/>
      </c>
      <c r="DU371" s="161">
        <f>+DO329</f>
        <v/>
      </c>
      <c r="DV371" s="161">
        <f>+DP329</f>
        <v/>
      </c>
      <c r="DW371" s="161">
        <f>+DQ329</f>
        <v/>
      </c>
      <c r="DX371" s="161">
        <f>+DR329</f>
        <v/>
      </c>
      <c r="DY371" s="161">
        <f>+DS329</f>
        <v/>
      </c>
      <c r="DZ371" s="161">
        <f>+DT329</f>
        <v/>
      </c>
      <c r="EA371" s="161">
        <f>+DU329</f>
        <v/>
      </c>
      <c r="EB371" s="161">
        <f>+DV329</f>
        <v/>
      </c>
      <c r="EC371" s="161">
        <f>+DW329</f>
        <v/>
      </c>
      <c r="ED371" s="161">
        <f>+DX329</f>
        <v/>
      </c>
      <c r="EE371" s="161">
        <f>+DY329</f>
        <v/>
      </c>
      <c r="EF371" s="161">
        <f>+DZ329</f>
        <v/>
      </c>
      <c r="EG371" s="161">
        <f>+EA329</f>
        <v/>
      </c>
      <c r="EH371" s="161">
        <f>+EB329</f>
        <v/>
      </c>
      <c r="EI371" s="161">
        <f>+EC329</f>
        <v/>
      </c>
      <c r="EJ371" s="161">
        <f>+ED329</f>
        <v/>
      </c>
      <c r="EK371" s="161">
        <f>+EE329</f>
        <v/>
      </c>
      <c r="EL371" s="161">
        <f>+EF329</f>
        <v/>
      </c>
      <c r="EM371" s="161">
        <f>+EG329</f>
        <v/>
      </c>
      <c r="EN371" s="161">
        <f>+EH329</f>
        <v/>
      </c>
      <c r="EO371" s="161">
        <f>+EI329</f>
        <v/>
      </c>
      <c r="EP371" s="161">
        <f>+EJ329</f>
        <v/>
      </c>
      <c r="EQ371" s="161">
        <f>+EK329</f>
        <v/>
      </c>
      <c r="ER371" s="161">
        <f>+EL329</f>
        <v/>
      </c>
      <c r="ES371" s="161">
        <f>+EM329</f>
        <v/>
      </c>
      <c r="ET371" s="161">
        <f>+EN329</f>
        <v/>
      </c>
      <c r="EU371" s="161">
        <f>+EO329</f>
        <v/>
      </c>
      <c r="EV371" s="161">
        <f>+EP329</f>
        <v/>
      </c>
      <c r="EW371" s="161">
        <f>+EQ329</f>
        <v/>
      </c>
      <c r="EX371" s="161">
        <f>+ER329</f>
        <v/>
      </c>
      <c r="EY371" s="161">
        <f>+ES329</f>
        <v/>
      </c>
      <c r="EZ371" s="161">
        <f>+ET329</f>
        <v/>
      </c>
      <c r="FA371" s="161">
        <f>+EU329</f>
        <v/>
      </c>
      <c r="FB371" s="161">
        <f>+EV329</f>
        <v/>
      </c>
      <c r="FC371" s="161">
        <f>+EW329</f>
        <v/>
      </c>
      <c r="FD371" s="161">
        <f>+EX329</f>
        <v/>
      </c>
      <c r="FE371" s="161">
        <f>+EY329</f>
        <v/>
      </c>
    </row>
    <row r="372">
      <c r="AV372" s="161">
        <f>+IF(ISERROR(PV($E$13,A373,,D373)),0,(PV($E$13,A373,,D373)))</f>
        <v/>
      </c>
      <c r="AW372" s="161">
        <f>+IF(ISERROR(PV($E$13,A373,,#REF!)),0,(PV($E$13,A373,,#REF!)))</f>
        <v/>
      </c>
      <c r="DU372" s="161">
        <f>+DO330</f>
        <v/>
      </c>
      <c r="DV372" s="161">
        <f>+DP330</f>
        <v/>
      </c>
      <c r="DW372" s="161">
        <f>+DQ330</f>
        <v/>
      </c>
      <c r="DX372" s="161">
        <f>+DR330</f>
        <v/>
      </c>
      <c r="DY372" s="161">
        <f>+DS330</f>
        <v/>
      </c>
      <c r="DZ372" s="161">
        <f>+DT330</f>
        <v/>
      </c>
      <c r="EA372" s="161">
        <f>+DU330</f>
        <v/>
      </c>
      <c r="EB372" s="161">
        <f>+DV330</f>
        <v/>
      </c>
      <c r="EC372" s="161">
        <f>+DW330</f>
        <v/>
      </c>
      <c r="ED372" s="161">
        <f>+DX330</f>
        <v/>
      </c>
      <c r="EE372" s="161">
        <f>+DY330</f>
        <v/>
      </c>
      <c r="EF372" s="161">
        <f>+DZ330</f>
        <v/>
      </c>
      <c r="EG372" s="161">
        <f>+EA330</f>
        <v/>
      </c>
      <c r="EH372" s="161">
        <f>+EB330</f>
        <v/>
      </c>
      <c r="EI372" s="161">
        <f>+EC330</f>
        <v/>
      </c>
      <c r="EJ372" s="161">
        <f>+ED330</f>
        <v/>
      </c>
      <c r="EK372" s="161">
        <f>+EE330</f>
        <v/>
      </c>
      <c r="EL372" s="161">
        <f>+EF330</f>
        <v/>
      </c>
      <c r="EM372" s="161">
        <f>+EG330</f>
        <v/>
      </c>
      <c r="EN372" s="161">
        <f>+EH330</f>
        <v/>
      </c>
      <c r="EO372" s="161">
        <f>+EI330</f>
        <v/>
      </c>
      <c r="EP372" s="161">
        <f>+EJ330</f>
        <v/>
      </c>
      <c r="EQ372" s="161">
        <f>+EK330</f>
        <v/>
      </c>
      <c r="ER372" s="161">
        <f>+EL330</f>
        <v/>
      </c>
      <c r="ES372" s="161">
        <f>+EM330</f>
        <v/>
      </c>
      <c r="ET372" s="161">
        <f>+EN330</f>
        <v/>
      </c>
      <c r="EU372" s="161">
        <f>+EO330</f>
        <v/>
      </c>
      <c r="EV372" s="161">
        <f>+EP330</f>
        <v/>
      </c>
      <c r="EW372" s="161">
        <f>+EQ330</f>
        <v/>
      </c>
      <c r="EX372" s="161">
        <f>+ER330</f>
        <v/>
      </c>
      <c r="EY372" s="161">
        <f>+ES330</f>
        <v/>
      </c>
      <c r="EZ372" s="161">
        <f>+ET330</f>
        <v/>
      </c>
      <c r="FA372" s="161">
        <f>+EU330</f>
        <v/>
      </c>
      <c r="FB372" s="161">
        <f>+EV330</f>
        <v/>
      </c>
      <c r="FC372" s="161">
        <f>+EW330</f>
        <v/>
      </c>
      <c r="FD372" s="161">
        <f>+EX330</f>
        <v/>
      </c>
      <c r="FE372" s="161">
        <f>+EY330</f>
        <v/>
      </c>
    </row>
    <row r="373" ht="13.5" customHeight="1" thickBot="1">
      <c r="AV373" s="161">
        <f>+IF(ISERROR(PV($E$13,A374,,D374)),0,(PV($E$13,A374,,D374)))</f>
        <v/>
      </c>
      <c r="AW373" s="161">
        <f>+IF(ISERROR(PV($E$13,A374,,#REF!)),0,(PV($E$13,A374,,#REF!)))</f>
        <v/>
      </c>
      <c r="DU373" s="192">
        <f>+DO331</f>
        <v/>
      </c>
      <c r="DV373" s="192">
        <f>+DP331</f>
        <v/>
      </c>
      <c r="DW373" s="192">
        <f>+DQ331</f>
        <v/>
      </c>
      <c r="DX373" s="192">
        <f>+DR331</f>
        <v/>
      </c>
      <c r="DY373" s="192">
        <f>+DS331</f>
        <v/>
      </c>
      <c r="DZ373" s="192">
        <f>+DT331</f>
        <v/>
      </c>
      <c r="EA373" s="192">
        <f>+DU331</f>
        <v/>
      </c>
      <c r="EB373" s="192">
        <f>+DV331</f>
        <v/>
      </c>
      <c r="EC373" s="192">
        <f>+DW331</f>
        <v/>
      </c>
      <c r="ED373" s="192">
        <f>+DX331</f>
        <v/>
      </c>
      <c r="EE373" s="192">
        <f>+DY331</f>
        <v/>
      </c>
      <c r="EF373" s="192">
        <f>+DZ331</f>
        <v/>
      </c>
      <c r="EG373" s="192">
        <f>+EA331</f>
        <v/>
      </c>
      <c r="EH373" s="192">
        <f>+EB331</f>
        <v/>
      </c>
      <c r="EI373" s="192">
        <f>+EC331</f>
        <v/>
      </c>
      <c r="EJ373" s="192">
        <f>+ED331</f>
        <v/>
      </c>
      <c r="EK373" s="192">
        <f>+EE331</f>
        <v/>
      </c>
      <c r="EL373" s="192">
        <f>+EF331</f>
        <v/>
      </c>
      <c r="EM373" s="192">
        <f>+EG331</f>
        <v/>
      </c>
      <c r="EN373" s="192">
        <f>+EH331</f>
        <v/>
      </c>
      <c r="EO373" s="192">
        <f>+EI331</f>
        <v/>
      </c>
      <c r="EP373" s="192">
        <f>+EJ331</f>
        <v/>
      </c>
      <c r="EQ373" s="192">
        <f>+EK331</f>
        <v/>
      </c>
      <c r="ER373" s="192">
        <f>+EL331</f>
        <v/>
      </c>
      <c r="ES373" s="192">
        <f>+EM331</f>
        <v/>
      </c>
      <c r="ET373" s="192">
        <f>+EN331</f>
        <v/>
      </c>
      <c r="EU373" s="192">
        <f>+EO331</f>
        <v/>
      </c>
      <c r="EV373" s="192">
        <f>+EP331</f>
        <v/>
      </c>
      <c r="EW373" s="192">
        <f>+EQ331</f>
        <v/>
      </c>
      <c r="EX373" s="192">
        <f>+ER331</f>
        <v/>
      </c>
      <c r="EY373" s="192">
        <f>+ES331</f>
        <v/>
      </c>
      <c r="EZ373" s="192">
        <f>+ET331</f>
        <v/>
      </c>
      <c r="FA373" s="192">
        <f>+EU331</f>
        <v/>
      </c>
      <c r="FB373" s="192">
        <f>+EV331</f>
        <v/>
      </c>
      <c r="FC373" s="192">
        <f>+EW331</f>
        <v/>
      </c>
      <c r="FD373" s="192">
        <f>+EX331</f>
        <v/>
      </c>
      <c r="FE373" s="192">
        <f>+EY331</f>
        <v/>
      </c>
    </row>
    <row r="374" ht="13.5" customHeight="1" thickTop="1">
      <c r="AV374" s="161">
        <f>+IF(ISERROR(PV($E$13,A375,,D375)),0,(PV($E$13,A375,,D375)))</f>
        <v/>
      </c>
      <c r="AW374" s="161">
        <f>+IF(ISERROR(PV($E$13,A375,,#REF!)),0,(PV($E$13,A375,,#REF!)))</f>
        <v/>
      </c>
      <c r="DU374" s="161">
        <f>+DO332</f>
        <v/>
      </c>
      <c r="DV374" s="161">
        <f>+DP332</f>
        <v/>
      </c>
      <c r="DW374" s="161">
        <f>+DQ332</f>
        <v/>
      </c>
      <c r="DX374" s="161">
        <f>+DR332</f>
        <v/>
      </c>
      <c r="DY374" s="161">
        <f>+DS332</f>
        <v/>
      </c>
      <c r="DZ374" s="161">
        <f>+DT332</f>
        <v/>
      </c>
      <c r="EA374" s="161">
        <f>+DU332</f>
        <v/>
      </c>
      <c r="EB374" s="161">
        <f>+DV332</f>
        <v/>
      </c>
      <c r="EC374" s="161">
        <f>+DW332</f>
        <v/>
      </c>
      <c r="ED374" s="161">
        <f>+DX332</f>
        <v/>
      </c>
      <c r="EE374" s="161">
        <f>+DY332</f>
        <v/>
      </c>
      <c r="EF374" s="161">
        <f>+DZ332</f>
        <v/>
      </c>
      <c r="EG374" s="161">
        <f>+EA332</f>
        <v/>
      </c>
      <c r="EH374" s="161">
        <f>+EB332</f>
        <v/>
      </c>
      <c r="EI374" s="161">
        <f>+EC332</f>
        <v/>
      </c>
      <c r="EJ374" s="161">
        <f>+ED332</f>
        <v/>
      </c>
      <c r="EK374" s="161">
        <f>+EE332</f>
        <v/>
      </c>
      <c r="EL374" s="161">
        <f>+EF332</f>
        <v/>
      </c>
      <c r="EM374" s="161">
        <f>+EG332</f>
        <v/>
      </c>
      <c r="EN374" s="161">
        <f>+EH332</f>
        <v/>
      </c>
      <c r="EO374" s="161">
        <f>+EI332</f>
        <v/>
      </c>
      <c r="EP374" s="161">
        <f>+EJ332</f>
        <v/>
      </c>
      <c r="EQ374" s="161">
        <f>+EK332</f>
        <v/>
      </c>
      <c r="ER374" s="161">
        <f>+EL332</f>
        <v/>
      </c>
      <c r="ES374" s="161">
        <f>+EM332</f>
        <v/>
      </c>
      <c r="ET374" s="161">
        <f>+EN332</f>
        <v/>
      </c>
      <c r="EU374" s="161">
        <f>+EO332</f>
        <v/>
      </c>
      <c r="EV374" s="161">
        <f>+EP332</f>
        <v/>
      </c>
      <c r="EW374" s="161">
        <f>+EQ332</f>
        <v/>
      </c>
      <c r="EX374" s="161">
        <f>+ER332</f>
        <v/>
      </c>
      <c r="EY374" s="161">
        <f>+ES332</f>
        <v/>
      </c>
      <c r="EZ374" s="161">
        <f>+ET332</f>
        <v/>
      </c>
      <c r="FA374" s="161">
        <f>+EU332</f>
        <v/>
      </c>
      <c r="FB374" s="161">
        <f>+EV332</f>
        <v/>
      </c>
      <c r="FC374" s="161">
        <f>+EW332</f>
        <v/>
      </c>
      <c r="FD374" s="161">
        <f>+EX332</f>
        <v/>
      </c>
      <c r="FE374" s="161">
        <f>+EY332</f>
        <v/>
      </c>
    </row>
    <row r="375" ht="13.5" customHeight="1" thickBot="1">
      <c r="AV375" s="161">
        <f>+IF(ISERROR(PV($E$13,A376,,D376)),0,(PV($E$13,A376,,D376)))</f>
        <v/>
      </c>
      <c r="AW375" s="161">
        <f>+IF(ISERROR(PV($E$13,A376,,#REF!)),0,(PV($E$13,A376,,#REF!)))</f>
        <v/>
      </c>
      <c r="DT375" s="1564" t="n">
        <v>33</v>
      </c>
      <c r="DU375" s="192">
        <f>+DO333</f>
        <v/>
      </c>
      <c r="DV375" s="192">
        <f>+DP333</f>
        <v/>
      </c>
      <c r="DW375" s="192">
        <f>+DQ333</f>
        <v/>
      </c>
      <c r="DX375" s="192">
        <f>+DR333</f>
        <v/>
      </c>
      <c r="DY375" s="192">
        <f>+DS333</f>
        <v/>
      </c>
      <c r="DZ375" s="192">
        <f>+DT333</f>
        <v/>
      </c>
      <c r="EA375" s="192">
        <f>+DU333</f>
        <v/>
      </c>
      <c r="EB375" s="192">
        <f>+DV333</f>
        <v/>
      </c>
      <c r="EC375" s="192">
        <f>+DW333</f>
        <v/>
      </c>
      <c r="ED375" s="192">
        <f>+DX333</f>
        <v/>
      </c>
      <c r="EE375" s="192">
        <f>+DY333</f>
        <v/>
      </c>
      <c r="EF375" s="192">
        <f>+DZ333</f>
        <v/>
      </c>
      <c r="EG375" s="192">
        <f>+EA333</f>
        <v/>
      </c>
      <c r="EH375" s="192">
        <f>+EB333</f>
        <v/>
      </c>
      <c r="EI375" s="192">
        <f>+EC333</f>
        <v/>
      </c>
      <c r="EJ375" s="192">
        <f>+ED333</f>
        <v/>
      </c>
      <c r="EK375" s="192">
        <f>+EE333</f>
        <v/>
      </c>
      <c r="EL375" s="192">
        <f>+EF333</f>
        <v/>
      </c>
      <c r="EM375" s="192">
        <f>+EG333</f>
        <v/>
      </c>
      <c r="EN375" s="192">
        <f>+EH333</f>
        <v/>
      </c>
      <c r="EO375" s="192">
        <f>+EI333</f>
        <v/>
      </c>
      <c r="EP375" s="192">
        <f>+EJ333</f>
        <v/>
      </c>
      <c r="EQ375" s="192">
        <f>+EK333</f>
        <v/>
      </c>
      <c r="ER375" s="192">
        <f>+EL333</f>
        <v/>
      </c>
      <c r="ES375" s="192">
        <f>+EM333</f>
        <v/>
      </c>
      <c r="ET375" s="192">
        <f>+EN333</f>
        <v/>
      </c>
      <c r="EU375" s="192">
        <f>+EO333</f>
        <v/>
      </c>
      <c r="EV375" s="192">
        <f>+EP333</f>
        <v/>
      </c>
      <c r="EW375" s="192">
        <f>+EQ333</f>
        <v/>
      </c>
      <c r="EX375" s="192">
        <f>+ER333</f>
        <v/>
      </c>
      <c r="EY375" s="192">
        <f>+ES333</f>
        <v/>
      </c>
      <c r="EZ375" s="192">
        <f>+ET333</f>
        <v/>
      </c>
      <c r="FA375" s="192">
        <f>+EU333</f>
        <v/>
      </c>
      <c r="FB375" s="192">
        <f>+EV333</f>
        <v/>
      </c>
      <c r="FC375" s="192">
        <f>+EW333</f>
        <v/>
      </c>
      <c r="FD375" s="192">
        <f>+EX333</f>
        <v/>
      </c>
      <c r="FE375" s="192">
        <f>+EY333</f>
        <v/>
      </c>
    </row>
    <row r="376" ht="13.5" customHeight="1" thickTop="1">
      <c r="AV376" s="161">
        <f>+IF(ISERROR(PV($E$13,A377,,D377)),0,(PV($E$13,A377,,D377)))</f>
        <v/>
      </c>
      <c r="AW376" s="161">
        <f>+IF(ISERROR(PV($E$13,A377,,#REF!)),0,(PV($E$13,A377,,#REF!)))</f>
        <v/>
      </c>
      <c r="DU376" s="161">
        <f>+DO334</f>
        <v/>
      </c>
      <c r="DV376" s="161">
        <f>+DP334</f>
        <v/>
      </c>
      <c r="DW376" s="161">
        <f>+DQ334</f>
        <v/>
      </c>
      <c r="DX376" s="161">
        <f>+DR334</f>
        <v/>
      </c>
      <c r="DY376" s="161">
        <f>+DS334</f>
        <v/>
      </c>
      <c r="DZ376" s="161">
        <f>+DT334</f>
        <v/>
      </c>
      <c r="EA376" s="161">
        <f>+DU334</f>
        <v/>
      </c>
      <c r="EB376" s="161">
        <f>+DV334</f>
        <v/>
      </c>
      <c r="EC376" s="161">
        <f>+DW334</f>
        <v/>
      </c>
      <c r="ED376" s="161">
        <f>+DX334</f>
        <v/>
      </c>
      <c r="EE376" s="161">
        <f>+DY334</f>
        <v/>
      </c>
      <c r="EF376" s="161">
        <f>+DZ334</f>
        <v/>
      </c>
      <c r="EG376" s="161">
        <f>+EA334</f>
        <v/>
      </c>
      <c r="EH376" s="161">
        <f>+EB334</f>
        <v/>
      </c>
      <c r="EI376" s="161">
        <f>+EC334</f>
        <v/>
      </c>
      <c r="EJ376" s="161">
        <f>+ED334</f>
        <v/>
      </c>
      <c r="EK376" s="161">
        <f>+EE334</f>
        <v/>
      </c>
      <c r="EL376" s="161">
        <f>+EF334</f>
        <v/>
      </c>
      <c r="EM376" s="161">
        <f>+EG334</f>
        <v/>
      </c>
      <c r="EN376" s="161">
        <f>+EH334</f>
        <v/>
      </c>
      <c r="EO376" s="161">
        <f>+EI334</f>
        <v/>
      </c>
      <c r="EP376" s="161">
        <f>+EJ334</f>
        <v/>
      </c>
      <c r="EQ376" s="161">
        <f>+EK334</f>
        <v/>
      </c>
      <c r="ER376" s="161">
        <f>+EL334</f>
        <v/>
      </c>
      <c r="ES376" s="161">
        <f>+EM334</f>
        <v/>
      </c>
      <c r="ET376" s="161">
        <f>+EN334</f>
        <v/>
      </c>
      <c r="EU376" s="161">
        <f>+EO334</f>
        <v/>
      </c>
      <c r="EV376" s="161">
        <f>+EP334</f>
        <v/>
      </c>
      <c r="EW376" s="161">
        <f>+EQ334</f>
        <v/>
      </c>
      <c r="EX376" s="161">
        <f>+ER334</f>
        <v/>
      </c>
      <c r="EY376" s="161">
        <f>+ES334</f>
        <v/>
      </c>
      <c r="EZ376" s="161">
        <f>+ET334</f>
        <v/>
      </c>
      <c r="FA376" s="161">
        <f>+EU334</f>
        <v/>
      </c>
      <c r="FB376" s="161">
        <f>+EV334</f>
        <v/>
      </c>
      <c r="FC376" s="161">
        <f>+EW334</f>
        <v/>
      </c>
      <c r="FD376" s="161">
        <f>+EX334</f>
        <v/>
      </c>
      <c r="FE376" s="161">
        <f>+EY334</f>
        <v/>
      </c>
    </row>
    <row r="377">
      <c r="AV377" s="161">
        <f>+IF(ISERROR(PV($E$13,A378,,D378)),0,(PV($E$13,A378,,D378)))</f>
        <v/>
      </c>
      <c r="AW377" s="161">
        <f>+IF(ISERROR(PV($E$13,A378,,#REF!)),0,(PV($E$13,A378,,#REF!)))</f>
        <v/>
      </c>
      <c r="DV377" s="1564">
        <f>+DP335</f>
        <v/>
      </c>
      <c r="DW377" s="1564">
        <f>+DQ335</f>
        <v/>
      </c>
      <c r="DX377" s="1564">
        <f>+DR335</f>
        <v/>
      </c>
      <c r="DY377" s="1564">
        <f>+DS335</f>
        <v/>
      </c>
      <c r="DZ377" s="1564">
        <f>+DT335</f>
        <v/>
      </c>
      <c r="EA377" s="1564">
        <f>+DU335</f>
        <v/>
      </c>
      <c r="EB377" s="1564">
        <f>+DV335</f>
        <v/>
      </c>
      <c r="EC377" s="1564">
        <f>+DW335</f>
        <v/>
      </c>
      <c r="ED377" s="1564">
        <f>+DX335</f>
        <v/>
      </c>
      <c r="EE377" s="1564">
        <f>+DY335</f>
        <v/>
      </c>
      <c r="EF377" s="1564">
        <f>+DZ335</f>
        <v/>
      </c>
      <c r="EG377" s="1564">
        <f>+EA335</f>
        <v/>
      </c>
      <c r="EH377" s="1564">
        <f>+EB335</f>
        <v/>
      </c>
      <c r="EI377" s="1564">
        <f>+EC335</f>
        <v/>
      </c>
      <c r="EJ377" s="1564">
        <f>+ED335</f>
        <v/>
      </c>
      <c r="EK377" s="1564">
        <f>+EE335</f>
        <v/>
      </c>
      <c r="EL377" s="1564">
        <f>+EF335</f>
        <v/>
      </c>
      <c r="EM377" s="1564">
        <f>+EG335</f>
        <v/>
      </c>
      <c r="EN377" s="1564">
        <f>+EH335</f>
        <v/>
      </c>
      <c r="EO377" s="1564">
        <f>+EI335</f>
        <v/>
      </c>
      <c r="EP377" s="1564">
        <f>+EJ335</f>
        <v/>
      </c>
      <c r="EQ377" s="1564">
        <f>+EK335</f>
        <v/>
      </c>
      <c r="ER377" s="1564">
        <f>+EL335</f>
        <v/>
      </c>
      <c r="ES377" s="1564">
        <f>+EM335</f>
        <v/>
      </c>
      <c r="ET377" s="1564">
        <f>+EN335</f>
        <v/>
      </c>
      <c r="EU377" s="1564">
        <f>+EO335</f>
        <v/>
      </c>
      <c r="EV377" s="1564">
        <f>+EP335</f>
        <v/>
      </c>
      <c r="EW377" s="1564">
        <f>+EQ335</f>
        <v/>
      </c>
      <c r="EX377" s="1564">
        <f>+ER335</f>
        <v/>
      </c>
      <c r="EY377" s="1564">
        <f>+ES335</f>
        <v/>
      </c>
      <c r="EZ377" s="1564">
        <f>+ET335</f>
        <v/>
      </c>
      <c r="FA377" s="1564">
        <f>+EU335</f>
        <v/>
      </c>
      <c r="FB377" s="1564">
        <f>+EV335</f>
        <v/>
      </c>
      <c r="FC377" s="1564">
        <f>+EW335</f>
        <v/>
      </c>
      <c r="FD377" s="1564">
        <f>+EX335</f>
        <v/>
      </c>
      <c r="FE377" s="1564">
        <f>+EY335</f>
        <v/>
      </c>
    </row>
    <row r="378">
      <c r="AV378" s="161">
        <f>+IF(ISERROR(PV($E$13,A379,,D379)),0,(PV($E$13,A379,,D379)))</f>
        <v/>
      </c>
      <c r="AW378" s="161">
        <f>+IF(ISERROR(PV($E$13,A379,,#REF!)),0,(PV($E$13,A379,,#REF!)))</f>
        <v/>
      </c>
      <c r="DV378" s="161">
        <f>+DP336</f>
        <v/>
      </c>
      <c r="DW378" s="161">
        <f>+DQ336</f>
        <v/>
      </c>
      <c r="DX378" s="161">
        <f>+DR336</f>
        <v/>
      </c>
      <c r="DY378" s="161">
        <f>+DS336</f>
        <v/>
      </c>
      <c r="DZ378" s="161">
        <f>+DT336</f>
        <v/>
      </c>
      <c r="EA378" s="161">
        <f>+DU336</f>
        <v/>
      </c>
      <c r="EB378" s="161">
        <f>+DV336</f>
        <v/>
      </c>
      <c r="EC378" s="161">
        <f>+DW336</f>
        <v/>
      </c>
      <c r="ED378" s="161">
        <f>+DX336</f>
        <v/>
      </c>
      <c r="EE378" s="161">
        <f>+DY336</f>
        <v/>
      </c>
      <c r="EF378" s="161">
        <f>+DZ336</f>
        <v/>
      </c>
      <c r="EG378" s="161">
        <f>+EA336</f>
        <v/>
      </c>
      <c r="EH378" s="161">
        <f>+EB336</f>
        <v/>
      </c>
      <c r="EI378" s="161">
        <f>+EC336</f>
        <v/>
      </c>
      <c r="EJ378" s="161">
        <f>+ED336</f>
        <v/>
      </c>
      <c r="EK378" s="161">
        <f>+EE336</f>
        <v/>
      </c>
      <c r="EL378" s="161">
        <f>+EF336</f>
        <v/>
      </c>
      <c r="EM378" s="161">
        <f>+EG336</f>
        <v/>
      </c>
      <c r="EN378" s="161">
        <f>+EH336</f>
        <v/>
      </c>
      <c r="EO378" s="161">
        <f>+EI336</f>
        <v/>
      </c>
      <c r="EP378" s="161">
        <f>+EJ336</f>
        <v/>
      </c>
      <c r="EQ378" s="161">
        <f>+EK336</f>
        <v/>
      </c>
      <c r="ER378" s="161">
        <f>+EL336</f>
        <v/>
      </c>
      <c r="ES378" s="161">
        <f>+EM336</f>
        <v/>
      </c>
      <c r="ET378" s="161">
        <f>+EN336</f>
        <v/>
      </c>
      <c r="EU378" s="161">
        <f>+EO336</f>
        <v/>
      </c>
      <c r="EV378" s="161">
        <f>+EP336</f>
        <v/>
      </c>
      <c r="EW378" s="161">
        <f>+EQ336</f>
        <v/>
      </c>
      <c r="EX378" s="161">
        <f>+ER336</f>
        <v/>
      </c>
      <c r="EY378" s="161">
        <f>+ES336</f>
        <v/>
      </c>
      <c r="EZ378" s="161">
        <f>+ET336</f>
        <v/>
      </c>
      <c r="FA378" s="161">
        <f>+EU336</f>
        <v/>
      </c>
      <c r="FB378" s="161">
        <f>+EV336</f>
        <v/>
      </c>
      <c r="FC378" s="161">
        <f>+EW336</f>
        <v/>
      </c>
      <c r="FD378" s="161">
        <f>+EX336</f>
        <v/>
      </c>
      <c r="FE378" s="161">
        <f>+EY336</f>
        <v/>
      </c>
      <c r="FF378" s="161">
        <f>+EZ336</f>
        <v/>
      </c>
    </row>
    <row r="379">
      <c r="AV379" s="161">
        <f>+IF(ISERROR(PV($E$13,A380,,D380)),0,(PV($E$13,A380,,D380)))</f>
        <v/>
      </c>
      <c r="AW379" s="161">
        <f>+IF(ISERROR(PV($E$13,A380,,#REF!)),0,(PV($E$13,A380,,#REF!)))</f>
        <v/>
      </c>
      <c r="DV379" s="161">
        <f>+DP337</f>
        <v/>
      </c>
      <c r="DW379" s="161">
        <f>+DQ337</f>
        <v/>
      </c>
      <c r="DX379" s="161">
        <f>+DR337</f>
        <v/>
      </c>
      <c r="DY379" s="161">
        <f>+DS337</f>
        <v/>
      </c>
      <c r="DZ379" s="161">
        <f>+DT337</f>
        <v/>
      </c>
      <c r="EA379" s="161">
        <f>+DU337</f>
        <v/>
      </c>
      <c r="EB379" s="161">
        <f>+DV337</f>
        <v/>
      </c>
      <c r="EC379" s="161">
        <f>+DW337</f>
        <v/>
      </c>
      <c r="ED379" s="161">
        <f>+DX337</f>
        <v/>
      </c>
      <c r="EE379" s="161">
        <f>+DY337</f>
        <v/>
      </c>
      <c r="EF379" s="161">
        <f>+DZ337</f>
        <v/>
      </c>
      <c r="EG379" s="161">
        <f>+EA337</f>
        <v/>
      </c>
      <c r="EH379" s="161">
        <f>+EB337</f>
        <v/>
      </c>
      <c r="EI379" s="161">
        <f>+EC337</f>
        <v/>
      </c>
      <c r="EJ379" s="161">
        <f>+ED337</f>
        <v/>
      </c>
      <c r="EK379" s="161">
        <f>+EE337</f>
        <v/>
      </c>
      <c r="EL379" s="161">
        <f>+EF337</f>
        <v/>
      </c>
      <c r="EM379" s="161">
        <f>+EG337</f>
        <v/>
      </c>
      <c r="EN379" s="161">
        <f>+EH337</f>
        <v/>
      </c>
      <c r="EO379" s="161">
        <f>+EI337</f>
        <v/>
      </c>
      <c r="EP379" s="161">
        <f>+EJ337</f>
        <v/>
      </c>
      <c r="EQ379" s="161">
        <f>+EK337</f>
        <v/>
      </c>
      <c r="ER379" s="161">
        <f>+EL337</f>
        <v/>
      </c>
      <c r="ES379" s="161">
        <f>+EM337</f>
        <v/>
      </c>
      <c r="ET379" s="161">
        <f>+EN337</f>
        <v/>
      </c>
      <c r="EU379" s="161">
        <f>+EO337</f>
        <v/>
      </c>
      <c r="EV379" s="161">
        <f>+EP337</f>
        <v/>
      </c>
      <c r="EW379" s="161">
        <f>+EQ337</f>
        <v/>
      </c>
      <c r="EX379" s="161">
        <f>+ER337</f>
        <v/>
      </c>
      <c r="EY379" s="161">
        <f>+ES337</f>
        <v/>
      </c>
      <c r="EZ379" s="161">
        <f>+ET337</f>
        <v/>
      </c>
      <c r="FA379" s="161">
        <f>+EU337</f>
        <v/>
      </c>
      <c r="FB379" s="161">
        <f>+EV337</f>
        <v/>
      </c>
      <c r="FC379" s="161">
        <f>+EW337</f>
        <v/>
      </c>
      <c r="FD379" s="161">
        <f>+EX337</f>
        <v/>
      </c>
      <c r="FE379" s="161">
        <f>+EY337</f>
        <v/>
      </c>
      <c r="FF379" s="161">
        <f>+EZ337</f>
        <v/>
      </c>
    </row>
    <row r="380" ht="13.5" customHeight="1" thickBot="1">
      <c r="AV380" s="161">
        <f>+IF(ISERROR(PV($E$13,A381,,D381)),0,(PV($E$13,A381,,D381)))</f>
        <v/>
      </c>
      <c r="AW380" s="161">
        <f>+IF(ISERROR(PV($E$13,A381,,#REF!)),0,(PV($E$13,A381,,#REF!)))</f>
        <v/>
      </c>
      <c r="DV380" s="192">
        <f>+DP338</f>
        <v/>
      </c>
      <c r="DW380" s="192">
        <f>+DQ338</f>
        <v/>
      </c>
      <c r="DX380" s="192">
        <f>+DR338</f>
        <v/>
      </c>
      <c r="DY380" s="192">
        <f>+DS338</f>
        <v/>
      </c>
      <c r="DZ380" s="192">
        <f>+DT338</f>
        <v/>
      </c>
      <c r="EA380" s="192">
        <f>+DU338</f>
        <v/>
      </c>
      <c r="EB380" s="192">
        <f>+DV338</f>
        <v/>
      </c>
      <c r="EC380" s="192">
        <f>+DW338</f>
        <v/>
      </c>
      <c r="ED380" s="192">
        <f>+DX338</f>
        <v/>
      </c>
      <c r="EE380" s="192">
        <f>+DY338</f>
        <v/>
      </c>
      <c r="EF380" s="192">
        <f>+DZ338</f>
        <v/>
      </c>
      <c r="EG380" s="192">
        <f>+EA338</f>
        <v/>
      </c>
      <c r="EH380" s="192">
        <f>+EB338</f>
        <v/>
      </c>
      <c r="EI380" s="192">
        <f>+EC338</f>
        <v/>
      </c>
      <c r="EJ380" s="192">
        <f>+ED338</f>
        <v/>
      </c>
      <c r="EK380" s="192">
        <f>+EE338</f>
        <v/>
      </c>
      <c r="EL380" s="192">
        <f>+EF338</f>
        <v/>
      </c>
      <c r="EM380" s="192">
        <f>+EG338</f>
        <v/>
      </c>
      <c r="EN380" s="192">
        <f>+EH338</f>
        <v/>
      </c>
      <c r="EO380" s="192">
        <f>+EI338</f>
        <v/>
      </c>
      <c r="EP380" s="192">
        <f>+EJ338</f>
        <v/>
      </c>
      <c r="EQ380" s="192">
        <f>+EK338</f>
        <v/>
      </c>
      <c r="ER380" s="192">
        <f>+EL338</f>
        <v/>
      </c>
      <c r="ES380" s="192">
        <f>+EM338</f>
        <v/>
      </c>
      <c r="ET380" s="192">
        <f>+EN338</f>
        <v/>
      </c>
      <c r="EU380" s="192">
        <f>+EO338</f>
        <v/>
      </c>
      <c r="EV380" s="192">
        <f>+EP338</f>
        <v/>
      </c>
      <c r="EW380" s="192">
        <f>+EQ338</f>
        <v/>
      </c>
      <c r="EX380" s="192">
        <f>+ER338</f>
        <v/>
      </c>
      <c r="EY380" s="192">
        <f>+ES338</f>
        <v/>
      </c>
      <c r="EZ380" s="192">
        <f>+ET338</f>
        <v/>
      </c>
      <c r="FA380" s="192">
        <f>+EU338</f>
        <v/>
      </c>
      <c r="FB380" s="192">
        <f>+EV338</f>
        <v/>
      </c>
      <c r="FC380" s="192">
        <f>+EW338</f>
        <v/>
      </c>
      <c r="FD380" s="192">
        <f>+EX338</f>
        <v/>
      </c>
      <c r="FE380" s="192">
        <f>+EY338</f>
        <v/>
      </c>
      <c r="FF380" s="192">
        <f>+EZ338</f>
        <v/>
      </c>
    </row>
    <row r="381" ht="13.5" customHeight="1" thickTop="1">
      <c r="AV381" s="161">
        <f>+IF(ISERROR(PV($E$13,A382,,D382)),0,(PV($E$13,A382,,D382)))</f>
        <v/>
      </c>
      <c r="AW381" s="161">
        <f>+IF(ISERROR(PV($E$13,A382,,#REF!)),0,(PV($E$13,A382,,#REF!)))</f>
        <v/>
      </c>
      <c r="DV381" s="161">
        <f>+DP339</f>
        <v/>
      </c>
      <c r="DW381" s="161">
        <f>+DQ339</f>
        <v/>
      </c>
      <c r="DX381" s="161">
        <f>+DR339</f>
        <v/>
      </c>
      <c r="DY381" s="161">
        <f>+DS339</f>
        <v/>
      </c>
      <c r="DZ381" s="161">
        <f>+DT339</f>
        <v/>
      </c>
      <c r="EA381" s="161">
        <f>+DU339</f>
        <v/>
      </c>
      <c r="EB381" s="161">
        <f>+DV339</f>
        <v/>
      </c>
      <c r="EC381" s="161">
        <f>+DW339</f>
        <v/>
      </c>
      <c r="ED381" s="161">
        <f>+DX339</f>
        <v/>
      </c>
      <c r="EE381" s="161">
        <f>+DY339</f>
        <v/>
      </c>
      <c r="EF381" s="161">
        <f>+DZ339</f>
        <v/>
      </c>
      <c r="EG381" s="161">
        <f>+EA339</f>
        <v/>
      </c>
      <c r="EH381" s="161">
        <f>+EB339</f>
        <v/>
      </c>
      <c r="EI381" s="161">
        <f>+EC339</f>
        <v/>
      </c>
      <c r="EJ381" s="161">
        <f>+ED339</f>
        <v/>
      </c>
      <c r="EK381" s="161">
        <f>+EE339</f>
        <v/>
      </c>
      <c r="EL381" s="161">
        <f>+EF339</f>
        <v/>
      </c>
      <c r="EM381" s="161">
        <f>+EG339</f>
        <v/>
      </c>
      <c r="EN381" s="161">
        <f>+EH339</f>
        <v/>
      </c>
      <c r="EO381" s="161">
        <f>+EI339</f>
        <v/>
      </c>
      <c r="EP381" s="161">
        <f>+EJ339</f>
        <v/>
      </c>
      <c r="EQ381" s="161">
        <f>+EK339</f>
        <v/>
      </c>
      <c r="ER381" s="161">
        <f>+EL339</f>
        <v/>
      </c>
      <c r="ES381" s="161">
        <f>+EM339</f>
        <v/>
      </c>
      <c r="ET381" s="161">
        <f>+EN339</f>
        <v/>
      </c>
      <c r="EU381" s="161">
        <f>+EO339</f>
        <v/>
      </c>
      <c r="EV381" s="161">
        <f>+EP339</f>
        <v/>
      </c>
      <c r="EW381" s="161">
        <f>+EQ339</f>
        <v/>
      </c>
      <c r="EX381" s="161">
        <f>+ER339</f>
        <v/>
      </c>
      <c r="EY381" s="161">
        <f>+ES339</f>
        <v/>
      </c>
      <c r="EZ381" s="161">
        <f>+ET339</f>
        <v/>
      </c>
      <c r="FA381" s="161">
        <f>+EU339</f>
        <v/>
      </c>
      <c r="FB381" s="161">
        <f>+EV339</f>
        <v/>
      </c>
      <c r="FC381" s="161">
        <f>+EW339</f>
        <v/>
      </c>
      <c r="FD381" s="161">
        <f>+EX339</f>
        <v/>
      </c>
      <c r="FE381" s="161">
        <f>+EY339</f>
        <v/>
      </c>
      <c r="FF381" s="161">
        <f>+EZ339</f>
        <v/>
      </c>
    </row>
    <row r="382" ht="13.5" customHeight="1" thickBot="1">
      <c r="AV382" s="161">
        <f>+IF(ISERROR(PV($E$13,A383,,D383)),0,(PV($E$13,A383,,D383)))</f>
        <v/>
      </c>
      <c r="AW382" s="161">
        <f>+IF(ISERROR(PV($E$13,A383,,#REF!)),0,(PV($E$13,A383,,#REF!)))</f>
        <v/>
      </c>
      <c r="DU382" s="1564" t="n">
        <v>34</v>
      </c>
      <c r="DV382" s="192">
        <f>+DP340</f>
        <v/>
      </c>
      <c r="DW382" s="192">
        <f>+DQ340</f>
        <v/>
      </c>
      <c r="DX382" s="192">
        <f>+DR340</f>
        <v/>
      </c>
      <c r="DY382" s="192">
        <f>+DS340</f>
        <v/>
      </c>
      <c r="DZ382" s="192">
        <f>+DT340</f>
        <v/>
      </c>
      <c r="EA382" s="192">
        <f>+DU340</f>
        <v/>
      </c>
      <c r="EB382" s="192">
        <f>+DV340</f>
        <v/>
      </c>
      <c r="EC382" s="192">
        <f>+DW340</f>
        <v/>
      </c>
      <c r="ED382" s="192">
        <f>+DX340</f>
        <v/>
      </c>
      <c r="EE382" s="192">
        <f>+DY340</f>
        <v/>
      </c>
      <c r="EF382" s="192">
        <f>+DZ340</f>
        <v/>
      </c>
      <c r="EG382" s="192">
        <f>+EA340</f>
        <v/>
      </c>
      <c r="EH382" s="192">
        <f>+EB340</f>
        <v/>
      </c>
      <c r="EI382" s="192">
        <f>+EC340</f>
        <v/>
      </c>
      <c r="EJ382" s="192">
        <f>+ED340</f>
        <v/>
      </c>
      <c r="EK382" s="192">
        <f>+EE340</f>
        <v/>
      </c>
      <c r="EL382" s="192">
        <f>+EF340</f>
        <v/>
      </c>
      <c r="EM382" s="192">
        <f>+EG340</f>
        <v/>
      </c>
      <c r="EN382" s="192">
        <f>+EH340</f>
        <v/>
      </c>
      <c r="EO382" s="192">
        <f>+EI340</f>
        <v/>
      </c>
      <c r="EP382" s="192">
        <f>+EJ340</f>
        <v/>
      </c>
      <c r="EQ382" s="192">
        <f>+EK340</f>
        <v/>
      </c>
      <c r="ER382" s="192">
        <f>+EL340</f>
        <v/>
      </c>
      <c r="ES382" s="192">
        <f>+EM340</f>
        <v/>
      </c>
      <c r="ET382" s="192">
        <f>+EN340</f>
        <v/>
      </c>
      <c r="EU382" s="192">
        <f>+EO340</f>
        <v/>
      </c>
      <c r="EV382" s="192">
        <f>+EP340</f>
        <v/>
      </c>
      <c r="EW382" s="192">
        <f>+EQ340</f>
        <v/>
      </c>
      <c r="EX382" s="192">
        <f>+ER340</f>
        <v/>
      </c>
      <c r="EY382" s="192">
        <f>+ES340</f>
        <v/>
      </c>
      <c r="EZ382" s="192">
        <f>+ET340</f>
        <v/>
      </c>
      <c r="FA382" s="192">
        <f>+EU340</f>
        <v/>
      </c>
      <c r="FB382" s="192">
        <f>+EV340</f>
        <v/>
      </c>
      <c r="FC382" s="192">
        <f>+EW340</f>
        <v/>
      </c>
      <c r="FD382" s="192">
        <f>+EX340</f>
        <v/>
      </c>
      <c r="FE382" s="192">
        <f>+EY340</f>
        <v/>
      </c>
      <c r="FF382" s="192">
        <f>+EZ340</f>
        <v/>
      </c>
    </row>
    <row r="383" ht="13.5" customHeight="1" thickTop="1">
      <c r="AV383" s="161">
        <f>+IF(ISERROR(PV($E$13,A384,,D384)),0,(PV($E$13,A384,,D384)))</f>
        <v/>
      </c>
      <c r="AW383" s="161">
        <f>+IF(ISERROR(PV($E$13,A384,,#REF!)),0,(PV($E$13,A384,,#REF!)))</f>
        <v/>
      </c>
      <c r="DV383" s="161">
        <f>+DP341</f>
        <v/>
      </c>
      <c r="DW383" s="161">
        <f>+DQ341</f>
        <v/>
      </c>
      <c r="DX383" s="161">
        <f>+DR341</f>
        <v/>
      </c>
      <c r="DY383" s="161">
        <f>+DS341</f>
        <v/>
      </c>
      <c r="DZ383" s="161">
        <f>+DT341</f>
        <v/>
      </c>
      <c r="EA383" s="161">
        <f>+DU341</f>
        <v/>
      </c>
      <c r="EB383" s="161">
        <f>+DV341</f>
        <v/>
      </c>
      <c r="EC383" s="161">
        <f>+DW341</f>
        <v/>
      </c>
      <c r="ED383" s="161">
        <f>+DX341</f>
        <v/>
      </c>
      <c r="EE383" s="161">
        <f>+DY341</f>
        <v/>
      </c>
      <c r="EF383" s="161">
        <f>+DZ341</f>
        <v/>
      </c>
      <c r="EG383" s="161">
        <f>+EA341</f>
        <v/>
      </c>
      <c r="EH383" s="161">
        <f>+EB341</f>
        <v/>
      </c>
      <c r="EI383" s="161">
        <f>+EC341</f>
        <v/>
      </c>
      <c r="EJ383" s="161">
        <f>+ED341</f>
        <v/>
      </c>
      <c r="EK383" s="161">
        <f>+EE341</f>
        <v/>
      </c>
      <c r="EL383" s="161">
        <f>+EF341</f>
        <v/>
      </c>
      <c r="EM383" s="161">
        <f>+EG341</f>
        <v/>
      </c>
      <c r="EN383" s="161">
        <f>+EH341</f>
        <v/>
      </c>
      <c r="EO383" s="161">
        <f>+EI341</f>
        <v/>
      </c>
      <c r="EP383" s="161">
        <f>+EJ341</f>
        <v/>
      </c>
      <c r="EQ383" s="161">
        <f>+EK341</f>
        <v/>
      </c>
      <c r="ER383" s="161">
        <f>+EL341</f>
        <v/>
      </c>
      <c r="ES383" s="161">
        <f>+EM341</f>
        <v/>
      </c>
      <c r="ET383" s="161">
        <f>+EN341</f>
        <v/>
      </c>
      <c r="EU383" s="161">
        <f>+EO341</f>
        <v/>
      </c>
      <c r="EV383" s="161">
        <f>+EP341</f>
        <v/>
      </c>
      <c r="EW383" s="161">
        <f>+EQ341</f>
        <v/>
      </c>
      <c r="EX383" s="161">
        <f>+ER341</f>
        <v/>
      </c>
      <c r="EY383" s="161">
        <f>+ES341</f>
        <v/>
      </c>
      <c r="EZ383" s="161">
        <f>+ET341</f>
        <v/>
      </c>
      <c r="FA383" s="161">
        <f>+EU341</f>
        <v/>
      </c>
      <c r="FB383" s="161">
        <f>+EV341</f>
        <v/>
      </c>
      <c r="FC383" s="161">
        <f>+EW341</f>
        <v/>
      </c>
      <c r="FD383" s="161">
        <f>+EX341</f>
        <v/>
      </c>
      <c r="FE383" s="161">
        <f>+EY341</f>
        <v/>
      </c>
      <c r="FF383" s="161">
        <f>+EZ341</f>
        <v/>
      </c>
    </row>
    <row r="384">
      <c r="AV384" s="161">
        <f>+IF(ISERROR(PV($E$13,A385,,D385)),0,(PV($E$13,A385,,D385)))</f>
        <v/>
      </c>
      <c r="AW384" s="161">
        <f>+IF(ISERROR(PV($E$13,A385,,#REF!)),0,(PV($E$13,A385,,#REF!)))</f>
        <v/>
      </c>
    </row>
    <row r="385">
      <c r="AV385" s="161">
        <f>+IF(ISERROR(PV($E$13,A386,,D386)),0,(PV($E$13,A386,,D386)))</f>
        <v/>
      </c>
      <c r="AW385" s="161">
        <f>+IF(ISERROR(PV($E$13,A386,,#REF!)),0,(PV($E$13,A386,,#REF!)))</f>
        <v/>
      </c>
      <c r="DW385" s="161">
        <f>+DV378</f>
        <v/>
      </c>
      <c r="DX385" s="178">
        <f>+DW378</f>
        <v/>
      </c>
      <c r="DY385" s="178">
        <f>+DX378</f>
        <v/>
      </c>
      <c r="DZ385" s="178">
        <f>+DY378</f>
        <v/>
      </c>
      <c r="EA385" s="1564">
        <f>+DZ378</f>
        <v/>
      </c>
      <c r="EB385" s="1564">
        <f>+EA378</f>
        <v/>
      </c>
      <c r="EC385" s="1564">
        <f>+EB378</f>
        <v/>
      </c>
      <c r="ED385" s="1564">
        <f>+EC378</f>
        <v/>
      </c>
      <c r="EE385" s="1564">
        <f>+ED378</f>
        <v/>
      </c>
      <c r="EF385" s="1564">
        <f>+EE378</f>
        <v/>
      </c>
      <c r="EG385" s="1564">
        <f>+EF378</f>
        <v/>
      </c>
      <c r="EH385" s="1564">
        <f>+EG378</f>
        <v/>
      </c>
      <c r="EI385" s="1564">
        <f>+EH378</f>
        <v/>
      </c>
      <c r="EJ385" s="1564">
        <f>+EI378</f>
        <v/>
      </c>
      <c r="EK385" s="1564">
        <f>+EJ378</f>
        <v/>
      </c>
      <c r="EL385" s="1564">
        <f>+EK378</f>
        <v/>
      </c>
      <c r="EM385" s="1564">
        <f>+EL378</f>
        <v/>
      </c>
      <c r="EN385" s="1564">
        <f>+EM378</f>
        <v/>
      </c>
      <c r="EO385" s="1564">
        <f>+EN378</f>
        <v/>
      </c>
      <c r="EP385" s="1564">
        <f>+EO378</f>
        <v/>
      </c>
      <c r="EQ385" s="1564">
        <f>+EP378</f>
        <v/>
      </c>
      <c r="ER385" s="1564">
        <f>+EQ378</f>
        <v/>
      </c>
      <c r="ES385" s="1564">
        <f>+ER378</f>
        <v/>
      </c>
      <c r="ET385" s="1564">
        <f>+ES378</f>
        <v/>
      </c>
      <c r="EU385" s="1564">
        <f>+ET378</f>
        <v/>
      </c>
      <c r="EV385" s="1564">
        <f>+EU378</f>
        <v/>
      </c>
      <c r="EW385" s="1564">
        <f>+EV378</f>
        <v/>
      </c>
      <c r="EX385" s="1564">
        <f>+EW378</f>
        <v/>
      </c>
      <c r="EY385" s="1564">
        <f>+EX378</f>
        <v/>
      </c>
      <c r="EZ385" s="1564">
        <f>+EY378</f>
        <v/>
      </c>
      <c r="FA385" s="1564">
        <f>+EZ378</f>
        <v/>
      </c>
      <c r="FB385" s="1564">
        <f>+FA378</f>
        <v/>
      </c>
      <c r="FC385" s="1564">
        <f>+FB378</f>
        <v/>
      </c>
      <c r="FD385" s="1564">
        <f>+FC378</f>
        <v/>
      </c>
      <c r="FE385" s="1564">
        <f>+FD378</f>
        <v/>
      </c>
      <c r="FF385" s="1564">
        <f>+FE378</f>
        <v/>
      </c>
      <c r="FG385" s="1564">
        <f>+FF378</f>
        <v/>
      </c>
    </row>
    <row r="386">
      <c r="AV386" s="161">
        <f>+IF(ISERROR(PV($E$13,A387,,D387)),0,(PV($E$13,A387,,D387)))</f>
        <v/>
      </c>
      <c r="AW386" s="161">
        <f>+IF(ISERROR(PV($E$13,A387,,#REF!)),0,(PV($E$13,A387,,#REF!)))</f>
        <v/>
      </c>
      <c r="DW386" s="161">
        <f>+DV379</f>
        <v/>
      </c>
      <c r="DX386" s="178">
        <f>+DW379</f>
        <v/>
      </c>
      <c r="DY386" s="178">
        <f>+DX379</f>
        <v/>
      </c>
      <c r="DZ386" s="178">
        <f>+DY379</f>
        <v/>
      </c>
      <c r="EA386" s="1564">
        <f>+DZ379</f>
        <v/>
      </c>
      <c r="EB386" s="1564">
        <f>+EA379</f>
        <v/>
      </c>
      <c r="EC386" s="1564">
        <f>+EB379</f>
        <v/>
      </c>
      <c r="ED386" s="1564">
        <f>+EC379</f>
        <v/>
      </c>
      <c r="EE386" s="1564">
        <f>+ED379</f>
        <v/>
      </c>
      <c r="EF386" s="1564">
        <f>+EE379</f>
        <v/>
      </c>
      <c r="EG386" s="1564">
        <f>+EF379</f>
        <v/>
      </c>
      <c r="EH386" s="1564">
        <f>+EG379</f>
        <v/>
      </c>
      <c r="EI386" s="1564">
        <f>+EH379</f>
        <v/>
      </c>
      <c r="EJ386" s="1564">
        <f>+EI379</f>
        <v/>
      </c>
      <c r="EK386" s="1564">
        <f>+EJ379</f>
        <v/>
      </c>
      <c r="EL386" s="1564">
        <f>+EK379</f>
        <v/>
      </c>
      <c r="EM386" s="1564">
        <f>+EL379</f>
        <v/>
      </c>
      <c r="EN386" s="1564">
        <f>+EM379</f>
        <v/>
      </c>
      <c r="EO386" s="1564">
        <f>+EN379</f>
        <v/>
      </c>
      <c r="EP386" s="1564">
        <f>+EO379</f>
        <v/>
      </c>
      <c r="EQ386" s="1564">
        <f>+EP379</f>
        <v/>
      </c>
      <c r="ER386" s="1564">
        <f>+EQ379</f>
        <v/>
      </c>
      <c r="ES386" s="1564">
        <f>+ER379</f>
        <v/>
      </c>
      <c r="ET386" s="1564">
        <f>+ES379</f>
        <v/>
      </c>
      <c r="EU386" s="1564">
        <f>+ET379</f>
        <v/>
      </c>
      <c r="EV386" s="1564">
        <f>+EU379</f>
        <v/>
      </c>
      <c r="EW386" s="1564">
        <f>+EV379</f>
        <v/>
      </c>
      <c r="EX386" s="1564">
        <f>+EW379</f>
        <v/>
      </c>
      <c r="EY386" s="1564">
        <f>+EX379</f>
        <v/>
      </c>
      <c r="EZ386" s="1564">
        <f>+EY379</f>
        <v/>
      </c>
      <c r="FA386" s="1564">
        <f>+EZ379</f>
        <v/>
      </c>
      <c r="FB386" s="1564">
        <f>+FA379</f>
        <v/>
      </c>
      <c r="FC386" s="1564">
        <f>+FB379</f>
        <v/>
      </c>
      <c r="FD386" s="1564">
        <f>+FC379</f>
        <v/>
      </c>
      <c r="FE386" s="1564">
        <f>+FD379</f>
        <v/>
      </c>
      <c r="FF386" s="1564">
        <f>+FE379</f>
        <v/>
      </c>
      <c r="FG386" s="1564">
        <f>+FF379</f>
        <v/>
      </c>
    </row>
    <row r="387" ht="13.5" customHeight="1" thickBot="1">
      <c r="AV387" s="161">
        <f>+IF(ISERROR(PV($E$13,A388,,D388)),0,(PV($E$13,A388,,D388)))</f>
        <v/>
      </c>
      <c r="AW387" s="161">
        <f>+IF(ISERROR(PV($E$13,A388,,#REF!)),0,(PV($E$13,A388,,#REF!)))</f>
        <v/>
      </c>
      <c r="DW387" s="192">
        <f>+DV380</f>
        <v/>
      </c>
      <c r="DX387" s="193">
        <f>+DW380</f>
        <v/>
      </c>
      <c r="DY387" s="193">
        <f>+DX380</f>
        <v/>
      </c>
      <c r="DZ387" s="193">
        <f>+DY380</f>
        <v/>
      </c>
      <c r="EA387" s="193">
        <f>+DZ380</f>
        <v/>
      </c>
      <c r="EB387" s="193">
        <f>+EA380</f>
        <v/>
      </c>
      <c r="EC387" s="193">
        <f>+EB380</f>
        <v/>
      </c>
      <c r="ED387" s="193">
        <f>+EC380</f>
        <v/>
      </c>
      <c r="EE387" s="193">
        <f>+ED380</f>
        <v/>
      </c>
      <c r="EF387" s="193">
        <f>+EE380</f>
        <v/>
      </c>
      <c r="EG387" s="193">
        <f>+EF380</f>
        <v/>
      </c>
      <c r="EH387" s="193">
        <f>+EG380</f>
        <v/>
      </c>
      <c r="EI387" s="193">
        <f>+EH380</f>
        <v/>
      </c>
      <c r="EJ387" s="193">
        <f>+EI380</f>
        <v/>
      </c>
      <c r="EK387" s="193">
        <f>+EJ380</f>
        <v/>
      </c>
      <c r="EL387" s="193">
        <f>+EK380</f>
        <v/>
      </c>
      <c r="EM387" s="193">
        <f>+EL380</f>
        <v/>
      </c>
      <c r="EN387" s="193">
        <f>+EM380</f>
        <v/>
      </c>
      <c r="EO387" s="193">
        <f>+EN380</f>
        <v/>
      </c>
      <c r="EP387" s="193">
        <f>+EO380</f>
        <v/>
      </c>
      <c r="EQ387" s="193">
        <f>+EP380</f>
        <v/>
      </c>
      <c r="ER387" s="193">
        <f>+EQ380</f>
        <v/>
      </c>
      <c r="ES387" s="193">
        <f>+ER380</f>
        <v/>
      </c>
      <c r="ET387" s="193">
        <f>+ES380</f>
        <v/>
      </c>
      <c r="EU387" s="193">
        <f>+ET380</f>
        <v/>
      </c>
      <c r="EV387" s="193">
        <f>+EU380</f>
        <v/>
      </c>
      <c r="EW387" s="193">
        <f>+EV380</f>
        <v/>
      </c>
      <c r="EX387" s="193">
        <f>+EW380</f>
        <v/>
      </c>
      <c r="EY387" s="193">
        <f>+EX380</f>
        <v/>
      </c>
      <c r="EZ387" s="193">
        <f>+EY380</f>
        <v/>
      </c>
      <c r="FA387" s="193">
        <f>+EZ380</f>
        <v/>
      </c>
      <c r="FB387" s="193">
        <f>+FA380</f>
        <v/>
      </c>
      <c r="FC387" s="193">
        <f>+FB380</f>
        <v/>
      </c>
      <c r="FD387" s="193">
        <f>+FC380</f>
        <v/>
      </c>
      <c r="FE387" s="193">
        <f>+FD380</f>
        <v/>
      </c>
      <c r="FF387" s="193">
        <f>+FE380</f>
        <v/>
      </c>
      <c r="FG387" s="193">
        <f>+FF380</f>
        <v/>
      </c>
    </row>
    <row r="388" ht="13.5" customHeight="1" thickTop="1">
      <c r="AV388" s="161">
        <f>+IF(ISERROR(PV($E$13,A389,,D389)),0,(PV($E$13,A389,,D389)))</f>
        <v/>
      </c>
      <c r="AW388" s="161">
        <f>+IF(ISERROR(PV($E$13,A389,,#REF!)),0,(PV($E$13,A389,,#REF!)))</f>
        <v/>
      </c>
      <c r="DW388" s="161">
        <f>+DV381</f>
        <v/>
      </c>
      <c r="DX388" s="178">
        <f>+DW381</f>
        <v/>
      </c>
      <c r="DY388" s="178">
        <f>+DX381</f>
        <v/>
      </c>
      <c r="DZ388" s="178">
        <f>+DY381</f>
        <v/>
      </c>
      <c r="EA388" s="178">
        <f>+DZ381</f>
        <v/>
      </c>
      <c r="EB388" s="178">
        <f>+EA381</f>
        <v/>
      </c>
      <c r="EC388" s="178">
        <f>+EB381</f>
        <v/>
      </c>
      <c r="ED388" s="178">
        <f>+EC381</f>
        <v/>
      </c>
      <c r="EE388" s="178">
        <f>+ED381</f>
        <v/>
      </c>
      <c r="EF388" s="178">
        <f>+EE381</f>
        <v/>
      </c>
      <c r="EG388" s="178">
        <f>+EF381</f>
        <v/>
      </c>
      <c r="EH388" s="178">
        <f>+EG381</f>
        <v/>
      </c>
      <c r="EI388" s="178">
        <f>+EH381</f>
        <v/>
      </c>
      <c r="EJ388" s="178">
        <f>+EI381</f>
        <v/>
      </c>
      <c r="EK388" s="178">
        <f>+EJ381</f>
        <v/>
      </c>
      <c r="EL388" s="178">
        <f>+EK381</f>
        <v/>
      </c>
      <c r="EM388" s="178">
        <f>+EL381</f>
        <v/>
      </c>
      <c r="EN388" s="178">
        <f>+EM381</f>
        <v/>
      </c>
      <c r="EO388" s="178">
        <f>+EN381</f>
        <v/>
      </c>
      <c r="EP388" s="178">
        <f>+EO381</f>
        <v/>
      </c>
      <c r="EQ388" s="178">
        <f>+EP381</f>
        <v/>
      </c>
      <c r="ER388" s="178">
        <f>+EQ381</f>
        <v/>
      </c>
      <c r="ES388" s="178">
        <f>+ER381</f>
        <v/>
      </c>
      <c r="ET388" s="178">
        <f>+ES381</f>
        <v/>
      </c>
      <c r="EU388" s="178">
        <f>+ET381</f>
        <v/>
      </c>
      <c r="EV388" s="178">
        <f>+EU381</f>
        <v/>
      </c>
      <c r="EW388" s="178">
        <f>+EV381</f>
        <v/>
      </c>
      <c r="EX388" s="178">
        <f>+EW381</f>
        <v/>
      </c>
      <c r="EY388" s="178">
        <f>+EX381</f>
        <v/>
      </c>
      <c r="EZ388" s="178">
        <f>+EY381</f>
        <v/>
      </c>
      <c r="FA388" s="178">
        <f>+EZ381</f>
        <v/>
      </c>
      <c r="FB388" s="178">
        <f>+FA381</f>
        <v/>
      </c>
      <c r="FC388" s="178">
        <f>+FB381</f>
        <v/>
      </c>
      <c r="FD388" s="178">
        <f>+FC381</f>
        <v/>
      </c>
      <c r="FE388" s="178">
        <f>+FD381</f>
        <v/>
      </c>
      <c r="FF388" s="178">
        <f>+FE381</f>
        <v/>
      </c>
      <c r="FG388" s="178">
        <f>+FF381</f>
        <v/>
      </c>
    </row>
    <row r="389" ht="13.5" customHeight="1" thickBot="1">
      <c r="AV389" s="161">
        <f>+IF(ISERROR(PV($E$13,A390,,D390)),0,(PV($E$13,A390,,D390)))</f>
        <v/>
      </c>
      <c r="AW389" s="161">
        <f>+IF(ISERROR(PV($E$13,A390,,#REF!)),0,(PV($E$13,A390,,#REF!)))</f>
        <v/>
      </c>
      <c r="DV389" s="1564" t="n">
        <v>35</v>
      </c>
      <c r="DW389" s="192">
        <f>+DV382</f>
        <v/>
      </c>
      <c r="DX389" s="193">
        <f>+DW382</f>
        <v/>
      </c>
      <c r="DY389" s="193">
        <f>+DX382</f>
        <v/>
      </c>
      <c r="DZ389" s="193">
        <f>+DY382</f>
        <v/>
      </c>
      <c r="EA389" s="193">
        <f>+DZ382</f>
        <v/>
      </c>
      <c r="EB389" s="193">
        <f>+EA382</f>
        <v/>
      </c>
      <c r="EC389" s="193">
        <f>+EB382</f>
        <v/>
      </c>
      <c r="ED389" s="193">
        <f>+EC382</f>
        <v/>
      </c>
      <c r="EE389" s="193">
        <f>+ED382</f>
        <v/>
      </c>
      <c r="EF389" s="193">
        <f>+EE382</f>
        <v/>
      </c>
      <c r="EG389" s="193">
        <f>+EF382</f>
        <v/>
      </c>
      <c r="EH389" s="193">
        <f>+EG382</f>
        <v/>
      </c>
      <c r="EI389" s="193">
        <f>+EH382</f>
        <v/>
      </c>
      <c r="EJ389" s="193">
        <f>+EI382</f>
        <v/>
      </c>
      <c r="EK389" s="193">
        <f>+EJ382</f>
        <v/>
      </c>
      <c r="EL389" s="193">
        <f>+EK382</f>
        <v/>
      </c>
      <c r="EM389" s="193">
        <f>+EL382</f>
        <v/>
      </c>
      <c r="EN389" s="193">
        <f>+EM382</f>
        <v/>
      </c>
      <c r="EO389" s="193">
        <f>+EN382</f>
        <v/>
      </c>
      <c r="EP389" s="193">
        <f>+EO382</f>
        <v/>
      </c>
      <c r="EQ389" s="193">
        <f>+EP382</f>
        <v/>
      </c>
      <c r="ER389" s="193">
        <f>+EQ382</f>
        <v/>
      </c>
      <c r="ES389" s="193">
        <f>+ER382</f>
        <v/>
      </c>
      <c r="ET389" s="193">
        <f>+ES382</f>
        <v/>
      </c>
      <c r="EU389" s="193">
        <f>+ET382</f>
        <v/>
      </c>
      <c r="EV389" s="193">
        <f>+EU382</f>
        <v/>
      </c>
      <c r="EW389" s="193">
        <f>+EV382</f>
        <v/>
      </c>
      <c r="EX389" s="193">
        <f>+EW382</f>
        <v/>
      </c>
      <c r="EY389" s="193">
        <f>+EX382</f>
        <v/>
      </c>
      <c r="EZ389" s="193">
        <f>+EY382</f>
        <v/>
      </c>
      <c r="FA389" s="193">
        <f>+EZ382</f>
        <v/>
      </c>
      <c r="FB389" s="193">
        <f>+FA382</f>
        <v/>
      </c>
      <c r="FC389" s="193">
        <f>+FB382</f>
        <v/>
      </c>
      <c r="FD389" s="193">
        <f>+FC382</f>
        <v/>
      </c>
      <c r="FE389" s="193">
        <f>+FD382</f>
        <v/>
      </c>
      <c r="FF389" s="193">
        <f>+FE382</f>
        <v/>
      </c>
      <c r="FG389" s="193">
        <f>+FF382</f>
        <v/>
      </c>
    </row>
    <row r="390" ht="13.5" customHeight="1" thickTop="1">
      <c r="AV390" s="161">
        <f>+IF(ISERROR(PV($E$13,A391,,D391)),0,(PV($E$13,A391,,D391)))</f>
        <v/>
      </c>
      <c r="AW390" s="161">
        <f>+IF(ISERROR(PV($E$13,A391,,#REF!)),0,(PV($E$13,A391,,#REF!)))</f>
        <v/>
      </c>
      <c r="DW390" s="161">
        <f>+DV383</f>
        <v/>
      </c>
      <c r="DX390" s="178">
        <f>+DW383</f>
        <v/>
      </c>
      <c r="DY390" s="178">
        <f>+DX383</f>
        <v/>
      </c>
      <c r="DZ390" s="178">
        <f>+DY383</f>
        <v/>
      </c>
      <c r="EA390" s="178">
        <f>+DZ383</f>
        <v/>
      </c>
      <c r="EB390" s="178">
        <f>+EA383</f>
        <v/>
      </c>
      <c r="EC390" s="178">
        <f>+EB383</f>
        <v/>
      </c>
      <c r="ED390" s="178">
        <f>+EC383</f>
        <v/>
      </c>
      <c r="EE390" s="178">
        <f>+ED383</f>
        <v/>
      </c>
      <c r="EF390" s="178">
        <f>+EE383</f>
        <v/>
      </c>
      <c r="EG390" s="178">
        <f>+EF383</f>
        <v/>
      </c>
      <c r="EH390" s="178">
        <f>+EG383</f>
        <v/>
      </c>
      <c r="EI390" s="178">
        <f>+EH383</f>
        <v/>
      </c>
      <c r="EJ390" s="178">
        <f>+EI383</f>
        <v/>
      </c>
      <c r="EK390" s="178">
        <f>+EJ383</f>
        <v/>
      </c>
      <c r="EL390" s="178">
        <f>+EK383</f>
        <v/>
      </c>
      <c r="EM390" s="178">
        <f>+EL383</f>
        <v/>
      </c>
      <c r="EN390" s="178">
        <f>+EM383</f>
        <v/>
      </c>
      <c r="EO390" s="178">
        <f>+EN383</f>
        <v/>
      </c>
      <c r="EP390" s="178">
        <f>+EO383</f>
        <v/>
      </c>
      <c r="EQ390" s="178">
        <f>+EP383</f>
        <v/>
      </c>
      <c r="ER390" s="178">
        <f>+EQ383</f>
        <v/>
      </c>
      <c r="ES390" s="178">
        <f>+ER383</f>
        <v/>
      </c>
      <c r="ET390" s="178">
        <f>+ES383</f>
        <v/>
      </c>
      <c r="EU390" s="178">
        <f>+ET383</f>
        <v/>
      </c>
      <c r="EV390" s="178">
        <f>+EU383</f>
        <v/>
      </c>
      <c r="EW390" s="178">
        <f>+EV383</f>
        <v/>
      </c>
      <c r="EX390" s="178">
        <f>+EW383</f>
        <v/>
      </c>
      <c r="EY390" s="178">
        <f>+EX383</f>
        <v/>
      </c>
      <c r="EZ390" s="178">
        <f>+EY383</f>
        <v/>
      </c>
      <c r="FA390" s="178">
        <f>+EZ383</f>
        <v/>
      </c>
      <c r="FB390" s="178">
        <f>+FA383</f>
        <v/>
      </c>
      <c r="FC390" s="178">
        <f>+FB383</f>
        <v/>
      </c>
      <c r="FD390" s="178">
        <f>+FC383</f>
        <v/>
      </c>
      <c r="FE390" s="178">
        <f>+FD383</f>
        <v/>
      </c>
      <c r="FF390" s="178">
        <f>+FE383</f>
        <v/>
      </c>
      <c r="FG390" s="178">
        <f>+FF383</f>
        <v/>
      </c>
      <c r="FH390" s="216" t="n"/>
      <c r="FI390" s="216" t="n"/>
      <c r="FJ390" s="216" t="n"/>
      <c r="FK390" s="216" t="n"/>
      <c r="FL390" s="216" t="n"/>
      <c r="FM390" s="216" t="n"/>
      <c r="FN390" s="216" t="n"/>
      <c r="FO390" s="216" t="n"/>
      <c r="FP390" s="216" t="n"/>
      <c r="FQ390" s="216" t="n"/>
    </row>
    <row r="391">
      <c r="AV391" s="161">
        <f>+IF(ISERROR(PV($E$13,A392,,D392)),0,(PV($E$13,A392,,D392)))</f>
        <v/>
      </c>
      <c r="AW391" s="161">
        <f>+IF(ISERROR(PV($E$13,A392,,#REF!)),0,(PV($E$13,A392,,#REF!)))</f>
        <v/>
      </c>
      <c r="DX391" s="1564">
        <f>+DX383+DX390</f>
        <v/>
      </c>
      <c r="DY391" s="1564">
        <f>+DY383+DY390</f>
        <v/>
      </c>
      <c r="FH391" s="216" t="n"/>
      <c r="FI391" s="216" t="n"/>
      <c r="FJ391" s="216" t="n"/>
      <c r="FK391" s="216" t="n"/>
      <c r="FL391" s="216" t="n"/>
      <c r="FM391" s="216" t="n"/>
      <c r="FN391" s="216" t="n"/>
      <c r="FO391" s="216" t="n"/>
      <c r="FP391" s="216" t="n"/>
      <c r="FQ391" s="216" t="n"/>
    </row>
    <row r="392">
      <c r="AV392" s="161">
        <f>+IF(ISERROR(PV($E$13,A393,,D393)),0,(PV($E$13,A393,,D393)))</f>
        <v/>
      </c>
      <c r="AW392" s="161">
        <f>+IF(ISERROR(PV($E$13,A393,,#REF!)),0,(PV($E$13,A393,,#REF!)))</f>
        <v/>
      </c>
      <c r="DX392" s="161">
        <f>+DW385</f>
        <v/>
      </c>
      <c r="DY392" s="161">
        <f>+DX385</f>
        <v/>
      </c>
      <c r="DZ392" s="161">
        <f>+DY385</f>
        <v/>
      </c>
      <c r="EA392" s="161">
        <f>+DZ385</f>
        <v/>
      </c>
      <c r="EB392" s="161">
        <f>+EA385</f>
        <v/>
      </c>
      <c r="EC392" s="161">
        <f>+EB385</f>
        <v/>
      </c>
      <c r="ED392" s="161">
        <f>+EC385</f>
        <v/>
      </c>
      <c r="EE392" s="161">
        <f>+ED385</f>
        <v/>
      </c>
      <c r="EF392" s="161">
        <f>+EE385</f>
        <v/>
      </c>
      <c r="EG392" s="161">
        <f>+EF385</f>
        <v/>
      </c>
      <c r="EH392" s="161">
        <f>+EG385</f>
        <v/>
      </c>
      <c r="EI392" s="161">
        <f>+EH385</f>
        <v/>
      </c>
      <c r="EJ392" s="161">
        <f>+EI385</f>
        <v/>
      </c>
      <c r="EK392" s="161">
        <f>+EJ385</f>
        <v/>
      </c>
      <c r="EL392" s="161">
        <f>+EK385</f>
        <v/>
      </c>
      <c r="EM392" s="161">
        <f>+EL385</f>
        <v/>
      </c>
      <c r="EN392" s="161">
        <f>+EM385</f>
        <v/>
      </c>
      <c r="EO392" s="161">
        <f>+EN385</f>
        <v/>
      </c>
      <c r="EP392" s="161">
        <f>+EO385</f>
        <v/>
      </c>
      <c r="EQ392" s="161">
        <f>+EP385</f>
        <v/>
      </c>
      <c r="ER392" s="161">
        <f>+EQ385</f>
        <v/>
      </c>
      <c r="ES392" s="161">
        <f>+ER385</f>
        <v/>
      </c>
      <c r="ET392" s="161">
        <f>+ES385</f>
        <v/>
      </c>
      <c r="EU392" s="161">
        <f>+ET385</f>
        <v/>
      </c>
      <c r="EV392" s="161">
        <f>+EU385</f>
        <v/>
      </c>
      <c r="EW392" s="161">
        <f>+EV385</f>
        <v/>
      </c>
      <c r="EX392" s="161">
        <f>+EW385</f>
        <v/>
      </c>
      <c r="EY392" s="161">
        <f>+EX385</f>
        <v/>
      </c>
      <c r="EZ392" s="161">
        <f>+EY385</f>
        <v/>
      </c>
      <c r="FA392" s="161">
        <f>+EZ385</f>
        <v/>
      </c>
      <c r="FB392" s="161">
        <f>+FA385</f>
        <v/>
      </c>
      <c r="FC392" s="161">
        <f>+FB385</f>
        <v/>
      </c>
      <c r="FD392" s="161">
        <f>+FC385</f>
        <v/>
      </c>
      <c r="FE392" s="161">
        <f>+FD385</f>
        <v/>
      </c>
      <c r="FF392" s="161">
        <f>+FE385</f>
        <v/>
      </c>
      <c r="FG392" s="161">
        <f>+FF385</f>
        <v/>
      </c>
      <c r="FH392" s="161">
        <f>+FG385</f>
        <v/>
      </c>
    </row>
    <row r="393">
      <c r="AV393" s="161">
        <f>+IF(ISERROR(PV($E$13,A394,,D394)),0,(PV($E$13,A394,,D394)))</f>
        <v/>
      </c>
      <c r="AW393" s="161">
        <f>+IF(ISERROR(PV($E$13,A394,,#REF!)),0,(PV($E$13,A394,,#REF!)))</f>
        <v/>
      </c>
      <c r="DX393" s="161">
        <f>+DW386</f>
        <v/>
      </c>
      <c r="DY393" s="161">
        <f>+DX386</f>
        <v/>
      </c>
      <c r="DZ393" s="161">
        <f>+DY386</f>
        <v/>
      </c>
      <c r="EA393" s="161">
        <f>+DZ386</f>
        <v/>
      </c>
      <c r="EB393" s="161">
        <f>+EA386</f>
        <v/>
      </c>
      <c r="EC393" s="161">
        <f>+EB386</f>
        <v/>
      </c>
      <c r="ED393" s="161">
        <f>+EC386</f>
        <v/>
      </c>
      <c r="EE393" s="161">
        <f>+ED386</f>
        <v/>
      </c>
      <c r="EF393" s="161">
        <f>+EE386</f>
        <v/>
      </c>
      <c r="EG393" s="161">
        <f>+EF386</f>
        <v/>
      </c>
      <c r="EH393" s="161">
        <f>+EG386</f>
        <v/>
      </c>
      <c r="EI393" s="161">
        <f>+EH386</f>
        <v/>
      </c>
      <c r="EJ393" s="161">
        <f>+EI386</f>
        <v/>
      </c>
      <c r="EK393" s="161">
        <f>+EJ386</f>
        <v/>
      </c>
      <c r="EL393" s="161">
        <f>+EK386</f>
        <v/>
      </c>
      <c r="EM393" s="161">
        <f>+EL386</f>
        <v/>
      </c>
      <c r="EN393" s="161">
        <f>+EM386</f>
        <v/>
      </c>
      <c r="EO393" s="161">
        <f>+EN386</f>
        <v/>
      </c>
      <c r="EP393" s="161">
        <f>+EO386</f>
        <v/>
      </c>
      <c r="EQ393" s="161">
        <f>+EP386</f>
        <v/>
      </c>
      <c r="ER393" s="161">
        <f>+EQ386</f>
        <v/>
      </c>
      <c r="ES393" s="161">
        <f>+ER386</f>
        <v/>
      </c>
      <c r="ET393" s="161">
        <f>+ES386</f>
        <v/>
      </c>
      <c r="EU393" s="161">
        <f>+ET386</f>
        <v/>
      </c>
      <c r="EV393" s="161">
        <f>+EU386</f>
        <v/>
      </c>
      <c r="EW393" s="161">
        <f>+EV386</f>
        <v/>
      </c>
      <c r="EX393" s="161">
        <f>+EW386</f>
        <v/>
      </c>
      <c r="EY393" s="161">
        <f>+EX386</f>
        <v/>
      </c>
      <c r="EZ393" s="161">
        <f>+EY386</f>
        <v/>
      </c>
      <c r="FA393" s="161">
        <f>+EZ386</f>
        <v/>
      </c>
      <c r="FB393" s="161">
        <f>+FA386</f>
        <v/>
      </c>
      <c r="FC393" s="161">
        <f>+FB386</f>
        <v/>
      </c>
      <c r="FD393" s="161">
        <f>+FC386</f>
        <v/>
      </c>
      <c r="FE393" s="161">
        <f>+FD386</f>
        <v/>
      </c>
      <c r="FF393" s="161">
        <f>+FE386</f>
        <v/>
      </c>
      <c r="FG393" s="161">
        <f>+FF386</f>
        <v/>
      </c>
      <c r="FH393" s="161">
        <f>+FG386</f>
        <v/>
      </c>
    </row>
    <row r="394" ht="13.5" customHeight="1" thickBot="1">
      <c r="AV394" s="161">
        <f>+IF(ISERROR(PV($E$13,A395,,D395)),0,(PV($E$13,A395,,D395)))</f>
        <v/>
      </c>
      <c r="AW394" s="161">
        <f>+IF(ISERROR(PV($E$13,A395,,#REF!)),0,(PV($E$13,A395,,#REF!)))</f>
        <v/>
      </c>
      <c r="DX394" s="192">
        <f>+DW387</f>
        <v/>
      </c>
      <c r="DY394" s="192">
        <f>+DX387</f>
        <v/>
      </c>
      <c r="DZ394" s="192">
        <f>+DY387</f>
        <v/>
      </c>
      <c r="EA394" s="192">
        <f>+DZ387</f>
        <v/>
      </c>
      <c r="EB394" s="192">
        <f>+EA387</f>
        <v/>
      </c>
      <c r="EC394" s="192">
        <f>+EB387</f>
        <v/>
      </c>
      <c r="ED394" s="192">
        <f>+EC387</f>
        <v/>
      </c>
      <c r="EE394" s="192">
        <f>+ED387</f>
        <v/>
      </c>
      <c r="EF394" s="192">
        <f>+EE387</f>
        <v/>
      </c>
      <c r="EG394" s="192">
        <f>+EF387</f>
        <v/>
      </c>
      <c r="EH394" s="192">
        <f>+EG387</f>
        <v/>
      </c>
      <c r="EI394" s="192">
        <f>+EH387</f>
        <v/>
      </c>
      <c r="EJ394" s="192">
        <f>+EI387</f>
        <v/>
      </c>
      <c r="EK394" s="192">
        <f>+EJ387</f>
        <v/>
      </c>
      <c r="EL394" s="192">
        <f>+EK387</f>
        <v/>
      </c>
      <c r="EM394" s="192">
        <f>+EL387</f>
        <v/>
      </c>
      <c r="EN394" s="192">
        <f>+EM387</f>
        <v/>
      </c>
      <c r="EO394" s="192">
        <f>+EN387</f>
        <v/>
      </c>
      <c r="EP394" s="192">
        <f>+EO387</f>
        <v/>
      </c>
      <c r="EQ394" s="192">
        <f>+EP387</f>
        <v/>
      </c>
      <c r="ER394" s="192">
        <f>+EQ387</f>
        <v/>
      </c>
      <c r="ES394" s="192">
        <f>+ER387</f>
        <v/>
      </c>
      <c r="ET394" s="192">
        <f>+ES387</f>
        <v/>
      </c>
      <c r="EU394" s="192">
        <f>+ET387</f>
        <v/>
      </c>
      <c r="EV394" s="192">
        <f>+EU387</f>
        <v/>
      </c>
      <c r="EW394" s="192">
        <f>+EV387</f>
        <v/>
      </c>
      <c r="EX394" s="192">
        <f>+EW387</f>
        <v/>
      </c>
      <c r="EY394" s="192">
        <f>+EX387</f>
        <v/>
      </c>
      <c r="EZ394" s="192">
        <f>+EY387</f>
        <v/>
      </c>
      <c r="FA394" s="192">
        <f>+EZ387</f>
        <v/>
      </c>
      <c r="FB394" s="192">
        <f>+FA387</f>
        <v/>
      </c>
      <c r="FC394" s="192">
        <f>+FB387</f>
        <v/>
      </c>
      <c r="FD394" s="192">
        <f>+FC387</f>
        <v/>
      </c>
      <c r="FE394" s="192">
        <f>+FD387</f>
        <v/>
      </c>
      <c r="FF394" s="192">
        <f>+FE387</f>
        <v/>
      </c>
      <c r="FG394" s="192">
        <f>+FF387</f>
        <v/>
      </c>
      <c r="FH394" s="192">
        <f>+FG387</f>
        <v/>
      </c>
    </row>
    <row r="395" ht="13.5" customHeight="1" thickTop="1">
      <c r="AV395" s="161">
        <f>+IF(ISERROR(PV($E$13,A396,,D396)),0,(PV($E$13,A396,,D396)))</f>
        <v/>
      </c>
      <c r="AW395" s="161">
        <f>+IF(ISERROR(PV($E$13,A396,,#REF!)),0,(PV($E$13,A396,,#REF!)))</f>
        <v/>
      </c>
      <c r="DX395" s="161">
        <f>+DW388</f>
        <v/>
      </c>
      <c r="DY395" s="161">
        <f>+DX388</f>
        <v/>
      </c>
      <c r="DZ395" s="161">
        <f>+DY388</f>
        <v/>
      </c>
      <c r="EA395" s="161">
        <f>+DZ388</f>
        <v/>
      </c>
      <c r="EB395" s="161">
        <f>+EA388</f>
        <v/>
      </c>
      <c r="EC395" s="161">
        <f>+EB388</f>
        <v/>
      </c>
      <c r="ED395" s="161">
        <f>+EC388</f>
        <v/>
      </c>
      <c r="EE395" s="161">
        <f>+ED388</f>
        <v/>
      </c>
      <c r="EF395" s="161">
        <f>+EE388</f>
        <v/>
      </c>
      <c r="EG395" s="161">
        <f>+EF388</f>
        <v/>
      </c>
      <c r="EH395" s="161">
        <f>+EG388</f>
        <v/>
      </c>
      <c r="EI395" s="161">
        <f>+EH388</f>
        <v/>
      </c>
      <c r="EJ395" s="161">
        <f>+EI388</f>
        <v/>
      </c>
      <c r="EK395" s="161">
        <f>+EJ388</f>
        <v/>
      </c>
      <c r="EL395" s="161">
        <f>+EK388</f>
        <v/>
      </c>
      <c r="EM395" s="161">
        <f>+EL388</f>
        <v/>
      </c>
      <c r="EN395" s="161">
        <f>+EM388</f>
        <v/>
      </c>
      <c r="EO395" s="161">
        <f>+EN388</f>
        <v/>
      </c>
      <c r="EP395" s="161">
        <f>+EO388</f>
        <v/>
      </c>
      <c r="EQ395" s="161">
        <f>+EP388</f>
        <v/>
      </c>
      <c r="ER395" s="161">
        <f>+EQ388</f>
        <v/>
      </c>
      <c r="ES395" s="161">
        <f>+ER388</f>
        <v/>
      </c>
      <c r="ET395" s="161">
        <f>+ES388</f>
        <v/>
      </c>
      <c r="EU395" s="161">
        <f>+ET388</f>
        <v/>
      </c>
      <c r="EV395" s="161">
        <f>+EU388</f>
        <v/>
      </c>
      <c r="EW395" s="161">
        <f>+EV388</f>
        <v/>
      </c>
      <c r="EX395" s="161">
        <f>+EW388</f>
        <v/>
      </c>
      <c r="EY395" s="161">
        <f>+EX388</f>
        <v/>
      </c>
      <c r="EZ395" s="161">
        <f>+EY388</f>
        <v/>
      </c>
      <c r="FA395" s="161">
        <f>+EZ388</f>
        <v/>
      </c>
      <c r="FB395" s="161">
        <f>+FA388</f>
        <v/>
      </c>
      <c r="FC395" s="161">
        <f>+FB388</f>
        <v/>
      </c>
      <c r="FD395" s="161">
        <f>+FC388</f>
        <v/>
      </c>
      <c r="FE395" s="161">
        <f>+FD388</f>
        <v/>
      </c>
      <c r="FF395" s="161">
        <f>+FE388</f>
        <v/>
      </c>
      <c r="FG395" s="161">
        <f>+FF388</f>
        <v/>
      </c>
      <c r="FH395" s="161">
        <f>+FG388</f>
        <v/>
      </c>
    </row>
    <row r="396" ht="13.5" customHeight="1" thickBot="1">
      <c r="AV396" s="161">
        <f>+IF(ISERROR(PV($E$13,A397,,D397)),0,(PV($E$13,A397,,D397)))</f>
        <v/>
      </c>
      <c r="AW396" s="161">
        <f>+IF(ISERROR(PV($E$13,A397,,#REF!)),0,(PV($E$13,A397,,#REF!)))</f>
        <v/>
      </c>
      <c r="DW396" s="1564" t="n">
        <v>36</v>
      </c>
      <c r="DX396" s="192">
        <f>+DW389</f>
        <v/>
      </c>
      <c r="DY396" s="192">
        <f>+DX389</f>
        <v/>
      </c>
      <c r="DZ396" s="192">
        <f>+DY389</f>
        <v/>
      </c>
      <c r="EA396" s="192">
        <f>+DZ389</f>
        <v/>
      </c>
      <c r="EB396" s="192">
        <f>+EA389</f>
        <v/>
      </c>
      <c r="EC396" s="192">
        <f>+EB389</f>
        <v/>
      </c>
      <c r="ED396" s="192">
        <f>+EC389</f>
        <v/>
      </c>
      <c r="EE396" s="192">
        <f>+ED389</f>
        <v/>
      </c>
      <c r="EF396" s="192">
        <f>+EE389</f>
        <v/>
      </c>
      <c r="EG396" s="192">
        <f>+EF389</f>
        <v/>
      </c>
      <c r="EH396" s="192">
        <f>+EG389</f>
        <v/>
      </c>
      <c r="EI396" s="192">
        <f>+EH389</f>
        <v/>
      </c>
      <c r="EJ396" s="192">
        <f>+EI389</f>
        <v/>
      </c>
      <c r="EK396" s="192">
        <f>+EJ389</f>
        <v/>
      </c>
      <c r="EL396" s="192">
        <f>+EK389</f>
        <v/>
      </c>
      <c r="EM396" s="192">
        <f>+EL389</f>
        <v/>
      </c>
      <c r="EN396" s="192">
        <f>+EM389</f>
        <v/>
      </c>
      <c r="EO396" s="192">
        <f>+EN389</f>
        <v/>
      </c>
      <c r="EP396" s="192">
        <f>+EO389</f>
        <v/>
      </c>
      <c r="EQ396" s="192">
        <f>+EP389</f>
        <v/>
      </c>
      <c r="ER396" s="192">
        <f>+EQ389</f>
        <v/>
      </c>
      <c r="ES396" s="192">
        <f>+ER389</f>
        <v/>
      </c>
      <c r="ET396" s="192">
        <f>+ES389</f>
        <v/>
      </c>
      <c r="EU396" s="192">
        <f>+ET389</f>
        <v/>
      </c>
      <c r="EV396" s="192">
        <f>+EU389</f>
        <v/>
      </c>
      <c r="EW396" s="192">
        <f>+EV389</f>
        <v/>
      </c>
      <c r="EX396" s="192">
        <f>+EW389</f>
        <v/>
      </c>
      <c r="EY396" s="192">
        <f>+EX389</f>
        <v/>
      </c>
      <c r="EZ396" s="192">
        <f>+EY389</f>
        <v/>
      </c>
      <c r="FA396" s="192">
        <f>+EZ389</f>
        <v/>
      </c>
      <c r="FB396" s="192">
        <f>+FA389</f>
        <v/>
      </c>
      <c r="FC396" s="192">
        <f>+FB389</f>
        <v/>
      </c>
      <c r="FD396" s="192">
        <f>+FC389</f>
        <v/>
      </c>
      <c r="FE396" s="192">
        <f>+FD389</f>
        <v/>
      </c>
      <c r="FF396" s="192">
        <f>+FE389</f>
        <v/>
      </c>
      <c r="FG396" s="192">
        <f>+FF389</f>
        <v/>
      </c>
      <c r="FH396" s="192">
        <f>+FG389</f>
        <v/>
      </c>
    </row>
    <row r="397" ht="13.5" customHeight="1" thickTop="1">
      <c r="AV397" s="161">
        <f>+IF(ISERROR(PV($E$13,A398,,D398)),0,(PV($E$13,A398,,D398)))</f>
        <v/>
      </c>
      <c r="AW397" s="161">
        <f>+IF(ISERROR(PV($E$13,A398,,#REF!)),0,(PV($E$13,A398,,#REF!)))</f>
        <v/>
      </c>
      <c r="DX397" s="161">
        <f>+DW390</f>
        <v/>
      </c>
      <c r="DY397" s="161">
        <f>+DX390</f>
        <v/>
      </c>
      <c r="DZ397" s="161">
        <f>+DY390</f>
        <v/>
      </c>
      <c r="EA397" s="161">
        <f>+DZ390</f>
        <v/>
      </c>
      <c r="EB397" s="161">
        <f>+EA390</f>
        <v/>
      </c>
      <c r="EC397" s="161">
        <f>+EB390</f>
        <v/>
      </c>
      <c r="ED397" s="161">
        <f>+EC390</f>
        <v/>
      </c>
      <c r="EE397" s="161">
        <f>+ED390</f>
        <v/>
      </c>
      <c r="EF397" s="161">
        <f>+EE390</f>
        <v/>
      </c>
      <c r="EG397" s="161">
        <f>+EF390</f>
        <v/>
      </c>
      <c r="EH397" s="161">
        <f>+EG390</f>
        <v/>
      </c>
      <c r="EI397" s="161">
        <f>+EH390</f>
        <v/>
      </c>
      <c r="EJ397" s="161">
        <f>+EI390</f>
        <v/>
      </c>
      <c r="EK397" s="161">
        <f>+EJ390</f>
        <v/>
      </c>
      <c r="EL397" s="161">
        <f>+EK390</f>
        <v/>
      </c>
      <c r="EM397" s="161">
        <f>+EL390</f>
        <v/>
      </c>
      <c r="EN397" s="161">
        <f>+EM390</f>
        <v/>
      </c>
      <c r="EO397" s="161">
        <f>+EN390</f>
        <v/>
      </c>
      <c r="EP397" s="161">
        <f>+EO390</f>
        <v/>
      </c>
      <c r="EQ397" s="161">
        <f>+EP390</f>
        <v/>
      </c>
      <c r="ER397" s="161">
        <f>+EQ390</f>
        <v/>
      </c>
      <c r="ES397" s="161">
        <f>+ER390</f>
        <v/>
      </c>
      <c r="ET397" s="161">
        <f>+ES390</f>
        <v/>
      </c>
      <c r="EU397" s="161">
        <f>+ET390</f>
        <v/>
      </c>
      <c r="EV397" s="161">
        <f>+EU390</f>
        <v/>
      </c>
      <c r="EW397" s="161">
        <f>+EV390</f>
        <v/>
      </c>
      <c r="EX397" s="161">
        <f>+EW390</f>
        <v/>
      </c>
      <c r="EY397" s="161">
        <f>+EX390</f>
        <v/>
      </c>
      <c r="EZ397" s="161">
        <f>+EY390</f>
        <v/>
      </c>
      <c r="FA397" s="161">
        <f>+EZ390</f>
        <v/>
      </c>
      <c r="FB397" s="161">
        <f>+FA390</f>
        <v/>
      </c>
      <c r="FC397" s="161">
        <f>+FB390</f>
        <v/>
      </c>
      <c r="FD397" s="161">
        <f>+FC390</f>
        <v/>
      </c>
      <c r="FE397" s="161">
        <f>+FD390</f>
        <v/>
      </c>
      <c r="FF397" s="161">
        <f>+FE390</f>
        <v/>
      </c>
      <c r="FG397" s="161">
        <f>+FF390</f>
        <v/>
      </c>
      <c r="FH397" s="161">
        <f>+FG390</f>
        <v/>
      </c>
    </row>
    <row r="398">
      <c r="AV398" s="161">
        <f>+IF(ISERROR(PV($E$13,A399,,D399)),0,(PV($E$13,A399,,D399)))</f>
        <v/>
      </c>
      <c r="AW398" s="161">
        <f>+IF(ISERROR(PV($E$13,A399,,#REF!)),0,(PV($E$13,A399,,#REF!)))</f>
        <v/>
      </c>
    </row>
    <row r="399">
      <c r="AV399" s="161">
        <f>+IF(ISERROR(PV($E$13,A400,,D400)),0,(PV($E$13,A400,,D400)))</f>
        <v/>
      </c>
      <c r="AW399" s="161">
        <f>+IF(ISERROR(PV($E$13,A400,,#REF!)),0,(PV($E$13,A400,,#REF!)))</f>
        <v/>
      </c>
      <c r="DY399" s="161" t="n"/>
      <c r="DZ399" s="161" t="n"/>
      <c r="EA399" s="161" t="n"/>
      <c r="EB399" s="161" t="n"/>
      <c r="EC399" s="161" t="n"/>
      <c r="ED399" s="161" t="n"/>
      <c r="EE399" s="161" t="n"/>
      <c r="EF399" s="161" t="n"/>
      <c r="EG399" s="161" t="n"/>
      <c r="EH399" s="161" t="n"/>
      <c r="EI399" s="161" t="n"/>
      <c r="EJ399" s="161" t="n"/>
      <c r="EK399" s="161" t="n"/>
      <c r="EL399" s="161" t="n"/>
      <c r="EM399" s="161" t="n"/>
      <c r="EN399" s="161" t="n"/>
      <c r="EO399" s="161" t="n"/>
      <c r="EP399" s="161" t="n"/>
      <c r="EQ399" s="161" t="n"/>
      <c r="ER399" s="161" t="n"/>
      <c r="ES399" s="161" t="n"/>
      <c r="ET399" s="161" t="n"/>
      <c r="EU399" s="161" t="n"/>
      <c r="EV399" s="161" t="n"/>
      <c r="EW399" s="161" t="n"/>
      <c r="EX399" s="161" t="n"/>
      <c r="EY399" s="161" t="n"/>
      <c r="EZ399" s="161" t="n"/>
      <c r="FA399" s="161" t="n"/>
      <c r="FB399" s="161" t="n"/>
      <c r="FC399" s="161" t="n"/>
      <c r="FD399" s="161" t="n"/>
      <c r="FE399" s="161" t="n"/>
      <c r="FF399" s="161" t="n"/>
      <c r="FG399" s="161" t="n"/>
      <c r="FH399" s="161" t="n"/>
      <c r="FI399" s="161" t="n"/>
    </row>
    <row r="400">
      <c r="AV400" s="161">
        <f>+IF(ISERROR(PV($E$13,A401,,D401)),0,(PV($E$13,A401,,D401)))</f>
        <v/>
      </c>
      <c r="AW400" s="161">
        <f>+IF(ISERROR(PV($E$13,A401,,#REF!)),0,(PV($E$13,A401,,#REF!)))</f>
        <v/>
      </c>
      <c r="CP400" s="1564" t="inlineStr">
        <is>
          <t>Enero</t>
        </is>
      </c>
      <c r="CQ400" s="1564" t="inlineStr">
        <is>
          <t>Febrero</t>
        </is>
      </c>
      <c r="CR400" s="1564" t="inlineStr">
        <is>
          <t>Marzo</t>
        </is>
      </c>
      <c r="CS400" s="1564" t="inlineStr">
        <is>
          <t>Abril</t>
        </is>
      </c>
      <c r="CT400" s="1564" t="inlineStr">
        <is>
          <t>Mayo</t>
        </is>
      </c>
      <c r="CU400" s="1564" t="inlineStr">
        <is>
          <t>Junio</t>
        </is>
      </c>
      <c r="CV400" s="1564" t="inlineStr">
        <is>
          <t>Julio</t>
        </is>
      </c>
      <c r="CW400" s="1564" t="inlineStr">
        <is>
          <t>Agosto</t>
        </is>
      </c>
      <c r="CX400" s="1564" t="inlineStr">
        <is>
          <t>Septiembre</t>
        </is>
      </c>
      <c r="CY400" s="1564" t="inlineStr">
        <is>
          <t>Octubre</t>
        </is>
      </c>
      <c r="CZ400" s="1564" t="inlineStr">
        <is>
          <t>Noviembre</t>
        </is>
      </c>
      <c r="DA400" s="1564" t="inlineStr">
        <is>
          <t>Diciembre</t>
        </is>
      </c>
      <c r="DB400" s="1564" t="inlineStr">
        <is>
          <t>Enero</t>
        </is>
      </c>
      <c r="DC400" s="1564" t="inlineStr">
        <is>
          <t>Febrero</t>
        </is>
      </c>
      <c r="DD400" s="1564" t="inlineStr">
        <is>
          <t>Marzo</t>
        </is>
      </c>
      <c r="DE400" s="1564" t="inlineStr">
        <is>
          <t>Abril</t>
        </is>
      </c>
      <c r="DF400" s="1564" t="inlineStr">
        <is>
          <t>Mayo</t>
        </is>
      </c>
      <c r="DG400" s="1564" t="inlineStr">
        <is>
          <t>Junio</t>
        </is>
      </c>
      <c r="DH400" s="1564" t="inlineStr">
        <is>
          <t>Julio</t>
        </is>
      </c>
      <c r="DI400" s="1564" t="inlineStr">
        <is>
          <t>Agosto</t>
        </is>
      </c>
      <c r="DJ400" s="1564" t="inlineStr">
        <is>
          <t>Septiembre</t>
        </is>
      </c>
      <c r="DK400" s="1564" t="inlineStr">
        <is>
          <t>Octubre</t>
        </is>
      </c>
      <c r="DL400" s="1564" t="inlineStr">
        <is>
          <t>Noviembre</t>
        </is>
      </c>
      <c r="DM400" s="1564" t="inlineStr">
        <is>
          <t>Diciembre</t>
        </is>
      </c>
      <c r="DN400" s="1564" t="inlineStr">
        <is>
          <t>Enero</t>
        </is>
      </c>
      <c r="DO400" s="1564" t="inlineStr">
        <is>
          <t>Febrero</t>
        </is>
      </c>
      <c r="DP400" s="1564" t="inlineStr">
        <is>
          <t>Marzo</t>
        </is>
      </c>
      <c r="DQ400" s="1564" t="inlineStr">
        <is>
          <t>Abril</t>
        </is>
      </c>
      <c r="DR400" s="1564" t="inlineStr">
        <is>
          <t>Mayo</t>
        </is>
      </c>
      <c r="DS400" s="1564" t="inlineStr">
        <is>
          <t>Junio</t>
        </is>
      </c>
      <c r="DT400" s="1564" t="inlineStr">
        <is>
          <t>Julio</t>
        </is>
      </c>
      <c r="DU400" s="1564" t="inlineStr">
        <is>
          <t>Agosto</t>
        </is>
      </c>
      <c r="DV400" s="1564" t="inlineStr">
        <is>
          <t>Septiembre</t>
        </is>
      </c>
      <c r="DW400" s="1564" t="inlineStr">
        <is>
          <t>Octubre</t>
        </is>
      </c>
      <c r="DX400" s="1564" t="inlineStr">
        <is>
          <t>Noviembre</t>
        </is>
      </c>
      <c r="DY400" s="1564" t="inlineStr">
        <is>
          <t>Diciembre</t>
        </is>
      </c>
    </row>
    <row r="401">
      <c r="AV401" s="161">
        <f>+IF(ISERROR(PV($E$13,A402,,D402)),0,(PV($E$13,A402,,D402)))</f>
        <v/>
      </c>
      <c r="AW401" s="161">
        <f>+IF(ISERROR(PV($E$13,A402,,#REF!)),0,(PV($E$13,A402,,#REF!)))</f>
        <v/>
      </c>
      <c r="CO401" s="161" t="inlineStr">
        <is>
          <t>Ingreso</t>
        </is>
      </c>
      <c r="CP401" s="161">
        <f>+CP10</f>
        <v/>
      </c>
      <c r="CQ401" s="161">
        <f>+CQ10+#REF!</f>
        <v/>
      </c>
      <c r="CR401" s="161">
        <f>+CR10+#REF!+CL22</f>
        <v/>
      </c>
      <c r="CS401" s="161">
        <f>+CS10+#REF!+CM22+CM29</f>
        <v/>
      </c>
      <c r="CT401" s="161">
        <f>+CT10+#REF!+CN22+CN29+CN36</f>
        <v/>
      </c>
      <c r="CU401" s="161">
        <f>+CU10+#REF!+CO22+CO29+CO36+CO43</f>
        <v/>
      </c>
      <c r="CV401" s="161">
        <f>+CV10+#REF!+CP22+CP29+CP36+CP43+CP50</f>
        <v/>
      </c>
      <c r="CW401" s="161">
        <f>+CW10+#REF!+CQ22+CQ29+CQ36+CQ43+CQ50+CQ57</f>
        <v/>
      </c>
      <c r="CX401" s="161">
        <f>+CX10+#REF!+CR22+CR29+CR36+CR43+CR50+CR57+CR64</f>
        <v/>
      </c>
      <c r="CY401" s="161">
        <f>+CY10+#REF!+CS22+CS29+CS36+CS43+CS50+CS57+CS64+CS71</f>
        <v/>
      </c>
      <c r="CZ401" s="161">
        <f>+CZ10+#REF!+CT22+CT29+CT36+CT43+CT50+CT57+CT64+CT71+CT78</f>
        <v/>
      </c>
      <c r="DA401" s="161">
        <f>+DA10+#REF!+CU22+CU29+CU36+CU43+CU50+CU57+CU64+CU71+CU78+DA226</f>
        <v/>
      </c>
      <c r="DB401" s="161">
        <f>+DB10+#REF!+CV22+CV29+CV36+CV43+CV50+CV57+CV64+CV71+CV78+DB226+#REF!</f>
        <v/>
      </c>
      <c r="DC401" s="161">
        <f>+DC10+#REF!+CW22+CW29+CW36+CW43+CW50+CW57+CW64+CW71+CW78+DC226+#REF!+DC238</f>
        <v/>
      </c>
      <c r="DD401" s="161">
        <f>+DD10+#REF!+CX22+CX29+CX36+CX43+CX50+CX57+CX64+CX71+CX78+DD226+#REF!+DD238+DD245</f>
        <v/>
      </c>
      <c r="DE401" s="161">
        <f>+DE10+#REF!+CY22+CY29+CY36+CY43+CY50+CY57+CY64+CY71+CY78+DE226+#REF!+DE238+DE245+DE252</f>
        <v/>
      </c>
      <c r="DF401" s="161">
        <f>+DF10+#REF!+CZ22+CZ29+CZ36+CZ43+CZ50+CZ57+CZ64+CZ71+CZ78+DF226+#REF!+DF238+DF245+DF252+DF259</f>
        <v/>
      </c>
      <c r="DG401" s="161">
        <f>+DG10+#REF!+DA22+DA29+DA36+DA43+DA50+DA57+DA64+DA71+DA78+DG226+#REF!+DG238+DG245+DG252+DG259+DG266</f>
        <v/>
      </c>
      <c r="DH401" s="161">
        <f>+DH10+#REF!+DB22+DB29+DB36+DB43+DB50+DB57+DB64+DB71+DB78+DH226+#REF!+DH238+DH245+DH252+DH259+DH266+DH273</f>
        <v/>
      </c>
      <c r="DI401" s="161">
        <f>+DI10+#REF!+DC22+DC29+DC36+DC43+DC50+DC57+DC64+DC71+DC78+DI226+#REF!+DI238+DI245+DI252+DI259+DI266+DI273+DI280</f>
        <v/>
      </c>
      <c r="DJ401" s="161">
        <f>+DJ10+#REF!+DD22+DD29+DD36+DD43+DD50+DD57+DD64+DD71+DD78+DJ226+#REF!+DJ238+DJ245+DJ252+DJ259+DJ266+DJ273+DJ280+DJ287</f>
        <v/>
      </c>
      <c r="DK401" s="161">
        <f>+DK10+#REF!+DE22+DE29+DE36+DE43+DE50+DE57+DE64+DE71+DE78+DK226+#REF!+DK238+DK245+DK252+DK259+DK266+DK273+DK280+DK287+DK294</f>
        <v/>
      </c>
      <c r="DL401" s="161">
        <f>+DL10+#REF!+DF22+DF29+DF36+DF43+DF50+DF57+DF64+DF71+DF78+DL226+#REF!+DL238+DL245+DL252+DL259+DL266+DL273+DL280+DL287+DL294+DL301</f>
        <v/>
      </c>
      <c r="DM401" s="161">
        <f>+DM10+#REF!+DG22+DG29+DG36+DG43+DG50+DG57+DG64+DG71+DG78+DM226+#REF!+DM238+DM245+DM252+DM259+DM266+DM273+DM280+DM287+DM294+DM301+DM308</f>
        <v/>
      </c>
      <c r="DN401" s="161">
        <f>+DN10+#REF!+DH22+DH29+DH36+DH43+DH50+DH57+DH64+DH71+DH78+DN226+#REF!+DN238+DN245+DN252+DN259+DN266+DN273+DN280+DN287+DN294+DN301+DN308+DN315</f>
        <v/>
      </c>
      <c r="DO401" s="161">
        <f>+DO10+#REF!+DI22+DI29+DI36+DI43+DI50+DI57+DI64+DI71+DI78+DO226+#REF!+DO238+DO245+DO252+DO259+DO266+DO273+DO280+DO287+DO294+DO301+DO308+DO315+DO322</f>
        <v/>
      </c>
      <c r="DP401" s="161">
        <f>+DP10+#REF!+DJ22+DJ29+DJ36+DJ43+DJ50+DJ57+DJ64+DJ71+DJ78+DP226+#REF!+DP238+DP245+DP252+DP259+DP266+DP273+DP280+DP287+DP294+DP301+DP308+DP315+DP322+DP329</f>
        <v/>
      </c>
      <c r="DQ401" s="161">
        <f>+DQ10+#REF!+DK22+DK29+DK36+DK43+DK50+DK57+DK64+DK71+DK78+DQ226+#REF!+DQ238+DQ245+DQ252+DQ259+DQ266+DQ273+DQ280+DQ287+DQ294+DQ301+DQ308+DQ315+DQ322+DQ329+DQ336</f>
        <v/>
      </c>
      <c r="DR401" s="161">
        <f>+DR10+#REF!+DL22+DL29+DL36+DL43+DL50+DL57+DL64+DL71+DL78+DR226+#REF!+DR238+DR245+DR252+DR259+DR266+DR273+DR280+DR287+DR294+DR301+DR308+DR315+DR322+DR329+DR336+DR343</f>
        <v/>
      </c>
      <c r="DS401" s="161">
        <f>+DS10+#REF!+DM22+DM29+DM36+DM43+DM50+DM57+DM64+DM71+DM78+DS226+#REF!+DS238+DS245+DS252+DS259+DS266+DS273+DS280+DS287+DS294+DS301+DS308+DS315+DS322+DS329+DS336+DS343+DS350</f>
        <v/>
      </c>
      <c r="DT401" s="161">
        <f>+DT10+#REF!+DN22+DN29+DN36+DN43+DN50+DN57+DN64+DN71+DN78+DT226+#REF!+DT238+DT245+DT252+DT259+DT266+DT273+DT280+DT287+DT294+DT301+DT308+DT315+DT322+DT329+DT336+DT343+DT350+DT357</f>
        <v/>
      </c>
      <c r="DU401" s="161">
        <f>+DU10+#REF!+DO22+DO29+DO36+DO43+DO50+DO57+DO64+DO71+DO78+DU226+#REF!+DU238+DU245+DU252+DU259+DU266+DU273+DU280+DU287+DU294+DU301+DU308+DU315+DU322+DU329+DU336+DU343+DU350+DU357+DU364</f>
        <v/>
      </c>
      <c r="DV401" s="161">
        <f>+DV10+#REF!+DP22+DP29+DP36+DP43+DP50+DP57+DP64+DP71+DP78+DV226+#REF!+DV238+DV245+DV252+DV259+DV266+DV273+DV280+DV287+DV294+DV301+DV308+DV315+DV322+DV329+DV336+DV343+DV350+DV357+DV364+DV371</f>
        <v/>
      </c>
      <c r="DW401" s="161">
        <f>+DW10+#REF!+DQ22+DQ29+DQ36+DQ43+DQ50+DQ57+DQ64+DQ71+DQ78+DW226+#REF!+DW238+DW245+DW252+DW259+DW266+DW273+DW280+DW287+DW294+DW301+DW308+DW315+DW322+DW329+DW336+DW343+DW350+DW357+DW364+DW371+DW378</f>
        <v/>
      </c>
      <c r="DX401" s="161">
        <f>+DX10+#REF!+DR22+DR29+DR36+DR43+DR50+DR57+DR64+DR71+DR78+DX226+#REF!+DX238+DX245+DX252+DX259+DX266+DX273+DX280+DX287+DX294+DX301+DX308+DX315+DX322+DX329+DX336+DX343+DX350+DX357+DX364+DX371+DX378+DX385</f>
        <v/>
      </c>
      <c r="DY401" s="161">
        <f>+DY10+#REF!+DS22+DS29+DS36+DS43+DS50+DS57+DS64+DS71+DS78+DY226+#REF!+DY238+DY245+DY252+DY259+DY266+DY273+DY280+DY287+DY294+DY301+DY308+DY315+DY322+DY329+DY336+DY343+DY350+DY357+DY364+DY371+DY378+DY385+DY392</f>
        <v/>
      </c>
      <c r="DZ401" s="161">
        <f>+DZ10+#REF!+DT22+DT29+DT36+DT43+DT50+DT57+DT64+DT71+DT78+DZ226+#REF!+DZ238+DZ245+DZ252+DZ259+DZ266+DZ273+DZ280+DZ287+DZ294+DZ301+DZ308+DZ315+DZ322+DZ329+DZ336+DZ343+DZ350+DZ357+DZ364+DZ371+DZ378+DZ385+DZ392</f>
        <v/>
      </c>
      <c r="EA401" s="161">
        <f>+EA10+#REF!+DU22+DU29+DU36+DU43+DU50+DU57+DU64+DU71+DU78+EA226+#REF!+EA238+EA245+EA252+EA259+EA266+EA273+EA280+EA287+EA294+EA301+EA308+EA315+EA322+EA329+EA336+EA343+EA350+EA357+EA364+EA371+EA378+EA385+EA392</f>
        <v/>
      </c>
      <c r="EB401" s="161">
        <f>+EB10+#REF!+DV22+DV29+DV36+DV43+DV50+DV57+DV64+DV71+DV78+EB226+#REF!+EB238+EB245+EB252+EB259+EB266+EB273+EB280+EB287+EB294+EB301+EB308+EB315+EB322+EB329+EB336+EB343+EB350+EB357+EB364+EB371+EB378+EB385+EB392</f>
        <v/>
      </c>
      <c r="EC401" s="161">
        <f>+EC10+#REF!+DW22+DW29+DW36+DW43+DW50+DW57+DW64+DW71+DW78+EC226+#REF!+EC238+EC245+EC252+EC259+EC266+EC273+EC280+EC287+EC294+EC301+EC308+EC315+EC322+EC329+EC336+EC343+EC350+EC357+EC364+EC371+EC378+EC385+EC392</f>
        <v/>
      </c>
      <c r="ED401" s="161">
        <f>+ED10+#REF!+DX22+DX29+DX36+DX43+DX50+DX57+DX64+DX71+DX78+ED226+#REF!+ED238+ED245+ED252+ED259+ED266+ED273+ED280+ED287+ED294+ED301+ED308+ED315+ED322+ED329+ED336+ED343+ED350+ED357+ED364+ED371+ED378+ED385+ED392</f>
        <v/>
      </c>
      <c r="EE401" s="161">
        <f>+EE10+#REF!+DY22+DY29+DY36+DY43+DY50+DY57+DY64+DY71+DY78+EE226+#REF!+EE238+EE245+EE252+EE259+EE266+EE273+EE280+EE287+EE294+EE301+EE308+EE315+EE322+EE329+EE336+EE343+EE350+EE357+EE364+EE371+EE378+EE385+EE392</f>
        <v/>
      </c>
      <c r="EF401" s="161">
        <f>+EF10+#REF!+DZ22+DZ29+DZ36+DZ43+DZ50+DZ57+DZ64+DZ71+DZ78+EF226+#REF!+EF238+EF245+EF252+EF259+EF266+EF273+EF280+EF287+EF294+EF301+EF308+EF315+EF322+EF329+EF336+EF343+EF350+EF357+EF364+EF371+EF378+EF385+EF392</f>
        <v/>
      </c>
      <c r="EG401" s="161">
        <f>+EG10+#REF!+EA22+EA29+EA36+EA43+EA50+EA57+EA64+EA71+EA78+EG226+#REF!+EG238+EG245+EG252+EG259+EG266+EG273+EG280+EG287+EG294+EG301+EG308+EG315+EG322+EG329+EG336+EG343+EG350+EG357+EG364+EG371+EG378+EG385+EG392</f>
        <v/>
      </c>
      <c r="EH401" s="161">
        <f>+EH10+#REF!+EB22+EB29+EB36+EB43+EB50+EB57+EB64+EB71+EB78+EH226+#REF!+EH238+EH245+EH252+EH259+EH266+EH273+EH280+EH287+EH294+EH301+EH308+EH315+EH322+EH329+EH336+EH343+EH350+EH357+EH364+EH371+EH378+EH385+EH392</f>
        <v/>
      </c>
      <c r="EI401" s="161">
        <f>+EI10+#REF!+EC22+EC29+EC36+EC43+EC50+EC57+EC64+EC71+EC78+EI226+#REF!+EI238+EI245+EI252+EI259+EI266+EI273+EI280+EI287+EI294+EI301+EI308+EI315+EI322+EI329+EI336+EI343+EI350+EI357+EI364+EI371+EI378+EI385+EI392</f>
        <v/>
      </c>
      <c r="EJ401" s="161">
        <f>+EJ10+#REF!+ED22+ED29+ED36+ED43+ED50+ED57+ED64+ED71+ED78+EJ226+#REF!+EJ238+EJ245+EJ252+EJ259+EJ266+EJ273+EJ280+EJ287+EJ294+EJ301+EJ308+EJ315+EJ322+EJ329+EJ336+EJ343+EJ350+EJ357+EJ364+EJ371+EJ378+EJ385+EJ392</f>
        <v/>
      </c>
      <c r="EK401" s="161">
        <f>+EK10+#REF!+EE22+EE29+EE36+EE43+EE50+EE57+EE64+EE71+EE78+EK226+#REF!+EK238+EK245+EK252+EK259+EK266+EK273+EK280+EK287+EK294+EK301+EK308+EK315+EK322+EK329+EK336+EK343+EK350+EK357+EK364+EK371+EK378+EK385+EK392</f>
        <v/>
      </c>
      <c r="EL401" s="161">
        <f>+EL10+#REF!+EF22+EF29+EF36+EF43+EF50+EF57+EF64+EF71+EF78+EL226+#REF!+EL238+EL245+EL252+EL259+EL266+EL273+EL280+EL287+EL294+EL301+EL308+EL315+EL322+EL329+EL336+EL343+EL350+EL357+EL364+EL371+EL378+EL385+EL392</f>
        <v/>
      </c>
      <c r="EM401" s="161">
        <f>+EM10+#REF!+EG22+EG29+EG36+EG43+EG50+EG57+EG64+EG71+EG78+EM226+#REF!+EM238+EM245+EM252+EM259+EM266+EM273+EM280+EM287+EM294+EM301+EM308+EM315+EM322+EM329+EM336+EM343+EM350+EM357+EM364+EM371+EM378+EM385+EM392</f>
        <v/>
      </c>
      <c r="EN401" s="161">
        <f>+EN10+#REF!+EH22+EH29+EH36+EH43+EH50+EH57+EH64+EH71+EH78+EN226+#REF!+EN238+EN245+EN252+EN259+EN266+EN273+EN280+EN287+EN294+EN301+EN308+EN315+EN322+EN329+EN336+EN343+EN350+EN357+EN364+EN371+EN378+EN385+EN392</f>
        <v/>
      </c>
      <c r="EO401" s="161">
        <f>+EO10+#REF!+EI22+EI29+EI36+EI43+EI50+EI57+EI64+EI71+EI78+EO226+#REF!+EO238+EO245+EO252+EO259+EO266+EO273+EO280+EO287+EO294+EO301+EO308+EO315+EO322+EO329+EO336+EO343+EO350+EO357+EO364+EO371+EO378+EO385+EO392</f>
        <v/>
      </c>
      <c r="EP401" s="161">
        <f>+EP10+#REF!+EJ22+EJ29+EJ36+EJ43+EJ50+EJ57+EJ64+EJ71+EJ78+EP226+#REF!+EP238+EP245+EP252+EP259+EP266+EP273+EP280+EP287+EP294+EP301+EP308+EP315+EP322+EP329+EP336+EP343+EP350+EP357+EP364+EP371+EP378+EP385+EP392</f>
        <v/>
      </c>
      <c r="EQ401" s="161">
        <f>+EQ10+#REF!+EK22+EK29+EK36+EK43+EK50+EK57+EK64+EK71+EK78+EQ226+#REF!+EQ238+EQ245+EQ252+EQ259+EQ266+EQ273+EQ280+EQ287+EQ294+EQ301+EQ308+EQ315+EQ322+EQ329+EQ336+EQ343+EQ350+EQ357+EQ364+EQ371+EQ378+EQ385+EQ392</f>
        <v/>
      </c>
      <c r="ER401" s="161">
        <f>+ER10+#REF!+EL22+EL29+EL36+EL43+EL50+EL57+EL64+EL71+EL78+ER226+#REF!+ER238+ER245+ER252+ER259+ER266+ER273+ER280+ER287+ER294+ER301+ER308+ER315+ER322+ER329+ER336+ER343+ER350+ER357+ER364+ER371+ER378+ER385+ER392</f>
        <v/>
      </c>
      <c r="ES401" s="161">
        <f>+ES10+#REF!+EM22+EM29+EM36+EM43+EM50+EM57+EM64+EM71+EM78+ES226+#REF!+ES238+ES245+ES252+ES259+ES266+ES273+ES280+ES287+ES294+ES301+ES308+ES315+ES322+ES329+ES336+ES343+ES350+ES357+ES364+ES371+ES378+ES385+ES392</f>
        <v/>
      </c>
      <c r="ET401" s="161">
        <f>+ET10+#REF!+EN22+EN29+EN36+EN43+EN50+EN57+EN64+EN71+EN78+ET226+#REF!+ET238+ET245+ET252+ET259+ET266+ET273+ET280+ET287+ET294+ET301+ET308+ET315+ET322+ET329+ET336+ET343+ET350+ET357+ET364+ET371+ET378+ET385+ET392</f>
        <v/>
      </c>
      <c r="EU401" s="161">
        <f>+EU10+#REF!+EO22+EO29+EO36+EO43+EO50+EO57+EO64+EO71+EO78+EU226+#REF!+EU238+EU245+EU252+EU259+EU266+EU273+EU280+EU287+EU294+EU301+EU308+EU315+EU322+EU329+EU336+EU343+EU350+EU357+EU364+EU371+EU378+EU385+EU392</f>
        <v/>
      </c>
      <c r="EV401" s="161">
        <f>+EV10+#REF!+EP22+EP29+EP36+EP43+EP50+EP57+EP64+EP71+EP78+EV226+#REF!+EV238+EV245+EV252+EV259+EV266+EV273+EV280+EV287+EV294+EV301+EV308+EV315+EV322+EV329+EV336+EV343+EV350+EV357+EV364+EV371+EV378+EV385+EV392</f>
        <v/>
      </c>
      <c r="EW401" s="161">
        <f>+EW10+#REF!+EQ22+EQ29+EQ36+EQ43+EQ50+EQ57+EQ64+EQ71+EQ78+EW226+#REF!+EW238+EW245+EW252+EW259+EW266+EW273+EW280+EW287+EW294+EW301+EW308+EW315+EW322+EW329+EW336+EW343+EW350+EW357+EW364+EW371+EW378+EW385+EW392</f>
        <v/>
      </c>
      <c r="EX401" s="161">
        <f>+EX10+#REF!+ER22+ER29+ER36+ER43+ER50+ER57+ER64+ER71+ER78+EX226+#REF!+EX238+EX245+EX252+EX259+EX266+EX273+EX280+EX287+EX294+EX301+EX308+EX315+EX322+EX329+EX336+EX343+EX350+EX357+EX364+EX371+EX378+EX385+EX392</f>
        <v/>
      </c>
      <c r="EY401" s="161">
        <f>+EY10+#REF!+ES22+ES29+ES36+ES43+ES50+ES57+ES64+ES71+ES78+EY226+#REF!+EY238+EY245+EY252+EY259+EY266+EY273+EY280+EY287+EY294+EY301+EY308+EY315+EY322+EY329+EY336+EY343+EY350+EY357+EY364+EY371+EY378+EY385+EY392</f>
        <v/>
      </c>
      <c r="EZ401" s="161">
        <f>+EZ10+#REF!+ET22+ET29+ET36+ET43+ET50+ET57+ET64+ET71+ET78+EZ226+#REF!+EZ238+EZ245+EZ252+EZ259+EZ266+EZ273+EZ280+EZ287+EZ294+EZ301+EZ308+EZ315+EZ322+EZ329+EZ336+EZ343+EZ350+EZ357+EZ364+EZ371+EZ378+EZ385+EZ392</f>
        <v/>
      </c>
      <c r="FA401" s="161">
        <f>+FA10+#REF!+EU22+EU29+EU36+EU43+EU50+EU57+EU64+EU71+EU78+FA226+#REF!+FA238+FA245+FA252+FA259+FA266+FA273+FA280+FA287+FA294+FA301+FA308+FA315+FA322+FA329+FA336+FA343+FA350+FA357+FA364+FA371+FA378+FA385+FA392</f>
        <v/>
      </c>
      <c r="FB401" s="161">
        <f>+FB10+#REF!+EV22+EV29+EV36+EV43+EV50+EV57+EV64+EV71+EV78+FB226+#REF!+FB238+FB245+FB252+FB259+FB266+FB273+FB280+FB287+FB294+FB301+FB308+FB315+FB322+FB329+FB336+FB343+FB350+FB357+FB364+FB371+FB378+FB385+FB392</f>
        <v/>
      </c>
      <c r="FC401" s="161">
        <f>+FC10+#REF!+EW22+EW29+EW36+EW43+EW50+EW57+EW64+EW71+EW78+FC226+#REF!+FC238+FC245+FC252+FC259+FC266+FC273+FC280+FC287+FC294+FC301+FC308+FC315+FC322+FC329+FC336+FC343+FC350+FC357+FC364+FC371+FC378+FC385+FC392</f>
        <v/>
      </c>
      <c r="FD401" s="161">
        <f>+FD10+#REF!+EX22+EX29+EX36+EX43+EX50+EX57+EX64+EX71+EX78+FD226+#REF!+FD238+FD245+FD252+FD259+FD266+FD273+FD280+FD287+FD294+FD301+FD308+FD315+FD322+FD329+FD336+FD343+FD350+FD357+FD364+FD371+FD378+FD385+FD392</f>
        <v/>
      </c>
      <c r="FE401" s="161">
        <f>+FE10+#REF!+EY22+EY29+EY36+EY43+EY50+EY57+EY64+EY71+EY78+FE226+#REF!+FE238+FE245+FE252+FE259+FE266+FE273+FE280+FE287+FE294+FE301+FE308+FE315+FE322+FE329+FE336+FE343+FE350+FE357+FE364+FE371+FE378+FE385+FE392</f>
        <v/>
      </c>
      <c r="FF401" s="161">
        <f>+FF10+#REF!+EZ22+EZ29+EZ36+EZ43+EZ50+EZ57+EZ64+EZ71+EZ78+FF226+#REF!+FF238+FF245+FF252+FF259+FF266+FF273+FF280+FF287+FF294+FF301+FF308+FF315+FF322+FF329+FF336+FF343+FF350+FF357+FF364+FF371+FF378+FF385+FF392</f>
        <v/>
      </c>
      <c r="FG401" s="161">
        <f>+FG10+#REF!+FA22+FA29+FA36+FA43+FA50+FA57+FA64+FA71+FA78+FG226+#REF!+FG238+FG245+FG252+FG259+FG266+FG273+FG280+FG287+FG294+FG301+FG308+FG315+FG322+FG329+FG336+FG343+FG350+FG357+FG364+FG371+FG378+FG385+FG392</f>
        <v/>
      </c>
      <c r="FH401" s="161">
        <f>+FH10+#REF!+FB22+FB29+FB36+FB43+FB50+FB57+FB64+FB71+FB78+FH226+#REF!+FH238+FH245+FH252+FH259+FH266+FH273+FH280+FH287+FH294+FH301+FH308+FH315+FH322+FH329+FH336+FH343+FH350+FH357+FH364+FH371+FH378+FH385+FH392</f>
        <v/>
      </c>
      <c r="FI401" s="161" t="n"/>
      <c r="FJ401" s="161" t="n"/>
      <c r="FK401" s="161" t="n"/>
      <c r="FL401" s="161" t="n"/>
      <c r="FM401" s="161" t="n"/>
      <c r="FN401" s="161" t="n"/>
    </row>
    <row r="402">
      <c r="AV402" s="161">
        <f>+IF(ISERROR(PV($E$13,A403,,D403)),0,(PV($E$13,A403,,D403)))</f>
        <v/>
      </c>
      <c r="AW402" s="161">
        <f>+IF(ISERROR(PV($E$13,A403,,#REF!)),0,(PV($E$13,A403,,#REF!)))</f>
        <v/>
      </c>
      <c r="CO402" s="161" t="inlineStr">
        <is>
          <t>Egreso</t>
        </is>
      </c>
      <c r="CP402" s="161">
        <f>+CP11</f>
        <v/>
      </c>
      <c r="CQ402" s="161">
        <f>+CQ11+#REF!</f>
        <v/>
      </c>
      <c r="CR402" s="161">
        <f>+CR11+#REF!+CL23</f>
        <v/>
      </c>
      <c r="CS402" s="161">
        <f>+CS11+#REF!+CM23+CM30</f>
        <v/>
      </c>
      <c r="CT402" s="161">
        <f>+CT11+#REF!+CN23+CN30+CN37</f>
        <v/>
      </c>
      <c r="CU402" s="161">
        <f>+CU11+#REF!+CO23+CO30+CO37+CO44</f>
        <v/>
      </c>
      <c r="CV402" s="161">
        <f>+CV11+#REF!+CP23+CP30+CP37+CP44+CP51</f>
        <v/>
      </c>
      <c r="CW402" s="161">
        <f>+CW11+#REF!+CQ23+CQ30+CQ37+CQ44+CQ51+CQ58</f>
        <v/>
      </c>
      <c r="CX402" s="161">
        <f>+CX11+#REF!+CR23+CR30+CR37+CR44+CR51+CR58+CR65</f>
        <v/>
      </c>
      <c r="CY402" s="161">
        <f>+CY11+#REF!+CS23+CS30+CS37+CS44+CS51+CS58+CS65+CS72</f>
        <v/>
      </c>
      <c r="CZ402" s="161">
        <f>+CZ11+#REF!+CT23+CT30+CT37+CT44+CT51+CT58+CT65+CT72+CT79</f>
        <v/>
      </c>
      <c r="DA402" s="161">
        <f>+DA11+#REF!+CU23+CU30+CU37+CU44+CU51+CU58+CU65+CU72+CU79+CX227</f>
        <v/>
      </c>
      <c r="DB402" s="161">
        <f>+DB11+#REF!+CV23+CV30+CV37+CV44+CV51+CV58+CV65+CV72+CV79+CY227+#REF!</f>
        <v/>
      </c>
      <c r="DC402" s="161">
        <f>+DC11+#REF!+CW23+CW30+CW37+CW44+CW51+CW58+CW65+CW72+CW79+CZ227+#REF!+DC239</f>
        <v/>
      </c>
      <c r="DD402" s="161">
        <f>+DD11+#REF!+CX23+CX30+CX37+CX44+CX51+CX58+CX65+CX72+CX79+DA227+#REF!+DD239+DD246</f>
        <v/>
      </c>
      <c r="DE402" s="161">
        <f>+DE11+#REF!+CY23+CY30+CY37+CY44+CY51+CY58+CY65+CY72+CY79+DB227+#REF!+DE239+DE246+DE253</f>
        <v/>
      </c>
      <c r="DF402" s="161">
        <f>+DF11+#REF!+CZ23+CZ30+CZ37+CZ44+CZ51+CZ58+CZ65+CZ72+CZ79+DC227+#REF!+DF239+DF246+DF253+DF260</f>
        <v/>
      </c>
      <c r="DG402" s="161">
        <f>+DG11+#REF!+DA23+DA30+DA37+DA44+DA51+DA58+DA65+DA72+DA79+DD227+#REF!+DG239+DG246+DG253+DG260+DG267</f>
        <v/>
      </c>
      <c r="DH402" s="161">
        <f>+DH11+#REF!+DB23+DB30+DB37+DB44+DB51+DB58+DB65+DB72+DB79+DE227+#REF!+DH239+DH246+DH253+DH260+DH267+DH274</f>
        <v/>
      </c>
      <c r="DI402" s="161">
        <f>+DI11+#REF!+DC23+DC30+DC37+DC44+DC51+DC58+DC65+DC72+DC79+DF227+#REF!+DI239+DI246+DI253+DI260+DI267+DI274+DI281</f>
        <v/>
      </c>
      <c r="DJ402" s="161">
        <f>+DJ11+#REF!+DD23+DD30+DD37+DD44+DD51+DD58+DD65+DD72+DD79+DG227+#REF!+DJ239+DJ246+DJ253+DJ260+DJ267+DJ274+DJ281+DJ288</f>
        <v/>
      </c>
      <c r="DK402" s="161">
        <f>+DK11+#REF!+DE23+DE30+DE37+DE44+DE51+DE58+DE65+DE72+DE79+DH227+#REF!+DK239+DK246+DK253+DK260+DK267+DK274+DK281+DK288+DK295</f>
        <v/>
      </c>
      <c r="DL402" s="161">
        <f>+DL11+#REF!+DF23+DF30+DF37+DF44+DF51+DF58+DF65+DF72+DF79+DI227+#REF!+DL239+DL246+DL253+DL260+DL267+DL274+DL281+DL288+DL295+DL302</f>
        <v/>
      </c>
      <c r="DM402" s="161">
        <f>+DM11+#REF!+DG23+DG30+DG37+DG44+DG51+DG58+DG65+DG72+DG79+DJ227+#REF!+DM239+DM246+DM253+DM260+DM267+DM274+DM281+DM288+DM295+DM302+DM309</f>
        <v/>
      </c>
      <c r="DN402" s="161">
        <f>+DN11+#REF!+DH23+DH30+DH37+DH44+DH51+DH58+DH65+DH72+DH79+DK227+#REF!+DN239+DN246+DN253+DN260+DN267+DN274+DN281+DN288+DN295+DN302+DN309+DN316</f>
        <v/>
      </c>
      <c r="DO402" s="161">
        <f>+DO11+#REF!+DI23+DI30+DI37+DI44+DI51+DI58+DI65+DI72+DI79+DL227+#REF!+DO239+DO246+DO253+DO260+DO267+DO274+DO281+DO288+DO295+DO302+DO309+DO316+DO323</f>
        <v/>
      </c>
      <c r="DP402" s="161">
        <f>+DP11+#REF!+DJ23+DJ30+DJ37+DJ44+DJ51+DJ58+DJ65+DJ72+DJ79+DM227+#REF!+DP239+DP246+DP253+DP260+DP267+DP274+DP281+DP288+DP295+DP302+DP309+DP316+DP323+DP330</f>
        <v/>
      </c>
      <c r="DQ402" s="161">
        <f>+DQ11+#REF!+DK23+DK30+DK37+DK44+DK51+DK58+DK65+DK72+DK79+DN227+#REF!+DQ239+DQ246+DQ253+DQ260+DQ267+DQ274+DQ281+DQ288+DQ295+DQ302+DQ309+DQ316+DQ323+DQ330+DQ337</f>
        <v/>
      </c>
      <c r="DR402" s="161">
        <f>+DR11+#REF!+DL23+DL30+DL37+DL44+DL51+DL58+DL65+DL72+DL79+DO227+#REF!+DR239+DR246+DR253+DR260+DR267+DR274+DR281+DR288+DR295+DR302+DR309+DR316+DR323+DR330+DR337+DR344</f>
        <v/>
      </c>
      <c r="DS402" s="161">
        <f>+DS11+#REF!+DM23+DM30+DM37+DM44+DM51+DM58+DM65+DM72+DM79+DP227+#REF!+DS239+DS246+DS253+DS260+DS267+DS274+DS281+DS288+DS295+DS302+DS309+DS316+DS323+DS330+DS337+DS344+DS351</f>
        <v/>
      </c>
      <c r="DT402" s="161">
        <f>+DT11+#REF!+DN23+DN30+DN37+DN44+DN51+DN58+DN65+DN72+DN79+DQ227+#REF!+DT239+DT246+DT253+DT260+DT267+DT274+DT281+DT288+DT295+DT302+DT309+DT316+DT323+DT330+DT337+DT344+DT351+DT358</f>
        <v/>
      </c>
      <c r="DU402" s="161">
        <f>+DU11+#REF!+DO23+DO30+DO37+DO44+DO51+DO58+DO65+DO72+DO79+DR227+#REF!+DU239+DU246+DU253+DU260+DU267+DU274+DU281+DU288+DU295+DU302+DU309+DU316+DU323+DU330+DU337+DU344+DU351+DU358+DU365</f>
        <v/>
      </c>
      <c r="DV402" s="161">
        <f>+DV11+#REF!+DP23+DP30+DP37+DP44+DP51+DP58+DP65+DP72+DP79+DS227+#REF!+DV239+DV246+DV253+DV260+DV267+DV274+DV281+DV288+DV295+DV302+DV309+DV316+DV323+DV330+DV337+DV344+DV351+DV358+DV365+DV372</f>
        <v/>
      </c>
      <c r="DW402" s="161">
        <f>+DW11+#REF!+DQ23+DQ30+DQ37+DQ44+DQ51+DQ58+DQ65+DQ72+DQ79+DT227+#REF!+DW239+DW246+DW253+DW260+DW267+DW274+DW281+DW288+DW295+DW302+DW309+DW316+DW323+DW330+DW337+DW344+DW351+DW358+DW365+DW372+DW379</f>
        <v/>
      </c>
      <c r="DX402" s="161">
        <f>+DX11+#REF!+DR23+DR30+DR37+DR44+DR51+DR58+DR65+DR72+DR79+DU227+#REF!+DX239+DX246+DX253+DX260+DX267+DX274+DX281+DX288+DX295+DX302+DX309+DX316+DX323+DX330+DX337+DX344+DX351+DX358+DX365+DX372+DX379+DX386</f>
        <v/>
      </c>
      <c r="DY402" s="161">
        <f>+DY11+#REF!+DS23+DS30+DS37+DS44+DS51+DS58+DS65+DS72+DS79+DV227+#REF!+DY239+DY246+DY253+DY260+DY267+DY274+DY281+DY288+DY295+DY302+DY309+DY316+DY323+DY330+DY337+DY344+DY351+DY358+DY365+DY372+DY379+DY386+DY393</f>
        <v/>
      </c>
      <c r="DZ402" s="161">
        <f>+DZ11+#REF!+DT23+DT30+DT37+DT44+DT51+DT58+DT65+DT72+DT79+DW227+#REF!+DZ239+DZ246+DZ253+DZ260+DZ267+DZ274+DZ281+DZ288+DZ295+DZ302+DZ309+DZ316+DZ323+DZ330+DZ337+DZ344+DZ351+DZ358+DZ365+DZ372+DZ379+DZ386+DZ393</f>
        <v/>
      </c>
      <c r="EA402" s="161">
        <f>+EA11+#REF!+DU23+DU30+DU37+DU44+DU51+DU58+DU65+DU72+DU79+DX227+#REF!+EA239+EA246+EA253+EA260+EA267+EA274+EA281+EA288+EA295+EA302+EA309+EA316+EA323+EA330+EA337+EA344+EA351+EA358+EA365+EA372+EA379+EA386+EA393</f>
        <v/>
      </c>
      <c r="EB402" s="161">
        <f>+EB11+#REF!+DV23+DV30+DV37+DV44+DV51+DV58+DV65+DV72+DV79+DY227+#REF!+EB239+EB246+EB253+EB260+EB267+EB274+EB281+EB288+EB295+EB302+EB309+EB316+EB323+EB330+EB337+EB344+EB351+EB358+EB365+EB372+EB379+EB386+EB393</f>
        <v/>
      </c>
      <c r="EC402" s="161">
        <f>+EC11+#REF!+DW23+DW30+DW37+DW44+DW51+DW58+DW65+DW72+DW79+DZ227+#REF!+EC239+EC246+EC253+EC260+EC267+EC274+EC281+EC288+EC295+EC302+EC309+EC316+EC323+EC330+EC337+EC344+EC351+EC358+EC365+EC372+EC379+EC386+EC393</f>
        <v/>
      </c>
      <c r="ED402" s="161">
        <f>+ED11+#REF!+DX23+DX30+DX37+DX44+DX51+DX58+DX65+DX72+DX79+EA227+#REF!+ED239+ED246+ED253+ED260+ED267+ED274+ED281+ED288+ED295+ED302+ED309+ED316+ED323+ED330+ED337+ED344+ED351+ED358+ED365+ED372+ED379+ED386+ED393</f>
        <v/>
      </c>
      <c r="EE402" s="161">
        <f>+EE11+#REF!+DY23+DY30+DY37+DY44+DY51+DY58+DY65+DY72+DY79+EB227+#REF!+EE239+EE246+EE253+EE260+EE267+EE274+EE281+EE288+EE295+EE302+EE309+EE316+EE323+EE330+EE337+EE344+EE351+EE358+EE365+EE372+EE379+EE386+EE393</f>
        <v/>
      </c>
      <c r="EF402" s="161">
        <f>+EF11+#REF!+DZ23+DZ30+DZ37+DZ44+DZ51+DZ58+DZ65+DZ72+DZ79+EC227+#REF!+EF239+EF246+EF253+EF260+EF267+EF274+EF281+EF288+EF295+EF302+EF309+EF316+EF323+EF330+EF337+EF344+EF351+EF358+EF365+EF372+EF379+EF386+EF393</f>
        <v/>
      </c>
      <c r="EG402" s="161">
        <f>+EG11+#REF!+EA23+EA30+EA37+EA44+EA51+EA58+EA65+EA72+EA79+ED227+#REF!+EG239+EG246+EG253+EG260+EG267+EG274+EG281+EG288+EG295+EG302+EG309+EG316+EG323+EG330+EG337+EG344+EG351+EG358+EG365+EG372+EG379+EG386+EG393</f>
        <v/>
      </c>
      <c r="EH402" s="161">
        <f>+EH11+#REF!+EB23+EB30+EB37+EB44+EB51+EB58+EB65+EB72+EB79+EE227+#REF!+EH239+EH246+EH253+EH260+EH267+EH274+EH281+EH288+EH295+EH302+EH309+EH316+EH323+EH330+EH337+EH344+EH351+EH358+EH365+EH372+EH379+EH386+EH393</f>
        <v/>
      </c>
      <c r="EI402" s="161">
        <f>+EI11+#REF!+EC23+EC30+EC37+EC44+EC51+EC58+EC65+EC72+EC79+EF227+#REF!+EI239+EI246+EI253+EI260+EI267+EI274+EI281+EI288+EI295+EI302+EI309+EI316+EI323+EI330+EI337+EI344+EI351+EI358+EI365+EI372+EI379+EI386+EI393</f>
        <v/>
      </c>
      <c r="EJ402" s="161">
        <f>+EJ11+#REF!+ED23+ED30+ED37+ED44+ED51+ED58+ED65+ED72+ED79+EG227+#REF!+EJ239+EJ246+EJ253+EJ260+EJ267+EJ274+EJ281+EJ288+EJ295+EJ302+EJ309+EJ316+EJ323+EJ330+EJ337+EJ344+EJ351+EJ358+EJ365+EJ372+EJ379+EJ386+EJ393</f>
        <v/>
      </c>
      <c r="EK402" s="161">
        <f>+EK11+#REF!+EE23+EE30+EE37+EE44+EE51+EE58+EE65+EE72+EE79+EH227+#REF!+EK239+EK246+EK253+EK260+EK267+EK274+EK281+EK288+EK295+EK302+EK309+EK316+EK323+EK330+EK337+EK344+EK351+EK358+EK365+EK372+EK379+EK386+EK393</f>
        <v/>
      </c>
      <c r="EL402" s="161">
        <f>+EL11+#REF!+EF23+EF30+EF37+EF44+EF51+EF58+EF65+EF72+EF79+EI227+#REF!+EL239+EL246+EL253+EL260+EL267+EL274+EL281+EL288+EL295+EL302+EL309+EL316+EL323+EL330+EL337+EL344+EL351+EL358+EL365+EL372+EL379+EL386+EL393</f>
        <v/>
      </c>
      <c r="EM402" s="161">
        <f>+EM11+#REF!+EG23+EG30+EG37+EG44+EG51+EG58+EG65+EG72+EG79+EJ227+#REF!+EM239+EM246+EM253+EM260+EM267+EM274+EM281+EM288+EM295+EM302+EM309+EM316+EM323+EM330+EM337+EM344+EM351+EM358+EM365+EM372+EM379+EM386+EM393</f>
        <v/>
      </c>
      <c r="EN402" s="161">
        <f>+EN11+#REF!+EH23+EH30+EH37+EH44+EH51+EH58+EH65+EH72+EH79+EK227+#REF!+EN239+EN246+EN253+EN260+EN267+EN274+EN281+EN288+EN295+EN302+EN309+EN316+EN323+EN330+EN337+EN344+EN351+EN358+EN365+EN372+EN379+EN386+EN393</f>
        <v/>
      </c>
      <c r="EO402" s="161">
        <f>+EO11+#REF!+EI23+EI30+EI37+EI44+EI51+EI58+EI65+EI72+EI79+EL227+#REF!+EO239+EO246+EO253+EO260+EO267+EO274+EO281+EO288+EO295+EO302+EO309+EO316+EO323+EO330+EO337+EO344+EO351+EO358+EO365+EO372+EO379+EO386+EO393</f>
        <v/>
      </c>
      <c r="EP402" s="161">
        <f>+EP11+#REF!+EJ23+EJ30+EJ37+EJ44+EJ51+EJ58+EJ65+EJ72+EJ79+EM227+#REF!+EP239+EP246+EP253+EP260+EP267+EP274+EP281+EP288+EP295+EP302+EP309+EP316+EP323+EP330+EP337+EP344+EP351+EP358+EP365+EP372+EP379+EP386+EP393</f>
        <v/>
      </c>
      <c r="EQ402" s="161">
        <f>+EQ11+#REF!+EK23+EK30+EK37+EK44+EK51+EK58+EK65+EK72+EK79+EN227+#REF!+EQ239+EQ246+EQ253+EQ260+EQ267+EQ274+EQ281+EQ288+EQ295+EQ302+EQ309+EQ316+EQ323+EQ330+EQ337+EQ344+EQ351+EQ358+EQ365+EQ372+EQ379+EQ386+EQ393</f>
        <v/>
      </c>
      <c r="ER402" s="161">
        <f>+ER11+#REF!+EL23+EL30+EL37+EL44+EL51+EL58+EL65+EL72+EL79+EO227+#REF!+ER239+ER246+ER253+ER260+ER267+ER274+ER281+ER288+ER295+ER302+ER309+ER316+ER323+ER330+ER337+ER344+ER351+ER358+ER365+ER372+ER379+ER386+ER393</f>
        <v/>
      </c>
      <c r="ES402" s="161">
        <f>+ES11+#REF!+EM23+EM30+EM37+EM44+EM51+EM58+EM65+EM72+EM79+EP227+#REF!+ES239+ES246+ES253+ES260+ES267+ES274+ES281+ES288+ES295+ES302+ES309+ES316+ES323+ES330+ES337+ES344+ES351+ES358+ES365+ES372+ES379+ES386+ES393</f>
        <v/>
      </c>
      <c r="ET402" s="161">
        <f>+ET11+#REF!+EN23+EN30+EN37+EN44+EN51+EN58+EN65+EN72+EN79+EQ227+#REF!+ET239+ET246+ET253+ET260+ET267+ET274+ET281+ET288+ET295+ET302+ET309+ET316+ET323+ET330+ET337+ET344+ET351+ET358+ET365+ET372+ET379+ET386+ET393</f>
        <v/>
      </c>
      <c r="EU402" s="161">
        <f>+EU11+#REF!+EO23+EO30+EO37+EO44+EO51+EO58+EO65+EO72+EO79+ER227+#REF!+EU239+EU246+EU253+EU260+EU267+EU274+EU281+EU288+EU295+EU302+EU309+EU316+EU323+EU330+EU337+EU344+EU351+EU358+EU365+EU372+EU379+EU386+EU393</f>
        <v/>
      </c>
      <c r="EV402" s="161">
        <f>+EV11+#REF!+EP23+EP30+EP37+EP44+EP51+EP58+EP65+EP72+EP79+ES227+#REF!+EV239+EV246+EV253+EV260+EV267+EV274+EV281+EV288+EV295+EV302+EV309+EV316+EV323+EV330+EV337+EV344+EV351+EV358+EV365+EV372+EV379+EV386+EV393</f>
        <v/>
      </c>
      <c r="EW402" s="161">
        <f>+EW11+#REF!+EQ23+EQ30+EQ37+EQ44+EQ51+EQ58+EQ65+EQ72+EQ79+ET227+#REF!+EW239+EW246+EW253+EW260+EW267+EW274+EW281+EW288+EW295+EW302+EW309+EW316+EW323+EW330+EW337+EW344+EW351+EW358+EW365+EW372+EW379+EW386+EW393</f>
        <v/>
      </c>
      <c r="EX402" s="161">
        <f>+EX11+#REF!+ER23+ER30+ER37+ER44+ER51+ER58+ER65+ER72+ER79+EU227+#REF!+EX239+EX246+EX253+EX260+EX267+EX274+EX281+EX288+EX295+EX302+EX309+EX316+EX323+EX330+EX337+EX344+EX351+EX358+EX365+EX372+EX379+EX386+EX393</f>
        <v/>
      </c>
      <c r="EY402" s="161">
        <f>+EY11+#REF!+ES23+ES30+ES37+ES44+ES51+ES58+ES65+ES72+ES79+EV227+#REF!+EY239+EY246+EY253+EY260+EY267+EY274+EY281+EY288+EY295+EY302+EY309+EY316+EY323+EY330+EY337+EY344+EY351+EY358+EY365+EY372+EY379+EY386+EY393</f>
        <v/>
      </c>
      <c r="EZ402" s="161">
        <f>+EZ11+#REF!+ET23+ET30+ET37+ET44+ET51+ET58+ET65+ET72+ET79+EW227+#REF!+EZ239+EZ246+EZ253+EZ260+EZ267+EZ274+EZ281+EZ288+EZ295+EZ302+EZ309+EZ316+EZ323+EZ330+EZ337+EZ344+EZ351+EZ358+EZ365+EZ372+EZ379+EZ386+EZ393</f>
        <v/>
      </c>
      <c r="FA402" s="161">
        <f>+FA11+#REF!+EU23+EU30+EU37+EU44+EU51+EU58+EU65+EU72+EU79+EX227+#REF!+FA239+FA246+FA253+FA260+FA267+FA274+FA281+FA288+FA295+FA302+FA309+FA316+FA323+FA330+FA337+FA344+FA351+FA358+FA365+FA372+FA379+FA386+FA393</f>
        <v/>
      </c>
      <c r="FB402" s="161">
        <f>+FB11+#REF!+EV23+EV30+EV37+EV44+EV51+EV58+EV65+EV72+EV79+EY227+#REF!+FB239+FB246+FB253+FB260+FB267+FB274+FB281+FB288+FB295+FB302+FB309+FB316+FB323+FB330+FB337+FB344+FB351+FB358+FB365+FB372+FB379+FB386+FB393</f>
        <v/>
      </c>
      <c r="FC402" s="161">
        <f>+FC11+#REF!+EW23+EW30+EW37+EW44+EW51+EW58+EW65+EW72+EW79+EZ227+#REF!+FC239+FC246+FC253+FC260+FC267+FC274+FC281+FC288+FC295+FC302+FC309+FC316+FC323+FC330+FC337+FC344+FC351+FC358+FC365+FC372+FC379+FC386+FC393</f>
        <v/>
      </c>
      <c r="FD402" s="161">
        <f>+FD11+#REF!+EX23+EX30+EX37+EX44+EX51+EX58+EX65+EX72+EX79+FA227+#REF!+FD239+FD246+FD253+FD260+FD267+FD274+FD281+FD288+FD295+FD302+FD309+FD316+FD323+FD330+FD337+FD344+FD351+FD358+FD365+FD372+FD379+FD386+FD393</f>
        <v/>
      </c>
      <c r="FE402" s="161">
        <f>+FE11+#REF!+EY23+EY30+EY37+EY44+EY51+EY58+EY65+EY72+EY79+FB227+#REF!+FE239+FE246+FE253+FE260+FE267+FE274+FE281+FE288+FE295+FE302+FE309+FE316+FE323+FE330+FE337+FE344+FE351+FE358+FE365+FE372+FE379+FE386+FE393</f>
        <v/>
      </c>
      <c r="FF402" s="161">
        <f>+FF11+#REF!+EZ23+EZ30+EZ37+EZ44+EZ51+EZ58+EZ65+EZ72+EZ79+FC227+#REF!+FF239+FF246+FF253+FF260+FF267+FF274+FF281+FF288+FF295+FF302+FF309+FF316+FF323+FF330+FF337+FF344+FF351+FF358+FF365+FF372+FF379+FF386+FF393</f>
        <v/>
      </c>
      <c r="FG402" s="161">
        <f>+FG11+#REF!+FA23+FA30+FA37+FA44+FA51+FA58+FA65+FA72+FA79+FD227+#REF!+FG239+FG246+FG253+FG260+FG267+FG274+FG281+FG288+FG295+FG302+FG309+FG316+FG323+FG330+FG337+FG344+FG351+FG358+FG365+FG372+FG379+FG386+FG393</f>
        <v/>
      </c>
      <c r="FH402" s="161">
        <f>+FH11+#REF!+FB23+FB30+FB37+FB44+FB51+FB58+FB65+FB72+FB79+FE227+#REF!+FH239+FH246+FH253+FH260+FH267+FH274+FH281+FH288+FH295+FH302+FH309+FH316+FH323+FH330+FH337+FH344+FH351+FH358+FH365+FH372+FH379+FH386+FH393</f>
        <v/>
      </c>
      <c r="FI402" s="161" t="n"/>
      <c r="FJ402" s="161" t="n"/>
      <c r="FK402" s="161" t="n"/>
      <c r="FL402" s="161" t="n"/>
      <c r="FM402" s="161" t="n"/>
      <c r="FN402" s="161" t="n"/>
    </row>
    <row r="403" ht="13.5" customHeight="1" thickBot="1">
      <c r="AV403" s="161">
        <f>+IF(ISERROR(PV($E$13,A404,,D404)),0,(PV($E$13,A404,,D404)))</f>
        <v/>
      </c>
      <c r="AW403" s="161">
        <f>+IF(ISERROR(PV($E$13,A404,,#REF!)),0,(PV($E$13,A404,,#REF!)))</f>
        <v/>
      </c>
      <c r="CO403" s="192" t="inlineStr">
        <is>
          <t>U.Bruta</t>
        </is>
      </c>
      <c r="CP403" s="192">
        <f>+CP12</f>
        <v/>
      </c>
      <c r="CQ403" s="192">
        <f>+CQ12+CQ17</f>
        <v/>
      </c>
      <c r="CR403" s="192">
        <f>+CR12+CR17+CL24</f>
        <v/>
      </c>
      <c r="CS403" s="192">
        <f>+CS12+CS17+CM24+CM31</f>
        <v/>
      </c>
      <c r="CT403" s="192">
        <f>+CT12+CT17+CN24+CN31+CN38</f>
        <v/>
      </c>
      <c r="CU403" s="192">
        <f>+CU12+CU17+CO24+CO31+CO38+CO45</f>
        <v/>
      </c>
      <c r="CV403" s="192">
        <f>+CV12+CV17+CP24+CP31+CP38+CP45+CP52</f>
        <v/>
      </c>
      <c r="CW403" s="192">
        <f>+CW12+CW17+CQ24+CQ31+CQ38+CQ45+CQ52+CQ59</f>
        <v/>
      </c>
      <c r="CX403" s="192">
        <f>+CX12+CX17+CR24+CR31+CR38+CR45+CR52+CR59+CR66</f>
        <v/>
      </c>
      <c r="CY403" s="192">
        <f>+CY12+CY17+CS24+CS31+CS38+CS45+CS52+CS59+CS66+CS73</f>
        <v/>
      </c>
      <c r="CZ403" s="192">
        <f>+CZ12+CZ17+CT24+CT31+CT38+CT45+CT52+CT59+CT66+CT73+CT80</f>
        <v/>
      </c>
      <c r="DA403" s="192">
        <f>+DA12+DA17+CU24+CU31+CU38+CU45+CU52+CU59+CU66+CU73+CU80+CX228</f>
        <v/>
      </c>
      <c r="DB403" s="192">
        <f>+DB12+DB17+CV24+CV31+CV38+CV45+CV52+CV59+CV66+CV73+CV80+CY228+#REF!</f>
        <v/>
      </c>
      <c r="DC403" s="192">
        <f>+DC12+DC17+CW24+CW31+CW38+CW45+CW52+CW59+CW66+CW73+CW80+CZ228+#REF!+DC240</f>
        <v/>
      </c>
      <c r="DD403" s="192">
        <f>+DD12+DD17+CX24+CX31+CX38+CX45+CX52+CX59+CX66+CX73+CX80+DA228+#REF!+DD240+DD247</f>
        <v/>
      </c>
      <c r="DE403" s="192">
        <f>+DE12+DE17+CY24+CY31+CY38+CY45+CY52+CY59+CY66+CY73+CY80+DB228+#REF!+DE240+DE247+DE254</f>
        <v/>
      </c>
      <c r="DF403" s="192">
        <f>+DF12+DF17+CZ24+CZ31+CZ38+CZ45+CZ52+CZ59+CZ66+CZ73+CZ80+DC228+#REF!+DF240+DF247+DF254+DF261</f>
        <v/>
      </c>
      <c r="DG403" s="192">
        <f>+DG12+DG17+DA24+DA31+DA38+DA45+DA52+DA59+DA66+DA73+DA80+DD228+#REF!+DG240+DG247+DG254+DG261+DG268</f>
        <v/>
      </c>
      <c r="DH403" s="192">
        <f>+DH12+DH17+DB24+DB31+DB38+DB45+DB52+DB59+DB66+DB73+DB80+DE228+#REF!+DH240+DH247+DH254+DH261+DH268+DH275</f>
        <v/>
      </c>
      <c r="DI403" s="192">
        <f>+DI12+DI17+DC24+DC31+DC38+DC45+DC52+DC59+DC66+DC73+DC80+DF228+#REF!+DI240+DI247+DI254+DI261+DI268+DI275+DI282</f>
        <v/>
      </c>
      <c r="DJ403" s="192">
        <f>+DJ12+DJ17+DD24+DD31+DD38+DD45+DD52+DD59+DD66+DD73+DD80+DG228+#REF!+DJ240+DJ247+DJ254+DJ261+DJ268+DJ275+DJ282+DJ289</f>
        <v/>
      </c>
      <c r="DK403" s="192">
        <f>+DK12+DK17+DE24+DE31+DE38+DE45+DE52+DE59+DE66+DE73+DE80+DH228+#REF!+DK240+DK247+DK254+DK261+DK268+DK275+DK282+DK289+DK296</f>
        <v/>
      </c>
      <c r="DL403" s="192">
        <f>+DL12+DL17+DF24+DF31+DF38+DF45+DF52+DF59+DF66+DF73+DF80+DI228+#REF!+DL240+DL247+DL254+DL261+DL268+DL275+DL282+DL289+DL296+DL303</f>
        <v/>
      </c>
      <c r="DM403" s="192">
        <f>+DM12+DM17+DG24+DG31+DG38+DG45+DG52+DG59+DG66+DG73+DG80+DJ228+#REF!+DM240+DM247+DM254+DM261+DM268+DM275+DM282+DM289+DM296+DM303+DM310</f>
        <v/>
      </c>
      <c r="DN403" s="192">
        <f>+DN12+DN17+DH24+DH31+DH38+DH45+DH52+DH59+DH66+DH73+DH80+DK228+#REF!+DN240+DN247+DN254+DN261+DN268+DN275+DN282+DN289+DN296+DN303+DN310+DN317</f>
        <v/>
      </c>
      <c r="DO403" s="192">
        <f>+DO12+DO17+DI24+DI31+DI38+DI45+DI52+DI59+DI66+DI73+DI80+DL228+#REF!+DO240+DO247+DO254+DO261+DO268+DO275+DO282+DO289+DO296+DO303+DO310+DO317+DO324</f>
        <v/>
      </c>
      <c r="DP403" s="192">
        <f>+DP12+DP17+DJ24+DJ31+DJ38+DJ45+DJ52+DJ59+DJ66+DJ73+DJ80+DM228+#REF!+DP240+DP247+DP254+DP261+DP268+DP275+DP282+DP289+DP296+DP303+DP310+DP317+DP324+DP331</f>
        <v/>
      </c>
      <c r="DQ403" s="192">
        <f>+DQ12+DQ17+DK24+DK31+DK38+DK45+DK52+DK59+DK66+DK73+DK80+DN228+#REF!+DQ240+DQ247+DQ254+DQ261+DQ268+DQ275+DQ282+DQ289+DQ296+DQ303+DQ310+DQ317+DQ324+DQ331+DQ338</f>
        <v/>
      </c>
      <c r="DR403" s="192">
        <f>+DR12+DR17+DL24+DL31+DL38+DL45+DL52+DL59+DL66+DL73+DL80+DO228+#REF!+DR240+DR247+DR254+DR261+DR268+DR275+DR282+DR289+DR296+DR303+DR310+DR317+DR324+DR331+DR338+DR345</f>
        <v/>
      </c>
      <c r="DS403" s="192">
        <f>+DS12+DS17+DM24+DM31+DM38+DM45+DM52+DM59+DM66+DM73+DM80+DP228+#REF!+DS240+DS247+DS254+DS261+DS268+DS275+DS282+DS289+DS296+DS303+DS310+DS317+DS324+DS331+DS338+DS345+DS352</f>
        <v/>
      </c>
      <c r="DT403" s="192">
        <f>+DT12+DT17+DN24+DN31+DN38+DN45+DN52+DN59+DN66+DN73+DN80+DQ228+#REF!+DT240+DT247+DT254+DT261+DT268+DT275+DT282+DT289+DT296+DT303+DT310+DT317+DT324+DT331+DT338+DT345+DT352+DT359</f>
        <v/>
      </c>
      <c r="DU403" s="192">
        <f>+DU12+DU17+DO24+DO31+DO38+DO45+DO52+DO59+DO66+DO73+DO80+DR228+#REF!+DU240+DU247+DU254+DU261+DU268+DU275+DU282+DU289+DU296+DU303+DU310+DU317+DU324+DU331+DU338+DU345+DU352+DU359+DU366</f>
        <v/>
      </c>
      <c r="DV403" s="192">
        <f>+DV12+DV17+DP24+DP31+DP38+DP45+DP52+DP59+DP66+DP73+DP80+DS228+#REF!+DV240+DV247+DV254+DV261+DV268+DV275+DV282+DV289+DV296+DV303+DV310+DV317+DV324+DV331+DV338+DV345+DV352+DV359+DV366+DV373</f>
        <v/>
      </c>
      <c r="DW403" s="192">
        <f>+DW12+DW17+DQ24+DQ31+DQ38+DQ45+DQ52+DQ59+DQ66+DQ73+DQ80+DT228+#REF!+DW240+DW247+DW254+DW261+DW268+DW275+DW282+DW289+DW296+DW303+DW310+DW317+DW324+DW331+DW338+DW345+DW352+DW359+DW366+DW373+DW380</f>
        <v/>
      </c>
      <c r="DX403" s="192">
        <f>+DX12+DX17+DR24+DR31+DR38+DR45+DR52+DR59+DR66+DR73+DR80+DU228+#REF!+DX240+DX247+DX254+DX261+DX268+DX275+DX282+DX289+DX296+DX303+DX310+DX317+DX324+DX331+DX338+DX345+DX352+DX359+DX366+DX373+DX380+DX387</f>
        <v/>
      </c>
      <c r="DY403" s="192">
        <f>+DY12+DY17+DS24+DS31+DS38+DS45+DS52+DS59+DS66+DS73+DS80+DV228+#REF!+DY240+DY247+DY254+DY261+DY268+DY275+DY282+DY289+DY296+DY303+DY310+DY317+DY324+DY331+DY338+DY345+DY352+DY359+DY366+DY373+DY380+DY387+DY394</f>
        <v/>
      </c>
      <c r="DZ403" s="192">
        <f>+DZ12+DZ17+DT24+DT31+DT38+DT45+DT52+DT59+DT66+DT73+DT80+DW228+#REF!+DZ240+DZ247+DZ254+DZ261+DZ268+DZ275+DZ282+DZ289+DZ296+DZ303+DZ310+DZ317+DZ324+DZ331+DZ338+DZ345+DZ352+DZ359+DZ366+DZ373+DZ380+DZ387+DZ394</f>
        <v/>
      </c>
      <c r="EA403" s="192">
        <f>+EA12+EA17+DU24+DU31+DU38+DU45+DU52+DU59+DU66+DU73+DU80+DX228+#REF!+EA240+EA247+EA254+EA261+EA268+EA275+EA282+EA289+EA296+EA303+EA310+EA317+EA324+EA331+EA338+EA345+EA352+EA359+EA366+EA373+EA380+EA387+EA394</f>
        <v/>
      </c>
      <c r="EB403" s="192">
        <f>+EB12+EB17+DV24+DV31+DV38+DV45+DV52+DV59+DV66+DV73+DV80+DY228+#REF!+EB240+EB247+EB254+EB261+EB268+EB275+EB282+EB289+EB296+EB303+EB310+EB317+EB324+EB331+EB338+EB345+EB352+EB359+EB366+EB373+EB380+EB387+EB394</f>
        <v/>
      </c>
      <c r="EC403" s="192">
        <f>+EC12+EC17+DW24+DW31+DW38+DW45+DW52+DW59+DW66+DW73+DW80+DZ228+#REF!+EC240+EC247+EC254+EC261+EC268+EC275+EC282+EC289+EC296+EC303+EC310+EC317+EC324+EC331+EC338+EC345+EC352+EC359+EC366+EC373+EC380+EC387+EC394</f>
        <v/>
      </c>
      <c r="ED403" s="192">
        <f>+ED12+ED17+DX24+DX31+DX38+DX45+DX52+DX59+DX66+DX73+DX80+EA228+#REF!+ED240+ED247+ED254+ED261+ED268+ED275+ED282+ED289+ED296+ED303+ED310+ED317+ED324+ED331+ED338+ED345+ED352+ED359+ED366+ED373+ED380+ED387+ED394</f>
        <v/>
      </c>
      <c r="EE403" s="192">
        <f>+EE12+EE17+DY24+DY31+DY38+DY45+DY52+DY59+DY66+DY73+DY80+EB228+#REF!+EE240+EE247+EE254+EE261+EE268+EE275+EE282+EE289+EE296+EE303+EE310+EE317+EE324+EE331+EE338+EE345+EE352+EE359+EE366+EE373+EE380+EE387+EE394</f>
        <v/>
      </c>
      <c r="EF403" s="192">
        <f>+EF12+EF17+DZ24+DZ31+DZ38+DZ45+DZ52+DZ59+DZ66+DZ73+DZ80+EC228+#REF!+EF240+EF247+EF254+EF261+EF268+EF275+EF282+EF289+EF296+EF303+EF310+EF317+EF324+EF331+EF338+EF345+EF352+EF359+EF366+EF373+EF380+EF387+EF394</f>
        <v/>
      </c>
      <c r="EG403" s="192">
        <f>+EG12+EG17+EA24+EA31+EA38+EA45+EA52+EA59+EA66+EA73+EA80+ED228+#REF!+EG240+EG247+EG254+EG261+EG268+EG275+EG282+EG289+EG296+EG303+EG310+EG317+EG324+EG331+EG338+EG345+EG352+EG359+EG366+EG373+EG380+EG387+EG394</f>
        <v/>
      </c>
      <c r="EH403" s="192">
        <f>+EH12+EH17+EB24+EB31+EB38+EB45+EB52+EB59+EB66+EB73+EB80+EE228+#REF!+EH240+EH247+EH254+EH261+EH268+EH275+EH282+EH289+EH296+EH303+EH310+EH317+EH324+EH331+EH338+EH345+EH352+EH359+EH366+EH373+EH380+EH387+EH394</f>
        <v/>
      </c>
      <c r="EI403" s="192">
        <f>+EI12+EI17+EC24+EC31+EC38+EC45+EC52+EC59+EC66+EC73+EC80+EF228+#REF!+EI240+EI247+EI254+EI261+EI268+EI275+EI282+EI289+EI296+EI303+EI310+EI317+EI324+EI331+EI338+EI345+EI352+EI359+EI366+EI373+EI380+EI387+EI394</f>
        <v/>
      </c>
      <c r="EJ403" s="192">
        <f>+EJ12+EJ17+ED24+ED31+ED38+ED45+ED52+ED59+ED66+ED73+ED80+EG228+#REF!+EJ240+EJ247+EJ254+EJ261+EJ268+EJ275+EJ282+EJ289+EJ296+EJ303+EJ310+EJ317+EJ324+EJ331+EJ338+EJ345+EJ352+EJ359+EJ366+EJ373+EJ380+EJ387+EJ394</f>
        <v/>
      </c>
      <c r="EK403" s="192">
        <f>+EK12+EK17+EE24+EE31+EE38+EE45+EE52+EE59+EE66+EE73+EE80+EH228+#REF!+EK240+EK247+EK254+EK261+EK268+EK275+EK282+EK289+EK296+EK303+EK310+EK317+EK324+EK331+EK338+EK345+EK352+EK359+EK366+EK373+EK380+EK387+EK394</f>
        <v/>
      </c>
      <c r="EL403" s="192">
        <f>+EL12+EL17+EF24+EF31+EF38+EF45+EF52+EF59+EF66+EF73+EF80+EI228+#REF!+EL240+EL247+EL254+EL261+EL268+EL275+EL282+EL289+EL296+EL303+EL310+EL317+EL324+EL331+EL338+EL345+EL352+EL359+EL366+EL373+EL380+EL387+EL394</f>
        <v/>
      </c>
      <c r="EM403" s="192">
        <f>+EM12+EM17+EG24+EG31+EG38+EG45+EG52+EG59+EG66+EG73+EG80+EJ228+#REF!+EM240+EM247+EM254+EM261+EM268+EM275+EM282+EM289+EM296+EM303+EM310+EM317+EM324+EM331+EM338+EM345+EM352+EM359+EM366+EM373+EM380+EM387+EM394</f>
        <v/>
      </c>
      <c r="EN403" s="192">
        <f>+EN12+EN17+EH24+EH31+EH38+EH45+EH52+EH59+EH66+EH73+EH80+EK228+#REF!+EN240+EN247+EN254+EN261+EN268+EN275+EN282+EN289+EN296+EN303+EN310+EN317+EN324+EN331+EN338+EN345+EN352+EN359+EN366+EN373+EN380+EN387+EN394</f>
        <v/>
      </c>
      <c r="EO403" s="192">
        <f>+EO12+EO17+EI24+EI31+EI38+EI45+EI52+EI59+EI66+EI73+EI80+EL228+#REF!+EO240+EO247+EO254+EO261+EO268+EO275+EO282+EO289+EO296+EO303+EO310+EO317+EO324+EO331+EO338+EO345+EO352+EO359+EO366+EO373+EO380+EO387+EO394</f>
        <v/>
      </c>
      <c r="EP403" s="192">
        <f>+EP12+EP17+EJ24+EJ31+EJ38+EJ45+EJ52+EJ59+EJ66+EJ73+EJ80+EM228+#REF!+EP240+EP247+EP254+EP261+EP268+EP275+EP282+EP289+EP296+EP303+EP310+EP317+EP324+EP331+EP338+EP345+EP352+EP359+EP366+EP373+EP380+EP387+EP394</f>
        <v/>
      </c>
      <c r="EQ403" s="192">
        <f>+EQ12+EQ17+EK24+EK31+EK38+EK45+EK52+EK59+EK66+EK73+EK80+EN228+#REF!+EQ240+EQ247+EQ254+EQ261+EQ268+EQ275+EQ282+EQ289+EQ296+EQ303+EQ310+EQ317+EQ324+EQ331+EQ338+EQ345+EQ352+EQ359+EQ366+EQ373+EQ380+EQ387+EQ394</f>
        <v/>
      </c>
      <c r="ER403" s="192">
        <f>+ER12+ER17+EL24+EL31+EL38+EL45+EL52+EL59+EL66+EL73+EL80+EO228+#REF!+ER240+ER247+ER254+ER261+ER268+ER275+ER282+ER289+ER296+ER303+ER310+ER317+ER324+ER331+ER338+ER345+ER352+ER359+ER366+ER373+ER380+ER387+ER394</f>
        <v/>
      </c>
      <c r="ES403" s="192">
        <f>+ES12+ES17+EM24+EM31+EM38+EM45+EM52+EM59+EM66+EM73+EM80+EP228+#REF!+ES240+ES247+ES254+ES261+ES268+ES275+ES282+ES289+ES296+ES303+ES310+ES317+ES324+ES331+ES338+ES345+ES352+ES359+ES366+ES373+ES380+ES387+ES394</f>
        <v/>
      </c>
      <c r="ET403" s="192">
        <f>+ET12+ET17+EN24+EN31+EN38+EN45+EN52+EN59+EN66+EN73+EN80+EQ228+#REF!+ET240+ET247+ET254+ET261+ET268+ET275+ET282+ET289+ET296+ET303+ET310+ET317+ET324+ET331+ET338+ET345+ET352+ET359+ET366+ET373+ET380+ET387+ET394</f>
        <v/>
      </c>
      <c r="EU403" s="192">
        <f>+EU12+EU17+EO24+EO31+EO38+EO45+EO52+EO59+EO66+EO73+EO80+ER228+#REF!+EU240+EU247+EU254+EU261+EU268+EU275+EU282+EU289+EU296+EU303+EU310+EU317+EU324+EU331+EU338+EU345+EU352+EU359+EU366+EU373+EU380+EU387+EU394</f>
        <v/>
      </c>
      <c r="EV403" s="192">
        <f>+EV12+EV17+EP24+EP31+EP38+EP45+EP52+EP59+EP66+EP73+EP80+ES228+#REF!+EV240+EV247+EV254+EV261+EV268+EV275+EV282+EV289+EV296+EV303+EV310+EV317+EV324+EV331+EV338+EV345+EV352+EV359+EV366+EV373+EV380+EV387+EV394</f>
        <v/>
      </c>
      <c r="EW403" s="192">
        <f>+EW12+EW17+EQ24+EQ31+EQ38+EQ45+EQ52+EQ59+EQ66+EQ73+EQ80+ET228+#REF!+EW240+EW247+EW254+EW261+EW268+EW275+EW282+EW289+EW296+EW303+EW310+EW317+EW324+EW331+EW338+EW345+EW352+EW359+EW366+EW373+EW380+EW387+EW394</f>
        <v/>
      </c>
      <c r="EX403" s="192">
        <f>+EX12+EX17+ER24+ER31+ER38+ER45+ER52+ER59+ER66+ER73+ER80+EU228+#REF!+EX240+EX247+EX254+EX261+EX268+EX275+EX282+EX289+EX296+EX303+EX310+EX317+EX324+EX331+EX338+EX345+EX352+EX359+EX366+EX373+EX380+EX387+EX394</f>
        <v/>
      </c>
      <c r="EY403" s="192">
        <f>+EY12+EY17+ES24+ES31+ES38+ES45+ES52+ES59+ES66+ES73+ES80+EV228+#REF!+EY240+EY247+EY254+EY261+EY268+EY275+EY282+EY289+EY296+EY303+EY310+EY317+EY324+EY331+EY338+EY345+EY352+EY359+EY366+EY373+EY380+EY387+EY394</f>
        <v/>
      </c>
      <c r="EZ403" s="192">
        <f>+EZ12+EZ17+ET24+ET31+ET38+ET45+ET52+ET59+ET66+ET73+ET80+EW228+#REF!+EZ240+EZ247+EZ254+EZ261+EZ268+EZ275+EZ282+EZ289+EZ296+EZ303+EZ310+EZ317+EZ324+EZ331+EZ338+EZ345+EZ352+EZ359+EZ366+EZ373+EZ380+EZ387+EZ394</f>
        <v/>
      </c>
      <c r="FA403" s="192">
        <f>+FA12+FA17+EU24+EU31+EU38+EU45+EU52+EU59+EU66+EU73+EU80+EX228+#REF!+FA240+FA247+FA254+FA261+FA268+FA275+FA282+FA289+FA296+FA303+FA310+FA317+FA324+FA331+FA338+FA345+FA352+FA359+FA366+FA373+FA380+FA387+FA394</f>
        <v/>
      </c>
      <c r="FB403" s="192">
        <f>+FB12+FB17+EV24+EV31+EV38+EV45+EV52+EV59+EV66+EV73+EV80+EY228+#REF!+FB240+FB247+FB254+FB261+FB268+FB275+FB282+FB289+FB296+FB303+FB310+FB317+FB324+FB331+FB338+FB345+FB352+FB359+FB366+FB373+FB380+FB387+FB394</f>
        <v/>
      </c>
      <c r="FC403" s="192">
        <f>+FC12+FC17+EW24+EW31+EW38+EW45+EW52+EW59+EW66+EW73+EW80+EZ228+#REF!+FC240+FC247+FC254+FC261+FC268+FC275+FC282+FC289+FC296+FC303+FC310+FC317+FC324+FC331+FC338+FC345+FC352+FC359+FC366+FC373+FC380+FC387+FC394</f>
        <v/>
      </c>
      <c r="FD403" s="192">
        <f>+FD12+FD17+EX24+EX31+EX38+EX45+EX52+EX59+EX66+EX73+EX80+FA228+#REF!+FD240+FD247+FD254+FD261+FD268+FD275+FD282+FD289+FD296+FD303+FD310+FD317+FD324+FD331+FD338+FD345+FD352+FD359+FD366+FD373+FD380+FD387+FD394</f>
        <v/>
      </c>
      <c r="FE403" s="192">
        <f>+FE12+FE17+EY24+EY31+EY38+EY45+EY52+EY59+EY66+EY73+EY80+FB228+#REF!+FE240+FE247+FE254+FE261+FE268+FE275+FE282+FE289+FE296+FE303+FE310+FE317+FE324+FE331+FE338+FE345+FE352+FE359+FE366+FE373+FE380+FE387+FE394</f>
        <v/>
      </c>
      <c r="FF403" s="192">
        <f>+FF12+FF17+EZ24+EZ31+EZ38+EZ45+EZ52+EZ59+EZ66+EZ73+EZ80+FC228+#REF!+FF240+FF247+FF254+FF261+FF268+FF275+FF282+FF289+FF296+FF303+FF310+FF317+FF324+FF331+FF338+FF345+FF352+FF359+FF366+FF373+FF380+FF387+FF394</f>
        <v/>
      </c>
      <c r="FG403" s="192">
        <f>+FG12+FG17+FA24+FA31+FA38+FA45+FA52+FA59+FA66+FA73+FA80+FD228+#REF!+FG240+FG247+FG254+FG261+FG268+FG275+FG282+FG289+FG296+FG303+FG310+FG317+FG324+FG331+FG338+FG345+FG352+FG359+FG366+FG373+FG380+FG387+FG394</f>
        <v/>
      </c>
      <c r="FH403" s="192">
        <f>+FH12+FH17+FB24+FB31+FB38+FB45+FB52+FB59+FB66+FB73+FB80+FE228+#REF!+FH240+FH247+FH254+FH261+FH268+FH275+FH282+FH289+FH296+FH303+FH310+FH317+FH324+FH331+FH338+FH345+FH352+FH359+FH366+FH373+FH380+FH387+FH394</f>
        <v/>
      </c>
      <c r="FI403" s="161" t="n"/>
      <c r="FJ403" s="161" t="n"/>
      <c r="FK403" s="161" t="n"/>
      <c r="FL403" s="161" t="n"/>
      <c r="FM403" s="161" t="n"/>
      <c r="FN403" s="161" t="n"/>
    </row>
    <row r="404" ht="13.5" customHeight="1" thickTop="1">
      <c r="AV404" s="161">
        <f>+IF(ISERROR(PV($E$13,A405,,D405)),0,(PV($E$13,A405,,D405)))</f>
        <v/>
      </c>
      <c r="AW404" s="161">
        <f>+IF(ISERROR(PV($E$13,A405,,#REF!)),0,(PV($E$13,A405,,#REF!)))</f>
        <v/>
      </c>
      <c r="CO404" s="161" t="inlineStr">
        <is>
          <t>Comision</t>
        </is>
      </c>
      <c r="CP404" s="161">
        <f>+CP13</f>
        <v/>
      </c>
      <c r="CQ404" s="161">
        <f>+CQ13+CM18</f>
        <v/>
      </c>
      <c r="CR404" s="161">
        <f>+CR13+CN18+CL25</f>
        <v/>
      </c>
      <c r="CS404" s="161">
        <f>+CS13+CO18+CM25+CM32</f>
        <v/>
      </c>
      <c r="CT404" s="161">
        <f>+CT13+CP18+CN25+CN32+CN39</f>
        <v/>
      </c>
      <c r="CU404" s="161">
        <f>+CU13+CQ18+CO25+CO32+CO39+CO46</f>
        <v/>
      </c>
      <c r="CV404" s="161">
        <f>+CV13+CR18+CP25+CP32+CP39+CP46+CP53</f>
        <v/>
      </c>
      <c r="CW404" s="161">
        <f>+CW13+CS18+CQ25+CQ32+CQ39+CQ46+CQ53+CQ60</f>
        <v/>
      </c>
      <c r="CX404" s="161">
        <f>+CX13+CT18+CR25+CR32+CR39+CR46+CR53+CR60+CR67</f>
        <v/>
      </c>
      <c r="CY404" s="161">
        <f>+CY13+CU18+CS25+CS32+CS39+CS46+CS53+CS60+CS67+CS74</f>
        <v/>
      </c>
      <c r="CZ404" s="161">
        <f>+CZ13+CV18+CT25+CT32+CT39+CT46+CT53+CT60+CT67+CT74+CT222</f>
        <v/>
      </c>
      <c r="DA404" s="161">
        <f>+DA13+CW18+CU25+CU32+CU39+CU46+CU53+CU60+CU67+CU74+CU222+CX229</f>
        <v/>
      </c>
      <c r="DB404" s="161">
        <f>+DB13+CX18+CV25+CV32+CV39+CV46+CV53+CV60+CV67+CV74+CV222+CY229+DB232</f>
        <v/>
      </c>
      <c r="DC404" s="161">
        <f>+DC13+CY18+CW25+CW32+CW39+CW46+CW53+CW60+CW67+CW74+CW222+CZ229+DC232+DC241</f>
        <v/>
      </c>
      <c r="DD404" s="161">
        <f>+DD13+CZ18+CX25+CX32+CX39+CX46+CX53+CX60+CX67+CX74+CX222+DA229+DD232+DD241+DD248</f>
        <v/>
      </c>
      <c r="DE404" s="161">
        <f>+DE13+DA18+CY25+CY32+CY39+CY46+CY53+CY60+CY67+CY74+CY222+DB229+DE232+DE241+DE248+DE255</f>
        <v/>
      </c>
      <c r="DF404" s="161">
        <f>+DF13+DB18+CZ25+CZ32+CZ39+CZ46+CZ53+CZ60+CZ67+CZ74+CZ222+DC229+DF232+DF241+DF248+DF255+DF262</f>
        <v/>
      </c>
      <c r="DG404" s="161">
        <f>+DG13+DC18+DA25+DA32+DA39+DA46+DA53+DA60+DA67+DA74+DA222+DD229+DG232+DG241+DG248+DG255+DG262+DG269</f>
        <v/>
      </c>
      <c r="DH404" s="161">
        <f>+DH13+DD18+DB25+DB32+DB39+DB46+DB53+DB60+DB67+DB74+DB222+DE229+DH232+DH241+DH248+DH255+DH262+DH269+DH276</f>
        <v/>
      </c>
      <c r="DI404" s="161">
        <f>+DI13+DE18+DC25+DC32+DC39+DC46+DC53+DC60+DC67+DC74+DC222+DF229+DI232+DI241+DI248+DI255+DI262+DI269+DI276+DI283</f>
        <v/>
      </c>
      <c r="DJ404" s="161">
        <f>+DJ13+DF18+DD25+DD32+DD39+DD46+DD53+DD60+DD67+DD74+DD222+DG229+DJ232+DJ241+DJ248+DJ255+DJ262+DJ269+DJ276+DJ283+DJ290</f>
        <v/>
      </c>
      <c r="DK404" s="161">
        <f>+DK13+DG18+DE25+DE32+DE39+DE46+DE53+DE60+DE67+DE74+DE222+DH229+DK232+DK241+DK248+DK255+DK262+DK269+DK276+DK283+DK290+DK297</f>
        <v/>
      </c>
      <c r="DL404" s="161">
        <f>+DL13+DH18+DF25+DF32+DF39+DF46+DF53+DF60+DF67+DF74+DF222+DI229+DL232+DL241+DL248+DL255+DL262+DL269+DL276+DL283+DL290+DL297+DL304</f>
        <v/>
      </c>
      <c r="DM404" s="161">
        <f>+DM13+DI18+DG25+DG32+DG39+DG46+DG53+DG60+DG67+DG74+DG222+DJ229+DM232+DM241+DM248+DM255+DM262+DM269+DM276+DM283+DM290+DM297+DM304+DM311</f>
        <v/>
      </c>
      <c r="DN404" s="161">
        <f>+DN13+DJ18+DH25+DH32+DH39+DH46+DH53+DH60+DH67+DH74+DH222+DK229+DN232+DN241+DN248+DN255+DN262+DN269+DN276+DN283+DN290+DN297+DN304+DN311+DN318</f>
        <v/>
      </c>
      <c r="DO404" s="161">
        <f>+DO13+DK18+DI25+DI32+DI39+DI46+DI53+DI60+DI67+DI74+DI222+DL229+DO232+DO241+DO248+DO255+DO262+DO269+DO276+DO283+DO290+DO297+DO304+DO311+DO318+DO325</f>
        <v/>
      </c>
      <c r="DP404" s="161">
        <f>+DP13+DL18+DJ25+DJ32+DJ39+DJ46+DJ53+DJ60+DJ67+DJ74+DJ222+DM229+DP232+DP241+DP248+DP255+DP262+DP269+DP276+DP283+DP290+DP297+DP304+DP311+DP318+DP325+DP332</f>
        <v/>
      </c>
      <c r="DQ404" s="161">
        <f>+DQ13+DM18+DK25+DK32+DK39+DK46+DK53+DK60+DK67+DK74+DK222+DN229+DQ232+DQ241+DQ248+DQ255+DQ262+DQ269+DQ276+DQ283+DQ290+DQ297+DQ304+DQ311+DQ318+DQ325+DQ332+DQ339</f>
        <v/>
      </c>
      <c r="DR404" s="161">
        <f>+DR13+DN18+DL25+DL32+DL39+DL46+DL53+DL60+DL67+DL74+DL222+DO229+DR232+DR241+DR248+DR255+DR262+DR269+DR276+DR283+DR290+DR297+DR304+DR311+DR318+DR325+DR332+DR339+DR346</f>
        <v/>
      </c>
      <c r="DS404" s="161">
        <f>+DS13+DO18+DM25+DM32+DM39+DM46+DM53+DM60+DM67+DM74+DM222+DP229+DS232+DS241+DS248+DS255+DS262+DS269+DS276+DS283+DS290+DS297+DS304+DS311+DS318+DS325+DS332+DS339+DS346+DS353</f>
        <v/>
      </c>
      <c r="DT404" s="161">
        <f>+DT13+DP18+DN25+DN32+DN39+DN46+DN53+DN60+DN67+DN74+DN222+DQ229+DT232+DT241+DT248+DT255+DT262+DT269+DT276+DT283+DT290+DT297+DT304+DT311+DT318+DT325+DT332+DT339+DT346+DT353+DT360</f>
        <v/>
      </c>
      <c r="DU404" s="161">
        <f>+DU13+DQ18+DO25+DO32+DO39+DO46+DO53+DO60+DO67+DO74+DO222+DR229+DU232+DU241+DU248+DU255+DU262+DU269+DU276+DU283+DU290+DU297+DU304+DU311+DU318+DU325+DU332+DU339+DU346+DU353+DU360+DU367</f>
        <v/>
      </c>
      <c r="DV404" s="161">
        <f>+DV13+DR18+DP25+DP32+DP39+DP46+DP53+DP60+DP67+DP74+DP222+DS229+DV232+DV241+DV248+DV255+DV262+DV269+DV276+DV283+DV290+DV297+DV304+DV311+DV318+DV325+DV332+DV339+DV346+DV353+DV360+DV367+DV374</f>
        <v/>
      </c>
      <c r="DW404" s="161">
        <f>+DW13+DS18+DQ25+DQ32+DQ39+DQ46+DQ53+DQ60+DQ67+DQ74+DQ222+DT229+DW232+DW241+DW248+DW255+DW262+DW269+DW276+DW283+DW290+DW297+DW304+DW311+DW318+DW325+DW332+DW339+DW346+DW353+DW360+DW367+DW374+DW381</f>
        <v/>
      </c>
      <c r="DX404" s="161">
        <f>+DX13+DT18+DR25+DR32+DR39+DR46+DR53+DR60+DR67+DR74+DR222+DU229+DX232+DX241+DX248+DX255+DX262+DX269+DX276+DX283+DX290+DX297+DX304+DX311+DX318+DX325+DX332+DX339+DX346+DX353+DX360+DX367+DX374+DX381+DX388</f>
        <v/>
      </c>
      <c r="DY404" s="161">
        <f>+DY13+DU18+DS25+DS32+DS39+DS46+DS53+DS60+DS67+DS74+DS222+DV229+DY232+DY241+DY248+DY255+DY262+DY269+DY276+DY283+DY290+DY297+DY304+DY311+DY318+DY325+DY332+DY339+DY346+DY353+DY360+DY367+DY374+DY381+DY388+DY395</f>
        <v/>
      </c>
      <c r="DZ404" s="161">
        <f>+$DZ$13+$DV$18+$DT$25+$DT$32+$DT$39+$DT$46+$DT$53+$DT$60+$DT$67+$DT$74+$DT$222+$DW$229+$DZ$232+$DZ$241+$DZ$248+$DZ$255+$DZ$262+$DZ$269+$DZ$276+$DZ$283+$DZ$290+$DZ$297+$DZ$304+$DZ$311+$DZ$318+$DZ$325+$DZ$332+$DZ$339+$DZ$346+$DZ$353+$DZ$360+$DZ$367+$DZ$374+$DZ$381+$DZ$388+$DZ$395</f>
        <v/>
      </c>
      <c r="EA404" s="161">
        <f>+EA13+DW18+DU25+DU32+DU39+DU46+DU53+DU60+DU67+DU74+DU222+DX229+EA232+EA241+EA248+EA255+EA262+EA269+EA276+EA283+EA290+EA297+EA304+EA311+EA318+EA325+EA332+EA339+EA346+EA353+EA360+EA367+EA374+EA381+EA388+EA395</f>
        <v/>
      </c>
      <c r="EB404" s="161">
        <f>+EB13+DX18+DV25+DV32+DV39+DV46+DV53+DV60+DV67+DV74+DV222+DY229+EB232+EB241+EB248+EB255+EB262+EB269+EB276+EB283+EB290+EB297+EB304+EB311+EB318+EB325+EB332+EB339+EB346+EB353+EB360+EB367+EB374+EB381+EB388+EB395</f>
        <v/>
      </c>
      <c r="EC404" s="161">
        <f>+EC13+DY18+DW25+DW32+DW39+DW46+DW53+DW60+DW67+DW74+DW222+DZ229+EC232+EC241+EC248+EC255+EC262+EC269+EC276+EC283+EC290+EC297+EC304+EC311+EC318+EC325+EC332+EC339+EC346+EC353+EC360+EC367+EC374+EC381+EC388+EC395</f>
        <v/>
      </c>
      <c r="ED404" s="161">
        <f>+ED13+DZ18+DX25+DX32+DX39+DX46+DX53+DX60+DX67+DX74+DX222+EA229+ED232+ED241+ED248+ED255+ED262+ED269+ED276+ED283+ED290+ED297+ED304+ED311+ED318+ED325+ED332+ED339+ED346+ED353+ED360+ED367+ED374+ED381+ED388+ED395</f>
        <v/>
      </c>
      <c r="EE404" s="161">
        <f>+EE13+EA18+DY25+DY32+DY39+DY46+DY53+DY60+DY67+DY74+DY222+EB229+EE232+EE241+EE248+EE255+EE262+EE269+EE276+EE283+EE290+EE297+EE304+EE311+EE318+EE325+EE332+EE339+EE346+EE353+EE360+EE367+EE374+EE381+EE388+EE395</f>
        <v/>
      </c>
      <c r="EF404" s="161">
        <f>+EF13+EB18+DZ25+DZ32+DZ39+DZ46+DZ53+DZ60+DZ67+DZ74+DZ222+EC229+EF232+EF241+EF248+EF255+EF262+EF269+EF276+EF283+EF290+EF297+EF304+EF311+EF318+EF325+EF332+EF339+EF346+EF353+EF360+EF367+EF374+EF381+EF388+EF395</f>
        <v/>
      </c>
      <c r="EG404" s="161">
        <f>+EG13+EC18+EA25+EA32+EA39+EA46+EA53+EA60+EA67+EA74+EA222+ED229+EG232+EG241+EG248+EG255+EG262+EG269+EG276+EG283+EG290+EG297+EG304+EG311+EG318+EG325+EG332+EG339+EG346+EG353+EG360+EG367+EG374+EG381+EG388+EG395</f>
        <v/>
      </c>
      <c r="EH404" s="161">
        <f>+EH13+ED18+EB25+EB32+EB39+EB46+EB53+EB60+EB67+EB74+EB222+EE229+EH232+EH241+EH248+EH255+EH262+EH269+EH276+EH283+EH290+EH297+EH304+EH311+EH318+EH325+EH332+EH339+EH346+EH353+EH360+EH367+EH374+EH381+EH388+EH395</f>
        <v/>
      </c>
      <c r="EI404" s="161">
        <f>+EI13+EE18+EC25+EC32+EC39+EC46+EC53+EC60+EC67+EC74+EC222+EF229+EI232+EI241+EI248+EI255+EI262+EI269+EI276+EI283+EI290+EI297+EI304+EI311+EI318+EI325+EI332+EI339+EI346+EI353+EI360+EI367+EI374+EI381+EI388+EI395</f>
        <v/>
      </c>
      <c r="EJ404" s="161">
        <f>+EJ13+EF18+ED25+ED32+ED39+ED46+ED53+ED60+ED67+ED74+ED222+EG229+EJ232+EJ241+EJ248+EJ255+EJ262+EJ269+EJ276+EJ283+EJ290+EJ297+EJ304+EJ311+EJ318+EJ325+EJ332+EJ339+EJ346+EJ353+EJ360+EJ367+EJ374+EJ381+EJ388+EJ395</f>
        <v/>
      </c>
      <c r="EK404" s="161">
        <f>+EK13+EG18+EE25+EE32+EE39+EE46+EE53+EE60+EE67+EE74+EE222+EH229+EK232+EK241+EK248+EK255+EK262+EK269+EK276+EK283+EK290+EK297+EK304+EK311+EK318+EK325+EK332+EK339+EK346+EK353+EK360+EK367+EK374+EK381+EK388+EK395</f>
        <v/>
      </c>
      <c r="EL404" s="161">
        <f>+EL13+EH18+EF25+EF32+EF39+EF46+EF53+EF60+EF67+EF74+EF222+EI229+EL232+EL241+EL248+EL255+EL262+EL269+EL276+EL283+EL290+EL297+EL304+EL311+EL318+EL325+EL332+EL339+EL346+EL353+EL360+EL367+EL374+EL381+EL388+EL395</f>
        <v/>
      </c>
      <c r="EM404" s="161">
        <f>+EM13+EI18+EG25+EG32+EG39+EG46+EG53+EG60+EG67+EG74+EG222+EJ229+EM232+EM241+EM248+EM255+EM262+EM269+EM276+EM283+EM290+EM297+EM304+EM311+EM318+EM325+EM332+EM339+EM346+EM353+EM360+EM367+EM374+EM381+EM388+EM395</f>
        <v/>
      </c>
      <c r="EN404" s="161">
        <f>+EN13+EJ18+EH25+EH32+EH39+EH46+EH53+EH60+EH67+EH74+EH222+EK229+EN232+EN241+EN248+EN255+EN262+EN269+EN276+EN283+EN290+EN297+EN304+EN311+EN318+EN325+EN332+EN339+EN346+EN353+EN360+EN367+EN374+EN381+EN388+EN395</f>
        <v/>
      </c>
      <c r="EO404" s="161">
        <f>+EO13+EK18+EI25+EI32+EI39+EI46+EI53+EI60+EI67+EI74+EI222+EL229+EO232+EO241+EO248+EO255+EO262+EO269+EO276+EO283+EO290+EO297+EO304+EO311+EO318+EO325+EO332+EO339+EO346+EO353+EO360+EO367+EO374+EO381+EO388+EO395</f>
        <v/>
      </c>
      <c r="EP404" s="161">
        <f>+EP13+EL18+EJ25+EJ32+EJ39+EJ46+EJ53+EJ60+EJ67+EJ74+EJ222+EM229+EP232+EP241+EP248+EP255+EP262+EP269+EP276+EP283+EP290+EP297+EP304+EP311+EP318+EP325+EP332+EP339+EP346+EP353+EP360+EP367+EP374+EP381+EP388+EP395</f>
        <v/>
      </c>
      <c r="EQ404" s="161">
        <f>+EQ13+EM18+EK25+EK32+EK39+EK46+EK53+EK60+EK67+EK74+EK222+EN229+EQ232+EQ241+EQ248+EQ255+EQ262+EQ269+EQ276+EQ283+EQ290+EQ297+EQ304+EQ311+EQ318+EQ325+EQ332+EQ339+EQ346+EQ353+EQ360+EQ367+EQ374+EQ381+EQ388+EQ395</f>
        <v/>
      </c>
      <c r="ER404" s="161">
        <f>+ER13+EN18+EL25+EL32+EL39+EL46+EL53+EL60+EL67+EL74+EL222+EO229+ER232+ER241+ER248+ER255+ER262+ER269+ER276+ER283+ER290+ER297+ER304+ER311+ER318+ER325+ER332+ER339+ER346+ER353+ER360+ER367+ER374+ER381+ER388+ER395</f>
        <v/>
      </c>
      <c r="ES404" s="161">
        <f>+ES13+EO18+EM25+EM32+EM39+EM46+EM53+EM60+EM67+EM74+EM222+EP229+ES232+ES241+ES248+ES255+ES262+ES269+ES276+ES283+ES290+ES297+ES304+ES311+ES318+ES325+ES332+ES339+ES346+ES353+ES360+ES367+ES374+ES381+ES388+ES395</f>
        <v/>
      </c>
      <c r="ET404" s="161">
        <f>+ET13+EP18+EN25+EN32+EN39+EN46+EN53+EN60+EN67+EN74+EN222+EQ229+ET232+ET241+ET248+ET255+ET262+ET269+ET276+ET283+ET290+ET297+ET304+ET311+ET318+ET325+ET332+ET339+ET346+ET353+ET360+ET367+ET374+ET381+ET388+ET395</f>
        <v/>
      </c>
      <c r="EU404" s="161">
        <f>+EU13+EQ18+EO25+EO32+EO39+EO46+EO53+EO60+EO67+EO74+EO222+ER229+EU232+EU241+EU248+EU255+EU262+EU269+EU276+EU283+EU290+EU297+EU304+EU311+EU318+EU325+EU332+EU339+EU346+EU353+EU360+EU367+EU374+EU381+EU388+EU395</f>
        <v/>
      </c>
      <c r="EV404" s="161">
        <f>+EV13+ER18+EP25+EP32+EP39+EP46+EP53+EP60+EP67+EP74+EP222+ES229+EV232+EV241+EV248+EV255+EV262+EV269+EV276+EV283+EV290+EV297+EV304+EV311+EV318+EV325+EV332+EV339+EV346+EV353+EV360+EV367+EV374+EV381+EV388+EV395</f>
        <v/>
      </c>
      <c r="EW404" s="161">
        <f>+EW13+ES18+EQ25+EQ32+EQ39+EQ46+EQ53+EQ60+EQ67+EQ74+EQ222+ET229+EW232+EW241+EW248+EW255+EW262+EW269+EW276+EW283+EW290+EW297+EW304+EW311+EW318+EW325+EW332+EW339+EW346+EW353+EW360+EW367+EW374+EW381+EW388+EW395</f>
        <v/>
      </c>
      <c r="EX404" s="161">
        <f>+EX13+ET18+ER25+ER32+ER39+ER46+ER53+ER60+ER67+ER74+ER222+EU229+EX232+EX241+EX248+EX255+EX262+EX269+EX276+EX283+EX290+EX297+EX304+EX311+EX318+EX325+EX332+EX339+EX346+EX353+EX360+EX367+EX374+EX381+EX388+EX395</f>
        <v/>
      </c>
      <c r="EY404" s="161">
        <f>+EY13+EU18+ES25+ES32+ES39+ES46+ES53+ES60+ES67+ES74+ES222+EV229+EY232+EY241+EY248+EY255+EY262+EY269+EY276+EY283+EY290+EY297+EY304+EY311+EY318+EY325+EY332+EY339+EY346+EY353+EY360+EY367+EY374+EY381+EY388+EY395</f>
        <v/>
      </c>
      <c r="EZ404" s="161">
        <f>+EZ13+EV18+ET25+ET32+ET39+ET46+ET53+ET60+ET67+ET74+ET222+EW229+EZ232+EZ241+EZ248+EZ255+EZ262+EZ269+EZ276+EZ283+EZ290+EZ297+EZ304+EZ311+EZ318+EZ325+EZ332+EZ339+EZ346+EZ353+EZ360+EZ367+EZ374+EZ381+EZ388+EZ395</f>
        <v/>
      </c>
      <c r="FA404" s="161">
        <f>+FA13+EW18+EU25+EU32+EU39+EU46+EU53+EU60+EU67+EU74+EU222+EX229+FA232+FA241+FA248+FA255+FA262+FA269+FA276+FA283+FA290+FA297+FA304+FA311+FA318+FA325+FA332+FA339+FA346+FA353+FA360+FA367+FA374+FA381+FA388+FA395</f>
        <v/>
      </c>
      <c r="FB404" s="161">
        <f>+FB13+EX18+EV25+EV32+EV39+EV46+EV53+EV60+EV67+EV74+EV222+EY229+FB232+FB241+FB248+FB255+FB262+FB269+FB276+FB283+FB290+FB297+FB304+FB311+FB318+FB325+FB332+FB339+FB346+FB353+FB360+FB367+FB374+FB381+FB388+FB395</f>
        <v/>
      </c>
      <c r="FC404" s="161">
        <f>+FC13+EY18+EW25+EW32+EW39+EW46+EW53+EW60+EW67+EW74+EW222+EZ229+FC232+FC241+FC248+FC255+FC262+FC269+FC276+FC283+FC290+FC297+FC304+FC311+FC318+FC325+FC332+FC339+FC346+FC353+FC360+FC367+FC374+FC381+FC388+FC395</f>
        <v/>
      </c>
      <c r="FD404" s="161">
        <f>+FD13+EZ18+EX25+EX32+EX39+EX46+EX53+EX60+EX67+EX74+EX222+FA229+FD232+FD241+FD248+FD255+FD262+FD269+FD276+FD283+FD290+FD297+FD304+FD311+FD318+FD325+FD332+FD339+FD346+FD353+FD360+FD367+FD374+FD381+FD388+FD395</f>
        <v/>
      </c>
      <c r="FE404" s="161">
        <f>+FE13+FA18+EY25+EY32+EY39+EY46+EY53+EY60+EY67+EY74+EY222+FB229+FE232+FE241+FE248+FE255+FE262+FE269+FE276+FE283+FE290+FE297+FE304+FE311+FE318+FE325+FE332+FE339+FE346+FE353+FE360+FE367+FE374+FE381+FE388+FE395</f>
        <v/>
      </c>
      <c r="FF404" s="161">
        <f>+FF13+FB18+EZ25+EZ32+EZ39+EZ46+EZ53+EZ60+EZ67+EZ74+EZ222+FC229+FF232+FF241+FF248+FF255+FF262+FF269+FF276+FF283+FF290+FF297+FF304+FF311+FF318+FF325+FF332+FF339+FF346+FF353+FF360+FF367+FF374+FF381+FF388+FF395</f>
        <v/>
      </c>
      <c r="FG404" s="161">
        <f>+FG13+FC18+FA25+FA32+FA39+FA46+FA53+FA60+FA67+FA74+FA222+FD229+FG232+FG241+FG248+FG255+FG262+FG269+FG276+FG283+FG290+FG297+FG304+FG311+FG318+FG325+FG332+FG339+FG346+FG353+FG360+FG367+FG374+FG381+FG388+FG395</f>
        <v/>
      </c>
      <c r="FH404" s="161">
        <f>+FH13+FD18+FB25+FB32+FB39+FB46+FB53+FB60+FB67+FB74+FB222+FE229+FH232+FH241+FH248+FH255+FH262+FH269+FH276+FH283+FH290+FH297+FH304+FH311+FH318+FH325+FH332+FH339+FH346+FH353+FH360+FH367+FH374+FH381+FH388+FH395</f>
        <v/>
      </c>
      <c r="FI404" s="161" t="n"/>
      <c r="FJ404" s="161" t="n"/>
      <c r="FK404" s="161" t="n"/>
      <c r="FL404" s="161" t="n"/>
      <c r="FM404" s="161" t="n"/>
      <c r="FN404" s="161" t="n"/>
    </row>
    <row r="405" ht="13.5" customHeight="1" thickBot="1">
      <c r="AV405" s="161">
        <f>+IF(ISERROR(PV($E$13,A406,,D406)),0,(PV($E$13,A406,,D406)))</f>
        <v/>
      </c>
      <c r="AW405" s="161">
        <f>+IF(ISERROR(PV($E$13,A406,,#REF!)),0,(PV($E$13,A406,,#REF!)))</f>
        <v/>
      </c>
      <c r="CO405" s="192" t="inlineStr">
        <is>
          <t>U. Operación</t>
        </is>
      </c>
      <c r="CP405" s="192">
        <f>+CJ14</f>
        <v/>
      </c>
      <c r="CQ405" s="192">
        <f>+CK14+CM19</f>
        <v/>
      </c>
      <c r="CR405" s="192">
        <f>+CL14+CN19+CL26</f>
        <v/>
      </c>
      <c r="CS405" s="192">
        <f>+CM14+CO19+CM26+CM33</f>
        <v/>
      </c>
      <c r="CT405" s="192">
        <f>+CN14+CP19+CN26+CN33+CN40</f>
        <v/>
      </c>
      <c r="CU405" s="192">
        <f>+CO14+CQ19+CO26+CO33+CO40+CO47</f>
        <v/>
      </c>
      <c r="CV405" s="192">
        <f>+CP14+CR19+CP26+CP33+CP40+CP47+CP54</f>
        <v/>
      </c>
      <c r="CW405" s="192">
        <f>+CQ14+CS19+CQ26+CQ33+CQ40+CQ47+CQ54+CQ61</f>
        <v/>
      </c>
      <c r="CX405" s="192">
        <f>+CR14+CT19+CR26+CR33+CR40+CR47+CR54+CR61+CR68</f>
        <v/>
      </c>
      <c r="CY405" s="192">
        <f>+CS14+CU19+CS26+CS33+CS40+CS47+CS54+CS61+CS68+CS75</f>
        <v/>
      </c>
      <c r="CZ405" s="192">
        <f>+CT14+CV19+CT26+CT33+CT40+CT47+CT54+CT61+CT68+CT75+CT223</f>
        <v/>
      </c>
      <c r="DA405" s="192">
        <f>+CU14+CW19+CU26+CU33+CU40+CU47+CU54+CU61+CU68+CU75+CU223+DA230</f>
        <v/>
      </c>
      <c r="DB405" s="192">
        <f>+CV14+CX19+CV26+CV33+CV40+CV47+CV54+CV61+CV68+CV75+CV223+DB230+CY233</f>
        <v/>
      </c>
      <c r="DC405" s="192">
        <f>+CW14+CY19+CW26+CW33+CW40+CW47+CW54+CW61+CW68+CW75+CW223+DC230+CZ233+DC242</f>
        <v/>
      </c>
      <c r="DD405" s="192">
        <f>+CX14+CZ19+CX26+CX33+CX40+CX47+CX54+CX61+CX68+CX75+CX223+DD230+DA233+DD242+DD249</f>
        <v/>
      </c>
      <c r="DE405" s="192">
        <f>+CY14+DA19+CY26+CY33+CY40+CY47+CY54+CY61+CY68+CY75+CY223+DE230+DB233+DE242+DE249+DE256</f>
        <v/>
      </c>
      <c r="DF405" s="192">
        <f>+CZ14+DB19+CZ26+CZ33+CZ40+CZ47+CZ54+CZ61+CZ68+CZ75+CZ223+DF230+DC233+DF242+DF249+DF256+DF263</f>
        <v/>
      </c>
      <c r="DG405" s="192">
        <f>+DA14+DC19+DA26+DA33+DA40+DA47+DA54+DA61+DA68+DA75+DA223+DG230+DD233+DG242+DG249+DG256+DG263+DG270</f>
        <v/>
      </c>
      <c r="DH405" s="192">
        <f>+DB14+DD19+DB26+DB33+DB40+DB47+DB54+DB61+DB68+DB75+DB223+DH230+DE233+DH242+DH249+DH256+DH263+DH270+DH277</f>
        <v/>
      </c>
      <c r="DI405" s="192">
        <f>+DC14+DE19+DC26+DC33+DC40+DC47+DC54+DC61+DC68+DC75+DC223+DI230+DF233+DI242+DI249+DI256+DI263+DI270+DI277+DI284</f>
        <v/>
      </c>
      <c r="DJ405" s="192">
        <f>+DD14+DF19+DD26+DD33+DD40+DD47+DD54+DD61+DD68+DD75+DD223+DJ230+DG233+DJ242+DJ249+DJ256+DJ263+DJ270+DJ277+DJ284+DJ291</f>
        <v/>
      </c>
      <c r="DK405" s="192">
        <f>+DE14+DG19+DE26+DE33+DE40+DE47+DE54+DE61+DE68+DE75+DE223+DK230+DH233+DK242+DK249+DK256+DK263+DK270+DK277+DK284+DK291+DK298</f>
        <v/>
      </c>
      <c r="DL405" s="192">
        <f>+DF14+DH19+DF26+DF33+DF40+DF47+DF54+DF61+DF68+DF75+DF223+DL230+DI233+DL242+DL249+DL256+DL263+DL270+DL277+DL284+DL291+DL298+DL305</f>
        <v/>
      </c>
      <c r="DM405" s="192">
        <f>+DG14+DI19+DG26+DG33+DG40+DG47+DG54+DG61+DG68+DG75+DG223+DM230+DJ233+DM242+DM249+DM256+DM263+DM270+DM277+DM284+DM291+DM298+DM305+DM312</f>
        <v/>
      </c>
      <c r="DN405" s="192">
        <f>+DH14+DJ19+DH26+DH33+DH40+DH47+DH54+DH61+DH68+DH75+DH223+DN230+DK233+DN242+DN249+DN256+DN263+DN270+DN277+DN284+DN291+DN298+DN305+DN312+DN319</f>
        <v/>
      </c>
      <c r="DO405" s="192">
        <f>+DI14+DK19+DI26+DI33+DI40+DI47+DI54+DI61+DI68+DI75+DI223+DO230+DL233+DO242+DO249+DO256+DO263+DO270+DO277+DO284+DO291+DO298+DO305+DO312+DO319+DO326</f>
        <v/>
      </c>
      <c r="DP405" s="192">
        <f>+DJ14+DL19+DJ26+DJ33+DJ40+DJ47+DJ54+DJ61+DJ68+DJ75+DJ223+DP230+DM233+DP242+DP249+DP256+DP263+DP270+DP277+DP284+DP291+DP298+DP305+DP312+DP319+DP326+DP333</f>
        <v/>
      </c>
      <c r="DQ405" s="192">
        <f>+DK14+DM19+DK26+DK33+DK40+DK47+DK54+DK61+DK68+DK75+DK223+DQ230+DN233+DQ242+DQ249+DQ256+DQ263+DQ270+DQ277+DQ284+DQ291+DQ298+DQ305+DQ312+DQ319+DQ326+DQ333+DQ340</f>
        <v/>
      </c>
      <c r="DR405" s="192">
        <f>+DL14+DN19+DL26+DL33+DL40+DL47+DL54+DL61+DL68+DL75+DL223+DR230+DO233+DR242+DR249+DR256+DR263+DR270+DR277+DR284+DR291+DR298+DR305+DR312+DR319+DR326+DR333+DR340+DR347</f>
        <v/>
      </c>
      <c r="DS405" s="192">
        <f>+DM14+DO19+DM26+DM33+DM40+DM47+DM54+DM61+DM68+DM75+DM223+DS230+DP233+DS242+DS249+DS256+DS263+DS270+DS277+DS284+DS291+DS298+DS305+DS312+DS319+DS326+DS333+DS340+DS347+DS354</f>
        <v/>
      </c>
      <c r="DT405" s="192">
        <f>+DN14+DP19+DN26+DN33+DN40+DN47+DN54+DN61+DN68+DN75+DN223+DT230+DQ233+DT242+DT249+DT256+DT263+DT270+DT277+DT284+DT291+DT298+DT305+DT312+DT319+DT326+DT333+DT340+DT347+DT354+DT361</f>
        <v/>
      </c>
      <c r="DU405" s="192">
        <f>+DO14+DQ19+DO26+DO33+DO40+DO47+DO54+DO61+DO68+DO75+DO223+DU230+DR233+DU242+DU249+DU256+DU263+DU270+DU277+DU284+DU291+DU298+DU305+DU312+DU319+DU326+DU333+DU340+DU347+DU354+DU361+DU368</f>
        <v/>
      </c>
      <c r="DV405" s="192">
        <f>+DP14+DR19+DP26+DP33+DP40+DP47+DP54+DP61+DP68+DP75+DP223+DV230+DS233+DV242+DV249+DV256+DV263+DV270+DV277+DV284+DV291+DV298+DV305+DV312+DV319+DV326+DV333+DV340+DV347+DV354+DV361+DV368+DV375</f>
        <v/>
      </c>
      <c r="DW405" s="192">
        <f>+DQ14+DS19+DQ26+DQ33+DQ40+DQ47+DQ54+DQ61+DQ68+DQ75+DQ223+DW230+DT233+DW242+DW249+DW256+DW263+DW270+DW277+DW284+DW291+DW298+DW305+DW312+DW319+DW326+DW333+DW340+DW347+DW354+DW361+DW368+DW375+DW382</f>
        <v/>
      </c>
      <c r="DX405" s="192">
        <f>+DR14+DT19+DR26+DR33+DR40+DR47+DR54+DR61+DR68+DR75+DR223+DX230+DU233+DX242+DX249+DX256+DX263+DX270+DX277+DX284+DX291+DX298+DX305+DX312+DX319+DX326+DX333+DX340+DX347+DX354+DX361+DX368+DX375+DX382+DX389</f>
        <v/>
      </c>
      <c r="DY405" s="192">
        <f>+DS14+DU19+DS26+DS33+DS40+DS47+DS54+DS61+DS68+DS75+DS223+DY230+DV233+DY242+DY249+DY256+DY263+DY270+DY277+DY284+DY291+DY298+DY305+DY312+DY319+DY326+DY333+DY340+DY347+DY354+DY361+DY368+DY375+DY382+DY389+DY396</f>
        <v/>
      </c>
      <c r="DZ405" s="192">
        <f>+DT14+DV19+DT26+DT33+DT40+DT47+DT54+DT61+DT68+DT75+DT223+DZ230+DW233+DZ242+DZ249+DZ256+DZ263+DZ270+DZ277+DZ284+DZ291+DZ298+DZ305+DZ312+DZ319+DZ326+DZ333+DZ340+DZ347+DZ354+DZ361+DZ368+DZ375+DZ382+DZ389+DZ396</f>
        <v/>
      </c>
      <c r="EA405" s="192">
        <f>+DU14+DW19+DU26+DU33+DU40+DU47+DU54+DU61+DU68+DU75+DU223+EA230+DX233+EA242+EA249+EA256+EA263+EA270+EA277+EA284+EA291+EA298+EA305+EA312+EA319+EA326+EA333+EA340+EA347+EA354+EA361+EA368+EA375+EA382+EA389+EA396</f>
        <v/>
      </c>
      <c r="EB405" s="192">
        <f>+DV14+DX19+DV26+DV33+DV40+DV47+DV54+DV61+DV68+DV75+DV223+EB230+DY233+EB242+EB249+EB256+EB263+EB270+EB277+EB284+EB291+EB298+EB305+EB312+EB319+EB326+EB333+EB340+EB347+EB354+EB361+EB368+EB375+EB382+EB389+EB396</f>
        <v/>
      </c>
      <c r="EC405" s="192">
        <f>+DW14+DY19+DW26+DW33+DW40+DW47+DW54+DW61+DW68+DW75+DW223+EC230+DZ233+EC242+EC249+EC256+EC263+EC270+EC277+EC284+EC291+EC298+EC305+EC312+EC319+EC326+EC333+EC340+EC347+EC354+EC361+EC368+EC375+EC382+EC389+EC396</f>
        <v/>
      </c>
      <c r="ED405" s="192">
        <f>+DX14+DZ19+DX26+DX33+DX40+DX47+DX54+DX61+DX68+DX75+DX223+ED230+EA233+ED242+ED249+ED256+ED263+ED270+ED277+ED284+ED291+ED298+ED305+ED312+ED319+ED326+ED333+ED340+ED347+ED354+ED361+ED368+ED375+ED382+ED389+ED396</f>
        <v/>
      </c>
      <c r="EE405" s="192">
        <f>+DY14+EA19+DY26+DY33+DY40+DY47+DY54+DY61+DY68+DY75+DY223+EE230+EB233+EE242+EE249+EE256+EE263+EE270+EE277+EE284+EE291+EE298+EE305+EE312+EE319+EE326+EE333+EE340+EE347+EE354+EE361+EE368+EE375+EE382+EE389+EE396</f>
        <v/>
      </c>
      <c r="EF405" s="192">
        <f>+DZ14+EB19+DZ26+DZ33+DZ40+DZ47+DZ54+DZ61+DZ68+DZ75+DZ223+EF230+EC233+EF242+EF249+EF256+EF263+EF270+EF277+EF284+EF291+EF298+EF305+EF312+EF319+EF326+EF333+EF340+EF347+EF354+EF361+EF368+EF375+EF382+EF389+EF396</f>
        <v/>
      </c>
      <c r="EG405" s="192">
        <f>+EA14+EC19+EA26+EA33+EA40+EA47+EA54+EA61+EA68+EA75+EA223+EG230+ED233+EG242+EG249+EG256+EG263+EG270+EG277+EG284+EG291+EG298+EG305+EG312+EG319+EG326+EG333+EG340+EG347+EG354+EG361+EG368+EG375+EG382+EG389+EG396</f>
        <v/>
      </c>
      <c r="EH405" s="192">
        <f>+EB14+ED19+EB26+EB33+EB40+EB47+EB54+EB61+EB68+EB75+EB223+EH230+EE233+EH242+EH249+EH256+EH263+EH270+EH277+EH284+EH291+EH298+EH305+EH312+EH319+EH326+EH333+EH340+EH347+EH354+EH361+EH368+EH375+EH382+EH389+EH396</f>
        <v/>
      </c>
      <c r="EI405" s="192">
        <f>+EC14+EE19+EC26+EC33+EC40+EC47+EC54+EC61+EC68+EC75+EC223+EI230+EF233+EI242+EI249+EI256+EI263+EI270+EI277+EI284+EI291+EI298+EI305+EI312+EI319+EI326+EI333+EI340+EI347+EI354+EI361+EI368+EI375+EI382+EI389+EI396</f>
        <v/>
      </c>
      <c r="EJ405" s="192">
        <f>+ED14+EF19+ED26+ED33+ED40+ED47+ED54+ED61+ED68+ED75+ED223+EJ230+EG233+EJ242+EJ249+EJ256+EJ263+EJ270+EJ277+EJ284+EJ291+EJ298+EJ305+EJ312+EJ319+EJ326+EJ333+EJ340+EJ347+EJ354+EJ361+EJ368+EJ375+EJ382+EJ389+EJ396</f>
        <v/>
      </c>
      <c r="EK405" s="192">
        <f>+EE14+EG19+EE26+EE33+EE40+EE47+EE54+EE61+EE68+EE75+EE223+EK230+EH233+EK242+EK249+EK256+EK263+EK270+EK277+EK284+EK291+EK298+EK305+EK312+EK319+EK326+EK333+EK340+EK347+EK354+EK361+EK368+EK375+EK382+EK389+EK396</f>
        <v/>
      </c>
      <c r="EL405" s="192">
        <f>+EF14+EH19+EF26+EF33+EF40+EF47+EF54+EF61+EF68+EF75+EF223+EL230+EI233+EL242+EL249+EL256+EL263+EL270+EL277+EL284+EL291+EL298+EL305+EL312+EL319+EL326+EL333+EL340+EL347+EL354+EL361+EL368+EL375+EL382+EL389+EL396</f>
        <v/>
      </c>
      <c r="EM405" s="192">
        <f>+EG14+EI19+EG26+EG33+EG40+EG47+EG54+EG61+EG68+EG75+EG223+EM230+EJ233+EM242+EM249+EM256+EM263+EM270+EM277+EM284+EM291+EM298+EM305+EM312+EM319+EM326+EM333+EM340+EM347+EM354+EM361+EM368+EM375+EM382+EM389+EM396</f>
        <v/>
      </c>
      <c r="EN405" s="192">
        <f>+EH14+EJ19+EH26+EH33+EH40+EH47+EH54+EH61+EH68+EH75+EH223+EN230+EK233+EN242+EN249+EN256+EN263+EN270+EN277+EN284+EN291+EN298+EN305+EN312+EN319+EN326+EN333+EN340+EN347+EN354+EN361+EN368+EN375+EN382+EN389+EN396</f>
        <v/>
      </c>
      <c r="EO405" s="192">
        <f>+EI14+EK19+EI26+EI33+EI40+EI47+EI54+EI61+EI68+EI75+EI223+EO230+EL233+EO242+EO249+EO256+EO263+EO270+EO277+EO284+EO291+EO298+EO305+EO312+EO319+EO326+EO333+EO340+EO347+EO354+EO361+EO368+EO375+EO382+EO389+EO396</f>
        <v/>
      </c>
      <c r="EP405" s="192">
        <f>+EJ14+EL19+EJ26+EJ33+EJ40+EJ47+EJ54+EJ61+EJ68+EJ75+EJ223+EP230+EM233+EP242+EP249+EP256+EP263+EP270+EP277+EP284+EP291+EP298+EP305+EP312+EP319+EP326+EP333+EP340+EP347+EP354+EP361+EP368+EP375+EP382+EP389+EP396</f>
        <v/>
      </c>
      <c r="EQ405" s="192">
        <f>+EK14+EM19+EK26+EK33+EK40+EK47+EK54+EK61+EK68+EK75+EK223+EQ230+EN233+EQ242+EQ249+EQ256+EQ263+EQ270+EQ277+EQ284+EQ291+EQ298+EQ305+EQ312+EQ319+EQ326+EQ333+EQ340+EQ347+EQ354+EQ361+EQ368+EQ375+EQ382+EQ389+EQ396</f>
        <v/>
      </c>
      <c r="ER405" s="192">
        <f>+EL14+EN19+EL26+EL33+EL40+EL47+EL54+EL61+EL68+EL75+EL223+ER230+EO233+ER242+ER249+ER256+ER263+ER270+ER277+ER284+ER291+ER298+ER305+ER312+ER319+ER326+ER333+ER340+ER347+ER354+ER361+ER368+ER375+ER382+ER389+ER396</f>
        <v/>
      </c>
      <c r="ES405" s="192">
        <f>+EM14+EO19+EM26+EM33+EM40+EM47+EM54+EM61+EM68+EM75+EM223+ES230+EP233+ES242+ES249+ES256+ES263+ES270+ES277+ES284+ES291+ES298+ES305+ES312+ES319+ES326+ES333+ES340+ES347+ES354+ES361+ES368+ES375+ES382+ES389+ES396</f>
        <v/>
      </c>
      <c r="ET405" s="192">
        <f>+EN14+EP19+EN26+EN33+EN40+EN47+EN54+EN61+EN68+EN75+EN223+ET230+EQ233+ET242+ET249+ET256+ET263+ET270+ET277+ET284+ET291+ET298+ET305+ET312+ET319+ET326+ET333+ET340+ET347+ET354+ET361+ET368+ET375+ET382+ET389+ET396</f>
        <v/>
      </c>
      <c r="EU405" s="192">
        <f>+EO14+EQ19+EO26+EO33+EO40+EO47+EO54+EO61+EO68+EO75+EO223+EU230+ER233+EU242+EU249+EU256+EU263+EU270+EU277+EU284+EU291+EU298+EU305+EU312+EU319+EU326+EU333+EU340+EU347+EU354+EU361+EU368+EU375+EU382+EU389+EU396</f>
        <v/>
      </c>
      <c r="EV405" s="192">
        <f>+EP14+ER19+EP26+EP33+EP40+EP47+EP54+EP61+EP68+EP75+EP223+EV230+ES233+EV242+EV249+EV256+EV263+EV270+EV277+EV284+EV291+EV298+EV305+EV312+EV319+EV326+EV333+EV340+EV347+EV354+EV361+EV368+EV375+EV382+EV389+EV396</f>
        <v/>
      </c>
      <c r="EW405" s="192">
        <f>+EQ14+ES19+EQ26+EQ33+EQ40+EQ47+EQ54+EQ61+EQ68+EQ75+EQ223+EW230+ET233+EW242+EW249+EW256+EW263+EW270+EW277+EW284+EW291+EW298+EW305+EW312+EW319+EW326+EW333+EW340+EW347+EW354+EW361+EW368+EW375+EW382+EW389+EW396</f>
        <v/>
      </c>
      <c r="EX405" s="192">
        <f>+ER14+ET19+ER26+ER33+ER40+ER47+ER54+ER61+ER68+ER75+ER223+EX230+EU233+EX242+EX249+EX256+EX263+EX270+EX277+EX284+EX291+EX298+EX305+EX312+EX319+EX326+EX333+EX340+EX347+EX354+EX361+EX368+EX375+EX382+EX389+EX396</f>
        <v/>
      </c>
      <c r="EY405" s="192">
        <f>+ES14+EU19+ES26+ES33+ES40+ES47+ES54+ES61+ES68+ES75+ES223+EY230+EV233+EY242+EY249+EY256+EY263+EY270+EY277+EY284+EY291+EY298+EY305+EY312+EY319+EY326+EY333+EY340+EY347+EY354+EY361+EY368+EY375+EY382+EY389+EY396</f>
        <v/>
      </c>
      <c r="EZ405" s="192">
        <f>+ET14+EV19+ET26+ET33+ET40+ET47+ET54+ET61+ET68+ET75+ET223+EZ230+EW233+EZ242+EZ249+EZ256+EZ263+EZ270+EZ277+EZ284+EZ291+EZ298+EZ305+EZ312+EZ319+EZ326+EZ333+EZ340+EZ347+EZ354+EZ361+EZ368+EZ375+EZ382+EZ389+EZ396</f>
        <v/>
      </c>
      <c r="FA405" s="192">
        <f>+EU14+EW19+EU26+EU33+EU40+EU47+EU54+EU61+EU68+EU75+EU223+FA230+EX233+FA242+FA249+FA256+FA263+FA270+FA277+FA284+FA291+FA298+FA305+FA312+FA319+FA326+FA333+FA340+FA347+FA354+FA361+FA368+FA375+FA382+FA389+FA396</f>
        <v/>
      </c>
      <c r="FB405" s="192">
        <f>+EV14+EX19+EV26+EV33+EV40+EV47+EV54+EV61+EV68+EV75+EV223+FB230+EY233+FB242+FB249+FB256+FB263+FB270+FB277+FB284+FB291+FB298+FB305+FB312+FB319+FB326+FB333+FB340+FB347+FB354+FB361+FB368+FB375+FB382+FB389+FB396</f>
        <v/>
      </c>
      <c r="FC405" s="192">
        <f>+EW14+EY19+EW26+EW33+EW40+EW47+EW54+EW61+EW68+EW75+EW223+FC230+EZ233+FC242+FC249+FC256+FC263+FC270+FC277+FC284+FC291+FC298+FC305+FC312+FC319+FC326+FC333+FC340+FC347+FC354+FC361+FC368+FC375+FC382+FC389+FC396</f>
        <v/>
      </c>
      <c r="FD405" s="192">
        <f>+EX14+EZ19+EX26+EX33+EX40+EX47+EX54+EX61+EX68+EX75+EX223+FD230+FA233+FD242+FD249+FD256+FD263+FD270+FD277+FD284+FD291+FD298+FD305+FD312+FD319+FD326+FD333+FD340+FD347+FD354+FD361+FD368+FD375+FD382+FD389+FD396</f>
        <v/>
      </c>
      <c r="FE405" s="192">
        <f>+EY14+FA19+EY26+EY33+EY40+EY47+EY54+EY61+EY68+EY75+EY223+FE230+FB233+FE242+FE249+FE256+FE263+FE270+FE277+FE284+FE291+FE298+FE305+FE312+FE319+FE326+FE333+FE340+FE347+FE354+FE361+FE368+FE375+FE382+FE389+FE396</f>
        <v/>
      </c>
      <c r="FF405" s="192">
        <f>+EZ14+FB19+EZ26+EZ33+EZ40+EZ47+EZ54+EZ61+EZ68+EZ75+EZ223+FF230+FC233+FF242+FF249+FF256+FF263+FF270+FF277+FF284+FF291+FF298+FF305+FF312+FF319+FF326+FF333+FF340+FF347+FF354+FF361+FF368+FF375+FF382+FF389+FF396</f>
        <v/>
      </c>
      <c r="FG405" s="192">
        <f>+FA14+FC19+FA26+FA33+FA40+FA47+FA54+FA61+FA68+FA75+FA223+FG230+FD233+FG242+FG249+FG256+FG263+FG270+FG277+FG284+FG291+FG298+FG305+FG312+FG319+FG326+FG333+FG340+FG347+FG354+FG361+FG368+FG375+FG382+FG389+FG396</f>
        <v/>
      </c>
      <c r="FH405" s="192">
        <f>+FB14+FD19+FB26+FB33+FB40+FB47+FB54+FB61+FB68+FB75+FB223+FH230+FE233+FH242+FH249+FH256+FH263+FH270+FH277+FH284+FH291+FH298+FH305+FH312+FH319+FH326+FH333+FH340+FH347+FH354+FH361+FH368+FH375+FH382+FH389+FH396</f>
        <v/>
      </c>
      <c r="FI405" s="161" t="n"/>
      <c r="FJ405" s="161" t="n"/>
      <c r="FK405" s="161" t="n"/>
      <c r="FL405" s="161" t="n"/>
      <c r="FM405" s="161" t="n"/>
      <c r="FN405" s="161" t="n"/>
    </row>
    <row r="406" ht="13.5" customHeight="1" thickTop="1">
      <c r="AV406" s="161">
        <f>+IF(ISERROR(PV($E$13,A407,,D407)),0,(PV($E$13,A407,,D407)))</f>
        <v/>
      </c>
      <c r="AW406" s="161">
        <f>+IF(ISERROR(PV($E$13,A407,,#REF!)),0,(PV($E$13,A407,,#REF!)))</f>
        <v/>
      </c>
      <c r="CO406" s="161" t="inlineStr">
        <is>
          <t>Acumulado</t>
        </is>
      </c>
      <c r="CP406" s="161">
        <f>+CJ15</f>
        <v/>
      </c>
      <c r="CQ406" s="161">
        <f>+CK15+CK20</f>
        <v/>
      </c>
      <c r="CR406" s="161">
        <f>+CL15+CL20+CL27</f>
        <v/>
      </c>
      <c r="CS406" s="161">
        <f>+CM15+CM20+CM27+CM34</f>
        <v/>
      </c>
      <c r="CT406" s="161">
        <f>+CN15+CN20+CN27+CN34+CN41</f>
        <v/>
      </c>
      <c r="CU406" s="161">
        <f>+CO15+CO20+CO27+CO34+CO41+CO48</f>
        <v/>
      </c>
      <c r="CV406" s="161">
        <f>+CP15+CP20+CP27+CP34+CP41+CP48+CP55</f>
        <v/>
      </c>
      <c r="CW406" s="161">
        <f>+CQ15+CQ20+CQ27+CQ34+CQ41+CQ48+CQ55+CQ62</f>
        <v/>
      </c>
      <c r="CX406" s="161">
        <f>+CR15+CR20+CR27+CR34+CR41+CR48+CR55+CR62+CR69</f>
        <v/>
      </c>
      <c r="CY406" s="161">
        <f>+CS15+CS20+CS27+CS34+CS41+CS48+CS55+CS62+CS69+CS76</f>
        <v/>
      </c>
      <c r="CZ406" s="161">
        <f>+CT15+CT20+CT27+CT34+CT41+CT48+CT55+CT62+CT69+CT76+CZ224</f>
        <v/>
      </c>
      <c r="DA406" s="161">
        <f>+CU15+CU20+CU27+CU34+CU41+CU48+CU55+CU62+CU69+CU76+DA224+DA231</f>
        <v/>
      </c>
      <c r="DB406" s="161">
        <f>+CV15+CV20+CV27+CV34+CV41+CV48+CV55+CV62+CV69+CV76+DB224+DB231+CY234</f>
        <v/>
      </c>
      <c r="DC406" s="161">
        <f>+CW15+CW20+CW27+CW34+CW41+CW48+CW55+CW62+CW69+CW76+DC224+DC231+CZ234+DC243</f>
        <v/>
      </c>
      <c r="DD406" s="161">
        <f>+CX15+CX20+CX27+CX34+CX41+CX48+CX55+CX62+CX69+CX76+DD224+DD231+DA234+DD243+DD250</f>
        <v/>
      </c>
      <c r="DE406" s="161">
        <f>+CY15+CY20+CY27+CY34+CY41+CY48+CY55+CY62+CY69+CY76+DE224+DE231+DB234+DE243+DE250+DE257</f>
        <v/>
      </c>
      <c r="DF406" s="161">
        <f>+CZ15+CZ20+CZ27+CZ34+CZ41+CZ48+CZ55+CZ62+CZ69+CZ76+DF224+DF231+DC234+DF243+DF250+DF257+DF264</f>
        <v/>
      </c>
      <c r="DG406" s="161">
        <f>+DA15+DA20+DA27+DA34+DA41+DA48+DA55+DA62+DA69+DA76+DG224+DG231+DD234+DG243+DG250+DG257+DG264+DG271</f>
        <v/>
      </c>
      <c r="DH406" s="161">
        <f>+DB15+DB20+DB27+DB34+DB41+DB48+DB55+DB62+DB69+DB76+DH224+DH231+DE234+DH243+DH250+DH257+DH264+DH271+DH278</f>
        <v/>
      </c>
      <c r="DI406" s="161">
        <f>+DC15+DC20+DC27+DC34+DC41+DC48+DC55+DC62+DC69+DC76+DI224+DI231+DF234+DI243+DI250+DI257+DI264+DI271+DI278+DI285</f>
        <v/>
      </c>
      <c r="DJ406" s="161">
        <f>+DD15+DD20+DD27+DD34+DD41+DD48+DD55+DD62+DD69+DD76+DJ224+DJ231+DG234+DJ243+DJ250+DJ257+DJ264+DJ271+DJ278+DJ285+DJ292</f>
        <v/>
      </c>
      <c r="DK406" s="161">
        <f>+DE15+DE20+DE27+DE34+DE41+DE48+DE55+DE62+DE69+DE76+DK224+DK231+DH234+DK243+DK250+DK257+DK264+DK271+DK278+DK285+DK292+DK299</f>
        <v/>
      </c>
      <c r="DL406" s="161">
        <f>+DF15+DF20+DF27+DF34+DF41+DF48+DF55+DF62+DF69+DF76+DL224+DL231+DI234+DL243+DL250+DL257+DL264+DL271+DL278+DL285+DL292+DL299+DL306</f>
        <v/>
      </c>
      <c r="DM406" s="161">
        <f>+DG15+DG20+DG27+DG34+DG41+DG48+DG55+DG62+DG69+DG76+DM224+DM231+DJ234+DM243+DM250+DM257+DM264+DM271+DM278+DM285+DM292+DM299+DM306+DM313</f>
        <v/>
      </c>
      <c r="DN406" s="161">
        <f>+DH15+DH20+DH27+DH34+DH41+DH48+DH55+DH62+DH69+DH76+DN224+DN231+DK234+DN243+DN250+DN257+DN264+DN271+DN278+DN285+DN292+DN299+DN306+DN313+DN320</f>
        <v/>
      </c>
      <c r="DO406" s="161">
        <f>+DI15+DI20+DI27+DI34+DI41+DI48+DI55+DI62+DI69+DI76+DO224+DO231+DL234+DO243+DO250+DO257+DO264+DO271+DO278+DO285+DO292+DO299+DO306+DO313+DO320+DO327</f>
        <v/>
      </c>
      <c r="DP406" s="161">
        <f>+DJ15+DJ20+DJ27+DJ34+DJ41+DJ48+DJ55+DJ62+DJ69+DJ76+DP224+DP231+DM234+DP243+DP250+DP257+DP264+DP271+DP278+DP285+DP292+DP299+DP306+DP313+DP320+DP327+DP334</f>
        <v/>
      </c>
      <c r="DQ406" s="161">
        <f>+DK15+DK20+DK27+DK34+DK41+DK48+DK55+DK62+DK69+DK76+DQ224+DQ231+DN234+DQ243+DQ250+DQ257+DQ264+DQ271+DQ278+DQ285+DQ292+DQ299+DQ306+DQ313+DQ320+DQ327+DQ334+DQ341</f>
        <v/>
      </c>
      <c r="DR406" s="161">
        <f>+DL15+DL20+DL27+DL34+DL41+DL48+DL55+DL62+DL69+DL76+DR224+DR231+DO234+DR243+DR250+DR257+DR264+DR271+DR278+DR285+DR292+DR299+DR306+DR313+DR320+DR327+DR334+DR341+DR348</f>
        <v/>
      </c>
      <c r="DS406" s="161">
        <f>+DM15+DM20+DM27+DM34+DM41+DM48+DM55+DM62+DM69+DM76+DS224+DS231+DP234+DS243+DS250+DS257+DS264+DS271+DS278+DS285+DS292+DS299+DS306+DS313+DS320+DS327+DS334+DS341+DS348+DS355</f>
        <v/>
      </c>
      <c r="DT406" s="161">
        <f>+DN15+DN20+DN27+DN34+DN41+DN48+DN55+DN62+DN69+DN76+DT224+DT231+DQ234+DT243+DT250+DT257+DT264+DT271+DT278+DT285+DT292+DT299+DT306+DT313+DT320+DT327+DT334+DT341+DT348+DT355+DT362</f>
        <v/>
      </c>
      <c r="DU406" s="161">
        <f>+DO15+DO20+DO27+DO34+DO41+DO48+DO55+DO62+DO69+DO76+DU224+DU231+DR234+DU243+DU250+DU257+DU264+DU271+DU278+DU285+DU292+DU299+DU306+DU313+DU320+DU327+DU334+DU341+DU348+DU355+DU362+DU369</f>
        <v/>
      </c>
      <c r="DV406" s="161">
        <f>+DP15+DP20+DP27+DP34+DP41+DP48+DP55+DP62+DP69+DP76+DV224+DV231+DS234+DV243+DV250+DV257+DV264+DV271+DV278+DV285+DV292+DV299+DV306+DV313+DV320+DV327+DV334+DV341+DV348+DV355+DV362+DV369+DV376</f>
        <v/>
      </c>
      <c r="DW406" s="161">
        <f>+DQ15+DQ20+DQ27+DQ34+DQ41+DQ48+DQ55+DQ62+DQ69+DQ76+DW224+DW231+DT234+DW243+DW250+DW257+DW264+DW271+DW278+DW285+DW292+DW299+DW306+DW313+DW320+DW327+DW334+DW341+DW348+DW355+DW362+DW369+DW376+DW383</f>
        <v/>
      </c>
      <c r="DX406" s="161">
        <f>+DR15+DR20+DR27+DR34+DR41+DR48+DR55+DR62+DR69+DR76+DX224+DX231+DU234+DX243+DX250+DX257+DX264+DX271+DX278+DX285+DX292+DX299+DX306+DX313+DX320+DX327+DX334+DX341+DX348+DX355+DX362+DX369+DX376+DX383+DX390</f>
        <v/>
      </c>
      <c r="DY406" s="161">
        <f>+DS15+DS20+DS27+DS34+DS41+DS48+DS55+DS62+DS69+DS76+DY224+DY231+DV234+DY243+DY250+DY257+DY264+DY271+DY278+DY285+DY292+DY299+DY306+DY313+DY320+DY327+DY334+DY341+DY348+DY355+DY362+DY369+DY376+DY383+DY390+DY397</f>
        <v/>
      </c>
      <c r="DZ406" s="161">
        <f>+DT15+DT20+DT27+DT34+DT41+DT48+DT55+DT62+DT69+DT76+DZ224+DZ231+DW234+DZ243+DZ250+DZ257+DZ264+DZ271+DZ278+DZ285+DZ292+DZ299+DZ306+DZ313+DZ320+DZ327+DZ334+DZ341+DZ348+DZ355+DZ362+DZ369+DZ376+DZ383+DZ390+DZ397</f>
        <v/>
      </c>
      <c r="EA406" s="161">
        <f>+DU15+DU20+DU27+DU34+DU41+DU48+DU55+DU62+DU69+DU76+EA224+EA231+DX234+EA243+EA250+EA257+EA264+EA271+EA278+EA285+EA292+EA299+EA306+EA313+EA320+EA327+EA334+EA341+EA348+EA355+EA362+EA369+EA376+EA383+EA390+EA397</f>
        <v/>
      </c>
      <c r="EB406" s="161">
        <f>+DV15+DV20+DV27+DV34+DV41+DV48+DV55+DV62+DV69+DV76+EB224+EB231+DY234+EB243+EB250+EB257+EB264+EB271+EB278+EB285+EB292+EB299+EB306+EB313+EB320+EB327+EB334+EB341+EB348+EB355+EB362+EB369+EB376+EB383+EB390+EB397</f>
        <v/>
      </c>
      <c r="EC406" s="161">
        <f>+DW15+DW20+DW27+DW34+DW41+DW48+DW55+DW62+DW69+DW76+EC224+EC231+DZ234+EC243+EC250+EC257+EC264+EC271+EC278+EC285+EC292+EC299+EC306+EC313+EC320+EC327+EC334+EC341+EC348+EC355+EC362+EC369+EC376+EC383+EC390+EC397</f>
        <v/>
      </c>
      <c r="ED406" s="161">
        <f>+DX15+DX20+DX27+DX34+DX41+DX48+DX55+DX62+DX69+DX76+ED224+ED231+EA234+ED243+ED250+ED257+ED264+ED271+ED278+ED285+ED292+ED299+ED306+ED313+ED320+ED327+ED334+ED341+ED348+ED355+ED362+ED369+ED376+ED383+ED390+ED397</f>
        <v/>
      </c>
      <c r="EE406" s="161">
        <f>+DY15+DY20+DY27+DY34+DY41+DY48+DY55+DY62+DY69+DY76+EE224+EE231+EB234+EE243+EE250+EE257+EE264+EE271+EE278+EE285+EE292+EE299+EE306+EE313+EE320+EE327+EE334+EE341+EE348+EE355+EE362+EE369+EE376+EE383+EE390+EE397</f>
        <v/>
      </c>
      <c r="EF406" s="161">
        <f>+DZ15+DZ20+DZ27+DZ34+DZ41+DZ48+DZ55+DZ62+DZ69+DZ76+EF224+EF231+EC234+EF243+EF250+EF257+EF264+EF271+EF278+EF285+EF292+EF299+EF306+EF313+EF320+EF327+EF334+EF341+EF348+EF355+EF362+EF369+EF376+EF383+EF390+EF397</f>
        <v/>
      </c>
      <c r="EG406" s="161">
        <f>+EA15+EA20+EA27+EA34+EA41+EA48+EA55+EA62+EA69+EA76+EG224+EG231+ED234+EG243+EG250+EG257+EG264+EG271+EG278+EG285+EG292+EG299+EG306+EG313+EG320+EG327+EG334+EG341+EG348+EG355+EG362+EG369+EG376+EG383+EG390+EG397</f>
        <v/>
      </c>
      <c r="EH406" s="161">
        <f>+EB15+EB20+EB27+EB34+EB41+EB48+EB55+EB62+EB69+EB76+EH224+EH231+EE234+EH243+EH250+EH257+EH264+EH271+EH278+EH285+EH292+EH299+EH306+EH313+EH320+EH327+EH334+EH341+EH348+EH355+EH362+EH369+EH376+EH383+EH390+EH397</f>
        <v/>
      </c>
      <c r="EI406" s="161">
        <f>+EC15+EC20+EC27+EC34+EC41+EC48+EC55+EC62+EC69+EC76+EI224+EI231+EF234+EI243+EI250+EI257+EI264+EI271+EI278+EI285+EI292+EI299+EI306+EI313+EI320+EI327+EI334+EI341+EI348+EI355+EI362+EI369+EI376+EI383+EI390+EI397</f>
        <v/>
      </c>
      <c r="EJ406" s="161">
        <f>+ED15+ED20+ED27+ED34+ED41+ED48+ED55+ED62+ED69+ED76+EJ224+EJ231+EG234+EJ243+EJ250+EJ257+EJ264+EJ271+EJ278+EJ285+EJ292+EJ299+EJ306+EJ313+EJ320+EJ327+EJ334+EJ341+EJ348+EJ355+EJ362+EJ369+EJ376+EJ383+EJ390+EJ397</f>
        <v/>
      </c>
      <c r="EK406" s="161">
        <f>+EE15+EE20+EE27+EE34+EE41+EE48+EE55+EE62+EE69+EE76+EK224+EK231+EH234+EK243+EK250+EK257+EK264+EK271+EK278+EK285+EK292+EK299+EK306+EK313+EK320+EK327+EK334+EK341+EK348+EK355+EK362+EK369+EK376+EK383+EK390+EK397</f>
        <v/>
      </c>
      <c r="EL406" s="161">
        <f>+EF15+EF20+EF27+EF34+EF41+EF48+EF55+EF62+EF69+EF76+EL224+EL231+EI234+EL243+EL250+EL257+EL264+EL271+EL278+EL285+EL292+EL299+EL306+EL313+EL320+EL327+EL334+EL341+EL348+EL355+EL362+EL369+EL376+EL383+EL390+EL397</f>
        <v/>
      </c>
      <c r="EM406" s="161">
        <f>+EG15+EG20+EG27+EG34+EG41+EG48+EG55+EG62+EG69+EG76+EM224+EM231+EJ234+EM243+EM250+EM257+EM264+EM271+EM278+EM285+EM292+EM299+EM306+EM313+EM320+EM327+EM334+EM341+EM348+EM355+EM362+EM369+EM376+EM383+EM390+EM397</f>
        <v/>
      </c>
      <c r="EN406" s="161">
        <f>+EH15+EH20+EH27+EH34+EH41+EH48+EH55+EH62+EH69+EH76+EN224+EN231+EK234+EN243+EN250+EN257+EN264+EN271+EN278+EN285+EN292+EN299+EN306+EN313+EN320+EN327+EN334+EN341+EN348+EN355+EN362+EN369+EN376+EN383+EN390+EN397</f>
        <v/>
      </c>
      <c r="EO406" s="161">
        <f>+EI15+EI20+EI27+EI34+EI41+EI48+EI55+EI62+EI69+EI76+EO224+EO231+EL234+EO243+EO250+EO257+EO264+EO271+EO278+EO285+EO292+EO299+EO306+EO313+EO320+EO327+EO334+EO341+EO348+EO355+EO362+EO369+EO376+EO383+EO390+EO397</f>
        <v/>
      </c>
      <c r="EP406" s="161">
        <f>+EJ15+EJ20+EJ27+EJ34+EJ41+EJ48+EJ55+EJ62+EJ69+EJ76+EP224+EP231+EM234+EP243+EP250+EP257+EP264+EP271+EP278+EP285+EP292+EP299+EP306+EP313+EP320+EP327+EP334+EP341+EP348+EP355+EP362+EP369+EP376+EP383+EP390+EP397</f>
        <v/>
      </c>
      <c r="EQ406" s="161">
        <f>+EK15+EK20+EK27+EK34+EK41+EK48+EK55+EK62+EK69+EK76+EQ224+EQ231+EN234+EQ243+EQ250+EQ257+EQ264+EQ271+EQ278+EQ285+EQ292+EQ299+EQ306+EQ313+EQ320+EQ327+EQ334+EQ341+EQ348+EQ355+EQ362+EQ369+EQ376+EQ383+EQ390+EQ397</f>
        <v/>
      </c>
      <c r="ER406" s="161">
        <f>+EL15+EL20+EL27+EL34+EL41+EL48+EL55+EL62+EL69+EL76+ER224+ER231+EO234+ER243+ER250+ER257+ER264+ER271+ER278+ER285+ER292+ER299+ER306+ER313+ER320+ER327+ER334+ER341+ER348+ER355+ER362+ER369+ER376+ER383+ER390+ER397</f>
        <v/>
      </c>
      <c r="ES406" s="161">
        <f>+EM15+EM20+EM27+EM34+EM41+EM48+EM55+EM62+EM69+EM76+ES224+ES231+EP234+ES243+ES250+ES257+ES264+ES271+ES278+ES285+ES292+ES299+ES306+ES313+ES320+ES327+ES334+ES341+ES348+ES355+ES362+ES369+ES376+ES383+ES390+ES397</f>
        <v/>
      </c>
      <c r="ET406" s="161">
        <f>+EN15+EN20+EN27+EN34+EN41+EN48+EN55+EN62+EN69+EN76+ET224+ET231+EQ234+ET243+ET250+ET257+ET264+ET271+ET278+ET285+ET292+ET299+ET306+ET313+ET320+ET327+ET334+ET341+ET348+ET355+ET362+ET369+ET376+ET383+ET390+ET397</f>
        <v/>
      </c>
      <c r="EU406" s="161">
        <f>+EO15+EO20+EO27+EO34+EO41+EO48+EO55+EO62+EO69+EO76+EU224+EU231+ER234+EU243+EU250+EU257+EU264+EU271+EU278+EU285+EU292+EU299+EU306+EU313+EU320+EU327+EU334+EU341+EU348+EU355+EU362+EU369+EU376+EU383+EU390+EU397</f>
        <v/>
      </c>
      <c r="EV406" s="161">
        <f>+EP15+EP20+EP27+EP34+EP41+EP48+EP55+EP62+EP69+EP76+EV224+EV231+ES234+EV243+EV250+EV257+EV264+EV271+EV278+EV285+EV292+EV299+EV306+EV313+EV320+EV327+EV334+EV341+EV348+EV355+EV362+EV369+EV376+EV383+EV390+EV397</f>
        <v/>
      </c>
      <c r="EW406" s="161">
        <f>+EQ15+EQ20+EQ27+EQ34+EQ41+EQ48+EQ55+EQ62+EQ69+EQ76+EW224+EW231+ET234+EW243+EW250+EW257+EW264+EW271+EW278+EW285+EW292+EW299+EW306+EW313+EW320+EW327+EW334+EW341+EW348+EW355+EW362+EW369+EW376+EW383+EW390+EW397</f>
        <v/>
      </c>
      <c r="EX406" s="161">
        <f>+ER15+ER20+ER27+ER34+ER41+ER48+ER55+ER62+ER69+ER76+EX224+EX231+EU234+EX243+EX250+EX257+EX264+EX271+EX278+EX285+EX292+EX299+EX306+EX313+EX320+EX327+EX334+EX341+EX348+EX355+EX362+EX369+EX376+EX383+EX390+EX397</f>
        <v/>
      </c>
      <c r="EY406" s="161">
        <f>+ES15+ES20+ES27+ES34+ES41+ES48+ES55+ES62+ES69+ES76+EY224+EY231+EV234+EY243+EY250+EY257+EY264+EY271+EY278+EY285+EY292+EY299+EY306+EY313+EY320+EY327+EY334+EY341+EY348+EY355+EY362+EY369+EY376+EY383+EY390+EY397</f>
        <v/>
      </c>
      <c r="EZ406" s="161">
        <f>+ET15+ET20+ET27+ET34+ET41+ET48+ET55+ET62+ET69+ET76+EZ224+EZ231+EW234+EZ243+EZ250+EZ257+EZ264+EZ271+EZ278+EZ285+EZ292+EZ299+EZ306+EZ313+EZ320+EZ327+EZ334+EZ341+EZ348+EZ355+EZ362+EZ369+EZ376+EZ383+EZ390+EZ397</f>
        <v/>
      </c>
      <c r="FA406" s="161">
        <f>+EU15+EU20+EU27+EU34+EU41+EU48+EU55+EU62+EU69+EU76+FA224+FA231+EX234+FA243+FA250+FA257+FA264+FA271+FA278+FA285+FA292+FA299+FA306+FA313+FA320+FA327+FA334+FA341+FA348+FA355+FA362+FA369+FA376+FA383+FA390+FA397</f>
        <v/>
      </c>
      <c r="FB406" s="161">
        <f>+EV15+EV20+EV27+EV34+EV41+EV48+EV55+EV62+EV69+EV76+FB224+FB231+EY234+FB243+FB250+FB257+FB264+FB271+FB278+FB285+FB292+FB299+FB306+FB313+FB320+FB327+FB334+FB341+FB348+FB355+FB362+FB369+FB376+FB383+FB390+FB397</f>
        <v/>
      </c>
      <c r="FC406" s="161">
        <f>+EW15+EW20+EW27+EW34+EW41+EW48+EW55+EW62+EW69+EW76+FC224+FC231+EZ234+FC243+FC250+FC257+FC264+FC271+FC278+FC285+FC292+FC299+FC306+FC313+FC320+FC327+FC334+FC341+FC348+FC355+FC362+FC369+FC376+FC383+FC390+FC397</f>
        <v/>
      </c>
      <c r="FD406" s="161">
        <f>+EX15+EX20+EX27+EX34+EX41+EX48+EX55+EX62+EX69+EX76+FD224+FD231+FA234+FD243+FD250+FD257+FD264+FD271+FD278+FD285+FD292+FD299+FD306+FD313+FD320+FD327+FD334+FD341+FD348+FD355+FD362+FD369+FD376+FD383+FD390+FD397</f>
        <v/>
      </c>
      <c r="FE406" s="161">
        <f>+EY15+EY20+EY27+EY34+EY41+EY48+EY55+EY62+EY69+EY76+FE224+FE231+FB234+FE243+FE250+FE257+FE264+FE271+FE278+FE285+FE292+FE299+FE306+FE313+FE320+FE327+FE334+FE341+FE348+FE355+FE362+FE369+FE376+FE383+FE390+FE397</f>
        <v/>
      </c>
      <c r="FF406" s="161">
        <f>+EZ15+EZ20+EZ27+EZ34+EZ41+EZ48+EZ55+EZ62+EZ69+EZ76+FF224+FF231+FC234+FF243+FF250+FF257+FF264+FF271+FF278+FF285+FF292+FF299+FF306+FF313+FF320+FF327+FF334+FF341+FF348+FF355+FF362+FF369+FF376+FF383+FF390+FF397</f>
        <v/>
      </c>
      <c r="FG406" s="161">
        <f>+FA15+FA20+FA27+FA34+FA41+FA48+FA55+FA62+FA69+FA76+FG224+FG231+FD234+FG243+FG250+FG257+FG264+FG271+FG278+FG285+FG292+FG299+FG306+FG313+FG320+FG327+FG334+FG341+FG348+FG355+FG362+FG369+FG376+FG383+FG390+FG397</f>
        <v/>
      </c>
      <c r="FH406" s="161">
        <f>+FB15+FB20+FB27+FB34+FB41+FB48+FB55+FB62+FB69+FB76+FH224+FH231+FE234+FH243+FH250+FH257+FH264+FH271+FH278+FH285+FH292+FH299+FH306+FH313+FH320+FH327+FH334+FH341+FH348+FH355+FH362+FH369+FH376+FH383+FH390+FH397</f>
        <v/>
      </c>
      <c r="FI406" s="161" t="n"/>
      <c r="FJ406" s="161" t="n"/>
      <c r="FK406" s="161" t="n"/>
      <c r="FL406" s="161" t="n"/>
      <c r="FM406" s="161" t="n"/>
      <c r="FN406" s="161" t="n"/>
    </row>
    <row r="407">
      <c r="AV407" s="161">
        <f>+IF(ISERROR(PV($E$13,A408,,D408)),0,(PV($E$13,A408,,D408)))</f>
        <v/>
      </c>
      <c r="AW407" s="161">
        <f>+IF(ISERROR(PV($E$13,A408,,#REF!)),0,(PV($E$13,A408,,#REF!)))</f>
        <v/>
      </c>
      <c r="DZ407" s="161" t="n"/>
      <c r="EA407" s="161" t="n"/>
      <c r="EB407" s="161" t="n"/>
      <c r="EC407" s="161" t="n"/>
      <c r="ED407" s="161" t="n"/>
      <c r="EE407" s="161" t="n"/>
      <c r="EF407" s="161" t="n"/>
      <c r="EG407" s="161" t="n"/>
      <c r="EH407" s="161" t="n"/>
      <c r="EI407" s="161" t="n"/>
      <c r="EJ407" s="161" t="n"/>
      <c r="EK407" s="161" t="n"/>
      <c r="EL407" s="161" t="n"/>
      <c r="EM407" s="161" t="n"/>
      <c r="EN407" s="161" t="n"/>
      <c r="EO407" s="161" t="n"/>
      <c r="EP407" s="161" t="n"/>
      <c r="EQ407" s="161" t="n"/>
      <c r="ER407" s="161" t="n"/>
      <c r="ES407" s="161" t="n"/>
      <c r="ET407" s="161" t="n"/>
      <c r="EU407" s="161" t="n"/>
      <c r="EV407" s="161" t="n"/>
      <c r="EW407" s="161" t="n"/>
      <c r="EX407" s="161" t="n"/>
      <c r="EY407" s="161" t="n"/>
      <c r="EZ407" s="161" t="n"/>
      <c r="FA407" s="161" t="n"/>
      <c r="FB407" s="161" t="n"/>
      <c r="FC407" s="161" t="n"/>
      <c r="FD407" s="161" t="n"/>
      <c r="FE407" s="161" t="n"/>
      <c r="FF407" s="161" t="n"/>
      <c r="FG407" s="161" t="n"/>
      <c r="FH407" s="161" t="n"/>
      <c r="FI407" s="161" t="n"/>
      <c r="FJ407" s="161" t="n"/>
    </row>
    <row r="408">
      <c r="AV408" s="161">
        <f>+IF(ISERROR(PV($E$13,A409,,D409)),0,(PV($E$13,A409,,D409)))</f>
        <v/>
      </c>
      <c r="AW408" s="161">
        <f>+IF(ISERROR(PV($E$13,A409,,#REF!)),0,(PV($E$13,A409,,#REF!)))</f>
        <v/>
      </c>
      <c r="CO408" s="1564" t="inlineStr">
        <is>
          <t>Comision Recaudo FAC</t>
        </is>
      </c>
      <c r="CP408" s="161" t="n"/>
      <c r="CQ408" s="161">
        <f>+CQ13</f>
        <v/>
      </c>
      <c r="CR408" s="161">
        <f>+CR13+CN18</f>
        <v/>
      </c>
      <c r="CS408" s="161">
        <f>+CS13+CO18+CM25</f>
        <v/>
      </c>
      <c r="CT408" s="161">
        <f>+CT13+CP18+CN25+CN32</f>
        <v/>
      </c>
      <c r="CU408" s="161">
        <f>+CU13+CQ18+CO25+CO32+CO39</f>
        <v/>
      </c>
      <c r="CV408" s="161">
        <f>+CV13+CR18+CP25+CP32+CP39+CP46</f>
        <v/>
      </c>
      <c r="CW408" s="161">
        <f>+CW13+CS18+CQ25+CQ32+CQ39+CQ46+CQ53</f>
        <v/>
      </c>
      <c r="CX408" s="161">
        <f>+CX13+CT18+CR25+CR32+CR39+CR46+CR53+CR60</f>
        <v/>
      </c>
      <c r="CY408" s="161">
        <f>+CY13+CU18+CS25+CS32+CS39+CS46+CS53+CS60+CS67</f>
        <v/>
      </c>
      <c r="CZ408" s="161">
        <f>+CZ13+CV18+CT25+CT32+CT39+CT46+CT53+CT60+CT67+CT74</f>
        <v/>
      </c>
      <c r="DA408" s="161">
        <f>+DA13+CW18+CU25+CU32+CU39+CU46+CU53+CU60+CU67+CU74+CU222</f>
        <v/>
      </c>
      <c r="DB408" s="161">
        <f>+DB13+CX18+CV25+CV32+CV39+CV46+CV53+CV60+CV67+CV74+CV222+CY229</f>
        <v/>
      </c>
      <c r="DC408" s="161">
        <f>+DC13+CY18+CW25+CW32+CW39+CW46+CW53+CW60+CW67+CW74+CW222+CZ229+DC232</f>
        <v/>
      </c>
      <c r="DD408" s="161">
        <f>+DD13+CZ18+CX25+CX32+CX39+CX46+CX53+CX60+CX67+CX74+CX222+DA229+DD232+DD241</f>
        <v/>
      </c>
      <c r="DE408" s="161">
        <f>+DE13+DA18+CY25+CY32+CY39+CY46+CY53+CY60+CY67+CY74+CY222+DB229+DE232+DE241+DE248</f>
        <v/>
      </c>
      <c r="DF408" s="161">
        <f>+DF13+DB18+CZ25+CZ32+CZ39+CZ46+CZ53+CZ60+CZ67+CZ74+CZ222+DC229+DF232+DF241+DF248+DF255</f>
        <v/>
      </c>
      <c r="DG408" s="161">
        <f>+DG13+DC18+DA25+DA32+DA39+DA46+DA53+DA60+DA67+DA74+DA222+DD229+DG232+DG241+DG248+DG255+DG262</f>
        <v/>
      </c>
      <c r="DH408" s="161">
        <f>+DH13+DD18+DB25+DB32+DB39+DB46+DB53+DB60+DB67+DB74+DB222+DE229+DH232+DH241+DH248+DH255+DH262+DH269</f>
        <v/>
      </c>
      <c r="DI408" s="161">
        <f>+DI13+DE18+DC25+DC32+DC39+DC46+DC53+DC60+DC67+DC74+DC222+DF229+DI232+DI241+DI248+DI255+DI262+DI269+DI276</f>
        <v/>
      </c>
      <c r="DJ408" s="161">
        <f>+DJ13+DF18+DD25+DD32+DD39+DD46+DD53+DD60+DD67+DD74+DD222+DG229+DJ232+DJ241+DJ248+DJ255+DJ262+DJ269+DJ276+DJ283</f>
        <v/>
      </c>
      <c r="DK408" s="161">
        <f>+DK13+DG18+DE25+DE32+DE39+DE46+DE53+DE60+DE67+DE74+DE222+DH229+DK232+DK241+DK248+DK255+DK262+DK269+DK276+DK283+DK290</f>
        <v/>
      </c>
      <c r="DL408" s="161">
        <f>+DL13+DH18+DF25+DF32+DF39+DF46+DF53+DF60+DF67+DF74+DF222+DI229+DL232+DL241+DL248+DL255+DL262+DL269+DL276+DL283+DL290+DL297</f>
        <v/>
      </c>
      <c r="DM408" s="161">
        <f>+DM13+DI18+DG25+DG32+DG39+DG46+DG53+DG60+DG67+DG74+DG222+DJ229+DM232+DM241+DM248+DM255+DM262+DM269+DM276+DM283+DM290+DM297+DM304</f>
        <v/>
      </c>
      <c r="DN408" s="161">
        <f>+DN13+DJ18+DH25+DH32+DH39+DH46+DH53+DH60+DH67+DH74+DH222+DK229+DN232+DN241+DN248+DN255+DN262+DN269+DN276+DN283+DN290+DN297+DN304+DN311</f>
        <v/>
      </c>
      <c r="DO408" s="161">
        <f>+DO13+DK18+DI25+DI32+DI39+DI46+DI53+DI60+DI67+DI74+DI222+DL229+DO232+DO241+DO248+DO255+DO262+DO269+DO276+DO283+DO290+DO297+DO304+DO311+DO318</f>
        <v/>
      </c>
      <c r="DP408" s="161">
        <f>+DP13+DL18+DJ25+DJ32+DJ39+DJ46+DJ53+DJ60+DJ67+DJ74+DJ222+DM229+DP232+DP241+DP248+DP255+DP262+DP269+DP276+DP283+DP290+DP297+DP304+DP311+DP318+DP325</f>
        <v/>
      </c>
      <c r="DQ408" s="161">
        <f>+DQ13+DM18+DK25+DK32+DK39+DK46+DK53+DK60+DK67+DK74+DK222+DN229+DQ232+DQ241+DQ248+DQ255+DQ262+DQ269+DQ276+DQ283+DQ290+DQ297+DQ304+DQ311+DQ318+DQ325+DQ332</f>
        <v/>
      </c>
      <c r="DR408" s="161">
        <f>+DR13+DN18+DL25+DL32+DL39+DL46+DL53+DL60+DL67+DL74+DL222+DO229+DR232+DR241+DR248+DR255+DR262+DR269+DR276+DR283+DR290+DR297+DR304+DR311+DR318+DR325+DR332+DR339</f>
        <v/>
      </c>
      <c r="DS408" s="161">
        <f>+DS13+DO18+DM25+DM32+DM39+DM46+DM53+DM60+DM67+DM74+DM222+DP229+DS232+DS241+DS248+DS255+DS262+DS269+DS276+DS283+DS290+DS297+DS304+DS311+DS318+DS325+DS332+DS339+DS346</f>
        <v/>
      </c>
      <c r="DT408" s="161">
        <f>+DT13+DP18+DN25+DN32+DN39+DN46+DN53+DN60+DN67+DN74+DN222+DQ229+DT232+DT241+DT248+DT255+DT262+DT269+DT276+DT283+DT290+DT297+DT304+DT311+DT318+DT325+DT332+DT339+DT346+DT353</f>
        <v/>
      </c>
      <c r="DU408" s="161">
        <f>+DU13+DQ18+DO25+DO32+DO39+DO46+DO53+DO60+DO67+DO74+DO222+DR229+DU232+DU241+DU248+DU255+DU262+DU269+DU276+DU283+DU290+DU297+DU304+DU311+DU318+DU325+DU332+DU339+DU346+DU353+DU360</f>
        <v/>
      </c>
      <c r="DV408" s="161">
        <f>+DV13+DR18+DP25+DP32+DP39+DP46+DP53+DP60+DP67+DP74+DP222+DS229+DV232+DV241+DV248+DV255+DV262+DV269+DV276+DV283+DV290+DV297+DV304+DV311+DV318+DV325+DV332+DV339+DV346+DV353+DV360+DV367</f>
        <v/>
      </c>
      <c r="DW408" s="161">
        <f>+DW13+DS18+DQ25+DQ32+DQ39+DQ46+DQ53+DQ60+DQ67+DQ74+DQ222+DT229+DW232+DW241+DW248+DW255+DW262+DW269+DW276+DW283+DW290+DW297+DW304+DW311+DW318+DW325+DW332+DW339+DW346+DW353+DW360+DW367+DW374</f>
        <v/>
      </c>
      <c r="DX408" s="161">
        <f>+DX13+DT18+DR25+DR32+DR39+DR46+DR53+DR60+DR67+DR74+DR222+DU229+DX232+DX241+DX248+DX255+DX262+DX269+DX276+DX283+DX290+DX297+DX304+DX311+DX318+DX325+DX332+DX339+DX346+DX353+DX360+DX367+DX374+DX381</f>
        <v/>
      </c>
      <c r="DY408" s="161">
        <f>+DY13+DU18+DS25+DS32+DS39+DS46+DS53+DS60+DS67+DS74+DS222+DV229+DY232+DY241+DY248+DY255+DY262+DY269+DY276+DY283+DY290+DY297+DY304+DY311+DY318+DY325+DY332+DY339+DY346+DY353+DY360+DY367+DY374+DY381+DY388</f>
        <v/>
      </c>
      <c r="DZ408" s="161">
        <f>+DZ13+DV18+DT25+DT32+DT39+DT46+DT53+DT60+DT67+DT74+DT222+DW229+DZ232+DZ241+DZ248+DZ255+DZ262+DZ269+DZ276+DZ283+DZ290+DZ297+DZ304+DZ311+DZ318+DZ325+DZ332+DZ339+DZ346+DZ353+DZ360+DZ367+DZ374+DZ381+DZ388+DZ395</f>
        <v/>
      </c>
      <c r="EA408" s="161">
        <f>+EA13+DW18+DU25+DU32+DU39+DU46+DU53+DU60+DU67+DU74+DU222+DX229+EA232+EA241+EA248+EA255+EA262+EA269+EA276+EA283+EA290+EA297+EA304+EA311+EA318+EA325+EA332+EA339+EA346+EA353+EA360+EA367+EA374+EA381+EA388+EA395</f>
        <v/>
      </c>
      <c r="EB408" s="161">
        <f>+EB13+DX18+DV25+DV32+DV39+DV46+DV53+DV60+DV67+DV74+DV222+DY229+EB232+EB241+EB248+EB255+EB262+EB269+EB276+EB283+EB290+EB297+EB304+EB311+EB318+EB325+EB332+EB339+EB346+EB353+EB360+EB367+EB374+EB381+EB388+EB395</f>
        <v/>
      </c>
      <c r="EC408" s="161">
        <f>+EC13+DY18+DW25+DW32+DW39+DW46+DW53+DW60+DW67+DW74+DW222+DZ229+EC232+EC241+EC248+EC255+EC262+EC269+EC276+EC283+EC290+EC297+EC304+EC311+EC318+EC325+EC332+EC339+EC346+EC353+EC360+EC367+EC374+EC381+EC388+EC395</f>
        <v/>
      </c>
      <c r="ED408" s="161">
        <f>+ED13+DZ18+DX25+DX32+DX39+DX46+DX53+DX60+DX67+DX74+DX222+EA229+ED232+ED241+ED248+ED255+ED262+ED269+ED276+ED283+ED290+ED297+ED304+ED311+ED318+ED325+ED332+ED339+ED346+ED353+ED360+ED367+ED374+ED381+ED388+ED395</f>
        <v/>
      </c>
      <c r="EE408" s="161">
        <f>+EE13+EA18+DY25+DY32+DY39+DY46+DY53+DY60+DY67+DY74+DY222+EB229+EE232+EE241+EE248+EE255+EE262+EE269+EE276+EE283+EE290+EE297+EE304+EE311+EE318+EE325+EE332+EE339+EE346+EE353+EE360+EE367+EE374+EE381+EE388+EE395</f>
        <v/>
      </c>
      <c r="EF408" s="161">
        <f>+EF13+EB18+DZ25+DZ32+DZ39+DZ46+DZ53+DZ60+DZ67+DZ74+DZ222+EC229+EF232+EF241+EF248+EF255+EF262+EF269+EF276+EF283+EF290+EF297+EF304+EF311+EF318+EF325+EF332+EF339+EF346+EF353+EF360+EF367+EF374+EF381+EF388+EF395</f>
        <v/>
      </c>
      <c r="EG408" s="161">
        <f>+EG13+EC18+EA25+EA32+EA39+EA46+EA53+EA60+EA67+EA74+EA222+ED229+EG232+EG241+EG248+EG255+EG262+EG269+EG276+EG283+EG290+EG297+EG304+EG311+EG318+EG325+EG332+EG339+EG346+EG353+EG360+EG367+EG374+EG381+EG388+EG395</f>
        <v/>
      </c>
      <c r="EH408" s="161">
        <f>+EH13+ED18+EB25+EB32+EB39+EB46+EB53+EB60+EB67+EB74+EB222+EE229+EH232+EH241+EH248+EH255+EH262+EH269+EH276+EH283+EH290+EH297+EH304+EH311+EH318+EH325+EH332+EH339+EH346+EH353+EH360+EH367+EH374+EH381+EH388+EH395</f>
        <v/>
      </c>
      <c r="EI408" s="161">
        <f>+EI13+EE18+EC25+EC32+EC39+EC46+EC53+EC60+EC67+EC74+EC222+EF229+EI232+EI241+EI248+EI255+EI262+EI269+EI276+EI283+EI290+EI297+EI304+EI311+EI318+EI325+EI332+EI339+EI346+EI353+EI360+EI367+EI374+EI381+EI388+EI395</f>
        <v/>
      </c>
      <c r="EJ408" s="161">
        <f>+EJ13+EF18+ED25+ED32+ED39+ED46+ED53+ED60+ED67+ED74+ED222+EG229+EJ232+EJ241+EJ248+EJ255+EJ262+EJ269+EJ276+EJ283+EJ290+EJ297+EJ304+EJ311+EJ318+EJ325+EJ332+EJ339+EJ346+EJ353+EJ360+EJ367+EJ374+EJ381+EJ388+EJ395</f>
        <v/>
      </c>
      <c r="EK408" s="161">
        <f>+EK13+EG18+EE25+EE32+EE39+EE46+EE53+EE60+EE67+EE74+EE222+EH229+EK232+EK241+EK248+EK255+EK262+EK269+EK276+EK283+EK290+EK297+EK304+EK311+EK318+EK325+EK332+EK339+EK346+EK353+EK360+EK367+EK374+EK381+EK388+EK395</f>
        <v/>
      </c>
      <c r="EL408" s="161">
        <f>+EL13+EH18+EF25+EF32+EF39+EF46+EF53+EF60+EF67+EF74+EF222+EI229+EL232+EL241+EL248+EL255+EL262+EL269+EL276+EL283+EL290+EL297+EL304+EL311+EL318+EL325+EL332+EL339+EL346+EL353+EL360+EL367+EL374+EL381+EL388+EL395</f>
        <v/>
      </c>
      <c r="EM408" s="161">
        <f>+EM13+EI18+EG25+EG32+EG39+EG46+EG53+EG60+EG67+EG74+EG222+EJ229+EM232+EM241+EM248+EM255+EM262+EM269+EM276+EM283+EM290+EM297+EM304+EM311+EM318+EM325+EM332+EM339+EM346+EM353+EM360+EM367+EM374+EM381+EM388+EM395</f>
        <v/>
      </c>
      <c r="EN408" s="161">
        <f>+EN13+EJ18+EH25+EH32+EH39+EH46+EH53+EH60+EH67+EH74+EH222+EK229+EN232+EN241+EN248+EN255+EN262+EN269+EN276+EN283+EN290+EN297+EN304+EN311+EN318+EN325+EN332+EN339+EN346+EN353+EN360+EN367+EN374+EN381+EN388+EN395</f>
        <v/>
      </c>
      <c r="EO408" s="161">
        <f>+EO13+EK18+EI25+EI32+EI39+EI46+EI53+EI60+EI67+EI74+EI222+EL229+EO232+EO241+EO248+EO255+EO262+EO269+EO276+EO283+EO290+EO297+EO304+EO311+EO318+EO325+EO332+EO339+EO346+EO353+EO360+EO367+EO374+EO381+EO388+EO395</f>
        <v/>
      </c>
      <c r="EP408" s="161">
        <f>+EP13+EL18+EJ25+EJ32+EJ39+EJ46+EJ53+EJ60+EJ67+EJ74+EJ222+EM229+EP232+EP241+EP248+EP255+EP262+EP269+EP276+EP283+EP290+EP297+EP304+EP311+EP318+EP325+EP332+EP339+EP346+EP353+EP360+EP367+EP374+EP381+EP388+EP395</f>
        <v/>
      </c>
      <c r="EQ408" s="161">
        <f>+EQ13+EM18+EK25+EK32+EK39+EK46+EK53+EK60+EK67+EK74+EK222+EN229+EQ232+EQ241+EQ248+EQ255+EQ262+EQ269+EQ276+EQ283+EQ290+EQ297+EQ304+EQ311+EQ318+EQ325+EQ332+EQ339+EQ346+EQ353+EQ360+EQ367+EQ374+EQ381+EQ388+EQ395</f>
        <v/>
      </c>
      <c r="ER408" s="161">
        <f>+ER13+EN18+EL25+EL32+EL39+EL46+EL53+EL60+EL67+EL74+EL222+EO229+ER232+ER241+ER248+ER255+ER262+ER269+ER276+ER283+ER290+ER297+ER304+ER311+ER318+ER325+ER332+ER339+ER346+ER353+ER360+ER367+ER374+ER381+ER388+ER395</f>
        <v/>
      </c>
      <c r="ES408" s="161">
        <f>+ES13+EO18+EM25+EM32+EM39+EM46+EM53+EM60+EM67+EM74+EM222+EP229+ES232+ES241+ES248+ES255+ES262+ES269+ES276+ES283+ES290+ES297+ES304+ES311+ES318+ES325+ES332+ES339+ES346+ES353+ES360+ES367+ES374+ES381+ES388+ES395</f>
        <v/>
      </c>
      <c r="ET408" s="161">
        <f>+ET13+EP18+EN25+EN32+EN39+EN46+EN53+EN60+EN67+EN74+EN222+EQ229+ET232+ET241+ET248+ET255+ET262+ET269+ET276+ET283+ET290+ET297+ET304+ET311+ET318+ET325+ET332+ET339+ET346+ET353+ET360+ET367+ET374+ET381+ET388+ET395</f>
        <v/>
      </c>
      <c r="EU408" s="161">
        <f>+EU13+EQ18+EO25+EO32+EO39+EO46+EO53+EO60+EO67+EO74+EO222+ER229+EU232+EU241+EU248+EU255+EU262+EU269+EU276+EU283+EU290+EU297+EU304+EU311+EU318+EU325+EU332+EU339+EU346+EU353+EU360+EU367+EU374+EU381+EU388+EU395</f>
        <v/>
      </c>
      <c r="EV408" s="161">
        <f>+EV13+ER18+EP25+EP32+EP39+EP46+EP53+EP60+EP67+EP74+EP222+ES229+EV232+EV241+EV248+EV255+EV262+EV269+EV276+EV283+EV290+EV297+EV304+EV311+EV318+EV325+EV332+EV339+EV346+EV353+EV360+EV367+EV374+EV381+EV388+EV395</f>
        <v/>
      </c>
      <c r="EW408" s="161">
        <f>+EW13+ES18+EQ25+EQ32+EQ39+EQ46+EQ53+EQ60+EQ67+EQ74+EQ222+ET229+EW232+EW241+EW248+EW255+EW262+EW269+EW276+EW283+EW290+EW297+EW304+EW311+EW318+EW325+EW332+EW339+EW346+EW353+EW360+EW367+EW374+EW381+EW388+EW395</f>
        <v/>
      </c>
      <c r="EX408" s="161">
        <f>+EX13+ET18+ER25+ER32+ER39+ER46+ER53+ER60+ER67+ER74+ER222+EU229+EX232+EX241+EX248+EX255+EX262+EX269+EX276+EX283+EX290+EX297+EX304+EX311+EX318+EX325+EX332+EX339+EX346+EX353+EX360+EX367+EX374+EX381+EX388+EX395</f>
        <v/>
      </c>
      <c r="EY408" s="161">
        <f>+EY13+EU18+ES25+ES32+ES39+ES46+ES53+ES60+ES67+ES74+ES222+EV229+EY232+EY241+EY248+EY255+EY262+EY269+EY276+EY283+EY290+EY297+EY304+EY311+EY318+EY325+EY332+EY339+EY346+EY353+EY360+EY367+EY374+EY381+EY388+EY395</f>
        <v/>
      </c>
      <c r="EZ408" s="161">
        <f>+EZ13+EV18+ET25+ET32+ET39+ET46+ET53+ET60+ET67+ET74+ET222+EW229+EZ232+EZ241+EZ248+EZ255+EZ262+EZ269+EZ276+EZ283+EZ290+EZ297+EZ304+EZ311+EZ318+EZ325+EZ332+EZ339+EZ346+EZ353+EZ360+EZ367+EZ374+EZ381+EZ388+EZ395</f>
        <v/>
      </c>
      <c r="FA408" s="161">
        <f>+FA13+EW18+EU25+EU32+EU39+EU46+EU53+EU60+EU67+EU74+EU222+EX229+FA232+FA241+FA248+FA255+FA262+FA269+FA276+FA283+FA290+FA297+FA304+FA311+FA318+FA325+FA332+FA339+FA346+FA353+FA360+FA367+FA374+FA381+FA388+FA395</f>
        <v/>
      </c>
      <c r="FB408" s="161">
        <f>+FB13+EX18+EV25+EV32+EV39+EV46+EV53+EV60+EV67+EV74+EV222+EY229+FB232+FB241+FB248+FB255+FB262+FB269+FB276+FB283+FB290+FB297+FB304+FB311+FB318+FB325+FB332+FB339+FB346+FB353+FB360+FB367+FB374+FB381+FB388+FB395</f>
        <v/>
      </c>
      <c r="FC408" s="161">
        <f>+FC13+EY18+EW25+EW32+EW39+EW46+EW53+EW60+EW67+EW74+EW222+EZ229+FC232+FC241+FC248+FC255+FC262+FC269+FC276+FC283+FC290+FC297+FC304+FC311+FC318+FC325+FC332+FC339+FC346+FC353+FC360+FC367+FC374+FC381+FC388+FC395</f>
        <v/>
      </c>
      <c r="FD408" s="161">
        <f>+FD13+EZ18+EX25+EX32+EX39+EX46+EX53+EX60+EX67+EX74+EX222+FA229+FD232+FD241+FD248+FD255+FD262+FD269+FD276+FD283+FD290+FD297+FD304+FD311+FD318+FD325+FD332+FD339+FD346+FD353+FD360+FD367+FD374+FD381+FD388+FD395</f>
        <v/>
      </c>
      <c r="FE408" s="161">
        <f>+FE13+FA18+EY25+EY32+EY39+EY46+EY53+EY60+EY67+EY74+EY222+FB229+FE232+FE241+FE248+FE255+FE262+FE269+FE276+FE283+FE290+FE297+FE304+FE311+FE318+FE325+FE332+FE339+FE346+FE353+FE360+FE367+FE374+FE381+FE388+FE395</f>
        <v/>
      </c>
      <c r="FF408" s="161">
        <f>+FF13+FB18+EZ25+EZ32+EZ39+EZ46+EZ53+EZ60+EZ67+EZ74+EZ222+FC229+FF232+FF241+FF248+FF255+FF262+FF269+FF276+FF283+FF290+FF297+FF304+FF311+FF318+FF325+FF332+FF339+FF346+FF353+FF360+FF367+FF374+FF381+FF388+FF395</f>
        <v/>
      </c>
      <c r="FG408" s="161">
        <f>+FG13+FC18+FA25+FA32+FA39+FA46+FA53+FA60+FA67+FA74+FA222+FD229+FG232+FG241+FG248+FG255+FG262+FG269+FG276+FG283+FG290+FG297+FG304+FG311+FG318+FG325+FG332+FG339+FG346+FG353+FG360+FG367+FG374+FG381+FG388+FG395</f>
        <v/>
      </c>
      <c r="FH408" s="161">
        <f>+FH13+FD18+FB25+FB32+FB39+FB46+FB53+FB60+FB67+FB74+FB222+FE229+FH232+FH241+FH248+FH255+FH262+FH269+FH276+FH283+FH290+FH297+FH304+FH311+FH318+FH325+FH332+FH339+FH346+FH353+FH360+FH367+FH374+FH381+FH388+FH395</f>
        <v/>
      </c>
      <c r="FI408" s="161" t="n"/>
      <c r="FJ408" s="161" t="n"/>
    </row>
    <row r="409">
      <c r="AV409" s="161">
        <f>+IF(ISERROR(PV($E$13,A410,,D410)),0,(PV($E$13,A410,,D410)))</f>
        <v/>
      </c>
      <c r="AW409" s="161">
        <f>+IF(ISERROR(PV($E$13,A410,,#REF!)),0,(PV($E$13,A410,,#REF!)))</f>
        <v/>
      </c>
      <c r="DZ409" s="161" t="n"/>
      <c r="EA409" s="161" t="n"/>
      <c r="EB409" s="161" t="n"/>
      <c r="EC409" s="161" t="n"/>
      <c r="ED409" s="161" t="n"/>
      <c r="EE409" s="161" t="n"/>
      <c r="EF409" s="161" t="n"/>
      <c r="EG409" s="161" t="n"/>
      <c r="EH409" s="161" t="n"/>
      <c r="EI409" s="161" t="n"/>
      <c r="EJ409" s="161" t="n"/>
      <c r="EK409" s="161" t="n"/>
      <c r="EL409" s="161" t="n"/>
      <c r="EM409" s="161" t="n"/>
      <c r="EN409" s="161" t="n"/>
      <c r="EO409" s="161" t="n"/>
      <c r="EP409" s="161" t="n"/>
      <c r="EQ409" s="161" t="n"/>
      <c r="ER409" s="161" t="n"/>
      <c r="ES409" s="161" t="n"/>
      <c r="ET409" s="161" t="n"/>
      <c r="EU409" s="161" t="n"/>
      <c r="EV409" s="161" t="n"/>
      <c r="EW409" s="161" t="n"/>
      <c r="EX409" s="161" t="n"/>
      <c r="EY409" s="161" t="n"/>
      <c r="EZ409" s="161" t="n"/>
      <c r="FA409" s="161" t="n"/>
      <c r="FB409" s="161" t="n"/>
      <c r="FC409" s="161" t="n"/>
      <c r="FD409" s="161" t="n"/>
      <c r="FE409" s="161" t="n"/>
      <c r="FF409" s="161" t="n"/>
      <c r="FG409" s="161" t="n"/>
      <c r="FH409" s="161" t="n"/>
      <c r="FI409" s="161" t="n"/>
      <c r="FJ409" s="161" t="n"/>
    </row>
    <row r="410">
      <c r="AV410" s="161">
        <f>+IF(ISERROR(PV($E$13,A411,,D411)),0,(PV($E$13,A411,,D411)))</f>
        <v/>
      </c>
      <c r="AW410" s="161">
        <f>+IF(ISERROR(PV($E$13,A411,,#REF!)),0,(PV($E$13,A411,,#REF!)))</f>
        <v/>
      </c>
      <c r="DZ410" s="161" t="n"/>
      <c r="EA410" s="161" t="n"/>
      <c r="EB410" s="161" t="n"/>
      <c r="EC410" s="161" t="n"/>
      <c r="ED410" s="161" t="n"/>
      <c r="EE410" s="161" t="n"/>
      <c r="EF410" s="161" t="n"/>
      <c r="EG410" s="161" t="n"/>
      <c r="EH410" s="161" t="n"/>
      <c r="EI410" s="161" t="n"/>
      <c r="EJ410" s="161" t="n"/>
      <c r="EK410" s="161" t="n"/>
      <c r="EL410" s="161" t="n"/>
      <c r="EM410" s="161" t="n"/>
      <c r="EN410" s="161" t="n"/>
      <c r="EO410" s="161" t="n"/>
      <c r="EP410" s="161" t="n"/>
      <c r="EQ410" s="161" t="n"/>
      <c r="ER410" s="161" t="n"/>
      <c r="ES410" s="161" t="n"/>
      <c r="ET410" s="161" t="n"/>
      <c r="EU410" s="161" t="n"/>
      <c r="EV410" s="161" t="n"/>
      <c r="EW410" s="161" t="n"/>
      <c r="EX410" s="161" t="n"/>
      <c r="EY410" s="161" t="n"/>
      <c r="EZ410" s="161" t="n"/>
      <c r="FA410" s="161" t="n"/>
      <c r="FB410" s="161" t="n"/>
      <c r="FC410" s="161" t="n"/>
      <c r="FD410" s="161" t="n"/>
      <c r="FE410" s="161" t="n"/>
      <c r="FF410" s="161" t="n"/>
      <c r="FG410" s="161" t="n"/>
      <c r="FH410" s="161" t="n"/>
      <c r="FI410" s="161" t="n"/>
      <c r="FJ410" s="161" t="n"/>
    </row>
    <row r="411">
      <c r="AV411" s="161">
        <f>+IF(ISERROR(PV($E$13,A412,,D412)),0,(PV($E$13,A412,,D412)))</f>
        <v/>
      </c>
      <c r="AW411" s="161">
        <f>+IF(ISERROR(PV($E$13,A412,,#REF!)),0,(PV($E$13,A412,,#REF!)))</f>
        <v/>
      </c>
      <c r="DZ411" s="161" t="n"/>
      <c r="EA411" s="161" t="n"/>
      <c r="EB411" s="161" t="n"/>
      <c r="EC411" s="161" t="n"/>
      <c r="ED411" s="161" t="n"/>
      <c r="EE411" s="161" t="n"/>
      <c r="EF411" s="161" t="n"/>
      <c r="EG411" s="161" t="n"/>
      <c r="EH411" s="161" t="n"/>
      <c r="EI411" s="161" t="n"/>
      <c r="EJ411" s="161" t="n"/>
      <c r="EK411" s="161" t="n"/>
      <c r="EL411" s="161" t="n"/>
      <c r="EM411" s="161" t="n"/>
      <c r="EN411" s="161" t="n"/>
      <c r="EO411" s="161" t="n"/>
      <c r="EP411" s="161" t="n"/>
      <c r="EQ411" s="161" t="n"/>
      <c r="ER411" s="161" t="n"/>
      <c r="ES411" s="161" t="n"/>
      <c r="ET411" s="161" t="n"/>
      <c r="EU411" s="161" t="n"/>
      <c r="EV411" s="161" t="n"/>
      <c r="EW411" s="161" t="n"/>
      <c r="EX411" s="161" t="n"/>
      <c r="EY411" s="161" t="n"/>
      <c r="EZ411" s="161" t="n"/>
      <c r="FA411" s="161" t="n"/>
      <c r="FB411" s="161" t="n"/>
      <c r="FC411" s="161" t="n"/>
      <c r="FD411" s="161" t="n"/>
      <c r="FE411" s="161" t="n"/>
      <c r="FF411" s="161" t="n"/>
      <c r="FG411" s="161" t="n"/>
      <c r="FH411" s="161" t="n"/>
      <c r="FI411" s="161" t="n"/>
      <c r="FJ411" s="161" t="n"/>
    </row>
    <row r="412">
      <c r="AV412" s="161">
        <f>+IF(ISERROR(PV($E$13,A413,,D413)),0,(PV($E$13,A413,,D413)))</f>
        <v/>
      </c>
      <c r="AW412" s="161">
        <f>+IF(ISERROR(PV($E$13,A413,,#REF!)),0,(PV($E$13,A413,,#REF!)))</f>
        <v/>
      </c>
    </row>
    <row r="413">
      <c r="AV413" s="161">
        <f>+IF(ISERROR(PV($E$13,A414,,D414)),0,(PV($E$13,A414,,D414)))</f>
        <v/>
      </c>
      <c r="AW413" s="161">
        <f>+IF(ISERROR(PV($E$13,A414,,#REF!)),0,(PV($E$13,A414,,#REF!)))</f>
        <v/>
      </c>
      <c r="EA413" s="161" t="n"/>
      <c r="EB413" s="161" t="n"/>
      <c r="EC413" s="161" t="n"/>
      <c r="ED413" s="161" t="n"/>
      <c r="EE413" s="161" t="n"/>
      <c r="EF413" s="161" t="n"/>
      <c r="EG413" s="161" t="n"/>
      <c r="EH413" s="161" t="n"/>
      <c r="EI413" s="161" t="n"/>
      <c r="EJ413" s="161" t="n"/>
      <c r="EK413" s="161" t="n"/>
      <c r="EL413" s="161" t="n"/>
      <c r="EM413" s="161" t="n"/>
      <c r="EN413" s="161" t="n"/>
      <c r="EO413" s="161" t="n"/>
      <c r="EP413" s="161" t="n"/>
      <c r="EQ413" s="161" t="n"/>
      <c r="ER413" s="161" t="n"/>
      <c r="ES413" s="161" t="n"/>
      <c r="ET413" s="161" t="n"/>
      <c r="EU413" s="161" t="n"/>
      <c r="EV413" s="161" t="n"/>
      <c r="EW413" s="161" t="n"/>
      <c r="EX413" s="161" t="n"/>
      <c r="EY413" s="161" t="n"/>
      <c r="EZ413" s="161" t="n"/>
      <c r="FA413" s="161" t="n"/>
      <c r="FB413" s="161" t="n"/>
      <c r="FC413" s="161" t="n"/>
      <c r="FD413" s="161" t="n"/>
      <c r="FE413" s="161" t="n"/>
      <c r="FF413" s="161" t="n"/>
      <c r="FG413" s="161" t="n"/>
      <c r="FH413" s="161" t="n"/>
      <c r="FI413" s="161" t="n"/>
      <c r="FJ413" s="161" t="n"/>
      <c r="FK413" s="161" t="n"/>
    </row>
    <row r="414">
      <c r="AV414" s="161">
        <f>+IF(ISERROR(PV($E$13,A415,,D415)),0,(PV($E$13,A415,,D415)))</f>
        <v/>
      </c>
      <c r="AW414" s="161">
        <f>+IF(ISERROR(PV($E$13,A415,,#REF!)),0,(PV($E$13,A415,,#REF!)))</f>
        <v/>
      </c>
      <c r="EA414" s="161" t="n"/>
      <c r="EB414" s="161" t="n"/>
      <c r="EC414" s="161" t="n"/>
      <c r="ED414" s="161" t="n"/>
      <c r="EE414" s="161" t="n"/>
      <c r="EF414" s="161" t="n"/>
      <c r="EG414" s="161" t="n"/>
      <c r="EH414" s="161" t="n"/>
      <c r="EI414" s="161" t="n"/>
      <c r="EJ414" s="161" t="n"/>
      <c r="EK414" s="161" t="n"/>
      <c r="EL414" s="161" t="n"/>
      <c r="EM414" s="161" t="n"/>
      <c r="EN414" s="161" t="n"/>
      <c r="EO414" s="161" t="n"/>
      <c r="EP414" s="161" t="n"/>
      <c r="EQ414" s="161" t="n"/>
      <c r="ER414" s="161" t="n"/>
      <c r="ES414" s="161" t="n"/>
      <c r="ET414" s="161" t="n"/>
      <c r="EU414" s="161" t="n"/>
      <c r="EV414" s="161" t="n"/>
      <c r="EW414" s="161" t="n"/>
      <c r="EX414" s="161" t="n"/>
      <c r="EY414" s="161" t="n"/>
      <c r="EZ414" s="161" t="n"/>
      <c r="FA414" s="161" t="n"/>
      <c r="FB414" s="161" t="n"/>
      <c r="FC414" s="161" t="n"/>
      <c r="FD414" s="161" t="n"/>
      <c r="FE414" s="161" t="n"/>
      <c r="FF414" s="161" t="n"/>
      <c r="FG414" s="161" t="n"/>
      <c r="FH414" s="161" t="n"/>
      <c r="FI414" s="161" t="n"/>
      <c r="FJ414" s="161" t="n"/>
      <c r="FK414" s="161" t="n"/>
    </row>
    <row r="415">
      <c r="AV415" s="161">
        <f>+IF(ISERROR(PV($E$13,A416,,D416)),0,(PV($E$13,A416,,D416)))</f>
        <v/>
      </c>
      <c r="AW415" s="161">
        <f>+IF(ISERROR(PV($E$13,A416,,#REF!)),0,(PV($E$13,A416,,#REF!)))</f>
        <v/>
      </c>
      <c r="EA415" s="161" t="n"/>
      <c r="EB415" s="161" t="n"/>
      <c r="EC415" s="161" t="n"/>
      <c r="ED415" s="161" t="n"/>
      <c r="EE415" s="161" t="n"/>
      <c r="EF415" s="161" t="n"/>
      <c r="EG415" s="161" t="n"/>
      <c r="EH415" s="161" t="n"/>
      <c r="EI415" s="161" t="n"/>
      <c r="EJ415" s="161" t="n"/>
      <c r="EK415" s="161" t="n"/>
      <c r="EL415" s="161" t="n"/>
      <c r="EM415" s="161" t="n"/>
      <c r="EN415" s="161" t="n"/>
      <c r="EO415" s="161" t="n"/>
      <c r="EP415" s="161" t="n"/>
      <c r="EQ415" s="161" t="n"/>
      <c r="ER415" s="161" t="n"/>
      <c r="ES415" s="161" t="n"/>
      <c r="ET415" s="161" t="n"/>
      <c r="EU415" s="161" t="n"/>
      <c r="EV415" s="161" t="n"/>
      <c r="EW415" s="161" t="n"/>
      <c r="EX415" s="161" t="n"/>
      <c r="EY415" s="161" t="n"/>
      <c r="EZ415" s="161" t="n"/>
      <c r="FA415" s="161" t="n"/>
      <c r="FB415" s="161" t="n"/>
      <c r="FC415" s="161" t="n"/>
      <c r="FD415" s="161" t="n"/>
      <c r="FE415" s="161" t="n"/>
      <c r="FF415" s="161" t="n"/>
      <c r="FG415" s="161" t="n"/>
      <c r="FH415" s="161" t="n"/>
      <c r="FI415" s="161" t="n"/>
      <c r="FJ415" s="161" t="n"/>
      <c r="FK415" s="161" t="n"/>
    </row>
    <row r="416">
      <c r="AV416" s="161">
        <f>+IF(ISERROR(PV($E$13,A417,,D417)),0,(PV($E$13,A417,,D417)))</f>
        <v/>
      </c>
      <c r="AW416" s="161">
        <f>+IF(ISERROR(PV($E$13,A417,,#REF!)),0,(PV($E$13,A417,,#REF!)))</f>
        <v/>
      </c>
      <c r="EA416" s="161" t="n"/>
      <c r="EB416" s="161" t="n"/>
      <c r="EC416" s="161" t="n"/>
      <c r="ED416" s="161" t="n"/>
      <c r="EE416" s="161" t="n"/>
      <c r="EF416" s="161" t="n"/>
      <c r="EG416" s="161" t="n"/>
      <c r="EH416" s="161" t="n"/>
      <c r="EI416" s="161" t="n"/>
      <c r="EJ416" s="161" t="n"/>
      <c r="EK416" s="161" t="n"/>
      <c r="EL416" s="161" t="n"/>
      <c r="EM416" s="161" t="n"/>
      <c r="EN416" s="161" t="n"/>
      <c r="EO416" s="161" t="n"/>
      <c r="EP416" s="161" t="n"/>
      <c r="EQ416" s="161" t="n"/>
      <c r="ER416" s="161" t="n"/>
      <c r="ES416" s="161" t="n"/>
      <c r="ET416" s="161" t="n"/>
      <c r="EU416" s="161" t="n"/>
      <c r="EV416" s="161" t="n"/>
      <c r="EW416" s="161" t="n"/>
      <c r="EX416" s="161" t="n"/>
      <c r="EY416" s="161" t="n"/>
      <c r="EZ416" s="161" t="n"/>
      <c r="FA416" s="161" t="n"/>
      <c r="FB416" s="161" t="n"/>
      <c r="FC416" s="161" t="n"/>
      <c r="FD416" s="161" t="n"/>
      <c r="FE416" s="161" t="n"/>
      <c r="FF416" s="161" t="n"/>
      <c r="FG416" s="161" t="n"/>
      <c r="FH416" s="161" t="n"/>
      <c r="FI416" s="161" t="n"/>
      <c r="FJ416" s="161" t="n"/>
      <c r="FK416" s="161" t="n"/>
    </row>
    <row r="417">
      <c r="AV417" s="161">
        <f>+IF(ISERROR(PV($E$13,A418,,D418)),0,(PV($E$13,A418,,D418)))</f>
        <v/>
      </c>
      <c r="AW417" s="161">
        <f>+IF(ISERROR(PV($E$13,A418,,#REF!)),0,(PV($E$13,A418,,#REF!)))</f>
        <v/>
      </c>
      <c r="EA417" s="161" t="n"/>
      <c r="EB417" s="161" t="n"/>
      <c r="EC417" s="161" t="n"/>
      <c r="ED417" s="161" t="n"/>
      <c r="EE417" s="161" t="n"/>
      <c r="EF417" s="161" t="n"/>
      <c r="EG417" s="161" t="n"/>
      <c r="EH417" s="161" t="n"/>
      <c r="EI417" s="161" t="n"/>
      <c r="EJ417" s="161" t="n"/>
      <c r="EK417" s="161" t="n"/>
      <c r="EL417" s="161" t="n"/>
      <c r="EM417" s="161" t="n"/>
      <c r="EN417" s="161" t="n"/>
      <c r="EO417" s="161" t="n"/>
      <c r="EP417" s="161" t="n"/>
      <c r="EQ417" s="161" t="n"/>
      <c r="ER417" s="161" t="n"/>
      <c r="ES417" s="161" t="n"/>
      <c r="ET417" s="161" t="n"/>
      <c r="EU417" s="161" t="n"/>
      <c r="EV417" s="161" t="n"/>
      <c r="EW417" s="161" t="n"/>
      <c r="EX417" s="161" t="n"/>
      <c r="EY417" s="161" t="n"/>
      <c r="EZ417" s="161" t="n"/>
      <c r="FA417" s="161" t="n"/>
      <c r="FB417" s="161" t="n"/>
      <c r="FC417" s="161" t="n"/>
      <c r="FD417" s="161" t="n"/>
      <c r="FE417" s="161" t="n"/>
      <c r="FF417" s="161" t="n"/>
      <c r="FG417" s="161" t="n"/>
      <c r="FH417" s="161" t="n"/>
      <c r="FI417" s="161" t="n"/>
      <c r="FJ417" s="161" t="n"/>
      <c r="FK417" s="161" t="n"/>
    </row>
    <row r="418">
      <c r="AV418" s="161">
        <f>+IF(ISERROR(PV($E$13,A419,,D419)),0,(PV($E$13,A419,,D419)))</f>
        <v/>
      </c>
      <c r="AW418" s="161">
        <f>+IF(ISERROR(PV($E$13,A419,,#REF!)),0,(PV($E$13,A419,,#REF!)))</f>
        <v/>
      </c>
      <c r="EA418" s="161" t="n"/>
      <c r="EB418" s="161" t="n"/>
      <c r="EC418" s="161" t="n"/>
      <c r="ED418" s="161" t="n"/>
      <c r="EE418" s="161" t="n"/>
      <c r="EF418" s="161" t="n"/>
      <c r="EG418" s="161" t="n"/>
      <c r="EH418" s="161" t="n"/>
      <c r="EI418" s="161" t="n"/>
      <c r="EJ418" s="161" t="n"/>
      <c r="EK418" s="161" t="n"/>
      <c r="EL418" s="161" t="n"/>
      <c r="EM418" s="161" t="n"/>
      <c r="EN418" s="161" t="n"/>
      <c r="EO418" s="161" t="n"/>
      <c r="EP418" s="161" t="n"/>
      <c r="EQ418" s="161" t="n"/>
      <c r="ER418" s="161" t="n"/>
      <c r="ES418" s="161" t="n"/>
      <c r="ET418" s="161" t="n"/>
      <c r="EU418" s="161" t="n"/>
      <c r="EV418" s="161" t="n"/>
      <c r="EW418" s="161" t="n"/>
      <c r="EX418" s="161" t="n"/>
      <c r="EY418" s="161" t="n"/>
      <c r="EZ418" s="161" t="n"/>
      <c r="FA418" s="161" t="n"/>
      <c r="FB418" s="161" t="n"/>
      <c r="FC418" s="161" t="n"/>
      <c r="FD418" s="161" t="n"/>
      <c r="FE418" s="161" t="n"/>
      <c r="FF418" s="161" t="n"/>
      <c r="FG418" s="161" t="n"/>
      <c r="FH418" s="161" t="n"/>
      <c r="FI418" s="161" t="n"/>
      <c r="FJ418" s="161" t="n"/>
      <c r="FK418" s="161" t="n"/>
    </row>
    <row r="419">
      <c r="AV419" s="161">
        <f>+IF(ISERROR(PV($E$13,A420,,D420)),0,(PV($E$13,A420,,D420)))</f>
        <v/>
      </c>
      <c r="AW419" s="161">
        <f>+IF(ISERROR(PV($E$13,A420,,#REF!)),0,(PV($E$13,A420,,#REF!)))</f>
        <v/>
      </c>
    </row>
    <row r="420">
      <c r="AV420" s="161">
        <f>+IF(ISERROR(PV($E$13,A421,,D421)),0,(PV($E$13,A421,,D421)))</f>
        <v/>
      </c>
      <c r="AW420" s="161">
        <f>+IF(ISERROR(PV($E$13,A421,,#REF!)),0,(PV($E$13,A421,,#REF!)))</f>
        <v/>
      </c>
      <c r="EB420" s="161" t="n"/>
      <c r="EC420" s="161" t="n"/>
      <c r="ED420" s="161" t="n"/>
      <c r="EE420" s="161" t="n"/>
      <c r="EF420" s="161" t="n"/>
      <c r="EG420" s="161" t="n"/>
      <c r="EH420" s="161" t="n"/>
      <c r="EI420" s="161" t="n"/>
      <c r="EJ420" s="161" t="n"/>
      <c r="EK420" s="161" t="n"/>
      <c r="EL420" s="161" t="n"/>
      <c r="EM420" s="161" t="n"/>
      <c r="EN420" s="161" t="n"/>
      <c r="EO420" s="161" t="n"/>
      <c r="EP420" s="161" t="n"/>
      <c r="EQ420" s="161" t="n"/>
      <c r="ER420" s="161" t="n"/>
      <c r="ES420" s="161" t="n"/>
      <c r="ET420" s="161" t="n"/>
      <c r="EU420" s="161" t="n"/>
      <c r="EV420" s="161" t="n"/>
      <c r="EW420" s="161" t="n"/>
      <c r="EX420" s="161" t="n"/>
      <c r="EY420" s="161" t="n"/>
      <c r="EZ420" s="161" t="n"/>
      <c r="FA420" s="161" t="n"/>
      <c r="FB420" s="161" t="n"/>
      <c r="FC420" s="161" t="n"/>
      <c r="FD420" s="161" t="n"/>
      <c r="FE420" s="161" t="n"/>
      <c r="FF420" s="161" t="n"/>
      <c r="FG420" s="161" t="n"/>
      <c r="FH420" s="161" t="n"/>
      <c r="FI420" s="161" t="n"/>
      <c r="FJ420" s="161" t="n"/>
      <c r="FK420" s="161" t="n"/>
      <c r="FL420" s="161" t="n"/>
    </row>
    <row r="421">
      <c r="AV421" s="161">
        <f>+IF(ISERROR(PV($E$13,A422,,D422)),0,(PV($E$13,A422,,D422)))</f>
        <v/>
      </c>
      <c r="AW421" s="161">
        <f>+IF(ISERROR(PV($E$13,A422,,#REF!)),0,(PV($E$13,A422,,#REF!)))</f>
        <v/>
      </c>
      <c r="EB421" s="161" t="n"/>
      <c r="EC421" s="161" t="n"/>
      <c r="ED421" s="161" t="n"/>
      <c r="EE421" s="161" t="n"/>
      <c r="EF421" s="161" t="n"/>
      <c r="EG421" s="161" t="n"/>
      <c r="EH421" s="161" t="n"/>
      <c r="EI421" s="161" t="n"/>
      <c r="EJ421" s="161" t="n"/>
      <c r="EK421" s="161" t="n"/>
      <c r="EL421" s="161" t="n"/>
      <c r="EM421" s="161" t="n"/>
      <c r="EN421" s="161" t="n"/>
      <c r="EO421" s="161" t="n"/>
      <c r="EP421" s="161" t="n"/>
      <c r="EQ421" s="161" t="n"/>
      <c r="ER421" s="161" t="n"/>
      <c r="ES421" s="161" t="n"/>
      <c r="ET421" s="161" t="n"/>
      <c r="EU421" s="161" t="n"/>
      <c r="EV421" s="161" t="n"/>
      <c r="EW421" s="161" t="n"/>
      <c r="EX421" s="161" t="n"/>
      <c r="EY421" s="161" t="n"/>
      <c r="EZ421" s="161" t="n"/>
      <c r="FA421" s="161" t="n"/>
      <c r="FB421" s="161" t="n"/>
      <c r="FC421" s="161" t="n"/>
      <c r="FD421" s="161" t="n"/>
      <c r="FE421" s="161" t="n"/>
      <c r="FF421" s="161" t="n"/>
      <c r="FG421" s="161" t="n"/>
      <c r="FH421" s="161" t="n"/>
      <c r="FI421" s="161" t="n"/>
      <c r="FJ421" s="161" t="n"/>
      <c r="FK421" s="161" t="n"/>
      <c r="FL421" s="161" t="n"/>
    </row>
    <row r="422">
      <c r="AV422" s="161">
        <f>+IF(ISERROR(PV($E$13,A423,,D423)),0,(PV($E$13,A423,,D423)))</f>
        <v/>
      </c>
      <c r="AW422" s="161">
        <f>+IF(ISERROR(PV($E$13,A423,,#REF!)),0,(PV($E$13,A423,,#REF!)))</f>
        <v/>
      </c>
      <c r="EB422" s="161" t="n"/>
      <c r="EC422" s="161" t="n"/>
      <c r="ED422" s="161" t="n"/>
      <c r="EE422" s="161" t="n"/>
      <c r="EF422" s="161" t="n"/>
      <c r="EG422" s="161" t="n"/>
      <c r="EH422" s="161" t="n"/>
      <c r="EI422" s="161" t="n"/>
      <c r="EJ422" s="161" t="n"/>
      <c r="EK422" s="161" t="n"/>
      <c r="EL422" s="161" t="n"/>
      <c r="EM422" s="161" t="n"/>
      <c r="EN422" s="161" t="n"/>
      <c r="EO422" s="161" t="n"/>
      <c r="EP422" s="161" t="n"/>
      <c r="EQ422" s="161" t="n"/>
      <c r="ER422" s="161" t="n"/>
      <c r="ES422" s="161" t="n"/>
      <c r="ET422" s="161" t="n"/>
      <c r="EU422" s="161" t="n"/>
      <c r="EV422" s="161" t="n"/>
      <c r="EW422" s="161" t="n"/>
      <c r="EX422" s="161" t="n"/>
      <c r="EY422" s="161" t="n"/>
      <c r="EZ422" s="161" t="n"/>
      <c r="FA422" s="161" t="n"/>
      <c r="FB422" s="161" t="n"/>
      <c r="FC422" s="161" t="n"/>
      <c r="FD422" s="161" t="n"/>
      <c r="FE422" s="161" t="n"/>
      <c r="FF422" s="161" t="n"/>
      <c r="FG422" s="161" t="n"/>
      <c r="FH422" s="161" t="n"/>
      <c r="FI422" s="161" t="n"/>
      <c r="FJ422" s="161" t="n"/>
      <c r="FK422" s="161" t="n"/>
      <c r="FL422" s="161" t="n"/>
    </row>
    <row r="423">
      <c r="AV423" s="161">
        <f>+IF(ISERROR(PV($E$13,A424,,D424)),0,(PV($E$13,A424,,D424)))</f>
        <v/>
      </c>
      <c r="AW423" s="161">
        <f>+IF(ISERROR(PV($E$13,A424,,#REF!)),0,(PV($E$13,A424,,#REF!)))</f>
        <v/>
      </c>
      <c r="EB423" s="161" t="n"/>
      <c r="EC423" s="161" t="n"/>
      <c r="ED423" s="161" t="n"/>
      <c r="EE423" s="161" t="n"/>
      <c r="EF423" s="161" t="n"/>
      <c r="EG423" s="161" t="n"/>
      <c r="EH423" s="161" t="n"/>
      <c r="EI423" s="161" t="n"/>
      <c r="EJ423" s="161" t="n"/>
      <c r="EK423" s="161" t="n"/>
      <c r="EL423" s="161" t="n"/>
      <c r="EM423" s="161" t="n"/>
      <c r="EN423" s="161" t="n"/>
      <c r="EO423" s="161" t="n"/>
      <c r="EP423" s="161" t="n"/>
      <c r="EQ423" s="161" t="n"/>
      <c r="ER423" s="161" t="n"/>
      <c r="ES423" s="161" t="n"/>
      <c r="ET423" s="161" t="n"/>
      <c r="EU423" s="161" t="n"/>
      <c r="EV423" s="161" t="n"/>
      <c r="EW423" s="161" t="n"/>
      <c r="EX423" s="161" t="n"/>
      <c r="EY423" s="161" t="n"/>
      <c r="EZ423" s="161" t="n"/>
      <c r="FA423" s="161" t="n"/>
      <c r="FB423" s="161" t="n"/>
      <c r="FC423" s="161" t="n"/>
      <c r="FD423" s="161" t="n"/>
      <c r="FE423" s="161" t="n"/>
      <c r="FF423" s="161" t="n"/>
      <c r="FG423" s="161" t="n"/>
      <c r="FH423" s="161" t="n"/>
      <c r="FI423" s="161" t="n"/>
      <c r="FJ423" s="161" t="n"/>
      <c r="FK423" s="161" t="n"/>
      <c r="FL423" s="161" t="n"/>
    </row>
    <row r="424">
      <c r="AV424" s="161">
        <f>+IF(ISERROR(PV($E$13,A425,,D425)),0,(PV($E$13,A425,,D425)))</f>
        <v/>
      </c>
      <c r="AW424" s="161">
        <f>+IF(ISERROR(PV($E$13,A425,,#REF!)),0,(PV($E$13,A425,,#REF!)))</f>
        <v/>
      </c>
      <c r="EB424" s="161" t="n"/>
      <c r="EC424" s="161" t="n"/>
      <c r="ED424" s="161" t="n"/>
      <c r="EE424" s="161" t="n"/>
      <c r="EF424" s="161" t="n"/>
      <c r="EG424" s="161" t="n"/>
      <c r="EH424" s="161" t="n"/>
      <c r="EI424" s="161" t="n"/>
      <c r="EJ424" s="161" t="n"/>
      <c r="EK424" s="161" t="n"/>
      <c r="EL424" s="161" t="n"/>
      <c r="EM424" s="161" t="n"/>
      <c r="EN424" s="161" t="n"/>
      <c r="EO424" s="161" t="n"/>
      <c r="EP424" s="161" t="n"/>
      <c r="EQ424" s="161" t="n"/>
      <c r="ER424" s="161" t="n"/>
      <c r="ES424" s="161" t="n"/>
      <c r="ET424" s="161" t="n"/>
      <c r="EU424" s="161" t="n"/>
      <c r="EV424" s="161" t="n"/>
      <c r="EW424" s="161" t="n"/>
      <c r="EX424" s="161" t="n"/>
      <c r="EY424" s="161" t="n"/>
      <c r="EZ424" s="161" t="n"/>
      <c r="FA424" s="161" t="n"/>
      <c r="FB424" s="161" t="n"/>
      <c r="FC424" s="161" t="n"/>
      <c r="FD424" s="161" t="n"/>
      <c r="FE424" s="161" t="n"/>
      <c r="FF424" s="161" t="n"/>
      <c r="FG424" s="161" t="n"/>
      <c r="FH424" s="161" t="n"/>
      <c r="FI424" s="161" t="n"/>
      <c r="FJ424" s="161" t="n"/>
      <c r="FK424" s="161" t="n"/>
      <c r="FL424" s="161" t="n"/>
    </row>
    <row r="425">
      <c r="AV425" s="161">
        <f>+IF(ISERROR(PV($E$13,A426,,D426)),0,(PV($E$13,A426,,D426)))</f>
        <v/>
      </c>
      <c r="AW425" s="161">
        <f>+IF(ISERROR(PV($E$13,A426,,#REF!)),0,(PV($E$13,A426,,#REF!)))</f>
        <v/>
      </c>
      <c r="EB425" s="161" t="n"/>
      <c r="EC425" s="161" t="n"/>
      <c r="ED425" s="161" t="n"/>
      <c r="EE425" s="161" t="n"/>
      <c r="EF425" s="161" t="n"/>
      <c r="EG425" s="161" t="n"/>
      <c r="EH425" s="161" t="n"/>
      <c r="EI425" s="161" t="n"/>
      <c r="EJ425" s="161" t="n"/>
      <c r="EK425" s="161" t="n"/>
      <c r="EL425" s="161" t="n"/>
      <c r="EM425" s="161" t="n"/>
      <c r="EN425" s="161" t="n"/>
      <c r="EO425" s="161" t="n"/>
      <c r="EP425" s="161" t="n"/>
      <c r="EQ425" s="161" t="n"/>
      <c r="ER425" s="161" t="n"/>
      <c r="ES425" s="161" t="n"/>
      <c r="ET425" s="161" t="n"/>
      <c r="EU425" s="161" t="n"/>
      <c r="EV425" s="161" t="n"/>
      <c r="EW425" s="161" t="n"/>
      <c r="EX425" s="161" t="n"/>
      <c r="EY425" s="161" t="n"/>
      <c r="EZ425" s="161" t="n"/>
      <c r="FA425" s="161" t="n"/>
      <c r="FB425" s="161" t="n"/>
      <c r="FC425" s="161" t="n"/>
      <c r="FD425" s="161" t="n"/>
      <c r="FE425" s="161" t="n"/>
      <c r="FF425" s="161" t="n"/>
      <c r="FG425" s="161" t="n"/>
      <c r="FH425" s="161" t="n"/>
      <c r="FI425" s="161" t="n"/>
      <c r="FJ425" s="161" t="n"/>
      <c r="FK425" s="161" t="n"/>
      <c r="FL425" s="161" t="n"/>
    </row>
    <row r="426">
      <c r="AV426" s="161">
        <f>+IF(ISERROR(PV($E$13,A427,,D427)),0,(PV($E$13,A427,,D427)))</f>
        <v/>
      </c>
      <c r="AW426" s="161">
        <f>+IF(ISERROR(PV($E$13,A427,,#REF!)),0,(PV($E$13,A427,,#REF!)))</f>
        <v/>
      </c>
    </row>
    <row r="427">
      <c r="AV427" s="161">
        <f>+IF(ISERROR(PV($E$13,A428,,D428)),0,(PV($E$13,A428,,D428)))</f>
        <v/>
      </c>
      <c r="AW427" s="161">
        <f>+IF(ISERROR(PV($E$13,A428,,#REF!)),0,(PV($E$13,A428,,#REF!)))</f>
        <v/>
      </c>
      <c r="EC427" s="161" t="n"/>
      <c r="ED427" s="161" t="n"/>
      <c r="EE427" s="161" t="n"/>
      <c r="EF427" s="161" t="n"/>
      <c r="EG427" s="161" t="n"/>
      <c r="EH427" s="161" t="n"/>
      <c r="EI427" s="161" t="n"/>
      <c r="EJ427" s="161" t="n"/>
      <c r="EK427" s="161" t="n"/>
      <c r="EL427" s="161" t="n"/>
      <c r="EM427" s="161" t="n"/>
      <c r="EN427" s="161" t="n"/>
      <c r="EO427" s="161" t="n"/>
      <c r="EP427" s="161" t="n"/>
      <c r="EQ427" s="161" t="n"/>
      <c r="ER427" s="161" t="n"/>
      <c r="ES427" s="161" t="n"/>
      <c r="ET427" s="161" t="n"/>
      <c r="EU427" s="161" t="n"/>
      <c r="EV427" s="161" t="n"/>
      <c r="EW427" s="161" t="n"/>
      <c r="EX427" s="161" t="n"/>
      <c r="EY427" s="161" t="n"/>
      <c r="EZ427" s="161" t="n"/>
      <c r="FA427" s="161" t="n"/>
      <c r="FB427" s="161" t="n"/>
      <c r="FC427" s="161" t="n"/>
      <c r="FD427" s="161" t="n"/>
      <c r="FE427" s="161" t="n"/>
      <c r="FF427" s="161" t="n"/>
      <c r="FG427" s="161" t="n"/>
      <c r="FH427" s="161" t="n"/>
      <c r="FI427" s="161" t="n"/>
      <c r="FJ427" s="161" t="n"/>
      <c r="FK427" s="161" t="n"/>
      <c r="FL427" s="161" t="n"/>
      <c r="FM427" s="161" t="n"/>
    </row>
    <row r="428">
      <c r="AV428" s="161">
        <f>+IF(ISERROR(PV($E$13,A429,,D429)),0,(PV($E$13,A429,,D429)))</f>
        <v/>
      </c>
      <c r="AW428" s="161">
        <f>+IF(ISERROR(PV($E$13,A429,,#REF!)),0,(PV($E$13,A429,,#REF!)))</f>
        <v/>
      </c>
      <c r="EC428" s="161" t="n"/>
      <c r="ED428" s="161" t="n"/>
      <c r="EE428" s="161" t="n"/>
      <c r="EF428" s="161" t="n"/>
      <c r="EG428" s="161" t="n"/>
      <c r="EH428" s="161" t="n"/>
      <c r="EI428" s="161" t="n"/>
      <c r="EJ428" s="161" t="n"/>
      <c r="EK428" s="161" t="n"/>
      <c r="EL428" s="161" t="n"/>
      <c r="EM428" s="161" t="n"/>
      <c r="EN428" s="161" t="n"/>
      <c r="EO428" s="161" t="n"/>
      <c r="EP428" s="161" t="n"/>
      <c r="EQ428" s="161" t="n"/>
      <c r="ER428" s="161" t="n"/>
      <c r="ES428" s="161" t="n"/>
      <c r="ET428" s="161" t="n"/>
      <c r="EU428" s="161" t="n"/>
      <c r="EV428" s="161" t="n"/>
      <c r="EW428" s="161" t="n"/>
      <c r="EX428" s="161" t="n"/>
      <c r="EY428" s="161" t="n"/>
      <c r="EZ428" s="161" t="n"/>
      <c r="FA428" s="161" t="n"/>
      <c r="FB428" s="161" t="n"/>
      <c r="FC428" s="161" t="n"/>
      <c r="FD428" s="161" t="n"/>
      <c r="FE428" s="161" t="n"/>
      <c r="FF428" s="161" t="n"/>
      <c r="FG428" s="161" t="n"/>
      <c r="FH428" s="161" t="n"/>
      <c r="FI428" s="161" t="n"/>
      <c r="FJ428" s="161" t="n"/>
      <c r="FK428" s="161" t="n"/>
      <c r="FL428" s="161" t="n"/>
      <c r="FM428" s="161" t="n"/>
    </row>
    <row r="429">
      <c r="AV429" s="161">
        <f>+IF(ISERROR(PV($E$13,A430,,D430)),0,(PV($E$13,A430,,D430)))</f>
        <v/>
      </c>
      <c r="AW429" s="161">
        <f>+IF(ISERROR(PV($E$13,A430,,#REF!)),0,(PV($E$13,A430,,#REF!)))</f>
        <v/>
      </c>
      <c r="EC429" s="161" t="n"/>
      <c r="ED429" s="161" t="n"/>
      <c r="EE429" s="161" t="n"/>
      <c r="EF429" s="161" t="n"/>
      <c r="EG429" s="161" t="n"/>
      <c r="EH429" s="161" t="n"/>
      <c r="EI429" s="161" t="n"/>
      <c r="EJ429" s="161" t="n"/>
      <c r="EK429" s="161" t="n"/>
      <c r="EL429" s="161" t="n"/>
      <c r="EM429" s="161" t="n"/>
      <c r="EN429" s="161" t="n"/>
      <c r="EO429" s="161" t="n"/>
      <c r="EP429" s="161" t="n"/>
      <c r="EQ429" s="161" t="n"/>
      <c r="ER429" s="161" t="n"/>
      <c r="ES429" s="161" t="n"/>
      <c r="ET429" s="161" t="n"/>
      <c r="EU429" s="161" t="n"/>
      <c r="EV429" s="161" t="n"/>
      <c r="EW429" s="161" t="n"/>
      <c r="EX429" s="161" t="n"/>
      <c r="EY429" s="161" t="n"/>
      <c r="EZ429" s="161" t="n"/>
      <c r="FA429" s="161" t="n"/>
      <c r="FB429" s="161" t="n"/>
      <c r="FC429" s="161" t="n"/>
      <c r="FD429" s="161" t="n"/>
      <c r="FE429" s="161" t="n"/>
      <c r="FF429" s="161" t="n"/>
      <c r="FG429" s="161" t="n"/>
      <c r="FH429" s="161" t="n"/>
      <c r="FI429" s="161" t="n"/>
      <c r="FJ429" s="161" t="n"/>
      <c r="FK429" s="161" t="n"/>
      <c r="FL429" s="161" t="n"/>
      <c r="FM429" s="161" t="n"/>
    </row>
    <row r="430">
      <c r="AV430" s="161">
        <f>+IF(ISERROR(PV($E$13,A431,,D431)),0,(PV($E$13,A431,,D431)))</f>
        <v/>
      </c>
      <c r="AW430" s="161">
        <f>+IF(ISERROR(PV($E$13,A431,,#REF!)),0,(PV($E$13,A431,,#REF!)))</f>
        <v/>
      </c>
      <c r="EC430" s="161" t="n"/>
      <c r="ED430" s="161" t="n"/>
      <c r="EE430" s="161" t="n"/>
      <c r="EF430" s="161" t="n"/>
      <c r="EG430" s="161" t="n"/>
      <c r="EH430" s="161" t="n"/>
      <c r="EI430" s="161" t="n"/>
      <c r="EJ430" s="161" t="n"/>
      <c r="EK430" s="161" t="n"/>
      <c r="EL430" s="161" t="n"/>
      <c r="EM430" s="161" t="n"/>
      <c r="EN430" s="161" t="n"/>
      <c r="EO430" s="161" t="n"/>
      <c r="EP430" s="161" t="n"/>
      <c r="EQ430" s="161" t="n"/>
      <c r="ER430" s="161" t="n"/>
      <c r="ES430" s="161" t="n"/>
      <c r="ET430" s="161" t="n"/>
      <c r="EU430" s="161" t="n"/>
      <c r="EV430" s="161" t="n"/>
      <c r="EW430" s="161" t="n"/>
      <c r="EX430" s="161" t="n"/>
      <c r="EY430" s="161" t="n"/>
      <c r="EZ430" s="161" t="n"/>
      <c r="FA430" s="161" t="n"/>
      <c r="FB430" s="161" t="n"/>
      <c r="FC430" s="161" t="n"/>
      <c r="FD430" s="161" t="n"/>
      <c r="FE430" s="161" t="n"/>
      <c r="FF430" s="161" t="n"/>
      <c r="FG430" s="161" t="n"/>
      <c r="FH430" s="161" t="n"/>
      <c r="FI430" s="161" t="n"/>
      <c r="FJ430" s="161" t="n"/>
      <c r="FK430" s="161" t="n"/>
      <c r="FL430" s="161" t="n"/>
      <c r="FM430" s="161" t="n"/>
    </row>
    <row r="431">
      <c r="AV431" s="161">
        <f>+IF(ISERROR(PV($E$13,A432,,D432)),0,(PV($E$13,A432,,D432)))</f>
        <v/>
      </c>
      <c r="AW431" s="161">
        <f>+IF(ISERROR(PV($E$13,A432,,#REF!)),0,(PV($E$13,A432,,#REF!)))</f>
        <v/>
      </c>
      <c r="EC431" s="161" t="n"/>
      <c r="ED431" s="161" t="n"/>
      <c r="EE431" s="161" t="n"/>
      <c r="EF431" s="161" t="n"/>
      <c r="EG431" s="161" t="n"/>
      <c r="EH431" s="161" t="n"/>
      <c r="EI431" s="161" t="n"/>
      <c r="EJ431" s="161" t="n"/>
      <c r="EK431" s="161" t="n"/>
      <c r="EL431" s="161" t="n"/>
      <c r="EM431" s="161" t="n"/>
      <c r="EN431" s="161" t="n"/>
      <c r="EO431" s="161" t="n"/>
      <c r="EP431" s="161" t="n"/>
      <c r="EQ431" s="161" t="n"/>
      <c r="ER431" s="161" t="n"/>
      <c r="ES431" s="161" t="n"/>
      <c r="ET431" s="161" t="n"/>
      <c r="EU431" s="161" t="n"/>
      <c r="EV431" s="161" t="n"/>
      <c r="EW431" s="161" t="n"/>
      <c r="EX431" s="161" t="n"/>
      <c r="EY431" s="161" t="n"/>
      <c r="EZ431" s="161" t="n"/>
      <c r="FA431" s="161" t="n"/>
      <c r="FB431" s="161" t="n"/>
      <c r="FC431" s="161" t="n"/>
      <c r="FD431" s="161" t="n"/>
      <c r="FE431" s="161" t="n"/>
      <c r="FF431" s="161" t="n"/>
      <c r="FG431" s="161" t="n"/>
      <c r="FH431" s="161" t="n"/>
      <c r="FI431" s="161" t="n"/>
      <c r="FJ431" s="161" t="n"/>
      <c r="FK431" s="161" t="n"/>
      <c r="FL431" s="161" t="n"/>
      <c r="FM431" s="161" t="n"/>
    </row>
    <row r="432">
      <c r="AV432" s="161">
        <f>+IF(ISERROR(PV($E$13,A433,,D433)),0,(PV($E$13,A433,,D433)))</f>
        <v/>
      </c>
      <c r="AW432" s="161">
        <f>+IF(ISERROR(PV($E$13,A433,,#REF!)),0,(PV($E$13,A433,,#REF!)))</f>
        <v/>
      </c>
      <c r="EC432" s="161" t="n"/>
      <c r="ED432" s="161" t="n"/>
      <c r="EE432" s="161" t="n"/>
      <c r="EF432" s="161" t="n"/>
      <c r="EG432" s="161" t="n"/>
      <c r="EH432" s="161" t="n"/>
      <c r="EI432" s="161" t="n"/>
      <c r="EJ432" s="161" t="n"/>
      <c r="EK432" s="161" t="n"/>
      <c r="EL432" s="161" t="n"/>
      <c r="EM432" s="161" t="n"/>
      <c r="EN432" s="161" t="n"/>
      <c r="EO432" s="161" t="n"/>
      <c r="EP432" s="161" t="n"/>
      <c r="EQ432" s="161" t="n"/>
      <c r="ER432" s="161" t="n"/>
      <c r="ES432" s="161" t="n"/>
      <c r="ET432" s="161" t="n"/>
      <c r="EU432" s="161" t="n"/>
      <c r="EV432" s="161" t="n"/>
      <c r="EW432" s="161" t="n"/>
      <c r="EX432" s="161" t="n"/>
      <c r="EY432" s="161" t="n"/>
      <c r="EZ432" s="161" t="n"/>
      <c r="FA432" s="161" t="n"/>
      <c r="FB432" s="161" t="n"/>
      <c r="FC432" s="161" t="n"/>
      <c r="FD432" s="161" t="n"/>
      <c r="FE432" s="161" t="n"/>
      <c r="FF432" s="161" t="n"/>
      <c r="FG432" s="161" t="n"/>
      <c r="FH432" s="161" t="n"/>
      <c r="FI432" s="161" t="n"/>
      <c r="FJ432" s="161" t="n"/>
      <c r="FK432" s="161" t="n"/>
      <c r="FL432" s="161" t="n"/>
      <c r="FM432" s="161" t="n"/>
    </row>
    <row r="433">
      <c r="AV433" s="161">
        <f>+IF(ISERROR(PV($E$13,A434,,D434)),0,(PV($E$13,A434,,D434)))</f>
        <v/>
      </c>
      <c r="AW433" s="161">
        <f>+IF(ISERROR(PV($E$13,A434,,#REF!)),0,(PV($E$13,A434,,#REF!)))</f>
        <v/>
      </c>
    </row>
    <row r="434">
      <c r="AV434" s="161">
        <f>+IF(ISERROR(PV($E$13,A435,,D435)),0,(PV($E$13,A435,,D435)))</f>
        <v/>
      </c>
      <c r="AW434" s="161">
        <f>+IF(ISERROR(PV($E$13,A435,,#REF!)),0,(PV($E$13,A435,,#REF!)))</f>
        <v/>
      </c>
      <c r="ED434" s="161" t="n"/>
      <c r="EE434" s="161" t="n"/>
      <c r="EF434" s="161" t="n"/>
      <c r="EG434" s="161" t="n"/>
      <c r="EH434" s="161" t="n"/>
      <c r="EI434" s="161" t="n"/>
      <c r="EJ434" s="161" t="n"/>
      <c r="EK434" s="161" t="n"/>
      <c r="EL434" s="161" t="n"/>
      <c r="EM434" s="161" t="n"/>
      <c r="EN434" s="161" t="n"/>
      <c r="EO434" s="161" t="n"/>
      <c r="EP434" s="161" t="n"/>
      <c r="EQ434" s="161" t="n"/>
      <c r="ER434" s="161" t="n"/>
      <c r="ES434" s="161" t="n"/>
      <c r="ET434" s="161" t="n"/>
      <c r="EU434" s="161" t="n"/>
      <c r="EV434" s="161" t="n"/>
      <c r="EW434" s="161" t="n"/>
      <c r="EX434" s="161" t="n"/>
      <c r="EY434" s="161" t="n"/>
      <c r="EZ434" s="161" t="n"/>
      <c r="FA434" s="161" t="n"/>
      <c r="FB434" s="161" t="n"/>
      <c r="FC434" s="161" t="n"/>
      <c r="FD434" s="161" t="n"/>
      <c r="FE434" s="161" t="n"/>
      <c r="FF434" s="161" t="n"/>
      <c r="FG434" s="161" t="n"/>
      <c r="FH434" s="161" t="n"/>
      <c r="FI434" s="161" t="n"/>
      <c r="FJ434" s="161" t="n"/>
      <c r="FK434" s="161" t="n"/>
      <c r="FL434" s="161" t="n"/>
      <c r="FM434" s="161" t="n"/>
      <c r="FN434" s="161" t="n"/>
    </row>
    <row r="435">
      <c r="AV435" s="161">
        <f>+IF(ISERROR(PV($E$13,A436,,D436)),0,(PV($E$13,A436,,D436)))</f>
        <v/>
      </c>
      <c r="AW435" s="161">
        <f>+IF(ISERROR(PV($E$13,A436,,#REF!)),0,(PV($E$13,A436,,#REF!)))</f>
        <v/>
      </c>
      <c r="ED435" s="161" t="n"/>
      <c r="EE435" s="161" t="n"/>
      <c r="EF435" s="161" t="n"/>
      <c r="EG435" s="161" t="n"/>
      <c r="EH435" s="161" t="n"/>
      <c r="EI435" s="161" t="n"/>
      <c r="EJ435" s="161" t="n"/>
      <c r="EK435" s="161" t="n"/>
      <c r="EL435" s="161" t="n"/>
      <c r="EM435" s="161" t="n"/>
      <c r="EN435" s="161" t="n"/>
      <c r="EO435" s="161" t="n"/>
      <c r="EP435" s="161" t="n"/>
      <c r="EQ435" s="161" t="n"/>
      <c r="ER435" s="161" t="n"/>
      <c r="ES435" s="161" t="n"/>
      <c r="ET435" s="161" t="n"/>
      <c r="EU435" s="161" t="n"/>
      <c r="EV435" s="161" t="n"/>
      <c r="EW435" s="161" t="n"/>
      <c r="EX435" s="161" t="n"/>
      <c r="EY435" s="161" t="n"/>
      <c r="EZ435" s="161" t="n"/>
      <c r="FA435" s="161" t="n"/>
      <c r="FB435" s="161" t="n"/>
      <c r="FC435" s="161" t="n"/>
      <c r="FD435" s="161" t="n"/>
      <c r="FE435" s="161" t="n"/>
      <c r="FF435" s="161" t="n"/>
      <c r="FG435" s="161" t="n"/>
      <c r="FH435" s="161" t="n"/>
      <c r="FI435" s="161" t="n"/>
      <c r="FJ435" s="161" t="n"/>
      <c r="FK435" s="161" t="n"/>
      <c r="FL435" s="161" t="n"/>
      <c r="FM435" s="161" t="n"/>
      <c r="FN435" s="161" t="n"/>
    </row>
    <row r="436">
      <c r="AV436" s="161">
        <f>+IF(ISERROR(PV($E$13,A437,,D437)),0,(PV($E$13,A437,,D437)))</f>
        <v/>
      </c>
      <c r="AW436" s="161">
        <f>+IF(ISERROR(PV($E$13,A437,,#REF!)),0,(PV($E$13,A437,,#REF!)))</f>
        <v/>
      </c>
      <c r="ED436" s="161" t="n"/>
      <c r="EE436" s="161" t="n"/>
      <c r="EF436" s="161" t="n"/>
      <c r="EG436" s="161" t="n"/>
      <c r="EH436" s="161" t="n"/>
      <c r="EI436" s="161" t="n"/>
      <c r="EJ436" s="161" t="n"/>
      <c r="EK436" s="161" t="n"/>
      <c r="EL436" s="161" t="n"/>
      <c r="EM436" s="161" t="n"/>
      <c r="EN436" s="161" t="n"/>
      <c r="EO436" s="161" t="n"/>
      <c r="EP436" s="161" t="n"/>
      <c r="EQ436" s="161" t="n"/>
      <c r="ER436" s="161" t="n"/>
      <c r="ES436" s="161" t="n"/>
      <c r="ET436" s="161" t="n"/>
      <c r="EU436" s="161" t="n"/>
      <c r="EV436" s="161" t="n"/>
      <c r="EW436" s="161" t="n"/>
      <c r="EX436" s="161" t="n"/>
      <c r="EY436" s="161" t="n"/>
      <c r="EZ436" s="161" t="n"/>
      <c r="FA436" s="161" t="n"/>
      <c r="FB436" s="161" t="n"/>
      <c r="FC436" s="161" t="n"/>
      <c r="FD436" s="161" t="n"/>
      <c r="FE436" s="161" t="n"/>
      <c r="FF436" s="161" t="n"/>
      <c r="FG436" s="161" t="n"/>
      <c r="FH436" s="161" t="n"/>
      <c r="FI436" s="161" t="n"/>
      <c r="FJ436" s="161" t="n"/>
      <c r="FK436" s="161" t="n"/>
      <c r="FL436" s="161" t="n"/>
      <c r="FM436" s="161" t="n"/>
      <c r="FN436" s="161" t="n"/>
    </row>
    <row r="437">
      <c r="AV437" s="161">
        <f>+IF(ISERROR(PV($E$13,A438,,D438)),0,(PV($E$13,A438,,D438)))</f>
        <v/>
      </c>
      <c r="AW437" s="161">
        <f>+IF(ISERROR(PV($E$13,A438,,#REF!)),0,(PV($E$13,A438,,#REF!)))</f>
        <v/>
      </c>
      <c r="ED437" s="161" t="n"/>
      <c r="EE437" s="161" t="n"/>
      <c r="EF437" s="161" t="n"/>
      <c r="EG437" s="161" t="n"/>
      <c r="EH437" s="161" t="n"/>
      <c r="EI437" s="161" t="n"/>
      <c r="EJ437" s="161" t="n"/>
      <c r="EK437" s="161" t="n"/>
      <c r="EL437" s="161" t="n"/>
      <c r="EM437" s="161" t="n"/>
      <c r="EN437" s="161" t="n"/>
      <c r="EO437" s="161" t="n"/>
      <c r="EP437" s="161" t="n"/>
      <c r="EQ437" s="161" t="n"/>
      <c r="ER437" s="161" t="n"/>
      <c r="ES437" s="161" t="n"/>
      <c r="ET437" s="161" t="n"/>
      <c r="EU437" s="161" t="n"/>
      <c r="EV437" s="161" t="n"/>
      <c r="EW437" s="161" t="n"/>
      <c r="EX437" s="161" t="n"/>
      <c r="EY437" s="161" t="n"/>
      <c r="EZ437" s="161" t="n"/>
      <c r="FA437" s="161" t="n"/>
      <c r="FB437" s="161" t="n"/>
      <c r="FC437" s="161" t="n"/>
      <c r="FD437" s="161" t="n"/>
      <c r="FE437" s="161" t="n"/>
      <c r="FF437" s="161" t="n"/>
      <c r="FG437" s="161" t="n"/>
      <c r="FH437" s="161" t="n"/>
      <c r="FI437" s="161" t="n"/>
      <c r="FJ437" s="161" t="n"/>
      <c r="FK437" s="161" t="n"/>
      <c r="FL437" s="161" t="n"/>
      <c r="FM437" s="161" t="n"/>
      <c r="FN437" s="161" t="n"/>
    </row>
    <row r="438">
      <c r="AV438" s="161">
        <f>+IF(ISERROR(PV($E$13,A439,,D439)),0,(PV($E$13,A439,,D439)))</f>
        <v/>
      </c>
      <c r="AW438" s="161">
        <f>+IF(ISERROR(PV($E$13,A439,,#REF!)),0,(PV($E$13,A439,,#REF!)))</f>
        <v/>
      </c>
      <c r="ED438" s="161" t="n"/>
      <c r="EE438" s="161" t="n"/>
      <c r="EF438" s="161" t="n"/>
      <c r="EG438" s="161" t="n"/>
      <c r="EH438" s="161" t="n"/>
      <c r="EI438" s="161" t="n"/>
      <c r="EJ438" s="161" t="n"/>
      <c r="EK438" s="161" t="n"/>
      <c r="EL438" s="161" t="n"/>
      <c r="EM438" s="161" t="n"/>
      <c r="EN438" s="161" t="n"/>
      <c r="EO438" s="161" t="n"/>
      <c r="EP438" s="161" t="n"/>
      <c r="EQ438" s="161" t="n"/>
      <c r="ER438" s="161" t="n"/>
      <c r="ES438" s="161" t="n"/>
      <c r="ET438" s="161" t="n"/>
      <c r="EU438" s="161" t="n"/>
      <c r="EV438" s="161" t="n"/>
      <c r="EW438" s="161" t="n"/>
      <c r="EX438" s="161" t="n"/>
      <c r="EY438" s="161" t="n"/>
      <c r="EZ438" s="161" t="n"/>
      <c r="FA438" s="161" t="n"/>
      <c r="FB438" s="161" t="n"/>
      <c r="FC438" s="161" t="n"/>
      <c r="FD438" s="161" t="n"/>
      <c r="FE438" s="161" t="n"/>
      <c r="FF438" s="161" t="n"/>
      <c r="FG438" s="161" t="n"/>
      <c r="FH438" s="161" t="n"/>
      <c r="FI438" s="161" t="n"/>
      <c r="FJ438" s="161" t="n"/>
      <c r="FK438" s="161" t="n"/>
      <c r="FL438" s="161" t="n"/>
      <c r="FM438" s="161" t="n"/>
      <c r="FN438" s="161" t="n"/>
    </row>
    <row r="439">
      <c r="AV439" s="161">
        <f>+IF(ISERROR(PV($E$13,A440,,D440)),0,(PV($E$13,A440,,D440)))</f>
        <v/>
      </c>
      <c r="AW439" s="161">
        <f>+IF(ISERROR(PV($E$13,A440,,#REF!)),0,(PV($E$13,A440,,#REF!)))</f>
        <v/>
      </c>
      <c r="ED439" s="161" t="n"/>
      <c r="EE439" s="161" t="n"/>
      <c r="EF439" s="161" t="n"/>
      <c r="EG439" s="161" t="n"/>
      <c r="EH439" s="161" t="n"/>
      <c r="EI439" s="161" t="n"/>
      <c r="EJ439" s="161" t="n"/>
      <c r="EK439" s="161" t="n"/>
      <c r="EL439" s="161" t="n"/>
      <c r="EM439" s="161" t="n"/>
      <c r="EN439" s="161" t="n"/>
      <c r="EO439" s="161" t="n"/>
      <c r="EP439" s="161" t="n"/>
      <c r="EQ439" s="161" t="n"/>
      <c r="ER439" s="161" t="n"/>
      <c r="ES439" s="161" t="n"/>
      <c r="ET439" s="161" t="n"/>
      <c r="EU439" s="161" t="n"/>
      <c r="EV439" s="161" t="n"/>
      <c r="EW439" s="161" t="n"/>
      <c r="EX439" s="161" t="n"/>
      <c r="EY439" s="161" t="n"/>
      <c r="EZ439" s="161" t="n"/>
      <c r="FA439" s="161" t="n"/>
      <c r="FB439" s="161" t="n"/>
      <c r="FC439" s="161" t="n"/>
      <c r="FD439" s="161" t="n"/>
      <c r="FE439" s="161" t="n"/>
      <c r="FF439" s="161" t="n"/>
      <c r="FG439" s="161" t="n"/>
      <c r="FH439" s="161" t="n"/>
      <c r="FI439" s="161" t="n"/>
      <c r="FJ439" s="161" t="n"/>
      <c r="FK439" s="161" t="n"/>
      <c r="FL439" s="161" t="n"/>
      <c r="FM439" s="161" t="n"/>
      <c r="FN439" s="161" t="n"/>
    </row>
    <row r="440">
      <c r="AV440" s="161">
        <f>+IF(ISERROR(PV($E$13,A441,,D441)),0,(PV($E$13,A441,,D441)))</f>
        <v/>
      </c>
      <c r="AW440" s="161">
        <f>+IF(ISERROR(PV($E$13,A441,,#REF!)),0,(PV($E$13,A441,,#REF!)))</f>
        <v/>
      </c>
    </row>
    <row r="441">
      <c r="AV441" s="161">
        <f>+IF(ISERROR(PV($E$13,A442,,D442)),0,(PV($E$13,A442,,D442)))</f>
        <v/>
      </c>
      <c r="AW441" s="161">
        <f>+IF(ISERROR(PV($E$13,A442,,#REF!)),0,(PV($E$13,A442,,#REF!)))</f>
        <v/>
      </c>
      <c r="EE441" s="161" t="n"/>
      <c r="EF441" s="161" t="n"/>
      <c r="EG441" s="161" t="n"/>
      <c r="EH441" s="161" t="n"/>
      <c r="EI441" s="161" t="n"/>
      <c r="EJ441" s="161" t="n"/>
      <c r="EK441" s="161" t="n"/>
      <c r="EL441" s="161" t="n"/>
      <c r="EM441" s="161" t="n"/>
      <c r="EN441" s="161" t="n"/>
      <c r="EO441" s="161" t="n"/>
      <c r="EP441" s="161" t="n"/>
      <c r="EQ441" s="161" t="n"/>
      <c r="ER441" s="161" t="n"/>
      <c r="ES441" s="161" t="n"/>
      <c r="ET441" s="161" t="n"/>
      <c r="EU441" s="161" t="n"/>
      <c r="EV441" s="161" t="n"/>
      <c r="EW441" s="161" t="n"/>
      <c r="EX441" s="161" t="n"/>
      <c r="EY441" s="161" t="n"/>
      <c r="EZ441" s="161" t="n"/>
      <c r="FA441" s="161" t="n"/>
      <c r="FB441" s="161" t="n"/>
      <c r="FC441" s="161" t="n"/>
      <c r="FD441" s="161" t="n"/>
      <c r="FE441" s="161" t="n"/>
      <c r="FF441" s="161" t="n"/>
      <c r="FG441" s="161" t="n"/>
      <c r="FH441" s="161" t="n"/>
      <c r="FI441" s="161" t="n"/>
      <c r="FJ441" s="161" t="n"/>
      <c r="FK441" s="161" t="n"/>
      <c r="FL441" s="161" t="n"/>
      <c r="FM441" s="161" t="n"/>
      <c r="FN441" s="161" t="n"/>
      <c r="FO441" s="161" t="n"/>
    </row>
    <row r="442">
      <c r="AV442" s="161">
        <f>+IF(ISERROR(PV($E$13,A443,,D443)),0,(PV($E$13,A443,,D443)))</f>
        <v/>
      </c>
      <c r="AW442" s="161">
        <f>+IF(ISERROR(PV($E$13,A443,,#REF!)),0,(PV($E$13,A443,,#REF!)))</f>
        <v/>
      </c>
      <c r="EE442" s="161" t="n"/>
      <c r="EF442" s="161" t="n"/>
      <c r="EG442" s="161" t="n"/>
      <c r="EH442" s="161" t="n"/>
      <c r="EI442" s="161" t="n"/>
      <c r="EJ442" s="161" t="n"/>
      <c r="EK442" s="161" t="n"/>
      <c r="EL442" s="161" t="n"/>
      <c r="EM442" s="161" t="n"/>
      <c r="EN442" s="161" t="n"/>
      <c r="EO442" s="161" t="n"/>
      <c r="EP442" s="161" t="n"/>
      <c r="EQ442" s="161" t="n"/>
      <c r="ER442" s="161" t="n"/>
      <c r="ES442" s="161" t="n"/>
      <c r="ET442" s="161" t="n"/>
      <c r="EU442" s="161" t="n"/>
      <c r="EV442" s="161" t="n"/>
      <c r="EW442" s="161" t="n"/>
      <c r="EX442" s="161" t="n"/>
      <c r="EY442" s="161" t="n"/>
      <c r="EZ442" s="161" t="n"/>
      <c r="FA442" s="161" t="n"/>
      <c r="FB442" s="161" t="n"/>
      <c r="FC442" s="161" t="n"/>
      <c r="FD442" s="161" t="n"/>
      <c r="FE442" s="161" t="n"/>
      <c r="FF442" s="161" t="n"/>
      <c r="FG442" s="161" t="n"/>
      <c r="FH442" s="161" t="n"/>
      <c r="FI442" s="161" t="n"/>
      <c r="FJ442" s="161" t="n"/>
      <c r="FK442" s="161" t="n"/>
      <c r="FL442" s="161" t="n"/>
      <c r="FM442" s="161" t="n"/>
      <c r="FN442" s="161" t="n"/>
      <c r="FO442" s="161" t="n"/>
    </row>
    <row r="443">
      <c r="AV443" s="161">
        <f>+IF(ISERROR(PV($E$13,A444,,D444)),0,(PV($E$13,A444,,D444)))</f>
        <v/>
      </c>
      <c r="AW443" s="161">
        <f>+IF(ISERROR(PV($E$13,A444,,#REF!)),0,(PV($E$13,A444,,#REF!)))</f>
        <v/>
      </c>
      <c r="EE443" s="161" t="n"/>
      <c r="EF443" s="161" t="n"/>
      <c r="EG443" s="161" t="n"/>
      <c r="EH443" s="161" t="n"/>
      <c r="EI443" s="161" t="n"/>
      <c r="EJ443" s="161" t="n"/>
      <c r="EK443" s="161" t="n"/>
      <c r="EL443" s="161" t="n"/>
      <c r="EM443" s="161" t="n"/>
      <c r="EN443" s="161" t="n"/>
      <c r="EO443" s="161" t="n"/>
      <c r="EP443" s="161" t="n"/>
      <c r="EQ443" s="161" t="n"/>
      <c r="ER443" s="161" t="n"/>
      <c r="ES443" s="161" t="n"/>
      <c r="ET443" s="161" t="n"/>
      <c r="EU443" s="161" t="n"/>
      <c r="EV443" s="161" t="n"/>
      <c r="EW443" s="161" t="n"/>
      <c r="EX443" s="161" t="n"/>
      <c r="EY443" s="161" t="n"/>
      <c r="EZ443" s="161" t="n"/>
      <c r="FA443" s="161" t="n"/>
      <c r="FB443" s="161" t="n"/>
      <c r="FC443" s="161" t="n"/>
      <c r="FD443" s="161" t="n"/>
      <c r="FE443" s="161" t="n"/>
      <c r="FF443" s="161" t="n"/>
      <c r="FG443" s="161" t="n"/>
      <c r="FH443" s="161" t="n"/>
      <c r="FI443" s="161" t="n"/>
      <c r="FJ443" s="161" t="n"/>
      <c r="FK443" s="161" t="n"/>
      <c r="FL443" s="161" t="n"/>
      <c r="FM443" s="161" t="n"/>
      <c r="FN443" s="161" t="n"/>
      <c r="FO443" s="161" t="n"/>
    </row>
    <row r="444">
      <c r="AV444" s="161">
        <f>+IF(ISERROR(PV($E$13,A445,,D445)),0,(PV($E$13,A445,,D445)))</f>
        <v/>
      </c>
      <c r="AW444" s="161">
        <f>+IF(ISERROR(PV($E$13,A445,,#REF!)),0,(PV($E$13,A445,,#REF!)))</f>
        <v/>
      </c>
      <c r="EE444" s="161" t="n"/>
      <c r="EF444" s="161" t="n"/>
      <c r="EG444" s="161" t="n"/>
      <c r="EH444" s="161" t="n"/>
      <c r="EI444" s="161" t="n"/>
      <c r="EJ444" s="161" t="n"/>
      <c r="EK444" s="161" t="n"/>
      <c r="EL444" s="161" t="n"/>
      <c r="EM444" s="161" t="n"/>
      <c r="EN444" s="161" t="n"/>
      <c r="EO444" s="161" t="n"/>
      <c r="EP444" s="161" t="n"/>
      <c r="EQ444" s="161" t="n"/>
      <c r="ER444" s="161" t="n"/>
      <c r="ES444" s="161" t="n"/>
      <c r="ET444" s="161" t="n"/>
      <c r="EU444" s="161" t="n"/>
      <c r="EV444" s="161" t="n"/>
      <c r="EW444" s="161" t="n"/>
      <c r="EX444" s="161" t="n"/>
      <c r="EY444" s="161" t="n"/>
      <c r="EZ444" s="161" t="n"/>
      <c r="FA444" s="161" t="n"/>
      <c r="FB444" s="161" t="n"/>
      <c r="FC444" s="161" t="n"/>
      <c r="FD444" s="161" t="n"/>
      <c r="FE444" s="161" t="n"/>
      <c r="FF444" s="161" t="n"/>
      <c r="FG444" s="161" t="n"/>
      <c r="FH444" s="161" t="n"/>
      <c r="FI444" s="161" t="n"/>
      <c r="FJ444" s="161" t="n"/>
      <c r="FK444" s="161" t="n"/>
      <c r="FL444" s="161" t="n"/>
      <c r="FM444" s="161" t="n"/>
      <c r="FN444" s="161" t="n"/>
      <c r="FO444" s="161" t="n"/>
    </row>
    <row r="445">
      <c r="AV445" s="161">
        <f>+IF(ISERROR(PV($E$13,A446,,D446)),0,(PV($E$13,A446,,D446)))</f>
        <v/>
      </c>
      <c r="AW445" s="161">
        <f>+IF(ISERROR(PV($E$13,A446,,#REF!)),0,(PV($E$13,A446,,#REF!)))</f>
        <v/>
      </c>
      <c r="EE445" s="161" t="n"/>
      <c r="EF445" s="161" t="n"/>
      <c r="EG445" s="161" t="n"/>
      <c r="EH445" s="161" t="n"/>
      <c r="EI445" s="161" t="n"/>
      <c r="EJ445" s="161" t="n"/>
      <c r="EK445" s="161" t="n"/>
      <c r="EL445" s="161" t="n"/>
      <c r="EM445" s="161" t="n"/>
      <c r="EN445" s="161" t="n"/>
      <c r="EO445" s="161" t="n"/>
      <c r="EP445" s="161" t="n"/>
      <c r="EQ445" s="161" t="n"/>
      <c r="ER445" s="161" t="n"/>
      <c r="ES445" s="161" t="n"/>
      <c r="ET445" s="161" t="n"/>
      <c r="EU445" s="161" t="n"/>
      <c r="EV445" s="161" t="n"/>
      <c r="EW445" s="161" t="n"/>
      <c r="EX445" s="161" t="n"/>
      <c r="EY445" s="161" t="n"/>
      <c r="EZ445" s="161" t="n"/>
      <c r="FA445" s="161" t="n"/>
      <c r="FB445" s="161" t="n"/>
      <c r="FC445" s="161" t="n"/>
      <c r="FD445" s="161" t="n"/>
      <c r="FE445" s="161" t="n"/>
      <c r="FF445" s="161" t="n"/>
      <c r="FG445" s="161" t="n"/>
      <c r="FH445" s="161" t="n"/>
      <c r="FI445" s="161" t="n"/>
      <c r="FJ445" s="161" t="n"/>
      <c r="FK445" s="161" t="n"/>
      <c r="FL445" s="161" t="n"/>
      <c r="FM445" s="161" t="n"/>
      <c r="FN445" s="161" t="n"/>
      <c r="FO445" s="161" t="n"/>
    </row>
    <row r="446">
      <c r="AV446" s="161">
        <f>+IF(ISERROR(PV($E$13,A447,,D447)),0,(PV($E$13,A447,,D447)))</f>
        <v/>
      </c>
      <c r="AW446" s="161">
        <f>+IF(ISERROR(PV($E$13,A447,,#REF!)),0,(PV($E$13,A447,,#REF!)))</f>
        <v/>
      </c>
      <c r="EE446" s="161" t="n"/>
      <c r="EF446" s="161" t="n"/>
      <c r="EG446" s="161" t="n"/>
      <c r="EH446" s="161" t="n"/>
      <c r="EI446" s="161" t="n"/>
      <c r="EJ446" s="161" t="n"/>
      <c r="EK446" s="161" t="n"/>
      <c r="EL446" s="161" t="n"/>
      <c r="EM446" s="161" t="n"/>
      <c r="EN446" s="161" t="n"/>
      <c r="EO446" s="161" t="n"/>
      <c r="EP446" s="161" t="n"/>
      <c r="EQ446" s="161" t="n"/>
      <c r="ER446" s="161" t="n"/>
      <c r="ES446" s="161" t="n"/>
      <c r="ET446" s="161" t="n"/>
      <c r="EU446" s="161" t="n"/>
      <c r="EV446" s="161" t="n"/>
      <c r="EW446" s="161" t="n"/>
      <c r="EX446" s="161" t="n"/>
      <c r="EY446" s="161" t="n"/>
      <c r="EZ446" s="161" t="n"/>
      <c r="FA446" s="161" t="n"/>
      <c r="FB446" s="161" t="n"/>
      <c r="FC446" s="161" t="n"/>
      <c r="FD446" s="161" t="n"/>
      <c r="FE446" s="161" t="n"/>
      <c r="FF446" s="161" t="n"/>
      <c r="FG446" s="161" t="n"/>
      <c r="FH446" s="161" t="n"/>
      <c r="FI446" s="161" t="n"/>
      <c r="FJ446" s="161" t="n"/>
      <c r="FK446" s="161" t="n"/>
      <c r="FL446" s="161" t="n"/>
      <c r="FM446" s="161" t="n"/>
      <c r="FN446" s="161" t="n"/>
      <c r="FO446" s="161" t="n"/>
    </row>
    <row r="447">
      <c r="AV447" s="161">
        <f>+IF(ISERROR(PV($E$13,A448,,D448)),0,(PV($E$13,A448,,D448)))</f>
        <v/>
      </c>
      <c r="AW447" s="161">
        <f>+IF(ISERROR(PV($E$13,A448,,#REF!)),0,(PV($E$13,A448,,#REF!)))</f>
        <v/>
      </c>
    </row>
    <row r="448">
      <c r="AV448" s="161">
        <f>+IF(ISERROR(PV($E$13,A449,,D449)),0,(PV($E$13,A449,,D449)))</f>
        <v/>
      </c>
      <c r="AW448" s="161">
        <f>+IF(ISERROR(PV($E$13,A449,,#REF!)),0,(PV($E$13,A449,,#REF!)))</f>
        <v/>
      </c>
      <c r="EF448" s="161" t="n"/>
      <c r="EG448" s="161" t="n"/>
      <c r="EH448" s="161" t="n"/>
      <c r="EI448" s="161" t="n"/>
      <c r="EJ448" s="161" t="n"/>
      <c r="EK448" s="161" t="n"/>
      <c r="EL448" s="161" t="n"/>
      <c r="EM448" s="161" t="n"/>
      <c r="EN448" s="161" t="n"/>
      <c r="EO448" s="161" t="n"/>
      <c r="EP448" s="161" t="n"/>
      <c r="EQ448" s="161" t="n"/>
      <c r="ER448" s="161" t="n"/>
      <c r="ES448" s="161" t="n"/>
      <c r="ET448" s="161" t="n"/>
      <c r="EU448" s="161" t="n"/>
      <c r="EV448" s="161" t="n"/>
      <c r="EW448" s="161" t="n"/>
      <c r="EX448" s="161" t="n"/>
      <c r="EY448" s="161" t="n"/>
      <c r="EZ448" s="161" t="n"/>
      <c r="FA448" s="161" t="n"/>
      <c r="FB448" s="161" t="n"/>
      <c r="FC448" s="161" t="n"/>
      <c r="FD448" s="161" t="n"/>
      <c r="FE448" s="161" t="n"/>
      <c r="FF448" s="161" t="n"/>
      <c r="FG448" s="161" t="n"/>
      <c r="FH448" s="161" t="n"/>
      <c r="FI448" s="161" t="n"/>
      <c r="FJ448" s="161" t="n"/>
      <c r="FK448" s="161" t="n"/>
      <c r="FL448" s="161" t="n"/>
      <c r="FM448" s="161" t="n"/>
      <c r="FN448" s="161" t="n"/>
      <c r="FO448" s="161" t="n"/>
      <c r="FP448" s="161" t="n"/>
    </row>
    <row r="449">
      <c r="AV449" s="161">
        <f>+IF(ISERROR(PV($E$13,A450,,D450)),0,(PV($E$13,A450,,D450)))</f>
        <v/>
      </c>
      <c r="AW449" s="161">
        <f>+IF(ISERROR(PV($E$13,A450,,#REF!)),0,(PV($E$13,A450,,#REF!)))</f>
        <v/>
      </c>
      <c r="EF449" s="161" t="n"/>
      <c r="EG449" s="161" t="n"/>
      <c r="EH449" s="161" t="n"/>
      <c r="EI449" s="161" t="n"/>
      <c r="EJ449" s="161" t="n"/>
      <c r="EK449" s="161" t="n"/>
      <c r="EL449" s="161" t="n"/>
      <c r="EM449" s="161" t="n"/>
      <c r="EN449" s="161" t="n"/>
      <c r="EO449" s="161" t="n"/>
      <c r="EP449" s="161" t="n"/>
      <c r="EQ449" s="161" t="n"/>
      <c r="ER449" s="161" t="n"/>
      <c r="ES449" s="161" t="n"/>
      <c r="ET449" s="161" t="n"/>
      <c r="EU449" s="161" t="n"/>
      <c r="EV449" s="161" t="n"/>
      <c r="EW449" s="161" t="n"/>
      <c r="EX449" s="161" t="n"/>
      <c r="EY449" s="161" t="n"/>
      <c r="EZ449" s="161" t="n"/>
      <c r="FA449" s="161" t="n"/>
      <c r="FB449" s="161" t="n"/>
      <c r="FC449" s="161" t="n"/>
      <c r="FD449" s="161" t="n"/>
      <c r="FE449" s="161" t="n"/>
      <c r="FF449" s="161" t="n"/>
      <c r="FG449" s="161" t="n"/>
      <c r="FH449" s="161" t="n"/>
      <c r="FI449" s="161" t="n"/>
      <c r="FJ449" s="161" t="n"/>
      <c r="FK449" s="161" t="n"/>
      <c r="FL449" s="161" t="n"/>
      <c r="FM449" s="161" t="n"/>
      <c r="FN449" s="161" t="n"/>
      <c r="FO449" s="161" t="n"/>
      <c r="FP449" s="161" t="n"/>
    </row>
    <row r="450">
      <c r="AV450" s="161">
        <f>+IF(ISERROR(PV($E$13,A451,,D451)),0,(PV($E$13,A451,,D451)))</f>
        <v/>
      </c>
      <c r="AW450" s="161">
        <f>+IF(ISERROR(PV($E$13,A451,,#REF!)),0,(PV($E$13,A451,,#REF!)))</f>
        <v/>
      </c>
      <c r="EF450" s="161" t="n"/>
      <c r="EG450" s="161" t="n"/>
      <c r="EH450" s="161" t="n"/>
      <c r="EI450" s="161" t="n"/>
      <c r="EJ450" s="161" t="n"/>
      <c r="EK450" s="161" t="n"/>
      <c r="EL450" s="161" t="n"/>
      <c r="EM450" s="161" t="n"/>
      <c r="EN450" s="161" t="n"/>
      <c r="EO450" s="161" t="n"/>
      <c r="EP450" s="161" t="n"/>
      <c r="EQ450" s="161" t="n"/>
      <c r="ER450" s="161" t="n"/>
      <c r="ES450" s="161" t="n"/>
      <c r="ET450" s="161" t="n"/>
      <c r="EU450" s="161" t="n"/>
      <c r="EV450" s="161" t="n"/>
      <c r="EW450" s="161" t="n"/>
      <c r="EX450" s="161" t="n"/>
      <c r="EY450" s="161" t="n"/>
      <c r="EZ450" s="161" t="n"/>
      <c r="FA450" s="161" t="n"/>
      <c r="FB450" s="161" t="n"/>
      <c r="FC450" s="161" t="n"/>
      <c r="FD450" s="161" t="n"/>
      <c r="FE450" s="161" t="n"/>
      <c r="FF450" s="161" t="n"/>
      <c r="FG450" s="161" t="n"/>
      <c r="FH450" s="161" t="n"/>
      <c r="FI450" s="161" t="n"/>
      <c r="FJ450" s="161" t="n"/>
      <c r="FK450" s="161" t="n"/>
      <c r="FL450" s="161" t="n"/>
      <c r="FM450" s="161" t="n"/>
      <c r="FN450" s="161" t="n"/>
      <c r="FO450" s="161" t="n"/>
      <c r="FP450" s="161" t="n"/>
    </row>
    <row r="451">
      <c r="AV451" s="161">
        <f>+IF(ISERROR(PV($E$13,A452,,D452)),0,(PV($E$13,A452,,D452)))</f>
        <v/>
      </c>
      <c r="AW451" s="161">
        <f>+IF(ISERROR(PV($E$13,A452,,#REF!)),0,(PV($E$13,A452,,#REF!)))</f>
        <v/>
      </c>
      <c r="EF451" s="161" t="n"/>
      <c r="EG451" s="161" t="n"/>
      <c r="EH451" s="161" t="n"/>
      <c r="EI451" s="161" t="n"/>
      <c r="EJ451" s="161" t="n"/>
      <c r="EK451" s="161" t="n"/>
      <c r="EL451" s="161" t="n"/>
      <c r="EM451" s="161" t="n"/>
      <c r="EN451" s="161" t="n"/>
      <c r="EO451" s="161" t="n"/>
      <c r="EP451" s="161" t="n"/>
      <c r="EQ451" s="161" t="n"/>
      <c r="ER451" s="161" t="n"/>
      <c r="ES451" s="161" t="n"/>
      <c r="ET451" s="161" t="n"/>
      <c r="EU451" s="161" t="n"/>
      <c r="EV451" s="161" t="n"/>
      <c r="EW451" s="161" t="n"/>
      <c r="EX451" s="161" t="n"/>
      <c r="EY451" s="161" t="n"/>
      <c r="EZ451" s="161" t="n"/>
      <c r="FA451" s="161" t="n"/>
      <c r="FB451" s="161" t="n"/>
      <c r="FC451" s="161" t="n"/>
      <c r="FD451" s="161" t="n"/>
      <c r="FE451" s="161" t="n"/>
      <c r="FF451" s="161" t="n"/>
      <c r="FG451" s="161" t="n"/>
      <c r="FH451" s="161" t="n"/>
      <c r="FI451" s="161" t="n"/>
      <c r="FJ451" s="161" t="n"/>
      <c r="FK451" s="161" t="n"/>
      <c r="FL451" s="161" t="n"/>
      <c r="FM451" s="161" t="n"/>
      <c r="FN451" s="161" t="n"/>
      <c r="FO451" s="161" t="n"/>
      <c r="FP451" s="161" t="n"/>
    </row>
    <row r="452">
      <c r="AV452" s="161">
        <f>+IF(ISERROR(PV($E$13,A453,,D453)),0,(PV($E$13,A453,,D453)))</f>
        <v/>
      </c>
      <c r="AW452" s="161">
        <f>+IF(ISERROR(PV($E$13,A453,,#REF!)),0,(PV($E$13,A453,,#REF!)))</f>
        <v/>
      </c>
      <c r="EF452" s="161" t="n"/>
      <c r="EG452" s="161" t="n"/>
      <c r="EH452" s="161" t="n"/>
      <c r="EI452" s="161" t="n"/>
      <c r="EJ452" s="161" t="n"/>
      <c r="EK452" s="161" t="n"/>
      <c r="EL452" s="161" t="n"/>
      <c r="EM452" s="161" t="n"/>
      <c r="EN452" s="161" t="n"/>
      <c r="EO452" s="161" t="n"/>
      <c r="EP452" s="161" t="n"/>
      <c r="EQ452" s="161" t="n"/>
      <c r="ER452" s="161" t="n"/>
      <c r="ES452" s="161" t="n"/>
      <c r="ET452" s="161" t="n"/>
      <c r="EU452" s="161" t="n"/>
      <c r="EV452" s="161" t="n"/>
      <c r="EW452" s="161" t="n"/>
      <c r="EX452" s="161" t="n"/>
      <c r="EY452" s="161" t="n"/>
      <c r="EZ452" s="161" t="n"/>
      <c r="FA452" s="161" t="n"/>
      <c r="FB452" s="161" t="n"/>
      <c r="FC452" s="161" t="n"/>
      <c r="FD452" s="161" t="n"/>
      <c r="FE452" s="161" t="n"/>
      <c r="FF452" s="161" t="n"/>
      <c r="FG452" s="161" t="n"/>
      <c r="FH452" s="161" t="n"/>
      <c r="FI452" s="161" t="n"/>
      <c r="FJ452" s="161" t="n"/>
      <c r="FK452" s="161" t="n"/>
      <c r="FL452" s="161" t="n"/>
      <c r="FM452" s="161" t="n"/>
      <c r="FN452" s="161" t="n"/>
      <c r="FO452" s="161" t="n"/>
      <c r="FP452" s="161" t="n"/>
    </row>
    <row r="453">
      <c r="AV453" s="161">
        <f>+IF(ISERROR(PV($E$13,A454,,D454)),0,(PV($E$13,A454,,D454)))</f>
        <v/>
      </c>
      <c r="AW453" s="161">
        <f>+IF(ISERROR(PV($E$13,A454,,#REF!)),0,(PV($E$13,A454,,#REF!)))</f>
        <v/>
      </c>
      <c r="EF453" s="161" t="n"/>
      <c r="EG453" s="161" t="n"/>
      <c r="EH453" s="161" t="n"/>
      <c r="EI453" s="161" t="n"/>
      <c r="EJ453" s="161" t="n"/>
      <c r="EK453" s="161" t="n"/>
      <c r="EL453" s="161" t="n"/>
      <c r="EM453" s="161" t="n"/>
      <c r="EN453" s="161" t="n"/>
      <c r="EO453" s="161" t="n"/>
      <c r="EP453" s="161" t="n"/>
      <c r="EQ453" s="161" t="n"/>
      <c r="ER453" s="161" t="n"/>
      <c r="ES453" s="161" t="n"/>
      <c r="ET453" s="161" t="n"/>
      <c r="EU453" s="161" t="n"/>
      <c r="EV453" s="161" t="n"/>
      <c r="EW453" s="161" t="n"/>
      <c r="EX453" s="161" t="n"/>
      <c r="EY453" s="161" t="n"/>
      <c r="EZ453" s="161" t="n"/>
      <c r="FA453" s="161" t="n"/>
      <c r="FB453" s="161" t="n"/>
      <c r="FC453" s="161" t="n"/>
      <c r="FD453" s="161" t="n"/>
      <c r="FE453" s="161" t="n"/>
      <c r="FF453" s="161" t="n"/>
      <c r="FG453" s="161" t="n"/>
      <c r="FH453" s="161" t="n"/>
      <c r="FI453" s="161" t="n"/>
      <c r="FJ453" s="161" t="n"/>
      <c r="FK453" s="161" t="n"/>
      <c r="FL453" s="161" t="n"/>
      <c r="FM453" s="161" t="n"/>
      <c r="FN453" s="161" t="n"/>
      <c r="FO453" s="161" t="n"/>
      <c r="FP453" s="161" t="n"/>
    </row>
    <row r="454">
      <c r="AV454" s="161">
        <f>+IF(ISERROR(PV($E$13,A455,,D455)),0,(PV($E$13,A455,,D455)))</f>
        <v/>
      </c>
      <c r="AW454" s="161">
        <f>+IF(ISERROR(PV($E$13,A455,,#REF!)),0,(PV($E$13,A455,,#REF!)))</f>
        <v/>
      </c>
    </row>
    <row r="455">
      <c r="AV455" s="161">
        <f>+IF(ISERROR(PV($E$13,A456,,D456)),0,(PV($E$13,A456,,D456)))</f>
        <v/>
      </c>
      <c r="AW455" s="161">
        <f>+IF(ISERROR(PV($E$13,A456,,#REF!)),0,(PV($E$13,A456,,#REF!)))</f>
        <v/>
      </c>
      <c r="EG455" s="161" t="n"/>
      <c r="EH455" s="161" t="n"/>
      <c r="EI455" s="161" t="n"/>
      <c r="EJ455" s="161" t="n"/>
      <c r="EK455" s="161" t="n"/>
      <c r="EL455" s="161" t="n"/>
      <c r="EM455" s="161" t="n"/>
      <c r="EN455" s="161" t="n"/>
      <c r="EO455" s="161" t="n"/>
      <c r="EP455" s="161" t="n"/>
      <c r="EQ455" s="161" t="n"/>
      <c r="ER455" s="161" t="n"/>
      <c r="ES455" s="161" t="n"/>
      <c r="ET455" s="161" t="n"/>
      <c r="EU455" s="161" t="n"/>
      <c r="EV455" s="161" t="n"/>
      <c r="EW455" s="161" t="n"/>
      <c r="EX455" s="161" t="n"/>
      <c r="EY455" s="161" t="n"/>
      <c r="EZ455" s="161" t="n"/>
      <c r="FA455" s="161" t="n"/>
      <c r="FB455" s="161" t="n"/>
      <c r="FC455" s="161" t="n"/>
      <c r="FD455" s="161" t="n"/>
      <c r="FE455" s="161" t="n"/>
      <c r="FF455" s="161" t="n"/>
      <c r="FG455" s="161" t="n"/>
      <c r="FH455" s="161" t="n"/>
      <c r="FI455" s="161" t="n"/>
      <c r="FJ455" s="161" t="n"/>
      <c r="FK455" s="161" t="n"/>
      <c r="FL455" s="161" t="n"/>
      <c r="FM455" s="161" t="n"/>
      <c r="FN455" s="161" t="n"/>
      <c r="FO455" s="161" t="n"/>
      <c r="FP455" s="161" t="n"/>
      <c r="FQ455" s="161" t="n"/>
    </row>
    <row r="456">
      <c r="AV456" s="161">
        <f>+IF(ISERROR(PV($E$13,A457,,D457)),0,(PV($E$13,A457,,D457)))</f>
        <v/>
      </c>
      <c r="AW456" s="161">
        <f>+IF(ISERROR(PV($E$13,A457,,#REF!)),0,(PV($E$13,A457,,#REF!)))</f>
        <v/>
      </c>
      <c r="EG456" s="161" t="n"/>
      <c r="EH456" s="161" t="n"/>
      <c r="EI456" s="161" t="n"/>
      <c r="EJ456" s="161" t="n"/>
      <c r="EK456" s="161" t="n"/>
      <c r="EL456" s="161" t="n"/>
      <c r="EM456" s="161" t="n"/>
      <c r="EN456" s="161" t="n"/>
      <c r="EO456" s="161" t="n"/>
      <c r="EP456" s="161" t="n"/>
      <c r="EQ456" s="161" t="n"/>
      <c r="ER456" s="161" t="n"/>
      <c r="ES456" s="161" t="n"/>
      <c r="ET456" s="161" t="n"/>
      <c r="EU456" s="161" t="n"/>
      <c r="EV456" s="161" t="n"/>
      <c r="EW456" s="161" t="n"/>
      <c r="EX456" s="161" t="n"/>
      <c r="EY456" s="161" t="n"/>
      <c r="EZ456" s="161" t="n"/>
      <c r="FA456" s="161" t="n"/>
      <c r="FB456" s="161" t="n"/>
      <c r="FC456" s="161" t="n"/>
      <c r="FD456" s="161" t="n"/>
      <c r="FE456" s="161" t="n"/>
      <c r="FF456" s="161" t="n"/>
      <c r="FG456" s="161" t="n"/>
      <c r="FH456" s="161" t="n"/>
      <c r="FI456" s="161" t="n"/>
      <c r="FJ456" s="161" t="n"/>
      <c r="FK456" s="161" t="n"/>
      <c r="FL456" s="161" t="n"/>
      <c r="FM456" s="161" t="n"/>
      <c r="FN456" s="161" t="n"/>
      <c r="FO456" s="161" t="n"/>
      <c r="FP456" s="161" t="n"/>
      <c r="FQ456" s="161" t="n"/>
    </row>
    <row r="457">
      <c r="AV457" s="161">
        <f>+IF(ISERROR(PV($E$13,A458,,D458)),0,(PV($E$13,A458,,D458)))</f>
        <v/>
      </c>
      <c r="AW457" s="161">
        <f>+IF(ISERROR(PV($E$13,A458,,#REF!)),0,(PV($E$13,A458,,#REF!)))</f>
        <v/>
      </c>
      <c r="EG457" s="161" t="n"/>
      <c r="EH457" s="161" t="n"/>
      <c r="EI457" s="161" t="n"/>
      <c r="EJ457" s="161" t="n"/>
      <c r="EK457" s="161" t="n"/>
      <c r="EL457" s="161" t="n"/>
      <c r="EM457" s="161" t="n"/>
      <c r="EN457" s="161" t="n"/>
      <c r="EO457" s="161" t="n"/>
      <c r="EP457" s="161" t="n"/>
      <c r="EQ457" s="161" t="n"/>
      <c r="ER457" s="161" t="n"/>
      <c r="ES457" s="161" t="n"/>
      <c r="ET457" s="161" t="n"/>
      <c r="EU457" s="161" t="n"/>
      <c r="EV457" s="161" t="n"/>
      <c r="EW457" s="161" t="n"/>
      <c r="EX457" s="161" t="n"/>
      <c r="EY457" s="161" t="n"/>
      <c r="EZ457" s="161" t="n"/>
      <c r="FA457" s="161" t="n"/>
      <c r="FB457" s="161" t="n"/>
      <c r="FC457" s="161" t="n"/>
      <c r="FD457" s="161" t="n"/>
      <c r="FE457" s="161" t="n"/>
      <c r="FF457" s="161" t="n"/>
      <c r="FG457" s="161" t="n"/>
      <c r="FH457" s="161" t="n"/>
      <c r="FI457" s="161" t="n"/>
      <c r="FJ457" s="161" t="n"/>
      <c r="FK457" s="161" t="n"/>
      <c r="FL457" s="161" t="n"/>
      <c r="FM457" s="161" t="n"/>
      <c r="FN457" s="161" t="n"/>
      <c r="FO457" s="161" t="n"/>
      <c r="FP457" s="161" t="n"/>
      <c r="FQ457" s="161" t="n"/>
    </row>
    <row r="458">
      <c r="AV458" s="161">
        <f>+IF(ISERROR(PV($E$13,A459,,D459)),0,(PV($E$13,A459,,D459)))</f>
        <v/>
      </c>
      <c r="AW458" s="161">
        <f>+IF(ISERROR(PV($E$13,A459,,#REF!)),0,(PV($E$13,A459,,#REF!)))</f>
        <v/>
      </c>
      <c r="EG458" s="161" t="n"/>
      <c r="EH458" s="161" t="n"/>
      <c r="EI458" s="161" t="n"/>
      <c r="EJ458" s="161" t="n"/>
      <c r="EK458" s="161" t="n"/>
      <c r="EL458" s="161" t="n"/>
      <c r="EM458" s="161" t="n"/>
      <c r="EN458" s="161" t="n"/>
      <c r="EO458" s="161" t="n"/>
      <c r="EP458" s="161" t="n"/>
      <c r="EQ458" s="161" t="n"/>
      <c r="ER458" s="161" t="n"/>
      <c r="ES458" s="161" t="n"/>
      <c r="ET458" s="161" t="n"/>
      <c r="EU458" s="161" t="n"/>
      <c r="EV458" s="161" t="n"/>
      <c r="EW458" s="161" t="n"/>
      <c r="EX458" s="161" t="n"/>
      <c r="EY458" s="161" t="n"/>
      <c r="EZ458" s="161" t="n"/>
      <c r="FA458" s="161" t="n"/>
      <c r="FB458" s="161" t="n"/>
      <c r="FC458" s="161" t="n"/>
      <c r="FD458" s="161" t="n"/>
      <c r="FE458" s="161" t="n"/>
      <c r="FF458" s="161" t="n"/>
      <c r="FG458" s="161" t="n"/>
      <c r="FH458" s="161" t="n"/>
      <c r="FI458" s="161" t="n"/>
      <c r="FJ458" s="161" t="n"/>
      <c r="FK458" s="161" t="n"/>
      <c r="FL458" s="161" t="n"/>
      <c r="FM458" s="161" t="n"/>
      <c r="FN458" s="161" t="n"/>
      <c r="FO458" s="161" t="n"/>
      <c r="FP458" s="161" t="n"/>
      <c r="FQ458" s="161" t="n"/>
    </row>
    <row r="459">
      <c r="AV459" s="161">
        <f>+IF(ISERROR(PV($E$13,A460,,D460)),0,(PV($E$13,A460,,D460)))</f>
        <v/>
      </c>
      <c r="AW459" s="161">
        <f>+IF(ISERROR(PV($E$13,A460,,#REF!)),0,(PV($E$13,A460,,#REF!)))</f>
        <v/>
      </c>
      <c r="EG459" s="161" t="n"/>
      <c r="EH459" s="161" t="n"/>
      <c r="EI459" s="161" t="n"/>
      <c r="EJ459" s="161" t="n"/>
      <c r="EK459" s="161" t="n"/>
      <c r="EL459" s="161" t="n"/>
      <c r="EM459" s="161" t="n"/>
      <c r="EN459" s="161" t="n"/>
      <c r="EO459" s="161" t="n"/>
      <c r="EP459" s="161" t="n"/>
      <c r="EQ459" s="161" t="n"/>
      <c r="ER459" s="161" t="n"/>
      <c r="ES459" s="161" t="n"/>
      <c r="ET459" s="161" t="n"/>
      <c r="EU459" s="161" t="n"/>
      <c r="EV459" s="161" t="n"/>
      <c r="EW459" s="161" t="n"/>
      <c r="EX459" s="161" t="n"/>
      <c r="EY459" s="161" t="n"/>
      <c r="EZ459" s="161" t="n"/>
      <c r="FA459" s="161" t="n"/>
      <c r="FB459" s="161" t="n"/>
      <c r="FC459" s="161" t="n"/>
      <c r="FD459" s="161" t="n"/>
      <c r="FE459" s="161" t="n"/>
      <c r="FF459" s="161" t="n"/>
      <c r="FG459" s="161" t="n"/>
      <c r="FH459" s="161" t="n"/>
      <c r="FI459" s="161" t="n"/>
      <c r="FJ459" s="161" t="n"/>
      <c r="FK459" s="161" t="n"/>
      <c r="FL459" s="161" t="n"/>
      <c r="FM459" s="161" t="n"/>
      <c r="FN459" s="161" t="n"/>
      <c r="FO459" s="161" t="n"/>
      <c r="FP459" s="161" t="n"/>
      <c r="FQ459" s="161" t="n"/>
    </row>
    <row r="460">
      <c r="AV460" s="161">
        <f>+IF(ISERROR(PV($E$13,A461,,D461)),0,(PV($E$13,A461,,D461)))</f>
        <v/>
      </c>
      <c r="AW460" s="161">
        <f>+IF(ISERROR(PV($E$13,A461,,#REF!)),0,(PV($E$13,A461,,#REF!)))</f>
        <v/>
      </c>
      <c r="EG460" s="161" t="n"/>
      <c r="EH460" s="161" t="n"/>
      <c r="EI460" s="161" t="n"/>
      <c r="EJ460" s="161" t="n"/>
      <c r="EK460" s="161" t="n"/>
      <c r="EL460" s="161" t="n"/>
      <c r="EM460" s="161" t="n"/>
      <c r="EN460" s="161" t="n"/>
      <c r="EO460" s="161" t="n"/>
      <c r="EP460" s="161" t="n"/>
      <c r="EQ460" s="161" t="n"/>
      <c r="ER460" s="161" t="n"/>
      <c r="ES460" s="161" t="n"/>
      <c r="ET460" s="161" t="n"/>
      <c r="EU460" s="161" t="n"/>
      <c r="EV460" s="161" t="n"/>
      <c r="EW460" s="161" t="n"/>
      <c r="EX460" s="161" t="n"/>
      <c r="EY460" s="161" t="n"/>
      <c r="EZ460" s="161" t="n"/>
      <c r="FA460" s="161" t="n"/>
      <c r="FB460" s="161" t="n"/>
      <c r="FC460" s="161" t="n"/>
      <c r="FD460" s="161" t="n"/>
      <c r="FE460" s="161" t="n"/>
      <c r="FF460" s="161" t="n"/>
      <c r="FG460" s="161" t="n"/>
      <c r="FH460" s="161" t="n"/>
      <c r="FI460" s="161" t="n"/>
      <c r="FJ460" s="161" t="n"/>
      <c r="FK460" s="161" t="n"/>
      <c r="FL460" s="161" t="n"/>
      <c r="FM460" s="161" t="n"/>
      <c r="FN460" s="161" t="n"/>
      <c r="FO460" s="161" t="n"/>
      <c r="FP460" s="161" t="n"/>
      <c r="FQ460" s="161" t="n"/>
    </row>
    <row r="461">
      <c r="AV461" s="161">
        <f>+IF(ISERROR(PV($E$13,A462,,D462)),0,(PV($E$13,A462,,D462)))</f>
        <v/>
      </c>
      <c r="AW461" s="161">
        <f>+IF(ISERROR(PV($E$13,A462,,#REF!)),0,(PV($E$13,A462,,#REF!)))</f>
        <v/>
      </c>
    </row>
    <row r="462">
      <c r="AV462" s="161">
        <f>+IF(ISERROR(PV($E$13,A463,,D463)),0,(PV($E$13,A463,,D463)))</f>
        <v/>
      </c>
      <c r="AW462" s="161">
        <f>+IF(ISERROR(PV($E$13,A463,,#REF!)),0,(PV($E$13,A463,,#REF!)))</f>
        <v/>
      </c>
    </row>
    <row r="463">
      <c r="AV463" s="161">
        <f>+IF(ISERROR(PV($E$13,A464,,D464)),0,(PV($E$13,A464,,D464)))</f>
        <v/>
      </c>
      <c r="AW463" s="161">
        <f>+IF(ISERROR(PV($E$13,A464,,#REF!)),0,(PV($E$13,A464,,#REF!)))</f>
        <v/>
      </c>
    </row>
    <row r="464">
      <c r="AV464" s="161">
        <f>+IF(ISERROR(PV($E$13,A465,,D465)),0,(PV($E$13,A465,,D465)))</f>
        <v/>
      </c>
      <c r="AW464" s="161">
        <f>+IF(ISERROR(PV($E$13,A465,,#REF!)),0,(PV($E$13,A465,,#REF!)))</f>
        <v/>
      </c>
    </row>
    <row r="465">
      <c r="AV465" s="161">
        <f>+IF(ISERROR(PV($E$13,A466,,D466)),0,(PV($E$13,A466,,D466)))</f>
        <v/>
      </c>
      <c r="AW465" s="161">
        <f>+IF(ISERROR(PV($E$13,A466,,#REF!)),0,(PV($E$13,A466,,#REF!)))</f>
        <v/>
      </c>
    </row>
    <row r="466">
      <c r="AV466" s="161">
        <f>+IF(ISERROR(PV($E$13,A467,,D467)),0,(PV($E$13,A467,,D467)))</f>
        <v/>
      </c>
      <c r="AW466" s="161">
        <f>+IF(ISERROR(PV($E$13,A467,,#REF!)),0,(PV($E$13,A467,,#REF!)))</f>
        <v/>
      </c>
    </row>
    <row r="467">
      <c r="AV467" s="161">
        <f>+IF(ISERROR(PV($E$13,A468,,D468)),0,(PV($E$13,A468,,D468)))</f>
        <v/>
      </c>
      <c r="AW467" s="161">
        <f>+IF(ISERROR(PV($E$13,A468,,#REF!)),0,(PV($E$13,A468,,#REF!)))</f>
        <v/>
      </c>
    </row>
    <row r="468">
      <c r="AV468" s="161">
        <f>+IF(ISERROR(PV($E$13,A469,,D469)),0,(PV($E$13,A469,,D469)))</f>
        <v/>
      </c>
      <c r="AW468" s="161">
        <f>+IF(ISERROR(PV($E$13,A469,,#REF!)),0,(PV($E$13,A469,,#REF!)))</f>
        <v/>
      </c>
    </row>
    <row r="469">
      <c r="AV469" s="161">
        <f>+IF(ISERROR(PV($E$13,A470,,D470)),0,(PV($E$13,A470,,D470)))</f>
        <v/>
      </c>
      <c r="AW469" s="161">
        <f>+IF(ISERROR(PV($E$13,A470,,#REF!)),0,(PV($E$13,A470,,#REF!)))</f>
        <v/>
      </c>
    </row>
    <row r="470">
      <c r="AV470" s="161">
        <f>+IF(ISERROR(PV($E$13,A471,,D471)),0,(PV($E$13,A471,,D471)))</f>
        <v/>
      </c>
      <c r="AW470" s="161">
        <f>+IF(ISERROR(PV($E$13,A471,,#REF!)),0,(PV($E$13,A471,,#REF!)))</f>
        <v/>
      </c>
    </row>
    <row r="471">
      <c r="AV471" s="161">
        <f>+IF(ISERROR(PV($E$13,A472,,D472)),0,(PV($E$13,A472,,D472)))</f>
        <v/>
      </c>
      <c r="AW471" s="161">
        <f>+IF(ISERROR(PV($E$13,A472,,#REF!)),0,(PV($E$13,A472,,#REF!)))</f>
        <v/>
      </c>
    </row>
    <row r="472">
      <c r="AV472" s="161">
        <f>+IF(ISERROR(PV($E$13,A473,,D473)),0,(PV($E$13,A473,,D473)))</f>
        <v/>
      </c>
      <c r="AW472" s="161">
        <f>+IF(ISERROR(PV($E$13,A473,,#REF!)),0,(PV($E$13,A473,,#REF!)))</f>
        <v/>
      </c>
    </row>
    <row r="473">
      <c r="AV473" s="161">
        <f>+IF(ISERROR(PV($E$13,A474,,D474)),0,(PV($E$13,A474,,D474)))</f>
        <v/>
      </c>
      <c r="AW473" s="161">
        <f>+IF(ISERROR(PV($E$13,A474,,#REF!)),0,(PV($E$13,A474,,#REF!)))</f>
        <v/>
      </c>
    </row>
    <row r="474">
      <c r="AV474" s="161">
        <f>+IF(ISERROR(PV($E$13,A475,,D475)),0,(PV($E$13,A475,,D475)))</f>
        <v/>
      </c>
      <c r="AW474" s="161">
        <f>+IF(ISERROR(PV($E$13,A475,,#REF!)),0,(PV($E$13,A475,,#REF!)))</f>
        <v/>
      </c>
    </row>
    <row r="475">
      <c r="AV475" s="161">
        <f>+IF(ISERROR(PV($E$13,A476,,D476)),0,(PV($E$13,A476,,D476)))</f>
        <v/>
      </c>
      <c r="AW475" s="161">
        <f>+IF(ISERROR(PV($E$13,A476,,#REF!)),0,(PV($E$13,A476,,#REF!)))</f>
        <v/>
      </c>
    </row>
    <row r="476">
      <c r="AV476" s="161">
        <f>+IF(ISERROR(PV($E$13,A477,,D477)),0,(PV($E$13,A477,,D477)))</f>
        <v/>
      </c>
      <c r="AW476" s="161">
        <f>+IF(ISERROR(PV($E$13,A477,,#REF!)),0,(PV($E$13,A477,,#REF!)))</f>
        <v/>
      </c>
    </row>
    <row r="477">
      <c r="AV477" s="161">
        <f>+IF(ISERROR(PV($E$13,A478,,D478)),0,(PV($E$13,A478,,D478)))</f>
        <v/>
      </c>
      <c r="AW477" s="161">
        <f>+IF(ISERROR(PV($E$13,A478,,#REF!)),0,(PV($E$13,A478,,#REF!)))</f>
        <v/>
      </c>
    </row>
    <row r="478">
      <c r="AV478" s="161">
        <f>+IF(ISERROR(PV($E$13,A479,,D479)),0,(PV($E$13,A479,,D479)))</f>
        <v/>
      </c>
      <c r="AW478" s="161">
        <f>+IF(ISERROR(PV($E$13,A479,,#REF!)),0,(PV($E$13,A479,,#REF!)))</f>
        <v/>
      </c>
    </row>
    <row r="479">
      <c r="AV479" s="161">
        <f>+IF(ISERROR(PV($E$13,A480,,D480)),0,(PV($E$13,A480,,D480)))</f>
        <v/>
      </c>
      <c r="AW479" s="161">
        <f>+IF(ISERROR(PV($E$13,A480,,#REF!)),0,(PV($E$13,A480,,#REF!)))</f>
        <v/>
      </c>
    </row>
    <row r="480">
      <c r="AV480" s="161">
        <f>+IF(ISERROR(PV($E$13,A481,,D481)),0,(PV($E$13,A481,,D481)))</f>
        <v/>
      </c>
      <c r="AW480" s="161">
        <f>+IF(ISERROR(PV($E$13,A481,,#REF!)),0,(PV($E$13,A481,,#REF!)))</f>
        <v/>
      </c>
    </row>
    <row r="481">
      <c r="AV481" s="161">
        <f>+IF(ISERROR(PV($E$13,A482,,D482)),0,(PV($E$13,A482,,D482)))</f>
        <v/>
      </c>
      <c r="AW481" s="161">
        <f>+IF(ISERROR(PV($E$13,A482,,#REF!)),0,(PV($E$13,A482,,#REF!)))</f>
        <v/>
      </c>
    </row>
    <row r="482">
      <c r="AV482" s="161">
        <f>+IF(ISERROR(PV($E$13,A483,,D483)),0,(PV($E$13,A483,,D483)))</f>
        <v/>
      </c>
      <c r="AW482" s="161">
        <f>+IF(ISERROR(PV($E$13,A483,,#REF!)),0,(PV($E$13,A483,,#REF!)))</f>
        <v/>
      </c>
    </row>
    <row r="483">
      <c r="AV483" s="161">
        <f>+IF(ISERROR(PV($E$13,A484,,D484)),0,(PV($E$13,A484,,D484)))</f>
        <v/>
      </c>
      <c r="AW483" s="161">
        <f>+IF(ISERROR(PV($E$13,A484,,#REF!)),0,(PV($E$13,A484,,#REF!)))</f>
        <v/>
      </c>
    </row>
    <row r="484">
      <c r="AV484" s="161">
        <f>+IF(ISERROR(PV($E$13,A485,,D485)),0,(PV($E$13,A485,,D485)))</f>
        <v/>
      </c>
      <c r="AW484" s="161">
        <f>+IF(ISERROR(PV($E$13,A485,,#REF!)),0,(PV($E$13,A485,,#REF!)))</f>
        <v/>
      </c>
    </row>
    <row r="485">
      <c r="AV485" s="161">
        <f>+IF(ISERROR(PV($E$13,A486,,D486)),0,(PV($E$13,A486,,D486)))</f>
        <v/>
      </c>
      <c r="AW485" s="161">
        <f>+IF(ISERROR(PV($E$13,A486,,#REF!)),0,(PV($E$13,A486,,#REF!)))</f>
        <v/>
      </c>
    </row>
    <row r="486">
      <c r="AV486" s="161">
        <f>+IF(ISERROR(PV($E$13,A487,,D487)),0,(PV($E$13,A487,,D487)))</f>
        <v/>
      </c>
      <c r="AW486" s="161">
        <f>+IF(ISERROR(PV($E$13,A487,,#REF!)),0,(PV($E$13,A487,,#REF!)))</f>
        <v/>
      </c>
    </row>
    <row r="487">
      <c r="AV487" s="161">
        <f>+IF(ISERROR(PV($E$13,A488,,D488)),0,(PV($E$13,A488,,D488)))</f>
        <v/>
      </c>
      <c r="AW487" s="161">
        <f>+IF(ISERROR(PV($E$13,A488,,#REF!)),0,(PV($E$13,A488,,#REF!)))</f>
        <v/>
      </c>
    </row>
    <row r="488">
      <c r="AV488" s="161">
        <f>+IF(ISERROR(PV($E$13,A489,,D489)),0,(PV($E$13,A489,,D489)))</f>
        <v/>
      </c>
      <c r="AW488" s="161">
        <f>+IF(ISERROR(PV($E$13,A489,,#REF!)),0,(PV($E$13,A489,,#REF!)))</f>
        <v/>
      </c>
    </row>
    <row r="489">
      <c r="AV489" s="161">
        <f>+IF(ISERROR(PV($E$13,A490,,D490)),0,(PV($E$13,A490,,D490)))</f>
        <v/>
      </c>
      <c r="AW489" s="161">
        <f>+IF(ISERROR(PV($E$13,A490,,#REF!)),0,(PV($E$13,A490,,#REF!)))</f>
        <v/>
      </c>
    </row>
    <row r="490">
      <c r="AV490" s="161">
        <f>+IF(ISERROR(PV($E$13,A491,,D491)),0,(PV($E$13,A491,,D491)))</f>
        <v/>
      </c>
      <c r="AW490" s="161">
        <f>+IF(ISERROR(PV($E$13,A491,,#REF!)),0,(PV($E$13,A491,,#REF!)))</f>
        <v/>
      </c>
    </row>
    <row r="491">
      <c r="AV491" s="161">
        <f>+IF(ISERROR(PV($E$13,A492,,D492)),0,(PV($E$13,A492,,D492)))</f>
        <v/>
      </c>
      <c r="AW491" s="161">
        <f>+IF(ISERROR(PV($E$13,A492,,#REF!)),0,(PV($E$13,A492,,#REF!)))</f>
        <v/>
      </c>
    </row>
    <row r="492">
      <c r="AV492" s="161">
        <f>+IF(ISERROR(PV($E$13,A493,,D493)),0,(PV($E$13,A493,,D493)))</f>
        <v/>
      </c>
      <c r="AW492" s="161">
        <f>+IF(ISERROR(PV($E$13,A493,,#REF!)),0,(PV($E$13,A493,,#REF!)))</f>
        <v/>
      </c>
    </row>
    <row r="493">
      <c r="AV493" s="161">
        <f>+IF(ISERROR(PV($E$13,A494,,D494)),0,(PV($E$13,A494,,D494)))</f>
        <v/>
      </c>
      <c r="AW493" s="161">
        <f>+IF(ISERROR(PV($E$13,A494,,#REF!)),0,(PV($E$13,A494,,#REF!)))</f>
        <v/>
      </c>
    </row>
    <row r="494">
      <c r="AV494" s="161">
        <f>+IF(ISERROR(PV($E$13,A495,,D495)),0,(PV($E$13,A495,,D495)))</f>
        <v/>
      </c>
      <c r="AW494" s="161">
        <f>+IF(ISERROR(PV($E$13,A495,,#REF!)),0,(PV($E$13,A495,,#REF!)))</f>
        <v/>
      </c>
    </row>
    <row r="495">
      <c r="AV495" s="161">
        <f>+IF(ISERROR(PV($E$13,A496,,D496)),0,(PV($E$13,A496,,D496)))</f>
        <v/>
      </c>
      <c r="AW495" s="161">
        <f>+IF(ISERROR(PV($E$13,A496,,#REF!)),0,(PV($E$13,A496,,#REF!)))</f>
        <v/>
      </c>
    </row>
    <row r="496">
      <c r="AV496" s="161">
        <f>+IF(ISERROR(PV($E$13,A497,,D497)),0,(PV($E$13,A497,,D497)))</f>
        <v/>
      </c>
      <c r="AW496" s="161">
        <f>+IF(ISERROR(PV($E$13,A497,,#REF!)),0,(PV($E$13,A497,,#REF!)))</f>
        <v/>
      </c>
    </row>
    <row r="497">
      <c r="AV497" s="161">
        <f>+IF(ISERROR(PV($E$13,A498,,D498)),0,(PV($E$13,A498,,D498)))</f>
        <v/>
      </c>
      <c r="AW497" s="161">
        <f>+IF(ISERROR(PV($E$13,A498,,#REF!)),0,(PV($E$13,A498,,#REF!)))</f>
        <v/>
      </c>
    </row>
    <row r="498">
      <c r="AV498" s="161">
        <f>+IF(ISERROR(PV($E$13,A499,,D499)),0,(PV($E$13,A499,,D499)))</f>
        <v/>
      </c>
      <c r="AW498" s="161">
        <f>+IF(ISERROR(PV($E$13,A499,,#REF!)),0,(PV($E$13,A499,,#REF!)))</f>
        <v/>
      </c>
    </row>
    <row r="499">
      <c r="AV499" s="161">
        <f>+IF(ISERROR(PV($E$13,A500,,D500)),0,(PV($E$13,A500,,D500)))</f>
        <v/>
      </c>
      <c r="AW499" s="161">
        <f>+IF(ISERROR(PV($E$13,A500,,#REF!)),0,(PV($E$13,A500,,#REF!)))</f>
        <v/>
      </c>
    </row>
    <row r="500">
      <c r="AV500" s="161">
        <f>+IF(ISERROR(PV($E$13,A501,,D501)),0,(PV($E$13,A501,,D501)))</f>
        <v/>
      </c>
      <c r="AW500" s="161">
        <f>+IF(ISERROR(PV($E$13,A501,,#REF!)),0,(PV($E$13,A501,,#REF!)))</f>
        <v/>
      </c>
    </row>
    <row r="501">
      <c r="AV501" s="161">
        <f>+IF(ISERROR(PV($E$13,A502,,D502)),0,(PV($E$13,A502,,D502)))</f>
        <v/>
      </c>
      <c r="AW501" s="161">
        <f>+IF(ISERROR(PV($E$13,A502,,#REF!)),0,(PV($E$13,A502,,#REF!)))</f>
        <v/>
      </c>
    </row>
    <row r="502">
      <c r="AV502" s="161">
        <f>+IF(ISERROR(PV($E$13,A503,,D503)),0,(PV($E$13,A503,,D503)))</f>
        <v/>
      </c>
      <c r="AW502" s="161">
        <f>+IF(ISERROR(PV($E$13,A503,,#REF!)),0,(PV($E$13,A503,,#REF!)))</f>
        <v/>
      </c>
    </row>
    <row r="503">
      <c r="AV503" s="161">
        <f>+IF(ISERROR(PV($E$13,A504,,D504)),0,(PV($E$13,A504,,D504)))</f>
        <v/>
      </c>
      <c r="AW503" s="161">
        <f>+IF(ISERROR(PV($E$13,A504,,#REF!)),0,(PV($E$13,A504,,#REF!)))</f>
        <v/>
      </c>
    </row>
    <row r="504">
      <c r="AV504" s="161">
        <f>+IF(ISERROR(PV($E$13,A505,,D505)),0,(PV($E$13,A505,,D505)))</f>
        <v/>
      </c>
      <c r="AW504" s="161">
        <f>+IF(ISERROR(PV($E$13,A505,,#REF!)),0,(PV($E$13,A505,,#REF!)))</f>
        <v/>
      </c>
    </row>
    <row r="505">
      <c r="AV505" s="161">
        <f>+IF(ISERROR(PV($E$13,A506,,D506)),0,(PV($E$13,A506,,D506)))</f>
        <v/>
      </c>
      <c r="AW505" s="161">
        <f>+IF(ISERROR(PV($E$13,A506,,#REF!)),0,(PV($E$13,A506,,#REF!)))</f>
        <v/>
      </c>
    </row>
    <row r="506">
      <c r="AV506" s="161">
        <f>+IF(ISERROR(PV($E$13,A507,,D507)),0,(PV($E$13,A507,,D507)))</f>
        <v/>
      </c>
      <c r="AW506" s="161">
        <f>+IF(ISERROR(PV($E$13,A507,,#REF!)),0,(PV($E$13,A507,,#REF!)))</f>
        <v/>
      </c>
    </row>
    <row r="507">
      <c r="AV507" s="161">
        <f>+IF(ISERROR(PV($E$13,A508,,D508)),0,(PV($E$13,A508,,D508)))</f>
        <v/>
      </c>
      <c r="AW507" s="161">
        <f>+IF(ISERROR(PV($E$13,A508,,#REF!)),0,(PV($E$13,A508,,#REF!)))</f>
        <v/>
      </c>
    </row>
    <row r="508">
      <c r="AV508" s="161">
        <f>+IF(ISERROR(PV($E$13,A509,,D509)),0,(PV($E$13,A509,,D509)))</f>
        <v/>
      </c>
      <c r="AW508" s="161">
        <f>+IF(ISERROR(PV($E$13,A509,,#REF!)),0,(PV($E$13,A509,,#REF!)))</f>
        <v/>
      </c>
    </row>
    <row r="509">
      <c r="AV509" s="161">
        <f>+IF(ISERROR(PV($E$13,A510,,D510)),0,(PV($E$13,A510,,D510)))</f>
        <v/>
      </c>
      <c r="AW509" s="161">
        <f>+IF(ISERROR(PV($E$13,A510,,#REF!)),0,(PV($E$13,A510,,#REF!)))</f>
        <v/>
      </c>
    </row>
    <row r="510">
      <c r="AV510" s="161">
        <f>+IF(ISERROR(PV($E$13,A511,,D511)),0,(PV($E$13,A511,,D511)))</f>
        <v/>
      </c>
      <c r="AW510" s="161">
        <f>+IF(ISERROR(PV($E$13,A511,,#REF!)),0,(PV($E$13,A511,,#REF!)))</f>
        <v/>
      </c>
    </row>
    <row r="511">
      <c r="AV511" s="161">
        <f>+IF(ISERROR(PV($E$13,A512,,D512)),0,(PV($E$13,A512,,D512)))</f>
        <v/>
      </c>
      <c r="AW511" s="161">
        <f>+IF(ISERROR(PV($E$13,A512,,#REF!)),0,(PV($E$13,A512,,#REF!)))</f>
        <v/>
      </c>
    </row>
    <row r="512">
      <c r="AV512" s="161">
        <f>+IF(ISERROR(PV($E$13,A513,,D513)),0,(PV($E$13,A513,,D513)))</f>
        <v/>
      </c>
      <c r="AW512" s="161">
        <f>+IF(ISERROR(PV($E$13,A513,,#REF!)),0,(PV($E$13,A513,,#REF!)))</f>
        <v/>
      </c>
    </row>
    <row r="513">
      <c r="AV513" s="161">
        <f>+IF(ISERROR(PV($E$13,A514,,D514)),0,(PV($E$13,A514,,D514)))</f>
        <v/>
      </c>
      <c r="AW513" s="161">
        <f>+IF(ISERROR(PV($E$13,A514,,#REF!)),0,(PV($E$13,A514,,#REF!)))</f>
        <v/>
      </c>
    </row>
    <row r="514">
      <c r="AV514" s="161">
        <f>+IF(ISERROR(PV($E$13,A515,,D515)),0,(PV($E$13,A515,,D515)))</f>
        <v/>
      </c>
      <c r="AW514" s="161">
        <f>+IF(ISERROR(PV($E$13,A515,,#REF!)),0,(PV($E$13,A515,,#REF!)))</f>
        <v/>
      </c>
    </row>
    <row r="515">
      <c r="AV515" s="161">
        <f>+IF(ISERROR(PV($E$13,A516,,D516)),0,(PV($E$13,A516,,D516)))</f>
        <v/>
      </c>
      <c r="AW515" s="161">
        <f>+IF(ISERROR(PV($E$13,A516,,#REF!)),0,(PV($E$13,A516,,#REF!)))</f>
        <v/>
      </c>
    </row>
    <row r="516">
      <c r="AV516" s="161">
        <f>+IF(ISERROR(PV($E$13,A517,,D517)),0,(PV($E$13,A517,,D517)))</f>
        <v/>
      </c>
      <c r="AW516" s="161">
        <f>+IF(ISERROR(PV($E$13,A517,,#REF!)),0,(PV($E$13,A517,,#REF!)))</f>
        <v/>
      </c>
    </row>
    <row r="517">
      <c r="AV517" s="161">
        <f>+IF(ISERROR(PV($E$13,A518,,D518)),0,(PV($E$13,A518,,D518)))</f>
        <v/>
      </c>
      <c r="AW517" s="161">
        <f>+IF(ISERROR(PV($E$13,A518,,#REF!)),0,(PV($E$13,A518,,#REF!)))</f>
        <v/>
      </c>
    </row>
    <row r="518">
      <c r="AV518" s="161">
        <f>+IF(ISERROR(PV($E$13,A519,,D519)),0,(PV($E$13,A519,,D519)))</f>
        <v/>
      </c>
      <c r="AW518" s="161">
        <f>+IF(ISERROR(PV($E$13,A519,,#REF!)),0,(PV($E$13,A519,,#REF!)))</f>
        <v/>
      </c>
    </row>
    <row r="519">
      <c r="AV519" s="161">
        <f>+IF(ISERROR(PV($E$13,A520,,D520)),0,(PV($E$13,A520,,D520)))</f>
        <v/>
      </c>
      <c r="AW519" s="161">
        <f>+IF(ISERROR(PV($E$13,A520,,#REF!)),0,(PV($E$13,A520,,#REF!)))</f>
        <v/>
      </c>
    </row>
    <row r="520">
      <c r="AV520" s="161">
        <f>+IF(ISERROR(PV($E$13,A521,,D521)),0,(PV($E$13,A521,,D521)))</f>
        <v/>
      </c>
      <c r="AW520" s="161">
        <f>+IF(ISERROR(PV($E$13,A521,,#REF!)),0,(PV($E$13,A521,,#REF!)))</f>
        <v/>
      </c>
    </row>
    <row r="521">
      <c r="AV521" s="161">
        <f>+IF(ISERROR(PV($E$13,A522,,D522)),0,(PV($E$13,A522,,D522)))</f>
        <v/>
      </c>
      <c r="AW521" s="161">
        <f>+IF(ISERROR(PV($E$13,A522,,#REF!)),0,(PV($E$13,A522,,#REF!)))</f>
        <v/>
      </c>
    </row>
    <row r="522">
      <c r="AV522" s="161">
        <f>+IF(ISERROR(PV($E$13,A523,,D523)),0,(PV($E$13,A523,,D523)))</f>
        <v/>
      </c>
      <c r="AW522" s="161">
        <f>+IF(ISERROR(PV($E$13,A523,,#REF!)),0,(PV($E$13,A523,,#REF!)))</f>
        <v/>
      </c>
    </row>
    <row r="523">
      <c r="AV523" s="161">
        <f>+IF(ISERROR(PV($E$13,A524,,D524)),0,(PV($E$13,A524,,D524)))</f>
        <v/>
      </c>
      <c r="AW523" s="161">
        <f>+IF(ISERROR(PV($E$13,A524,,#REF!)),0,(PV($E$13,A524,,#REF!)))</f>
        <v/>
      </c>
    </row>
    <row r="524">
      <c r="AV524" s="161">
        <f>+IF(ISERROR(PV($E$13,A525,,D525)),0,(PV($E$13,A525,,D525)))</f>
        <v/>
      </c>
      <c r="AW524" s="161">
        <f>+IF(ISERROR(PV($E$13,A525,,#REF!)),0,(PV($E$13,A525,,#REF!)))</f>
        <v/>
      </c>
    </row>
    <row r="525">
      <c r="AV525" s="161">
        <f>+IF(ISERROR(PV($E$13,A526,,D526)),0,(PV($E$13,A526,,D526)))</f>
        <v/>
      </c>
      <c r="AW525" s="161">
        <f>+IF(ISERROR(PV($E$13,A526,,#REF!)),0,(PV($E$13,A526,,#REF!)))</f>
        <v/>
      </c>
    </row>
    <row r="526">
      <c r="AV526" s="161">
        <f>+IF(ISERROR(PV($E$13,A527,,D527)),0,(PV($E$13,A527,,D527)))</f>
        <v/>
      </c>
      <c r="AW526" s="161">
        <f>+IF(ISERROR(PV($E$13,A527,,#REF!)),0,(PV($E$13,A527,,#REF!)))</f>
        <v/>
      </c>
    </row>
    <row r="527">
      <c r="AV527" s="161">
        <f>+IF(ISERROR(PV($E$13,A528,,D528)),0,(PV($E$13,A528,,D528)))</f>
        <v/>
      </c>
      <c r="AW527" s="161">
        <f>+IF(ISERROR(PV($E$13,A528,,#REF!)),0,(PV($E$13,A528,,#REF!)))</f>
        <v/>
      </c>
    </row>
    <row r="528">
      <c r="AV528" s="161">
        <f>+IF(ISERROR(PV($E$13,A529,,D529)),0,(PV($E$13,A529,,D529)))</f>
        <v/>
      </c>
      <c r="AW528" s="161">
        <f>+IF(ISERROR(PV($E$13,A529,,#REF!)),0,(PV($E$13,A529,,#REF!)))</f>
        <v/>
      </c>
    </row>
    <row r="529">
      <c r="AV529" s="161">
        <f>+IF(ISERROR(PV($E$13,A530,,D530)),0,(PV($E$13,A530,,D530)))</f>
        <v/>
      </c>
      <c r="AW529" s="161">
        <f>+IF(ISERROR(PV($E$13,A530,,#REF!)),0,(PV($E$13,A530,,#REF!)))</f>
        <v/>
      </c>
    </row>
    <row r="530">
      <c r="AV530" s="161">
        <f>+IF(ISERROR(PV($E$13,A531,,D531)),0,(PV($E$13,A531,,D531)))</f>
        <v/>
      </c>
      <c r="AW530" s="161">
        <f>+IF(ISERROR(PV($E$13,A531,,#REF!)),0,(PV($E$13,A531,,#REF!)))</f>
        <v/>
      </c>
    </row>
    <row r="531">
      <c r="AV531" s="161">
        <f>+IF(ISERROR(PV($E$13,A532,,D532)),0,(PV($E$13,A532,,D532)))</f>
        <v/>
      </c>
      <c r="AW531" s="161">
        <f>+IF(ISERROR(PV($E$13,A532,,#REF!)),0,(PV($E$13,A532,,#REF!)))</f>
        <v/>
      </c>
    </row>
    <row r="532">
      <c r="AV532" s="161">
        <f>+IF(ISERROR(PV($E$13,A533,,D533)),0,(PV($E$13,A533,,D533)))</f>
        <v/>
      </c>
      <c r="AW532" s="161">
        <f>+IF(ISERROR(PV($E$13,A533,,#REF!)),0,(PV($E$13,A533,,#REF!)))</f>
        <v/>
      </c>
    </row>
    <row r="533">
      <c r="AV533" s="161">
        <f>+IF(ISERROR(PV($E$13,A534,,D534)),0,(PV($E$13,A534,,D534)))</f>
        <v/>
      </c>
      <c r="AW533" s="161">
        <f>+IF(ISERROR(PV($E$13,A534,,#REF!)),0,(PV($E$13,A534,,#REF!)))</f>
        <v/>
      </c>
    </row>
    <row r="534">
      <c r="AV534" s="161">
        <f>+IF(ISERROR(PV($E$13,A535,,D535)),0,(PV($E$13,A535,,D535)))</f>
        <v/>
      </c>
      <c r="AW534" s="161">
        <f>+IF(ISERROR(PV($E$13,A535,,#REF!)),0,(PV($E$13,A535,,#REF!)))</f>
        <v/>
      </c>
    </row>
    <row r="535">
      <c r="AV535" s="161">
        <f>+IF(ISERROR(PV($E$13,A536,,D536)),0,(PV($E$13,A536,,D536)))</f>
        <v/>
      </c>
      <c r="AW535" s="161">
        <f>+IF(ISERROR(PV($E$13,A536,,#REF!)),0,(PV($E$13,A536,,#REF!)))</f>
        <v/>
      </c>
    </row>
    <row r="536">
      <c r="AV536" s="161">
        <f>+IF(ISERROR(PV($E$13,A537,,D537)),0,(PV($E$13,A537,,D537)))</f>
        <v/>
      </c>
      <c r="AW536" s="161">
        <f>+IF(ISERROR(PV($E$13,A537,,#REF!)),0,(PV($E$13,A537,,#REF!)))</f>
        <v/>
      </c>
    </row>
    <row r="537">
      <c r="AV537" s="161">
        <f>+IF(ISERROR(PV($E$13,A538,,D538)),0,(PV($E$13,A538,,D538)))</f>
        <v/>
      </c>
      <c r="AW537" s="161">
        <f>+IF(ISERROR(PV($E$13,A538,,#REF!)),0,(PV($E$13,A538,,#REF!)))</f>
        <v/>
      </c>
    </row>
    <row r="538">
      <c r="AV538" s="161">
        <f>+IF(ISERROR(PV($E$13,A539,,D539)),0,(PV($E$13,A539,,D539)))</f>
        <v/>
      </c>
      <c r="AW538" s="161">
        <f>+IF(ISERROR(PV($E$13,A539,,#REF!)),0,(PV($E$13,A539,,#REF!)))</f>
        <v/>
      </c>
    </row>
    <row r="539">
      <c r="AV539" s="161">
        <f>+IF(ISERROR(PV($E$13,A540,,D540)),0,(PV($E$13,A540,,D540)))</f>
        <v/>
      </c>
      <c r="AW539" s="161">
        <f>+IF(ISERROR(PV($E$13,A540,,#REF!)),0,(PV($E$13,A540,,#REF!)))</f>
        <v/>
      </c>
    </row>
    <row r="540">
      <c r="AV540" s="161">
        <f>+IF(ISERROR(PV($E$13,A541,,D541)),0,(PV($E$13,A541,,D541)))</f>
        <v/>
      </c>
      <c r="AW540" s="161">
        <f>+IF(ISERROR(PV($E$13,A541,,#REF!)),0,(PV($E$13,A541,,#REF!)))</f>
        <v/>
      </c>
    </row>
    <row r="541">
      <c r="AV541" s="161">
        <f>+IF(ISERROR(PV($E$13,A542,,D542)),0,(PV($E$13,A542,,D542)))</f>
        <v/>
      </c>
      <c r="AW541" s="161">
        <f>+IF(ISERROR(PV($E$13,A542,,#REF!)),0,(PV($E$13,A542,,#REF!)))</f>
        <v/>
      </c>
    </row>
    <row r="542">
      <c r="AV542" s="161">
        <f>+IF(ISERROR(PV($E$13,A543,,D543)),0,(PV($E$13,A543,,D543)))</f>
        <v/>
      </c>
      <c r="AW542" s="161">
        <f>+IF(ISERROR(PV($E$13,A543,,#REF!)),0,(PV($E$13,A543,,#REF!)))</f>
        <v/>
      </c>
    </row>
    <row r="543">
      <c r="AV543" s="161">
        <f>+IF(ISERROR(PV($E$13,A544,,D544)),0,(PV($E$13,A544,,D544)))</f>
        <v/>
      </c>
      <c r="AW543" s="161">
        <f>+IF(ISERROR(PV($E$13,A544,,#REF!)),0,(PV($E$13,A544,,#REF!)))</f>
        <v/>
      </c>
    </row>
    <row r="544">
      <c r="AV544" s="161">
        <f>+IF(ISERROR(PV($E$13,A545,,D545)),0,(PV($E$13,A545,,D545)))</f>
        <v/>
      </c>
      <c r="AW544" s="161">
        <f>+IF(ISERROR(PV($E$13,A545,,#REF!)),0,(PV($E$13,A545,,#REF!)))</f>
        <v/>
      </c>
    </row>
    <row r="545">
      <c r="AV545" s="161">
        <f>+IF(ISERROR(PV($E$13,A546,,D546)),0,(PV($E$13,A546,,D546)))</f>
        <v/>
      </c>
      <c r="AW545" s="161">
        <f>+IF(ISERROR(PV($E$13,A546,,#REF!)),0,(PV($E$13,A546,,#REF!)))</f>
        <v/>
      </c>
    </row>
    <row r="546">
      <c r="AV546" s="161">
        <f>+IF(ISERROR(PV($E$13,A547,,D547)),0,(PV($E$13,A547,,D547)))</f>
        <v/>
      </c>
      <c r="AW546" s="161">
        <f>+IF(ISERROR(PV($E$13,A547,,#REF!)),0,(PV($E$13,A547,,#REF!)))</f>
        <v/>
      </c>
    </row>
    <row r="547">
      <c r="AV547" s="161">
        <f>+IF(ISERROR(PV($E$13,A548,,D548)),0,(PV($E$13,A548,,D548)))</f>
        <v/>
      </c>
      <c r="AW547" s="161">
        <f>+IF(ISERROR(PV($E$13,A548,,#REF!)),0,(PV($E$13,A548,,#REF!)))</f>
        <v/>
      </c>
    </row>
    <row r="548">
      <c r="AV548" s="161">
        <f>+IF(ISERROR(PV($E$13,A549,,D549)),0,(PV($E$13,A549,,D549)))</f>
        <v/>
      </c>
      <c r="AW548" s="161">
        <f>+IF(ISERROR(PV($E$13,A549,,#REF!)),0,(PV($E$13,A549,,#REF!)))</f>
        <v/>
      </c>
    </row>
    <row r="549">
      <c r="AV549" s="161">
        <f>+IF(ISERROR(PV($E$13,A550,,D550)),0,(PV($E$13,A550,,D550)))</f>
        <v/>
      </c>
      <c r="AW549" s="161">
        <f>+IF(ISERROR(PV($E$13,A550,,#REF!)),0,(PV($E$13,A550,,#REF!)))</f>
        <v/>
      </c>
    </row>
    <row r="550">
      <c r="AV550" s="161">
        <f>+IF(ISERROR(PV($E$13,A551,,D551)),0,(PV($E$13,A551,,D551)))</f>
        <v/>
      </c>
      <c r="AW550" s="161">
        <f>+IF(ISERROR(PV($E$13,A551,,#REF!)),0,(PV($E$13,A551,,#REF!)))</f>
        <v/>
      </c>
    </row>
    <row r="551">
      <c r="AV551" s="161">
        <f>+IF(ISERROR(PV($E$13,A552,,D552)),0,(PV($E$13,A552,,D552)))</f>
        <v/>
      </c>
      <c r="AW551" s="161">
        <f>+IF(ISERROR(PV($E$13,A552,,#REF!)),0,(PV($E$13,A552,,#REF!)))</f>
        <v/>
      </c>
    </row>
    <row r="552">
      <c r="AV552" s="161">
        <f>+IF(ISERROR(PV($E$13,A553,,D553)),0,(PV($E$13,A553,,D553)))</f>
        <v/>
      </c>
      <c r="AW552" s="161">
        <f>+IF(ISERROR(PV($E$13,A553,,#REF!)),0,(PV($E$13,A553,,#REF!)))</f>
        <v/>
      </c>
    </row>
    <row r="553">
      <c r="AV553" s="161">
        <f>+IF(ISERROR(PV($E$13,A554,,D554)),0,(PV($E$13,A554,,D554)))</f>
        <v/>
      </c>
      <c r="AW553" s="161">
        <f>+IF(ISERROR(PV($E$13,A554,,#REF!)),0,(PV($E$13,A554,,#REF!)))</f>
        <v/>
      </c>
    </row>
    <row r="554">
      <c r="AV554" s="161">
        <f>+IF(ISERROR(PV($E$13,A555,,D555)),0,(PV($E$13,A555,,D555)))</f>
        <v/>
      </c>
      <c r="AW554" s="161">
        <f>+IF(ISERROR(PV($E$13,A555,,#REF!)),0,(PV($E$13,A555,,#REF!)))</f>
        <v/>
      </c>
    </row>
    <row r="555">
      <c r="AV555" s="161">
        <f>+IF(ISERROR(PV($E$13,A556,,D556)),0,(PV($E$13,A556,,D556)))</f>
        <v/>
      </c>
      <c r="AW555" s="161">
        <f>+IF(ISERROR(PV($E$13,A556,,#REF!)),0,(PV($E$13,A556,,#REF!)))</f>
        <v/>
      </c>
    </row>
    <row r="556">
      <c r="AV556" s="161">
        <f>+IF(ISERROR(PV($E$13,A557,,D557)),0,(PV($E$13,A557,,D557)))</f>
        <v/>
      </c>
      <c r="AW556" s="161">
        <f>+IF(ISERROR(PV($E$13,A557,,#REF!)),0,(PV($E$13,A557,,#REF!)))</f>
        <v/>
      </c>
    </row>
    <row r="557">
      <c r="AV557" s="161">
        <f>+IF(ISERROR(PV($E$13,A558,,D558)),0,(PV($E$13,A558,,D558)))</f>
        <v/>
      </c>
      <c r="AW557" s="161">
        <f>+IF(ISERROR(PV($E$13,A558,,#REF!)),0,(PV($E$13,A558,,#REF!)))</f>
        <v/>
      </c>
    </row>
    <row r="558">
      <c r="AV558" s="161">
        <f>+IF(ISERROR(PV($E$13,A559,,D559)),0,(PV($E$13,A559,,D559)))</f>
        <v/>
      </c>
      <c r="AW558" s="161">
        <f>+IF(ISERROR(PV($E$13,A559,,#REF!)),0,(PV($E$13,A559,,#REF!)))</f>
        <v/>
      </c>
    </row>
    <row r="559">
      <c r="AV559" s="161">
        <f>+IF(ISERROR(PV($E$13,A560,,D560)),0,(PV($E$13,A560,,D560)))</f>
        <v/>
      </c>
      <c r="AW559" s="161">
        <f>+IF(ISERROR(PV($E$13,A560,,#REF!)),0,(PV($E$13,A560,,#REF!)))</f>
        <v/>
      </c>
    </row>
    <row r="560">
      <c r="AV560" s="161">
        <f>+IF(ISERROR(PV($E$13,A561,,D561)),0,(PV($E$13,A561,,D561)))</f>
        <v/>
      </c>
      <c r="AW560" s="161">
        <f>+IF(ISERROR(PV($E$13,A561,,#REF!)),0,(PV($E$13,A561,,#REF!)))</f>
        <v/>
      </c>
    </row>
    <row r="561">
      <c r="AV561" s="161">
        <f>+IF(ISERROR(PV($E$13,A562,,D562)),0,(PV($E$13,A562,,D562)))</f>
        <v/>
      </c>
      <c r="AW561" s="161">
        <f>+IF(ISERROR(PV($E$13,A562,,#REF!)),0,(PV($E$13,A562,,#REF!)))</f>
        <v/>
      </c>
    </row>
    <row r="562">
      <c r="AV562" s="161">
        <f>+IF(ISERROR(PV($E$13,A563,,D563)),0,(PV($E$13,A563,,D563)))</f>
        <v/>
      </c>
      <c r="AW562" s="161">
        <f>+IF(ISERROR(PV($E$13,A563,,#REF!)),0,(PV($E$13,A563,,#REF!)))</f>
        <v/>
      </c>
    </row>
    <row r="563">
      <c r="AV563" s="161">
        <f>+IF(ISERROR(PV($E$13,A564,,D564)),0,(PV($E$13,A564,,D564)))</f>
        <v/>
      </c>
      <c r="AW563" s="161">
        <f>+IF(ISERROR(PV($E$13,A564,,#REF!)),0,(PV($E$13,A564,,#REF!)))</f>
        <v/>
      </c>
    </row>
    <row r="564">
      <c r="AV564" s="161">
        <f>+IF(ISERROR(PV($E$13,A565,,D565)),0,(PV($E$13,A565,,D565)))</f>
        <v/>
      </c>
      <c r="AW564" s="161">
        <f>+IF(ISERROR(PV($E$13,A565,,#REF!)),0,(PV($E$13,A565,,#REF!)))</f>
        <v/>
      </c>
    </row>
    <row r="565">
      <c r="AV565" s="161">
        <f>+IF(ISERROR(PV($E$13,A566,,D566)),0,(PV($E$13,A566,,D566)))</f>
        <v/>
      </c>
      <c r="AW565" s="161">
        <f>+IF(ISERROR(PV($E$13,A566,,#REF!)),0,(PV($E$13,A566,,#REF!)))</f>
        <v/>
      </c>
    </row>
    <row r="566">
      <c r="AV566" s="161">
        <f>+IF(ISERROR(PV($E$13,A567,,D567)),0,(PV($E$13,A567,,D567)))</f>
        <v/>
      </c>
      <c r="AW566" s="161">
        <f>+IF(ISERROR(PV($E$13,A567,,#REF!)),0,(PV($E$13,A567,,#REF!)))</f>
        <v/>
      </c>
    </row>
    <row r="567">
      <c r="AV567" s="161">
        <f>+IF(ISERROR(PV($E$13,A568,,D568)),0,(PV($E$13,A568,,D568)))</f>
        <v/>
      </c>
      <c r="AW567" s="161">
        <f>+IF(ISERROR(PV($E$13,A568,,#REF!)),0,(PV($E$13,A568,,#REF!)))</f>
        <v/>
      </c>
    </row>
    <row r="568">
      <c r="AV568" s="161">
        <f>+IF(ISERROR(PV($E$13,A569,,D569)),0,(PV($E$13,A569,,D569)))</f>
        <v/>
      </c>
      <c r="AW568" s="161">
        <f>+IF(ISERROR(PV($E$13,A569,,#REF!)),0,(PV($E$13,A569,,#REF!)))</f>
        <v/>
      </c>
    </row>
    <row r="569">
      <c r="AV569" s="161">
        <f>+IF(ISERROR(PV($E$13,A570,,D570)),0,(PV($E$13,A570,,D570)))</f>
        <v/>
      </c>
      <c r="AW569" s="161">
        <f>+IF(ISERROR(PV($E$13,A570,,#REF!)),0,(PV($E$13,A570,,#REF!)))</f>
        <v/>
      </c>
    </row>
    <row r="570">
      <c r="AV570" s="161">
        <f>+IF(ISERROR(PV($E$13,A571,,D571)),0,(PV($E$13,A571,,D571)))</f>
        <v/>
      </c>
      <c r="AW570" s="161">
        <f>+IF(ISERROR(PV($E$13,A571,,#REF!)),0,(PV($E$13,A571,,#REF!)))</f>
        <v/>
      </c>
    </row>
    <row r="571">
      <c r="AV571" s="161">
        <f>+IF(ISERROR(PV($E$13,A572,,D572)),0,(PV($E$13,A572,,D572)))</f>
        <v/>
      </c>
      <c r="AW571" s="161">
        <f>+IF(ISERROR(PV($E$13,A572,,#REF!)),0,(PV($E$13,A572,,#REF!)))</f>
        <v/>
      </c>
    </row>
    <row r="572">
      <c r="AV572" s="161">
        <f>+IF(ISERROR(PV($E$13,A573,,D573)),0,(PV($E$13,A573,,D573)))</f>
        <v/>
      </c>
      <c r="AW572" s="161">
        <f>+IF(ISERROR(PV($E$13,A573,,#REF!)),0,(PV($E$13,A573,,#REF!)))</f>
        <v/>
      </c>
    </row>
    <row r="573">
      <c r="AV573" s="161">
        <f>+IF(ISERROR(PV($E$13,A574,,D574)),0,(PV($E$13,A574,,D574)))</f>
        <v/>
      </c>
      <c r="AW573" s="161">
        <f>+IF(ISERROR(PV($E$13,A574,,#REF!)),0,(PV($E$13,A574,,#REF!)))</f>
        <v/>
      </c>
    </row>
    <row r="574">
      <c r="AV574" s="161">
        <f>+IF(ISERROR(PV($E$13,A575,,D575)),0,(PV($E$13,A575,,D575)))</f>
        <v/>
      </c>
      <c r="AW574" s="161">
        <f>+IF(ISERROR(PV($E$13,A575,,#REF!)),0,(PV($E$13,A575,,#REF!)))</f>
        <v/>
      </c>
    </row>
    <row r="575">
      <c r="AV575" s="161">
        <f>+IF(ISERROR(PV($E$13,A576,,D576)),0,(PV($E$13,A576,,D576)))</f>
        <v/>
      </c>
      <c r="AW575" s="161">
        <f>+IF(ISERROR(PV($E$13,A576,,#REF!)),0,(PV($E$13,A576,,#REF!)))</f>
        <v/>
      </c>
    </row>
    <row r="576">
      <c r="AV576" s="161">
        <f>+IF(ISERROR(PV($E$13,A577,,D577)),0,(PV($E$13,A577,,D577)))</f>
        <v/>
      </c>
      <c r="AW576" s="161">
        <f>+IF(ISERROR(PV($E$13,A577,,#REF!)),0,(PV($E$13,A577,,#REF!)))</f>
        <v/>
      </c>
    </row>
    <row r="577">
      <c r="AV577" s="161">
        <f>+IF(ISERROR(PV($E$13,A578,,D578)),0,(PV($E$13,A578,,D578)))</f>
        <v/>
      </c>
      <c r="AW577" s="161">
        <f>+IF(ISERROR(PV($E$13,A578,,#REF!)),0,(PV($E$13,A578,,#REF!)))</f>
        <v/>
      </c>
    </row>
    <row r="578">
      <c r="AV578" s="161">
        <f>+IF(ISERROR(PV($E$13,A579,,D579)),0,(PV($E$13,A579,,D579)))</f>
        <v/>
      </c>
      <c r="AW578" s="161">
        <f>+IF(ISERROR(PV($E$13,A579,,#REF!)),0,(PV($E$13,A579,,#REF!)))</f>
        <v/>
      </c>
    </row>
    <row r="579">
      <c r="AV579" s="161">
        <f>+IF(ISERROR(PV($E$13,A580,,D580)),0,(PV($E$13,A580,,D580)))</f>
        <v/>
      </c>
      <c r="AW579" s="161">
        <f>+IF(ISERROR(PV($E$13,A580,,#REF!)),0,(PV($E$13,A580,,#REF!)))</f>
        <v/>
      </c>
    </row>
    <row r="580">
      <c r="AV580" s="161">
        <f>+IF(ISERROR(PV($E$13,A581,,D581)),0,(PV($E$13,A581,,D581)))</f>
        <v/>
      </c>
      <c r="AW580" s="161">
        <f>+IF(ISERROR(PV($E$13,A581,,#REF!)),0,(PV($E$13,A581,,#REF!)))</f>
        <v/>
      </c>
    </row>
    <row r="581">
      <c r="AV581" s="161">
        <f>+IF(ISERROR(PV($E$13,A582,,D582)),0,(PV($E$13,A582,,D582)))</f>
        <v/>
      </c>
      <c r="AW581" s="161">
        <f>+IF(ISERROR(PV($E$13,A582,,#REF!)),0,(PV($E$13,A582,,#REF!)))</f>
        <v/>
      </c>
    </row>
    <row r="582">
      <c r="AV582" s="161">
        <f>+IF(ISERROR(PV($E$13,A583,,D583)),0,(PV($E$13,A583,,D583)))</f>
        <v/>
      </c>
      <c r="AW582" s="161">
        <f>+IF(ISERROR(PV($E$13,A583,,#REF!)),0,(PV($E$13,A583,,#REF!)))</f>
        <v/>
      </c>
    </row>
    <row r="583">
      <c r="AV583" s="161">
        <f>+IF(ISERROR(PV($E$13,A584,,D584)),0,(PV($E$13,A584,,D584)))</f>
        <v/>
      </c>
      <c r="AW583" s="161">
        <f>+IF(ISERROR(PV($E$13,A584,,#REF!)),0,(PV($E$13,A584,,#REF!)))</f>
        <v/>
      </c>
    </row>
    <row r="584">
      <c r="AV584" s="161">
        <f>+IF(ISERROR(PV($E$13,A585,,D585)),0,(PV($E$13,A585,,D585)))</f>
        <v/>
      </c>
      <c r="AW584" s="161">
        <f>+IF(ISERROR(PV($E$13,A585,,#REF!)),0,(PV($E$13,A585,,#REF!)))</f>
        <v/>
      </c>
    </row>
    <row r="585">
      <c r="AV585" s="161">
        <f>+IF(ISERROR(PV($E$13,A586,,D586)),0,(PV($E$13,A586,,D586)))</f>
        <v/>
      </c>
      <c r="AW585" s="161">
        <f>+IF(ISERROR(PV($E$13,A586,,#REF!)),0,(PV($E$13,A586,,#REF!)))</f>
        <v/>
      </c>
    </row>
    <row r="586">
      <c r="AV586" s="161">
        <f>+IF(ISERROR(PV($E$13,A587,,D587)),0,(PV($E$13,A587,,D587)))</f>
        <v/>
      </c>
      <c r="AW586" s="161">
        <f>+IF(ISERROR(PV($E$13,A587,,#REF!)),0,(PV($E$13,A587,,#REF!)))</f>
        <v/>
      </c>
    </row>
    <row r="587">
      <c r="AV587" s="161">
        <f>+IF(ISERROR(PV($E$13,A588,,D588)),0,(PV($E$13,A588,,D588)))</f>
        <v/>
      </c>
      <c r="AW587" s="161">
        <f>+IF(ISERROR(PV($E$13,A588,,#REF!)),0,(PV($E$13,A588,,#REF!)))</f>
        <v/>
      </c>
    </row>
    <row r="588">
      <c r="AV588" s="161">
        <f>+IF(ISERROR(PV($E$13,A589,,D589)),0,(PV($E$13,A589,,D589)))</f>
        <v/>
      </c>
      <c r="AW588" s="161">
        <f>+IF(ISERROR(PV($E$13,A589,,#REF!)),0,(PV($E$13,A589,,#REF!)))</f>
        <v/>
      </c>
    </row>
    <row r="589">
      <c r="AV589" s="161">
        <f>+IF(ISERROR(PV($E$13,A590,,D590)),0,(PV($E$13,A590,,D590)))</f>
        <v/>
      </c>
      <c r="AW589" s="161">
        <f>+IF(ISERROR(PV($E$13,A590,,#REF!)),0,(PV($E$13,A590,,#REF!)))</f>
        <v/>
      </c>
    </row>
    <row r="590">
      <c r="AV590" s="161">
        <f>+IF(ISERROR(PV($E$13,A591,,D591)),0,(PV($E$13,A591,,D591)))</f>
        <v/>
      </c>
      <c r="AW590" s="161">
        <f>+IF(ISERROR(PV($E$13,A591,,#REF!)),0,(PV($E$13,A591,,#REF!)))</f>
        <v/>
      </c>
    </row>
    <row r="591">
      <c r="AV591" s="161">
        <f>+IF(ISERROR(PV($E$13,A592,,D592)),0,(PV($E$13,A592,,D592)))</f>
        <v/>
      </c>
      <c r="AW591" s="161">
        <f>+IF(ISERROR(PV($E$13,A592,,#REF!)),0,(PV($E$13,A592,,#REF!)))</f>
        <v/>
      </c>
    </row>
    <row r="592">
      <c r="AV592" s="161">
        <f>+IF(ISERROR(PV($E$13,A593,,D593)),0,(PV($E$13,A593,,D593)))</f>
        <v/>
      </c>
      <c r="AW592" s="161">
        <f>+IF(ISERROR(PV($E$13,A593,,#REF!)),0,(PV($E$13,A593,,#REF!)))</f>
        <v/>
      </c>
    </row>
    <row r="593">
      <c r="AV593" s="161">
        <f>+IF(ISERROR(PV($E$13,A594,,D594)),0,(PV($E$13,A594,,D594)))</f>
        <v/>
      </c>
      <c r="AW593" s="161">
        <f>+IF(ISERROR(PV($E$13,A594,,#REF!)),0,(PV($E$13,A594,,#REF!)))</f>
        <v/>
      </c>
    </row>
    <row r="594">
      <c r="AV594" s="161">
        <f>+IF(ISERROR(PV($E$13,A595,,D595)),0,(PV($E$13,A595,,D595)))</f>
        <v/>
      </c>
      <c r="AW594" s="161">
        <f>+IF(ISERROR(PV($E$13,A595,,#REF!)),0,(PV($E$13,A595,,#REF!)))</f>
        <v/>
      </c>
    </row>
    <row r="595">
      <c r="AV595" s="161">
        <f>+IF(ISERROR(PV($E$13,A596,,D596)),0,(PV($E$13,A596,,D596)))</f>
        <v/>
      </c>
      <c r="AW595" s="161">
        <f>+IF(ISERROR(PV($E$13,A596,,#REF!)),0,(PV($E$13,A596,,#REF!)))</f>
        <v/>
      </c>
    </row>
    <row r="596">
      <c r="AV596" s="161">
        <f>+IF(ISERROR(PV($E$13,A597,,D597)),0,(PV($E$13,A597,,D597)))</f>
        <v/>
      </c>
      <c r="AW596" s="161">
        <f>+IF(ISERROR(PV($E$13,A597,,#REF!)),0,(PV($E$13,A597,,#REF!)))</f>
        <v/>
      </c>
    </row>
    <row r="597">
      <c r="AV597" s="161">
        <f>+IF(ISERROR(PV($E$13,A598,,D598)),0,(PV($E$13,A598,,D598)))</f>
        <v/>
      </c>
      <c r="AW597" s="161">
        <f>+IF(ISERROR(PV($E$13,A598,,#REF!)),0,(PV($E$13,A598,,#REF!)))</f>
        <v/>
      </c>
    </row>
    <row r="598">
      <c r="AV598" s="161">
        <f>+IF(ISERROR(PV($E$13,A599,,D599)),0,(PV($E$13,A599,,D599)))</f>
        <v/>
      </c>
      <c r="AW598" s="161">
        <f>+IF(ISERROR(PV($E$13,A599,,#REF!)),0,(PV($E$13,A599,,#REF!)))</f>
        <v/>
      </c>
    </row>
    <row r="599">
      <c r="AV599" s="161">
        <f>+IF(ISERROR(PV($E$13,A600,,D600)),0,(PV($E$13,A600,,D600)))</f>
        <v/>
      </c>
      <c r="AW599" s="161">
        <f>+IF(ISERROR(PV($E$13,A600,,#REF!)),0,(PV($E$13,A600,,#REF!)))</f>
        <v/>
      </c>
    </row>
    <row r="600">
      <c r="AV600" s="161">
        <f>+IF(ISERROR(PV($E$13,A601,,D601)),0,(PV($E$13,A601,,D601)))</f>
        <v/>
      </c>
      <c r="AW600" s="161">
        <f>+IF(ISERROR(PV($E$13,A601,,#REF!)),0,(PV($E$13,A601,,#REF!)))</f>
        <v/>
      </c>
    </row>
    <row r="601">
      <c r="AV601" s="161">
        <f>+IF(ISERROR(PV($E$13,A602,,D602)),0,(PV($E$13,A602,,D602)))</f>
        <v/>
      </c>
      <c r="AW601" s="161">
        <f>+IF(ISERROR(PV($E$13,A602,,#REF!)),0,(PV($E$13,A602,,#REF!)))</f>
        <v/>
      </c>
    </row>
    <row r="602">
      <c r="AV602" s="161">
        <f>+IF(ISERROR(PV($E$13,A603,,D603)),0,(PV($E$13,A603,,D603)))</f>
        <v/>
      </c>
      <c r="AW602" s="161">
        <f>+IF(ISERROR(PV($E$13,A603,,#REF!)),0,(PV($E$13,A603,,#REF!)))</f>
        <v/>
      </c>
    </row>
    <row r="603">
      <c r="AV603" s="161">
        <f>+IF(ISERROR(PV($E$13,A604,,D604)),0,(PV($E$13,A604,,D604)))</f>
        <v/>
      </c>
      <c r="AW603" s="161">
        <f>+IF(ISERROR(PV($E$13,A604,,#REF!)),0,(PV($E$13,A604,,#REF!)))</f>
        <v/>
      </c>
    </row>
    <row r="604">
      <c r="AV604" s="161">
        <f>+IF(ISERROR(PV($E$13,A605,,D605)),0,(PV($E$13,A605,,D605)))</f>
        <v/>
      </c>
      <c r="AW604" s="161">
        <f>+IF(ISERROR(PV($E$13,A605,,#REF!)),0,(PV($E$13,A605,,#REF!)))</f>
        <v/>
      </c>
    </row>
    <row r="605">
      <c r="AV605" s="161">
        <f>+IF(ISERROR(PV($E$13,A606,,D606)),0,(PV($E$13,A606,,D606)))</f>
        <v/>
      </c>
      <c r="AW605" s="161">
        <f>+IF(ISERROR(PV($E$13,A606,,#REF!)),0,(PV($E$13,A606,,#REF!)))</f>
        <v/>
      </c>
    </row>
    <row r="606">
      <c r="AV606" s="161">
        <f>+IF(ISERROR(PV($E$13,A607,,D607)),0,(PV($E$13,A607,,D607)))</f>
        <v/>
      </c>
      <c r="AW606" s="161">
        <f>+IF(ISERROR(PV($E$13,A607,,#REF!)),0,(PV($E$13,A607,,#REF!)))</f>
        <v/>
      </c>
    </row>
    <row r="607">
      <c r="AV607" s="161">
        <f>+IF(ISERROR(PV($E$13,A608,,D608)),0,(PV($E$13,A608,,D608)))</f>
        <v/>
      </c>
      <c r="AW607" s="161">
        <f>+IF(ISERROR(PV($E$13,A608,,#REF!)),0,(PV($E$13,A608,,#REF!)))</f>
        <v/>
      </c>
    </row>
    <row r="608">
      <c r="AV608" s="161">
        <f>+IF(ISERROR(PV($E$13,A609,,D609)),0,(PV($E$13,A609,,D609)))</f>
        <v/>
      </c>
      <c r="AW608" s="161">
        <f>+IF(ISERROR(PV($E$13,A609,,#REF!)),0,(PV($E$13,A609,,#REF!)))</f>
        <v/>
      </c>
    </row>
    <row r="609">
      <c r="AV609" s="161">
        <f>+IF(ISERROR(PV($E$13,A610,,D610)),0,(PV($E$13,A610,,D610)))</f>
        <v/>
      </c>
      <c r="AW609" s="161">
        <f>+IF(ISERROR(PV($E$13,A610,,#REF!)),0,(PV($E$13,A610,,#REF!)))</f>
        <v/>
      </c>
    </row>
    <row r="610">
      <c r="AV610" s="161">
        <f>+IF(ISERROR(PV($E$13,A611,,D611)),0,(PV($E$13,A611,,D611)))</f>
        <v/>
      </c>
      <c r="AW610" s="161">
        <f>+IF(ISERROR(PV($E$13,A611,,#REF!)),0,(PV($E$13,A611,,#REF!)))</f>
        <v/>
      </c>
    </row>
    <row r="611">
      <c r="AV611" s="161">
        <f>+IF(ISERROR(PV($E$13,A612,,D612)),0,(PV($E$13,A612,,D612)))</f>
        <v/>
      </c>
      <c r="AW611" s="161">
        <f>+IF(ISERROR(PV($E$13,A612,,#REF!)),0,(PV($E$13,A612,,#REF!)))</f>
        <v/>
      </c>
    </row>
    <row r="612">
      <c r="AV612" s="161">
        <f>+IF(ISERROR(PV($E$13,A613,,D613)),0,(PV($E$13,A613,,D613)))</f>
        <v/>
      </c>
      <c r="AW612" s="161">
        <f>+IF(ISERROR(PV($E$13,A613,,#REF!)),0,(PV($E$13,A613,,#REF!)))</f>
        <v/>
      </c>
    </row>
    <row r="613">
      <c r="AV613" s="161">
        <f>+IF(ISERROR(PV($E$13,A614,,D614)),0,(PV($E$13,A614,,D614)))</f>
        <v/>
      </c>
      <c r="AW613" s="161">
        <f>+IF(ISERROR(PV($E$13,A614,,#REF!)),0,(PV($E$13,A614,,#REF!)))</f>
        <v/>
      </c>
    </row>
    <row r="614">
      <c r="AV614" s="161">
        <f>+IF(ISERROR(PV($E$13,A615,,D615)),0,(PV($E$13,A615,,D615)))</f>
        <v/>
      </c>
      <c r="AW614" s="161">
        <f>+IF(ISERROR(PV($E$13,A615,,#REF!)),0,(PV($E$13,A615,,#REF!)))</f>
        <v/>
      </c>
    </row>
    <row r="615">
      <c r="AV615" s="161">
        <f>+IF(ISERROR(PV($E$13,A616,,D616)),0,(PV($E$13,A616,,D616)))</f>
        <v/>
      </c>
      <c r="AW615" s="161">
        <f>+IF(ISERROR(PV($E$13,A616,,#REF!)),0,(PV($E$13,A616,,#REF!)))</f>
        <v/>
      </c>
    </row>
    <row r="616">
      <c r="AV616" s="161">
        <f>+IF(ISERROR(PV($E$13,A617,,D617)),0,(PV($E$13,A617,,D617)))</f>
        <v/>
      </c>
      <c r="AW616" s="161">
        <f>+IF(ISERROR(PV($E$13,A617,,#REF!)),0,(PV($E$13,A617,,#REF!)))</f>
        <v/>
      </c>
    </row>
    <row r="617">
      <c r="AV617" s="161">
        <f>+IF(ISERROR(PV($E$13,A618,,D618)),0,(PV($E$13,A618,,D618)))</f>
        <v/>
      </c>
      <c r="AW617" s="161">
        <f>+IF(ISERROR(PV($E$13,A618,,#REF!)),0,(PV($E$13,A618,,#REF!)))</f>
        <v/>
      </c>
    </row>
    <row r="618">
      <c r="AV618" s="161">
        <f>+IF(ISERROR(PV($E$13,A619,,D619)),0,(PV($E$13,A619,,D619)))</f>
        <v/>
      </c>
      <c r="AW618" s="161">
        <f>+IF(ISERROR(PV($E$13,A619,,#REF!)),0,(PV($E$13,A619,,#REF!)))</f>
        <v/>
      </c>
    </row>
    <row r="619">
      <c r="AV619" s="161">
        <f>+IF(ISERROR(PV($E$13,A620,,D620)),0,(PV($E$13,A620,,D620)))</f>
        <v/>
      </c>
      <c r="AW619" s="161">
        <f>+IF(ISERROR(PV($E$13,A620,,#REF!)),0,(PV($E$13,A620,,#REF!)))</f>
        <v/>
      </c>
    </row>
    <row r="620">
      <c r="AV620" s="161">
        <f>+IF(ISERROR(PV($E$13,A621,,D621)),0,(PV($E$13,A621,,D621)))</f>
        <v/>
      </c>
      <c r="AW620" s="161">
        <f>+IF(ISERROR(PV($E$13,A621,,#REF!)),0,(PV($E$13,A621,,#REF!)))</f>
        <v/>
      </c>
    </row>
    <row r="621">
      <c r="AV621" s="161">
        <f>+IF(ISERROR(PV($E$13,A622,,D622)),0,(PV($E$13,A622,,D622)))</f>
        <v/>
      </c>
      <c r="AW621" s="161">
        <f>+IF(ISERROR(PV($E$13,A622,,#REF!)),0,(PV($E$13,A622,,#REF!)))</f>
        <v/>
      </c>
    </row>
    <row r="622">
      <c r="AV622" s="161">
        <f>+IF(ISERROR(PV($E$13,A623,,D623)),0,(PV($E$13,A623,,D623)))</f>
        <v/>
      </c>
      <c r="AW622" s="161">
        <f>+IF(ISERROR(PV($E$13,A623,,#REF!)),0,(PV($E$13,A623,,#REF!)))</f>
        <v/>
      </c>
    </row>
    <row r="623">
      <c r="AV623" s="161">
        <f>+IF(ISERROR(PV($E$13,A624,,D624)),0,(PV($E$13,A624,,D624)))</f>
        <v/>
      </c>
      <c r="AW623" s="161">
        <f>+IF(ISERROR(PV($E$13,A624,,#REF!)),0,(PV($E$13,A624,,#REF!)))</f>
        <v/>
      </c>
    </row>
    <row r="624">
      <c r="AV624" s="161">
        <f>+IF(ISERROR(PV($E$13,A625,,D625)),0,(PV($E$13,A625,,D625)))</f>
        <v/>
      </c>
      <c r="AW624" s="161">
        <f>+IF(ISERROR(PV($E$13,A625,,#REF!)),0,(PV($E$13,A625,,#REF!)))</f>
        <v/>
      </c>
    </row>
    <row r="625">
      <c r="AV625" s="161">
        <f>+IF(ISERROR(PV($E$13,A626,,D626)),0,(PV($E$13,A626,,D626)))</f>
        <v/>
      </c>
      <c r="AW625" s="161">
        <f>+IF(ISERROR(PV($E$13,A626,,#REF!)),0,(PV($E$13,A626,,#REF!)))</f>
        <v/>
      </c>
    </row>
    <row r="626">
      <c r="AV626" s="161">
        <f>+IF(ISERROR(PV($E$13,A627,,D627)),0,(PV($E$13,A627,,D627)))</f>
        <v/>
      </c>
      <c r="AW626" s="161">
        <f>+IF(ISERROR(PV($E$13,A627,,#REF!)),0,(PV($E$13,A627,,#REF!)))</f>
        <v/>
      </c>
    </row>
    <row r="627">
      <c r="AV627" s="161">
        <f>+IF(ISERROR(PV($E$13,A628,,D628)),0,(PV($E$13,A628,,D628)))</f>
        <v/>
      </c>
      <c r="AW627" s="161">
        <f>+IF(ISERROR(PV($E$13,A628,,#REF!)),0,(PV($E$13,A628,,#REF!)))</f>
        <v/>
      </c>
    </row>
    <row r="628">
      <c r="AV628" s="161">
        <f>+IF(ISERROR(PV($E$13,A629,,D629)),0,(PV($E$13,A629,,D629)))</f>
        <v/>
      </c>
      <c r="AW628" s="161">
        <f>+IF(ISERROR(PV($E$13,A629,,#REF!)),0,(PV($E$13,A629,,#REF!)))</f>
        <v/>
      </c>
    </row>
    <row r="629">
      <c r="AV629" s="161">
        <f>+IF(ISERROR(PV($E$13,A630,,D630)),0,(PV($E$13,A630,,D630)))</f>
        <v/>
      </c>
      <c r="AW629" s="161">
        <f>+IF(ISERROR(PV($E$13,A630,,#REF!)),0,(PV($E$13,A630,,#REF!)))</f>
        <v/>
      </c>
    </row>
    <row r="630">
      <c r="AV630" s="161">
        <f>+IF(ISERROR(PV($E$13,A631,,D631)),0,(PV($E$13,A631,,D631)))</f>
        <v/>
      </c>
      <c r="AW630" s="161">
        <f>+IF(ISERROR(PV($E$13,A631,,#REF!)),0,(PV($E$13,A631,,#REF!)))</f>
        <v/>
      </c>
    </row>
    <row r="631">
      <c r="AV631" s="161">
        <f>+IF(ISERROR(PV($E$13,A632,,D632)),0,(PV($E$13,A632,,D632)))</f>
        <v/>
      </c>
      <c r="AW631" s="161">
        <f>+IF(ISERROR(PV($E$13,A632,,#REF!)),0,(PV($E$13,A632,,#REF!)))</f>
        <v/>
      </c>
    </row>
    <row r="632">
      <c r="AV632" s="161">
        <f>+IF(ISERROR(PV($E$13,A633,,D633)),0,(PV($E$13,A633,,D633)))</f>
        <v/>
      </c>
      <c r="AW632" s="161">
        <f>+IF(ISERROR(PV($E$13,A633,,#REF!)),0,(PV($E$13,A633,,#REF!)))</f>
        <v/>
      </c>
    </row>
    <row r="633">
      <c r="AV633" s="161">
        <f>+IF(ISERROR(PV($E$13,A634,,D634)),0,(PV($E$13,A634,,D634)))</f>
        <v/>
      </c>
      <c r="AW633" s="161">
        <f>+IF(ISERROR(PV($E$13,A634,,#REF!)),0,(PV($E$13,A634,,#REF!)))</f>
        <v/>
      </c>
    </row>
    <row r="634">
      <c r="AV634" s="161">
        <f>+IF(ISERROR(PV($E$13,A635,,D635)),0,(PV($E$13,A635,,D635)))</f>
        <v/>
      </c>
      <c r="AW634" s="161">
        <f>+IF(ISERROR(PV($E$13,A635,,#REF!)),0,(PV($E$13,A635,,#REF!)))</f>
        <v/>
      </c>
    </row>
    <row r="635">
      <c r="AV635" s="161">
        <f>+IF(ISERROR(PV($E$13,A636,,D636)),0,(PV($E$13,A636,,D636)))</f>
        <v/>
      </c>
      <c r="AW635" s="161">
        <f>+IF(ISERROR(PV($E$13,A636,,#REF!)),0,(PV($E$13,A636,,#REF!)))</f>
        <v/>
      </c>
    </row>
    <row r="636">
      <c r="AV636" s="161">
        <f>+IF(ISERROR(PV($E$13,A637,,D637)),0,(PV($E$13,A637,,D637)))</f>
        <v/>
      </c>
      <c r="AW636" s="161">
        <f>+IF(ISERROR(PV($E$13,A637,,#REF!)),0,(PV($E$13,A637,,#REF!)))</f>
        <v/>
      </c>
    </row>
    <row r="637">
      <c r="AV637" s="161">
        <f>+IF(ISERROR(PV($E$13,A638,,D638)),0,(PV($E$13,A638,,D638)))</f>
        <v/>
      </c>
      <c r="AW637" s="161">
        <f>+IF(ISERROR(PV($E$13,A638,,#REF!)),0,(PV($E$13,A638,,#REF!)))</f>
        <v/>
      </c>
    </row>
    <row r="638">
      <c r="AV638" s="161">
        <f>+IF(ISERROR(PV($E$13,A639,,D639)),0,(PV($E$13,A639,,D639)))</f>
        <v/>
      </c>
      <c r="AW638" s="161">
        <f>+IF(ISERROR(PV($E$13,A639,,#REF!)),0,(PV($E$13,A639,,#REF!)))</f>
        <v/>
      </c>
    </row>
    <row r="639">
      <c r="AV639" s="161">
        <f>+IF(ISERROR(PV($E$13,A640,,D640)),0,(PV($E$13,A640,,D640)))</f>
        <v/>
      </c>
      <c r="AW639" s="161">
        <f>+IF(ISERROR(PV($E$13,A640,,#REF!)),0,(PV($E$13,A640,,#REF!)))</f>
        <v/>
      </c>
    </row>
    <row r="640">
      <c r="AV640" s="161">
        <f>+IF(ISERROR(PV($E$13,A641,,D641)),0,(PV($E$13,A641,,D641)))</f>
        <v/>
      </c>
      <c r="AW640" s="161">
        <f>+IF(ISERROR(PV($E$13,A641,,#REF!)),0,(PV($E$13,A641,,#REF!)))</f>
        <v/>
      </c>
    </row>
    <row r="641">
      <c r="AV641" s="161">
        <f>+IF(ISERROR(PV($E$13,A642,,D642)),0,(PV($E$13,A642,,D642)))</f>
        <v/>
      </c>
      <c r="AW641" s="161">
        <f>+IF(ISERROR(PV($E$13,A642,,#REF!)),0,(PV($E$13,A642,,#REF!)))</f>
        <v/>
      </c>
    </row>
    <row r="642">
      <c r="AV642" s="161">
        <f>+IF(ISERROR(PV($E$13,A643,,D643)),0,(PV($E$13,A643,,D643)))</f>
        <v/>
      </c>
      <c r="AW642" s="161">
        <f>+IF(ISERROR(PV($E$13,A643,,#REF!)),0,(PV($E$13,A643,,#REF!)))</f>
        <v/>
      </c>
    </row>
    <row r="643">
      <c r="AV643" s="161">
        <f>+IF(ISERROR(PV($E$13,A644,,D644)),0,(PV($E$13,A644,,D644)))</f>
        <v/>
      </c>
      <c r="AW643" s="161">
        <f>+IF(ISERROR(PV($E$13,A644,,#REF!)),0,(PV($E$13,A644,,#REF!)))</f>
        <v/>
      </c>
    </row>
    <row r="644">
      <c r="AV644" s="161">
        <f>+IF(ISERROR(PV($E$13,A645,,D645)),0,(PV($E$13,A645,,D645)))</f>
        <v/>
      </c>
      <c r="AW644" s="161">
        <f>+IF(ISERROR(PV($E$13,A645,,#REF!)),0,(PV($E$13,A645,,#REF!)))</f>
        <v/>
      </c>
    </row>
    <row r="645">
      <c r="AV645" s="161">
        <f>+IF(ISERROR(PV($E$13,A646,,D646)),0,(PV($E$13,A646,,D646)))</f>
        <v/>
      </c>
      <c r="AW645" s="161">
        <f>+IF(ISERROR(PV($E$13,A646,,#REF!)),0,(PV($E$13,A646,,#REF!)))</f>
        <v/>
      </c>
    </row>
    <row r="646">
      <c r="AV646" s="161">
        <f>+IF(ISERROR(PV($E$13,A647,,D647)),0,(PV($E$13,A647,,D647)))</f>
        <v/>
      </c>
      <c r="AW646" s="161">
        <f>+IF(ISERROR(PV($E$13,A647,,#REF!)),0,(PV($E$13,A647,,#REF!)))</f>
        <v/>
      </c>
    </row>
    <row r="647">
      <c r="AV647" s="161">
        <f>+IF(ISERROR(PV($E$13,A648,,D648)),0,(PV($E$13,A648,,D648)))</f>
        <v/>
      </c>
      <c r="AW647" s="161">
        <f>+IF(ISERROR(PV($E$13,A648,,#REF!)),0,(PV($E$13,A648,,#REF!)))</f>
        <v/>
      </c>
    </row>
    <row r="648">
      <c r="AV648" s="161">
        <f>+IF(ISERROR(PV($E$13,A649,,D649)),0,(PV($E$13,A649,,D649)))</f>
        <v/>
      </c>
      <c r="AW648" s="161">
        <f>+IF(ISERROR(PV($E$13,A649,,#REF!)),0,(PV($E$13,A649,,#REF!)))</f>
        <v/>
      </c>
    </row>
    <row r="649">
      <c r="AV649" s="161">
        <f>+IF(ISERROR(PV($E$13,A650,,D650)),0,(PV($E$13,A650,,D650)))</f>
        <v/>
      </c>
      <c r="AW649" s="161">
        <f>+IF(ISERROR(PV($E$13,A650,,#REF!)),0,(PV($E$13,A650,,#REF!)))</f>
        <v/>
      </c>
    </row>
    <row r="650">
      <c r="AV650" s="161">
        <f>+IF(ISERROR(PV($E$13,A651,,D651)),0,(PV($E$13,A651,,D651)))</f>
        <v/>
      </c>
      <c r="AW650" s="161">
        <f>+IF(ISERROR(PV($E$13,A651,,#REF!)),0,(PV($E$13,A651,,#REF!)))</f>
        <v/>
      </c>
    </row>
    <row r="651">
      <c r="AV651" s="161">
        <f>+IF(ISERROR(PV($E$13,A652,,D652)),0,(PV($E$13,A652,,D652)))</f>
        <v/>
      </c>
      <c r="AW651" s="161">
        <f>+IF(ISERROR(PV($E$13,A652,,#REF!)),0,(PV($E$13,A652,,#REF!)))</f>
        <v/>
      </c>
    </row>
    <row r="652">
      <c r="AV652" s="161">
        <f>+IF(ISERROR(PV($E$13,A653,,D653)),0,(PV($E$13,A653,,D653)))</f>
        <v/>
      </c>
      <c r="AW652" s="161">
        <f>+IF(ISERROR(PV($E$13,A653,,#REF!)),0,(PV($E$13,A653,,#REF!)))</f>
        <v/>
      </c>
    </row>
    <row r="653">
      <c r="AV653" s="161">
        <f>+IF(ISERROR(PV($E$13,A654,,D654)),0,(PV($E$13,A654,,D654)))</f>
        <v/>
      </c>
      <c r="AW653" s="161">
        <f>+IF(ISERROR(PV($E$13,A654,,#REF!)),0,(PV($E$13,A654,,#REF!)))</f>
        <v/>
      </c>
    </row>
    <row r="654">
      <c r="AV654" s="161">
        <f>+IF(ISERROR(PV($E$13,A655,,D655)),0,(PV($E$13,A655,,D655)))</f>
        <v/>
      </c>
      <c r="AW654" s="161">
        <f>+IF(ISERROR(PV($E$13,A655,,#REF!)),0,(PV($E$13,A655,,#REF!)))</f>
        <v/>
      </c>
    </row>
    <row r="655">
      <c r="AV655" s="161">
        <f>+IF(ISERROR(PV($E$13,A656,,D656)),0,(PV($E$13,A656,,D656)))</f>
        <v/>
      </c>
      <c r="AW655" s="161">
        <f>+IF(ISERROR(PV($E$13,A656,,#REF!)),0,(PV($E$13,A656,,#REF!)))</f>
        <v/>
      </c>
    </row>
    <row r="656">
      <c r="AV656" s="161">
        <f>+IF(ISERROR(PV($E$13,A657,,D657)),0,(PV($E$13,A657,,D657)))</f>
        <v/>
      </c>
      <c r="AW656" s="161">
        <f>+IF(ISERROR(PV($E$13,A657,,#REF!)),0,(PV($E$13,A657,,#REF!)))</f>
        <v/>
      </c>
    </row>
    <row r="657">
      <c r="AV657" s="161">
        <f>+IF(ISERROR(PV($E$13,A658,,D658)),0,(PV($E$13,A658,,D658)))</f>
        <v/>
      </c>
      <c r="AW657" s="161">
        <f>+IF(ISERROR(PV($E$13,A658,,#REF!)),0,(PV($E$13,A658,,#REF!)))</f>
        <v/>
      </c>
    </row>
    <row r="658">
      <c r="AV658" s="161">
        <f>+IF(ISERROR(PV($E$13,A659,,D659)),0,(PV($E$13,A659,,D659)))</f>
        <v/>
      </c>
      <c r="AW658" s="161">
        <f>+IF(ISERROR(PV($E$13,A659,,#REF!)),0,(PV($E$13,A659,,#REF!)))</f>
        <v/>
      </c>
    </row>
    <row r="659">
      <c r="AV659" s="161">
        <f>+IF(ISERROR(PV($E$13,A660,,D660)),0,(PV($E$13,A660,,D660)))</f>
        <v/>
      </c>
      <c r="AW659" s="161">
        <f>+IF(ISERROR(PV($E$13,A660,,#REF!)),0,(PV($E$13,A660,,#REF!)))</f>
        <v/>
      </c>
    </row>
    <row r="660">
      <c r="AV660" s="161">
        <f>+IF(ISERROR(PV($E$13,A661,,D661)),0,(PV($E$13,A661,,D661)))</f>
        <v/>
      </c>
      <c r="AW660" s="161">
        <f>+IF(ISERROR(PV($E$13,A661,,#REF!)),0,(PV($E$13,A661,,#REF!)))</f>
        <v/>
      </c>
    </row>
    <row r="661">
      <c r="AV661" s="161">
        <f>+IF(ISERROR(PV($E$13,A662,,D662)),0,(PV($E$13,A662,,D662)))</f>
        <v/>
      </c>
      <c r="AW661" s="161">
        <f>+IF(ISERROR(PV($E$13,A662,,#REF!)),0,(PV($E$13,A662,,#REF!)))</f>
        <v/>
      </c>
    </row>
    <row r="662">
      <c r="AV662" s="161">
        <f>+IF(ISERROR(PV($E$13,A663,,D663)),0,(PV($E$13,A663,,D663)))</f>
        <v/>
      </c>
      <c r="AW662" s="161">
        <f>+IF(ISERROR(PV($E$13,A663,,#REF!)),0,(PV($E$13,A663,,#REF!)))</f>
        <v/>
      </c>
    </row>
    <row r="663">
      <c r="AV663" s="161">
        <f>+IF(ISERROR(PV($E$13,A664,,D664)),0,(PV($E$13,A664,,D664)))</f>
        <v/>
      </c>
      <c r="AW663" s="161">
        <f>+IF(ISERROR(PV($E$13,A664,,#REF!)),0,(PV($E$13,A664,,#REF!)))</f>
        <v/>
      </c>
    </row>
    <row r="664">
      <c r="AV664" s="161">
        <f>+IF(ISERROR(PV($E$13,A665,,D665)),0,(PV($E$13,A665,,D665)))</f>
        <v/>
      </c>
      <c r="AW664" s="161">
        <f>+IF(ISERROR(PV($E$13,A665,,#REF!)),0,(PV($E$13,A665,,#REF!)))</f>
        <v/>
      </c>
    </row>
    <row r="665">
      <c r="AV665" s="161">
        <f>+IF(ISERROR(PV($E$13,A666,,D666)),0,(PV($E$13,A666,,D666)))</f>
        <v/>
      </c>
      <c r="AW665" s="161">
        <f>+IF(ISERROR(PV($E$13,A666,,#REF!)),0,(PV($E$13,A666,,#REF!)))</f>
        <v/>
      </c>
    </row>
    <row r="666">
      <c r="AV666" s="161">
        <f>+IF(ISERROR(PV($E$13,A667,,D667)),0,(PV($E$13,A667,,D667)))</f>
        <v/>
      </c>
      <c r="AW666" s="161">
        <f>+IF(ISERROR(PV($E$13,A667,,#REF!)),0,(PV($E$13,A667,,#REF!)))</f>
        <v/>
      </c>
    </row>
    <row r="667">
      <c r="AV667" s="161">
        <f>+IF(ISERROR(PV($E$13,A668,,D668)),0,(PV($E$13,A668,,D668)))</f>
        <v/>
      </c>
      <c r="AW667" s="161">
        <f>+IF(ISERROR(PV($E$13,A668,,#REF!)),0,(PV($E$13,A668,,#REF!)))</f>
        <v/>
      </c>
    </row>
    <row r="668">
      <c r="AV668" s="161">
        <f>+IF(ISERROR(PV($E$13,A669,,D669)),0,(PV($E$13,A669,,D669)))</f>
        <v/>
      </c>
      <c r="AW668" s="161">
        <f>+IF(ISERROR(PV($E$13,A669,,#REF!)),0,(PV($E$13,A669,,#REF!)))</f>
        <v/>
      </c>
    </row>
    <row r="669">
      <c r="AV669" s="161">
        <f>+IF(ISERROR(PV($E$13,A670,,D670)),0,(PV($E$13,A670,,D670)))</f>
        <v/>
      </c>
      <c r="AW669" s="161">
        <f>+IF(ISERROR(PV($E$13,A670,,#REF!)),0,(PV($E$13,A670,,#REF!)))</f>
        <v/>
      </c>
    </row>
    <row r="670">
      <c r="AV670" s="161">
        <f>+IF(ISERROR(PV($E$13,A671,,D671)),0,(PV($E$13,A671,,D671)))</f>
        <v/>
      </c>
      <c r="AW670" s="161">
        <f>+IF(ISERROR(PV($E$13,A671,,#REF!)),0,(PV($E$13,A671,,#REF!)))</f>
        <v/>
      </c>
    </row>
    <row r="671">
      <c r="AV671" s="161">
        <f>+IF(ISERROR(PV($E$13,A672,,D672)),0,(PV($E$13,A672,,D672)))</f>
        <v/>
      </c>
      <c r="AW671" s="161">
        <f>+IF(ISERROR(PV($E$13,A672,,#REF!)),0,(PV($E$13,A672,,#REF!)))</f>
        <v/>
      </c>
    </row>
    <row r="672">
      <c r="AV672" s="161">
        <f>+IF(ISERROR(PV($E$13,A673,,D673)),0,(PV($E$13,A673,,D673)))</f>
        <v/>
      </c>
      <c r="AW672" s="161">
        <f>+IF(ISERROR(PV($E$13,A673,,#REF!)),0,(PV($E$13,A673,,#REF!)))</f>
        <v/>
      </c>
    </row>
    <row r="673">
      <c r="AV673" s="161">
        <f>+IF(ISERROR(PV($E$13,A674,,D674)),0,(PV($E$13,A674,,D674)))</f>
        <v/>
      </c>
      <c r="AW673" s="161">
        <f>+IF(ISERROR(PV($E$13,A674,,#REF!)),0,(PV($E$13,A674,,#REF!)))</f>
        <v/>
      </c>
    </row>
    <row r="674">
      <c r="AV674" s="161">
        <f>+IF(ISERROR(PV($E$13,A675,,D675)),0,(PV($E$13,A675,,D675)))</f>
        <v/>
      </c>
      <c r="AW674" s="161">
        <f>+IF(ISERROR(PV($E$13,A675,,#REF!)),0,(PV($E$13,A675,,#REF!)))</f>
        <v/>
      </c>
    </row>
    <row r="675">
      <c r="AV675" s="161">
        <f>+IF(ISERROR(PV($E$13,A676,,D676)),0,(PV($E$13,A676,,D676)))</f>
        <v/>
      </c>
      <c r="AW675" s="161">
        <f>+IF(ISERROR(PV($E$13,A676,,#REF!)),0,(PV($E$13,A676,,#REF!)))</f>
        <v/>
      </c>
    </row>
    <row r="676">
      <c r="AV676" s="161">
        <f>+IF(ISERROR(PV($E$13,A677,,D677)),0,(PV($E$13,A677,,D677)))</f>
        <v/>
      </c>
      <c r="AW676" s="161">
        <f>+IF(ISERROR(PV($E$13,A677,,#REF!)),0,(PV($E$13,A677,,#REF!)))</f>
        <v/>
      </c>
    </row>
    <row r="677">
      <c r="AV677" s="161">
        <f>+IF(ISERROR(PV($E$13,A678,,D678)),0,(PV($E$13,A678,,D678)))</f>
        <v/>
      </c>
      <c r="AW677" s="161">
        <f>+IF(ISERROR(PV($E$13,A678,,#REF!)),0,(PV($E$13,A678,,#REF!)))</f>
        <v/>
      </c>
    </row>
    <row r="678">
      <c r="AV678" s="161">
        <f>+IF(ISERROR(PV($E$13,A679,,D679)),0,(PV($E$13,A679,,D679)))</f>
        <v/>
      </c>
      <c r="AW678" s="161">
        <f>+IF(ISERROR(PV($E$13,A679,,#REF!)),0,(PV($E$13,A679,,#REF!)))</f>
        <v/>
      </c>
    </row>
    <row r="679">
      <c r="AV679" s="161">
        <f>+IF(ISERROR(PV($E$13,A680,,D680)),0,(PV($E$13,A680,,D680)))</f>
        <v/>
      </c>
      <c r="AW679" s="161">
        <f>+IF(ISERROR(PV($E$13,A680,,#REF!)),0,(PV($E$13,A680,,#REF!)))</f>
        <v/>
      </c>
    </row>
    <row r="680">
      <c r="AV680" s="161">
        <f>+IF(ISERROR(PV($E$13,A681,,D681)),0,(PV($E$13,A681,,D681)))</f>
        <v/>
      </c>
      <c r="AW680" s="161">
        <f>+IF(ISERROR(PV($E$13,A681,,#REF!)),0,(PV($E$13,A681,,#REF!)))</f>
        <v/>
      </c>
    </row>
    <row r="681">
      <c r="AV681" s="161">
        <f>+IF(ISERROR(PV($E$13,A682,,D682)),0,(PV($E$13,A682,,D682)))</f>
        <v/>
      </c>
      <c r="AW681" s="161">
        <f>+IF(ISERROR(PV($E$13,A682,,#REF!)),0,(PV($E$13,A682,,#REF!)))</f>
        <v/>
      </c>
    </row>
    <row r="682">
      <c r="AV682" s="161">
        <f>+IF(ISERROR(PV($E$13,A683,,D683)),0,(PV($E$13,A683,,D683)))</f>
        <v/>
      </c>
      <c r="AW682" s="161">
        <f>+IF(ISERROR(PV($E$13,A683,,#REF!)),0,(PV($E$13,A683,,#REF!)))</f>
        <v/>
      </c>
    </row>
    <row r="683">
      <c r="AV683" s="161">
        <f>+IF(ISERROR(PV($E$13,A684,,D684)),0,(PV($E$13,A684,,D684)))</f>
        <v/>
      </c>
      <c r="AW683" s="161">
        <f>+IF(ISERROR(PV($E$13,A684,,#REF!)),0,(PV($E$13,A684,,#REF!)))</f>
        <v/>
      </c>
    </row>
    <row r="684">
      <c r="AV684" s="161">
        <f>+IF(ISERROR(PV($E$13,A685,,D685)),0,(PV($E$13,A685,,D685)))</f>
        <v/>
      </c>
      <c r="AW684" s="161">
        <f>+IF(ISERROR(PV($E$13,A685,,#REF!)),0,(PV($E$13,A685,,#REF!)))</f>
        <v/>
      </c>
    </row>
    <row r="685">
      <c r="AV685" s="161">
        <f>+IF(ISERROR(PV($E$13,A686,,D686)),0,(PV($E$13,A686,,D686)))</f>
        <v/>
      </c>
      <c r="AW685" s="161">
        <f>+IF(ISERROR(PV($E$13,A686,,#REF!)),0,(PV($E$13,A686,,#REF!)))</f>
        <v/>
      </c>
    </row>
    <row r="686">
      <c r="AV686" s="161">
        <f>+IF(ISERROR(PV($E$13,A687,,D687)),0,(PV($E$13,A687,,D687)))</f>
        <v/>
      </c>
      <c r="AW686" s="161">
        <f>+IF(ISERROR(PV($E$13,A687,,#REF!)),0,(PV($E$13,A687,,#REF!)))</f>
        <v/>
      </c>
    </row>
    <row r="687">
      <c r="AV687" s="161">
        <f>+IF(ISERROR(PV($E$13,A688,,D688)),0,(PV($E$13,A688,,D688)))</f>
        <v/>
      </c>
      <c r="AW687" s="161">
        <f>+IF(ISERROR(PV($E$13,A688,,#REF!)),0,(PV($E$13,A688,,#REF!)))</f>
        <v/>
      </c>
    </row>
    <row r="688">
      <c r="AV688" s="161">
        <f>+IF(ISERROR(PV($E$13,A689,,D689)),0,(PV($E$13,A689,,D689)))</f>
        <v/>
      </c>
      <c r="AW688" s="161">
        <f>+IF(ISERROR(PV($E$13,A689,,#REF!)),0,(PV($E$13,A689,,#REF!)))</f>
        <v/>
      </c>
    </row>
    <row r="689">
      <c r="AV689" s="161">
        <f>+IF(ISERROR(PV($E$13,A690,,D690)),0,(PV($E$13,A690,,D690)))</f>
        <v/>
      </c>
      <c r="AW689" s="161">
        <f>+IF(ISERROR(PV($E$13,A690,,#REF!)),0,(PV($E$13,A690,,#REF!)))</f>
        <v/>
      </c>
    </row>
    <row r="690">
      <c r="AV690" s="161">
        <f>+IF(ISERROR(PV($E$13,A691,,D691)),0,(PV($E$13,A691,,D691)))</f>
        <v/>
      </c>
      <c r="AW690" s="161">
        <f>+IF(ISERROR(PV($E$13,A691,,#REF!)),0,(PV($E$13,A691,,#REF!)))</f>
        <v/>
      </c>
    </row>
    <row r="691">
      <c r="AV691" s="161">
        <f>+IF(ISERROR(PV($E$13,A692,,D692)),0,(PV($E$13,A692,,D692)))</f>
        <v/>
      </c>
      <c r="AW691" s="161">
        <f>+IF(ISERROR(PV($E$13,A692,,#REF!)),0,(PV($E$13,A692,,#REF!)))</f>
        <v/>
      </c>
    </row>
    <row r="692">
      <c r="AV692" s="161">
        <f>+IF(ISERROR(PV($E$13,A693,,D693)),0,(PV($E$13,A693,,D693)))</f>
        <v/>
      </c>
      <c r="AW692" s="161">
        <f>+IF(ISERROR(PV($E$13,A693,,#REF!)),0,(PV($E$13,A693,,#REF!)))</f>
        <v/>
      </c>
    </row>
    <row r="693">
      <c r="AV693" s="161">
        <f>+IF(ISERROR(PV($E$13,A694,,D694)),0,(PV($E$13,A694,,D694)))</f>
        <v/>
      </c>
      <c r="AW693" s="161">
        <f>+IF(ISERROR(PV($E$13,A694,,#REF!)),0,(PV($E$13,A694,,#REF!)))</f>
        <v/>
      </c>
    </row>
    <row r="694">
      <c r="AV694" s="161">
        <f>+IF(ISERROR(PV($E$13,A695,,D695)),0,(PV($E$13,A695,,D695)))</f>
        <v/>
      </c>
      <c r="AW694" s="161">
        <f>+IF(ISERROR(PV($E$13,A695,,#REF!)),0,(PV($E$13,A695,,#REF!)))</f>
        <v/>
      </c>
    </row>
    <row r="695">
      <c r="AV695" s="161">
        <f>+IF(ISERROR(PV($E$13,A696,,D696)),0,(PV($E$13,A696,,D696)))</f>
        <v/>
      </c>
      <c r="AW695" s="161">
        <f>+IF(ISERROR(PV($E$13,A696,,#REF!)),0,(PV($E$13,A696,,#REF!)))</f>
        <v/>
      </c>
    </row>
    <row r="696">
      <c r="AV696" s="161">
        <f>+IF(ISERROR(PV($E$13,A697,,D697)),0,(PV($E$13,A697,,D697)))</f>
        <v/>
      </c>
      <c r="AW696" s="161">
        <f>+IF(ISERROR(PV($E$13,A697,,#REF!)),0,(PV($E$13,A697,,#REF!)))</f>
        <v/>
      </c>
    </row>
    <row r="697">
      <c r="AV697" s="161">
        <f>+IF(ISERROR(PV($E$13,A698,,D698)),0,(PV($E$13,A698,,D698)))</f>
        <v/>
      </c>
      <c r="AW697" s="161">
        <f>+IF(ISERROR(PV($E$13,A698,,#REF!)),0,(PV($E$13,A698,,#REF!)))</f>
        <v/>
      </c>
    </row>
    <row r="698">
      <c r="AV698" s="161">
        <f>+IF(ISERROR(PV($E$13,A699,,D699)),0,(PV($E$13,A699,,D699)))</f>
        <v/>
      </c>
      <c r="AW698" s="161">
        <f>+IF(ISERROR(PV($E$13,A699,,#REF!)),0,(PV($E$13,A699,,#REF!)))</f>
        <v/>
      </c>
    </row>
    <row r="699">
      <c r="AV699" s="161">
        <f>+IF(ISERROR(PV($E$13,A700,,D700)),0,(PV($E$13,A700,,D700)))</f>
        <v/>
      </c>
      <c r="AW699" s="161">
        <f>+IF(ISERROR(PV($E$13,A700,,#REF!)),0,(PV($E$13,A700,,#REF!)))</f>
        <v/>
      </c>
    </row>
    <row r="700">
      <c r="AV700" s="161">
        <f>+IF(ISERROR(PV($E$13,A701,,D701)),0,(PV($E$13,A701,,D701)))</f>
        <v/>
      </c>
      <c r="AW700" s="161">
        <f>+IF(ISERROR(PV($E$13,A701,,#REF!)),0,(PV($E$13,A701,,#REF!)))</f>
        <v/>
      </c>
    </row>
    <row r="701">
      <c r="AV701" s="161">
        <f>+IF(ISERROR(PV($E$13,A702,,D702)),0,(PV($E$13,A702,,D702)))</f>
        <v/>
      </c>
      <c r="AW701" s="161">
        <f>+IF(ISERROR(PV($E$13,A702,,#REF!)),0,(PV($E$13,A702,,#REF!)))</f>
        <v/>
      </c>
    </row>
    <row r="702">
      <c r="AV702" s="161">
        <f>+IF(ISERROR(PV($E$13,A703,,D703)),0,(PV($E$13,A703,,D703)))</f>
        <v/>
      </c>
      <c r="AW702" s="161">
        <f>+IF(ISERROR(PV($E$13,A703,,#REF!)),0,(PV($E$13,A703,,#REF!)))</f>
        <v/>
      </c>
    </row>
    <row r="703">
      <c r="AV703" s="161">
        <f>+IF(ISERROR(PV($E$13,A704,,D704)),0,(PV($E$13,A704,,D704)))</f>
        <v/>
      </c>
      <c r="AW703" s="161">
        <f>+IF(ISERROR(PV($E$13,A704,,#REF!)),0,(PV($E$13,A704,,#REF!)))</f>
        <v/>
      </c>
    </row>
    <row r="704">
      <c r="AV704" s="161">
        <f>+IF(ISERROR(PV($E$13,A705,,D705)),0,(PV($E$13,A705,,D705)))</f>
        <v/>
      </c>
      <c r="AW704" s="161">
        <f>+IF(ISERROR(PV($E$13,A705,,#REF!)),0,(PV($E$13,A705,,#REF!)))</f>
        <v/>
      </c>
    </row>
    <row r="705">
      <c r="AV705" s="161">
        <f>+IF(ISERROR(PV($E$13,A706,,D706)),0,(PV($E$13,A706,,D706)))</f>
        <v/>
      </c>
      <c r="AW705" s="161">
        <f>+IF(ISERROR(PV($E$13,A706,,#REF!)),0,(PV($E$13,A706,,#REF!)))</f>
        <v/>
      </c>
    </row>
    <row r="706">
      <c r="AV706" s="161">
        <f>+IF(ISERROR(PV($E$13,A707,,D707)),0,(PV($E$13,A707,,D707)))</f>
        <v/>
      </c>
      <c r="AW706" s="161">
        <f>+IF(ISERROR(PV($E$13,A707,,#REF!)),0,(PV($E$13,A707,,#REF!)))</f>
        <v/>
      </c>
    </row>
    <row r="707">
      <c r="AV707" s="161">
        <f>+IF(ISERROR(PV($E$13,A708,,D708)),0,(PV($E$13,A708,,D708)))</f>
        <v/>
      </c>
      <c r="AW707" s="161">
        <f>+IF(ISERROR(PV($E$13,A708,,#REF!)),0,(PV($E$13,A708,,#REF!)))</f>
        <v/>
      </c>
    </row>
    <row r="708">
      <c r="AV708" s="161">
        <f>+IF(ISERROR(PV($E$13,A709,,D709)),0,(PV($E$13,A709,,D709)))</f>
        <v/>
      </c>
      <c r="AW708" s="161">
        <f>+IF(ISERROR(PV($E$13,A709,,#REF!)),0,(PV($E$13,A709,,#REF!)))</f>
        <v/>
      </c>
    </row>
    <row r="709">
      <c r="AV709" s="161">
        <f>+IF(ISERROR(PV($E$13,A710,,D710)),0,(PV($E$13,A710,,D710)))</f>
        <v/>
      </c>
      <c r="AW709" s="161">
        <f>+IF(ISERROR(PV($E$13,A710,,#REF!)),0,(PV($E$13,A710,,#REF!)))</f>
        <v/>
      </c>
    </row>
    <row r="710">
      <c r="AV710" s="161">
        <f>+IF(ISERROR(PV($E$13,A711,,D711)),0,(PV($E$13,A711,,D711)))</f>
        <v/>
      </c>
      <c r="AW710" s="161">
        <f>+IF(ISERROR(PV($E$13,A711,,#REF!)),0,(PV($E$13,A711,,#REF!)))</f>
        <v/>
      </c>
    </row>
    <row r="711">
      <c r="AV711" s="161">
        <f>+IF(ISERROR(PV($E$13,A712,,D712)),0,(PV($E$13,A712,,D712)))</f>
        <v/>
      </c>
      <c r="AW711" s="161">
        <f>+IF(ISERROR(PV($E$13,A712,,#REF!)),0,(PV($E$13,A712,,#REF!)))</f>
        <v/>
      </c>
    </row>
    <row r="712">
      <c r="AV712" s="161">
        <f>+IF(ISERROR(PV($E$13,A713,,D713)),0,(PV($E$13,A713,,D713)))</f>
        <v/>
      </c>
      <c r="AW712" s="161">
        <f>+IF(ISERROR(PV($E$13,A713,,#REF!)),0,(PV($E$13,A713,,#REF!)))</f>
        <v/>
      </c>
    </row>
    <row r="713">
      <c r="AV713" s="161">
        <f>+IF(ISERROR(PV($E$13,A714,,D714)),0,(PV($E$13,A714,,D714)))</f>
        <v/>
      </c>
      <c r="AW713" s="161">
        <f>+IF(ISERROR(PV($E$13,A714,,#REF!)),0,(PV($E$13,A714,,#REF!)))</f>
        <v/>
      </c>
    </row>
    <row r="714">
      <c r="AV714" s="161">
        <f>+IF(ISERROR(PV($E$13,A715,,D715)),0,(PV($E$13,A715,,D715)))</f>
        <v/>
      </c>
      <c r="AW714" s="161">
        <f>+IF(ISERROR(PV($E$13,A715,,#REF!)),0,(PV($E$13,A715,,#REF!)))</f>
        <v/>
      </c>
    </row>
    <row r="715">
      <c r="AV715" s="161">
        <f>+IF(ISERROR(PV($E$13,A716,,D716)),0,(PV($E$13,A716,,D716)))</f>
        <v/>
      </c>
      <c r="AW715" s="161">
        <f>+IF(ISERROR(PV($E$13,A716,,#REF!)),0,(PV($E$13,A716,,#REF!)))</f>
        <v/>
      </c>
    </row>
    <row r="716">
      <c r="AV716" s="161">
        <f>+IF(ISERROR(PV($E$13,A717,,D717)),0,(PV($E$13,A717,,D717)))</f>
        <v/>
      </c>
      <c r="AW716" s="161">
        <f>+IF(ISERROR(PV($E$13,A717,,#REF!)),0,(PV($E$13,A717,,#REF!)))</f>
        <v/>
      </c>
    </row>
    <row r="717">
      <c r="AV717" s="161">
        <f>+IF(ISERROR(PV($E$13,A718,,D718)),0,(PV($E$13,A718,,D718)))</f>
        <v/>
      </c>
      <c r="AW717" s="161">
        <f>+IF(ISERROR(PV($E$13,A718,,#REF!)),0,(PV($E$13,A718,,#REF!)))</f>
        <v/>
      </c>
    </row>
    <row r="718">
      <c r="AV718" s="161">
        <f>+IF(ISERROR(PV($E$13,A719,,D719)),0,(PV($E$13,A719,,D719)))</f>
        <v/>
      </c>
      <c r="AW718" s="161">
        <f>+IF(ISERROR(PV($E$13,A719,,#REF!)),0,(PV($E$13,A719,,#REF!)))</f>
        <v/>
      </c>
    </row>
    <row r="719">
      <c r="AV719" s="161">
        <f>+IF(ISERROR(PV($E$13,A720,,D720)),0,(PV($E$13,A720,,D720)))</f>
        <v/>
      </c>
      <c r="AW719" s="161">
        <f>+IF(ISERROR(PV($E$13,A720,,#REF!)),0,(PV($E$13,A720,,#REF!)))</f>
        <v/>
      </c>
    </row>
    <row r="720">
      <c r="AV720" s="161">
        <f>+IF(ISERROR(PV($E$13,A721,,D721)),0,(PV($E$13,A721,,D721)))</f>
        <v/>
      </c>
      <c r="AW720" s="161">
        <f>+IF(ISERROR(PV($E$13,A721,,#REF!)),0,(PV($E$13,A721,,#REF!)))</f>
        <v/>
      </c>
    </row>
    <row r="721">
      <c r="AV721" s="161">
        <f>+IF(ISERROR(PV($E$13,A722,,D722)),0,(PV($E$13,A722,,D722)))</f>
        <v/>
      </c>
      <c r="AW721" s="161">
        <f>+IF(ISERROR(PV($E$13,A722,,#REF!)),0,(PV($E$13,A722,,#REF!)))</f>
        <v/>
      </c>
    </row>
    <row r="722">
      <c r="AV722" s="161">
        <f>+IF(ISERROR(PV($E$13,A723,,D723)),0,(PV($E$13,A723,,D723)))</f>
        <v/>
      </c>
      <c r="AW722" s="161">
        <f>+IF(ISERROR(PV($E$13,A723,,#REF!)),0,(PV($E$13,A723,,#REF!)))</f>
        <v/>
      </c>
    </row>
    <row r="723">
      <c r="AV723" s="161">
        <f>+IF(ISERROR(PV($E$13,A724,,D724)),0,(PV($E$13,A724,,D724)))</f>
        <v/>
      </c>
      <c r="AW723" s="161">
        <f>+IF(ISERROR(PV($E$13,A724,,#REF!)),0,(PV($E$13,A724,,#REF!)))</f>
        <v/>
      </c>
    </row>
    <row r="724">
      <c r="AV724" s="161">
        <f>+IF(ISERROR(PV($E$13,A725,,D725)),0,(PV($E$13,A725,,D725)))</f>
        <v/>
      </c>
      <c r="AW724" s="161">
        <f>+IF(ISERROR(PV($E$13,A725,,#REF!)),0,(PV($E$13,A725,,#REF!)))</f>
        <v/>
      </c>
    </row>
    <row r="725">
      <c r="AV725" s="161">
        <f>+IF(ISERROR(PV($E$13,A726,,D726)),0,(PV($E$13,A726,,D726)))</f>
        <v/>
      </c>
      <c r="AW725" s="161">
        <f>+IF(ISERROR(PV($E$13,A726,,#REF!)),0,(PV($E$13,A726,,#REF!)))</f>
        <v/>
      </c>
    </row>
    <row r="726">
      <c r="AV726" s="161">
        <f>+IF(ISERROR(PV($E$13,A727,,D727)),0,(PV($E$13,A727,,D727)))</f>
        <v/>
      </c>
      <c r="AW726" s="161">
        <f>+IF(ISERROR(PV($E$13,A727,,#REF!)),0,(PV($E$13,A727,,#REF!)))</f>
        <v/>
      </c>
    </row>
    <row r="727">
      <c r="AV727" s="161">
        <f>+IF(ISERROR(PV($E$13,A728,,D728)),0,(PV($E$13,A728,,D728)))</f>
        <v/>
      </c>
      <c r="AW727" s="161">
        <f>+IF(ISERROR(PV($E$13,A728,,#REF!)),0,(PV($E$13,A728,,#REF!)))</f>
        <v/>
      </c>
    </row>
    <row r="728">
      <c r="AV728" s="161">
        <f>+IF(ISERROR(PV($E$13,A729,,D729)),0,(PV($E$13,A729,,D729)))</f>
        <v/>
      </c>
      <c r="AW728" s="161">
        <f>+IF(ISERROR(PV($E$13,A729,,#REF!)),0,(PV($E$13,A729,,#REF!)))</f>
        <v/>
      </c>
    </row>
    <row r="729">
      <c r="AV729" s="161">
        <f>+IF(ISERROR(PV($E$13,A730,,D730)),0,(PV($E$13,A730,,D730)))</f>
        <v/>
      </c>
      <c r="AW729" s="161">
        <f>+IF(ISERROR(PV($E$13,A730,,#REF!)),0,(PV($E$13,A730,,#REF!)))</f>
        <v/>
      </c>
    </row>
    <row r="730">
      <c r="AV730" s="161">
        <f>+IF(ISERROR(PV($E$13,A731,,D731)),0,(PV($E$13,A731,,D731)))</f>
        <v/>
      </c>
      <c r="AW730" s="161">
        <f>+IF(ISERROR(PV($E$13,A731,,#REF!)),0,(PV($E$13,A731,,#REF!)))</f>
        <v/>
      </c>
    </row>
    <row r="731">
      <c r="AV731" s="161">
        <f>+IF(ISERROR(PV($E$13,A732,,D732)),0,(PV($E$13,A732,,D732)))</f>
        <v/>
      </c>
      <c r="AW731" s="161">
        <f>+IF(ISERROR(PV($E$13,A732,,#REF!)),0,(PV($E$13,A732,,#REF!)))</f>
        <v/>
      </c>
    </row>
    <row r="732">
      <c r="AV732" s="161">
        <f>+IF(ISERROR(PV($E$13,A733,,D733)),0,(PV($E$13,A733,,D733)))</f>
        <v/>
      </c>
      <c r="AW732" s="161">
        <f>+IF(ISERROR(PV($E$13,A733,,#REF!)),0,(PV($E$13,A733,,#REF!)))</f>
        <v/>
      </c>
    </row>
    <row r="733">
      <c r="AV733" s="161">
        <f>+IF(ISERROR(PV($E$13,A734,,D734)),0,(PV($E$13,A734,,D734)))</f>
        <v/>
      </c>
      <c r="AW733" s="161">
        <f>+IF(ISERROR(PV($E$13,A734,,#REF!)),0,(PV($E$13,A734,,#REF!)))</f>
        <v/>
      </c>
    </row>
    <row r="734">
      <c r="AV734" s="161">
        <f>+IF(ISERROR(PV($E$13,A735,,D735)),0,(PV($E$13,A735,,D735)))</f>
        <v/>
      </c>
      <c r="AW734" s="161">
        <f>+IF(ISERROR(PV($E$13,A735,,#REF!)),0,(PV($E$13,A735,,#REF!)))</f>
        <v/>
      </c>
    </row>
    <row r="735">
      <c r="AV735" s="161">
        <f>+IF(ISERROR(PV($E$13,A736,,D736)),0,(PV($E$13,A736,,D736)))</f>
        <v/>
      </c>
      <c r="AW735" s="161">
        <f>+IF(ISERROR(PV($E$13,A736,,#REF!)),0,(PV($E$13,A736,,#REF!)))</f>
        <v/>
      </c>
    </row>
    <row r="736">
      <c r="AV736" s="161">
        <f>+IF(ISERROR(PV($E$13,A737,,D737)),0,(PV($E$13,A737,,D737)))</f>
        <v/>
      </c>
      <c r="AW736" s="161">
        <f>+IF(ISERROR(PV($E$13,A737,,#REF!)),0,(PV($E$13,A737,,#REF!)))</f>
        <v/>
      </c>
    </row>
    <row r="737">
      <c r="AV737" s="161">
        <f>+IF(ISERROR(PV($E$13,A738,,D738)),0,(PV($E$13,A738,,D738)))</f>
        <v/>
      </c>
      <c r="AW737" s="161">
        <f>+IF(ISERROR(PV($E$13,A738,,#REF!)),0,(PV($E$13,A738,,#REF!)))</f>
        <v/>
      </c>
    </row>
    <row r="738">
      <c r="AV738" s="161">
        <f>+IF(ISERROR(PV($E$13,A739,,D739)),0,(PV($E$13,A739,,D739)))</f>
        <v/>
      </c>
      <c r="AW738" s="161">
        <f>+IF(ISERROR(PV($E$13,A739,,#REF!)),0,(PV($E$13,A739,,#REF!)))</f>
        <v/>
      </c>
    </row>
    <row r="739">
      <c r="AV739" s="161">
        <f>+IF(ISERROR(PV($E$13,A740,,D740)),0,(PV($E$13,A740,,D740)))</f>
        <v/>
      </c>
      <c r="AW739" s="161">
        <f>+IF(ISERROR(PV($E$13,A740,,#REF!)),0,(PV($E$13,A740,,#REF!)))</f>
        <v/>
      </c>
    </row>
    <row r="740">
      <c r="AV740" s="161">
        <f>+IF(ISERROR(PV($E$13,A741,,D741)),0,(PV($E$13,A741,,D741)))</f>
        <v/>
      </c>
      <c r="AW740" s="161">
        <f>+IF(ISERROR(PV($E$13,A741,,#REF!)),0,(PV($E$13,A741,,#REF!)))</f>
        <v/>
      </c>
    </row>
    <row r="741">
      <c r="AV741" s="161">
        <f>+IF(ISERROR(PV($E$13,A742,,D742)),0,(PV($E$13,A742,,D742)))</f>
        <v/>
      </c>
      <c r="AW741" s="161">
        <f>+IF(ISERROR(PV($E$13,A742,,#REF!)),0,(PV($E$13,A742,,#REF!)))</f>
        <v/>
      </c>
    </row>
    <row r="742">
      <c r="AV742" s="161">
        <f>+IF(ISERROR(PV($E$13,A743,,D743)),0,(PV($E$13,A743,,D743)))</f>
        <v/>
      </c>
      <c r="AW742" s="161">
        <f>+IF(ISERROR(PV($E$13,A743,,#REF!)),0,(PV($E$13,A743,,#REF!)))</f>
        <v/>
      </c>
    </row>
    <row r="743">
      <c r="AV743" s="161">
        <f>+IF(ISERROR(PV($E$13,A744,,D744)),0,(PV($E$13,A744,,D744)))</f>
        <v/>
      </c>
      <c r="AW743" s="161">
        <f>+IF(ISERROR(PV($E$13,A744,,#REF!)),0,(PV($E$13,A744,,#REF!)))</f>
        <v/>
      </c>
    </row>
    <row r="744">
      <c r="AV744" s="161">
        <f>+IF(ISERROR(PV($E$13,A745,,D745)),0,(PV($E$13,A745,,D745)))</f>
        <v/>
      </c>
      <c r="AW744" s="161">
        <f>+IF(ISERROR(PV($E$13,A745,,#REF!)),0,(PV($E$13,A745,,#REF!)))</f>
        <v/>
      </c>
    </row>
    <row r="745">
      <c r="AV745" s="161">
        <f>+IF(ISERROR(PV($E$13,A746,,D746)),0,(PV($E$13,A746,,D746)))</f>
        <v/>
      </c>
      <c r="AW745" s="161">
        <f>+IF(ISERROR(PV($E$13,A746,,#REF!)),0,(PV($E$13,A746,,#REF!)))</f>
        <v/>
      </c>
    </row>
    <row r="746">
      <c r="AV746" s="161">
        <f>+IF(ISERROR(PV($E$13,A747,,D747)),0,(PV($E$13,A747,,D747)))</f>
        <v/>
      </c>
      <c r="AW746" s="161">
        <f>+IF(ISERROR(PV($E$13,A747,,#REF!)),0,(PV($E$13,A747,,#REF!)))</f>
        <v/>
      </c>
    </row>
    <row r="747">
      <c r="AV747" s="161">
        <f>+IF(ISERROR(PV($E$13,A748,,D748)),0,(PV($E$13,A748,,D748)))</f>
        <v/>
      </c>
      <c r="AW747" s="161">
        <f>+IF(ISERROR(PV($E$13,A748,,#REF!)),0,(PV($E$13,A748,,#REF!)))</f>
        <v/>
      </c>
    </row>
    <row r="748">
      <c r="AV748" s="161">
        <f>+IF(ISERROR(PV($E$13,A749,,D749)),0,(PV($E$13,A749,,D749)))</f>
        <v/>
      </c>
      <c r="AW748" s="161">
        <f>+IF(ISERROR(PV($E$13,A749,,#REF!)),0,(PV($E$13,A749,,#REF!)))</f>
        <v/>
      </c>
    </row>
    <row r="749">
      <c r="AV749" s="161">
        <f>+IF(ISERROR(PV($E$13,A750,,D750)),0,(PV($E$13,A750,,D750)))</f>
        <v/>
      </c>
      <c r="AW749" s="161">
        <f>+IF(ISERROR(PV($E$13,A750,,#REF!)),0,(PV($E$13,A750,,#REF!)))</f>
        <v/>
      </c>
    </row>
    <row r="750">
      <c r="AV750" s="161">
        <f>+IF(ISERROR(PV($E$13,A751,,D751)),0,(PV($E$13,A751,,D751)))</f>
        <v/>
      </c>
      <c r="AW750" s="161">
        <f>+IF(ISERROR(PV($E$13,A751,,#REF!)),0,(PV($E$13,A751,,#REF!)))</f>
        <v/>
      </c>
    </row>
    <row r="751">
      <c r="AV751" s="161">
        <f>+IF(ISERROR(PV($E$13,A752,,D752)),0,(PV($E$13,A752,,D752)))</f>
        <v/>
      </c>
      <c r="AW751" s="161">
        <f>+IF(ISERROR(PV($E$13,A752,,#REF!)),0,(PV($E$13,A752,,#REF!)))</f>
        <v/>
      </c>
    </row>
    <row r="752">
      <c r="AV752" s="161">
        <f>+IF(ISERROR(PV($E$13,A753,,D753)),0,(PV($E$13,A753,,D753)))</f>
        <v/>
      </c>
      <c r="AW752" s="161">
        <f>+IF(ISERROR(PV($E$13,A753,,#REF!)),0,(PV($E$13,A753,,#REF!)))</f>
        <v/>
      </c>
    </row>
    <row r="753">
      <c r="AV753" s="161">
        <f>+IF(ISERROR(PV($E$13,A754,,D754)),0,(PV($E$13,A754,,D754)))</f>
        <v/>
      </c>
      <c r="AW753" s="161">
        <f>+IF(ISERROR(PV($E$13,A754,,#REF!)),0,(PV($E$13,A754,,#REF!)))</f>
        <v/>
      </c>
    </row>
    <row r="754">
      <c r="AV754" s="161">
        <f>+IF(ISERROR(PV($E$13,A755,,D755)),0,(PV($E$13,A755,,D755)))</f>
        <v/>
      </c>
      <c r="AW754" s="161">
        <f>+IF(ISERROR(PV($E$13,A755,,#REF!)),0,(PV($E$13,A755,,#REF!)))</f>
        <v/>
      </c>
    </row>
    <row r="755">
      <c r="AV755" s="161">
        <f>+IF(ISERROR(PV($E$13,A756,,D756)),0,(PV($E$13,A756,,D756)))</f>
        <v/>
      </c>
      <c r="AW755" s="161">
        <f>+IF(ISERROR(PV($E$13,A756,,#REF!)),0,(PV($E$13,A756,,#REF!)))</f>
        <v/>
      </c>
    </row>
    <row r="756">
      <c r="AV756" s="161">
        <f>+IF(ISERROR(PV($E$13,A757,,D757)),0,(PV($E$13,A757,,D757)))</f>
        <v/>
      </c>
      <c r="AW756" s="161">
        <f>+IF(ISERROR(PV($E$13,A757,,#REF!)),0,(PV($E$13,A757,,#REF!)))</f>
        <v/>
      </c>
    </row>
    <row r="757">
      <c r="AV757" s="161">
        <f>+IF(ISERROR(PV($E$13,A758,,D758)),0,(PV($E$13,A758,,D758)))</f>
        <v/>
      </c>
      <c r="AW757" s="161">
        <f>+IF(ISERROR(PV($E$13,A758,,#REF!)),0,(PV($E$13,A758,,#REF!)))</f>
        <v/>
      </c>
    </row>
    <row r="758">
      <c r="AV758" s="161">
        <f>+IF(ISERROR(PV($E$13,A759,,D759)),0,(PV($E$13,A759,,D759)))</f>
        <v/>
      </c>
      <c r="AW758" s="161">
        <f>+IF(ISERROR(PV($E$13,A759,,#REF!)),0,(PV($E$13,A759,,#REF!)))</f>
        <v/>
      </c>
    </row>
    <row r="759">
      <c r="AV759" s="161">
        <f>+IF(ISERROR(PV($E$13,A760,,D760)),0,(PV($E$13,A760,,D760)))</f>
        <v/>
      </c>
      <c r="AW759" s="161">
        <f>+IF(ISERROR(PV($E$13,A760,,#REF!)),0,(PV($E$13,A760,,#REF!)))</f>
        <v/>
      </c>
    </row>
    <row r="760">
      <c r="AV760" s="161">
        <f>+IF(ISERROR(PV($E$13,A761,,D761)),0,(PV($E$13,A761,,D761)))</f>
        <v/>
      </c>
      <c r="AW760" s="161">
        <f>+IF(ISERROR(PV($E$13,A761,,#REF!)),0,(PV($E$13,A761,,#REF!)))</f>
        <v/>
      </c>
    </row>
    <row r="761">
      <c r="AV761" s="161">
        <f>+IF(ISERROR(PV($E$13,A762,,D762)),0,(PV($E$13,A762,,D762)))</f>
        <v/>
      </c>
      <c r="AW761" s="161">
        <f>+IF(ISERROR(PV($E$13,A762,,#REF!)),0,(PV($E$13,A762,,#REF!)))</f>
        <v/>
      </c>
    </row>
    <row r="762">
      <c r="AV762" s="161">
        <f>+IF(ISERROR(PV($E$13,A763,,D763)),0,(PV($E$13,A763,,D763)))</f>
        <v/>
      </c>
      <c r="AW762" s="161">
        <f>+IF(ISERROR(PV($E$13,A763,,#REF!)),0,(PV($E$13,A763,,#REF!)))</f>
        <v/>
      </c>
    </row>
    <row r="763">
      <c r="AV763" s="161">
        <f>+IF(ISERROR(PV($E$13,A764,,D764)),0,(PV($E$13,A764,,D764)))</f>
        <v/>
      </c>
      <c r="AW763" s="161">
        <f>+IF(ISERROR(PV($E$13,A764,,#REF!)),0,(PV($E$13,A764,,#REF!)))</f>
        <v/>
      </c>
    </row>
    <row r="764">
      <c r="AV764" s="161">
        <f>+IF(ISERROR(PV($E$13,A765,,D765)),0,(PV($E$13,A765,,D765)))</f>
        <v/>
      </c>
      <c r="AW764" s="161">
        <f>+IF(ISERROR(PV($E$13,A765,,#REF!)),0,(PV($E$13,A765,,#REF!)))</f>
        <v/>
      </c>
    </row>
    <row r="765">
      <c r="AV765" s="161">
        <f>+IF(ISERROR(PV($E$13,A766,,D766)),0,(PV($E$13,A766,,D766)))</f>
        <v/>
      </c>
      <c r="AW765" s="161">
        <f>+IF(ISERROR(PV($E$13,A766,,#REF!)),0,(PV($E$13,A766,,#REF!)))</f>
        <v/>
      </c>
    </row>
    <row r="766">
      <c r="AV766" s="161">
        <f>+IF(ISERROR(PV($E$13,A767,,D767)),0,(PV($E$13,A767,,D767)))</f>
        <v/>
      </c>
      <c r="AW766" s="161">
        <f>+IF(ISERROR(PV($E$13,A767,,#REF!)),0,(PV($E$13,A767,,#REF!)))</f>
        <v/>
      </c>
    </row>
    <row r="767">
      <c r="AV767" s="161">
        <f>+IF(ISERROR(PV($E$13,A768,,D768)),0,(PV($E$13,A768,,D768)))</f>
        <v/>
      </c>
      <c r="AW767" s="161">
        <f>+IF(ISERROR(PV($E$13,A768,,#REF!)),0,(PV($E$13,A768,,#REF!)))</f>
        <v/>
      </c>
    </row>
    <row r="768">
      <c r="AV768" s="161">
        <f>+IF(ISERROR(PV($E$13,A769,,D769)),0,(PV($E$13,A769,,D769)))</f>
        <v/>
      </c>
      <c r="AW768" s="161">
        <f>+IF(ISERROR(PV($E$13,A769,,#REF!)),0,(PV($E$13,A769,,#REF!)))</f>
        <v/>
      </c>
    </row>
    <row r="769">
      <c r="AV769" s="161">
        <f>+IF(ISERROR(PV($E$13,A770,,D770)),0,(PV($E$13,A770,,D770)))</f>
        <v/>
      </c>
      <c r="AW769" s="161">
        <f>+IF(ISERROR(PV($E$13,A770,,#REF!)),0,(PV($E$13,A770,,#REF!)))</f>
        <v/>
      </c>
    </row>
    <row r="770">
      <c r="AV770" s="161">
        <f>+IF(ISERROR(PV($E$13,A771,,D771)),0,(PV($E$13,A771,,D771)))</f>
        <v/>
      </c>
      <c r="AW770" s="161">
        <f>+IF(ISERROR(PV($E$13,A771,,#REF!)),0,(PV($E$13,A771,,#REF!)))</f>
        <v/>
      </c>
    </row>
    <row r="771">
      <c r="AV771" s="161">
        <f>+IF(ISERROR(PV($E$13,A772,,D772)),0,(PV($E$13,A772,,D772)))</f>
        <v/>
      </c>
      <c r="AW771" s="161">
        <f>+IF(ISERROR(PV($E$13,A772,,#REF!)),0,(PV($E$13,A772,,#REF!)))</f>
        <v/>
      </c>
    </row>
    <row r="772">
      <c r="AV772" s="161">
        <f>+IF(ISERROR(PV($E$13,A773,,D773)),0,(PV($E$13,A773,,D773)))</f>
        <v/>
      </c>
      <c r="AW772" s="161">
        <f>+IF(ISERROR(PV($E$13,A773,,#REF!)),0,(PV($E$13,A773,,#REF!)))</f>
        <v/>
      </c>
    </row>
    <row r="773">
      <c r="AV773" s="161">
        <f>+IF(ISERROR(PV($E$13,A774,,D774)),0,(PV($E$13,A774,,D774)))</f>
        <v/>
      </c>
      <c r="AW773" s="161">
        <f>+IF(ISERROR(PV($E$13,A774,,#REF!)),0,(PV($E$13,A774,,#REF!)))</f>
        <v/>
      </c>
    </row>
    <row r="774">
      <c r="AV774" s="161">
        <f>+IF(ISERROR(PV($E$13,A775,,D775)),0,(PV($E$13,A775,,D775)))</f>
        <v/>
      </c>
      <c r="AW774" s="161">
        <f>+IF(ISERROR(PV($E$13,A775,,#REF!)),0,(PV($E$13,A775,,#REF!)))</f>
        <v/>
      </c>
    </row>
    <row r="775">
      <c r="AV775" s="161">
        <f>+IF(ISERROR(PV($E$13,A776,,D776)),0,(PV($E$13,A776,,D776)))</f>
        <v/>
      </c>
      <c r="AW775" s="161">
        <f>+IF(ISERROR(PV($E$13,A776,,#REF!)),0,(PV($E$13,A776,,#REF!)))</f>
        <v/>
      </c>
    </row>
    <row r="776">
      <c r="AV776" s="161">
        <f>+IF(ISERROR(PV($E$13,A777,,D777)),0,(PV($E$13,A777,,D777)))</f>
        <v/>
      </c>
      <c r="AW776" s="161">
        <f>+IF(ISERROR(PV($E$13,A777,,#REF!)),0,(PV($E$13,A777,,#REF!)))</f>
        <v/>
      </c>
    </row>
    <row r="777">
      <c r="AV777" s="161">
        <f>+IF(ISERROR(PV($E$13,A778,,D778)),0,(PV($E$13,A778,,D778)))</f>
        <v/>
      </c>
      <c r="AW777" s="161">
        <f>+IF(ISERROR(PV($E$13,A778,,#REF!)),0,(PV($E$13,A778,,#REF!)))</f>
        <v/>
      </c>
    </row>
    <row r="778">
      <c r="AV778" s="161">
        <f>+IF(ISERROR(PV($E$13,A779,,D779)),0,(PV($E$13,A779,,D779)))</f>
        <v/>
      </c>
      <c r="AW778" s="161">
        <f>+IF(ISERROR(PV($E$13,A779,,#REF!)),0,(PV($E$13,A779,,#REF!)))</f>
        <v/>
      </c>
    </row>
    <row r="779">
      <c r="AV779" s="161">
        <f>+IF(ISERROR(PV($E$13,A780,,D780)),0,(PV($E$13,A780,,D780)))</f>
        <v/>
      </c>
      <c r="AW779" s="161">
        <f>+IF(ISERROR(PV($E$13,A780,,#REF!)),0,(PV($E$13,A780,,#REF!)))</f>
        <v/>
      </c>
    </row>
    <row r="780">
      <c r="AV780" s="161">
        <f>+IF(ISERROR(PV($E$13,A781,,D781)),0,(PV($E$13,A781,,D781)))</f>
        <v/>
      </c>
      <c r="AW780" s="161">
        <f>+IF(ISERROR(PV($E$13,A781,,#REF!)),0,(PV($E$13,A781,,#REF!)))</f>
        <v/>
      </c>
    </row>
    <row r="781">
      <c r="AV781" s="161">
        <f>+IF(ISERROR(PV($E$13,A782,,D782)),0,(PV($E$13,A782,,D782)))</f>
        <v/>
      </c>
      <c r="AW781" s="161">
        <f>+IF(ISERROR(PV($E$13,A782,,#REF!)),0,(PV($E$13,A782,,#REF!)))</f>
        <v/>
      </c>
    </row>
    <row r="782">
      <c r="AV782" s="161">
        <f>+IF(ISERROR(PV($E$13,A783,,D783)),0,(PV($E$13,A783,,D783)))</f>
        <v/>
      </c>
      <c r="AW782" s="161">
        <f>+IF(ISERROR(PV($E$13,A783,,#REF!)),0,(PV($E$13,A783,,#REF!)))</f>
        <v/>
      </c>
    </row>
    <row r="783">
      <c r="AV783" s="161">
        <f>+IF(ISERROR(PV($E$13,A784,,D784)),0,(PV($E$13,A784,,D784)))</f>
        <v/>
      </c>
      <c r="AW783" s="161">
        <f>+IF(ISERROR(PV($E$13,A784,,#REF!)),0,(PV($E$13,A784,,#REF!)))</f>
        <v/>
      </c>
    </row>
    <row r="784">
      <c r="AV784" s="161">
        <f>+IF(ISERROR(PV($E$13,A785,,D785)),0,(PV($E$13,A785,,D785)))</f>
        <v/>
      </c>
      <c r="AW784" s="161">
        <f>+IF(ISERROR(PV($E$13,A785,,#REF!)),0,(PV($E$13,A785,,#REF!)))</f>
        <v/>
      </c>
    </row>
    <row r="785">
      <c r="AV785" s="161">
        <f>+IF(ISERROR(PV($E$13,A786,,D786)),0,(PV($E$13,A786,,D786)))</f>
        <v/>
      </c>
      <c r="AW785" s="161">
        <f>+IF(ISERROR(PV($E$13,A786,,#REF!)),0,(PV($E$13,A786,,#REF!)))</f>
        <v/>
      </c>
    </row>
    <row r="786">
      <c r="AV786" s="161">
        <f>+IF(ISERROR(PV($E$13,A787,,D787)),0,(PV($E$13,A787,,D787)))</f>
        <v/>
      </c>
      <c r="AW786" s="161">
        <f>+IF(ISERROR(PV($E$13,A787,,#REF!)),0,(PV($E$13,A787,,#REF!)))</f>
        <v/>
      </c>
    </row>
    <row r="787">
      <c r="AV787" s="161">
        <f>+IF(ISERROR(PV($E$13,A788,,D788)),0,(PV($E$13,A788,,D788)))</f>
        <v/>
      </c>
      <c r="AW787" s="161">
        <f>+IF(ISERROR(PV($E$13,A788,,#REF!)),0,(PV($E$13,A788,,#REF!)))</f>
        <v/>
      </c>
    </row>
    <row r="788">
      <c r="AV788" s="161">
        <f>+IF(ISERROR(PV($E$13,A789,,D789)),0,(PV($E$13,A789,,D789)))</f>
        <v/>
      </c>
      <c r="AW788" s="161">
        <f>+IF(ISERROR(PV($E$13,A789,,#REF!)),0,(PV($E$13,A789,,#REF!)))</f>
        <v/>
      </c>
    </row>
    <row r="789">
      <c r="AV789" s="161">
        <f>+IF(ISERROR(PV($E$13,A790,,D790)),0,(PV($E$13,A790,,D790)))</f>
        <v/>
      </c>
      <c r="AW789" s="161">
        <f>+IF(ISERROR(PV($E$13,A790,,#REF!)),0,(PV($E$13,A790,,#REF!)))</f>
        <v/>
      </c>
    </row>
    <row r="790">
      <c r="AV790" s="161">
        <f>+IF(ISERROR(PV($E$13,A791,,D791)),0,(PV($E$13,A791,,D791)))</f>
        <v/>
      </c>
      <c r="AW790" s="161">
        <f>+IF(ISERROR(PV($E$13,A791,,#REF!)),0,(PV($E$13,A791,,#REF!)))</f>
        <v/>
      </c>
    </row>
    <row r="791">
      <c r="AV791" s="161">
        <f>+IF(ISERROR(PV($E$13,A792,,D792)),0,(PV($E$13,A792,,D792)))</f>
        <v/>
      </c>
      <c r="AW791" s="161">
        <f>+IF(ISERROR(PV($E$13,A792,,#REF!)),0,(PV($E$13,A792,,#REF!)))</f>
        <v/>
      </c>
    </row>
    <row r="792">
      <c r="AV792" s="161">
        <f>+IF(ISERROR(PV($E$13,A793,,D793)),0,(PV($E$13,A793,,D793)))</f>
        <v/>
      </c>
      <c r="AW792" s="161">
        <f>+IF(ISERROR(PV($E$13,A793,,#REF!)),0,(PV($E$13,A793,,#REF!)))</f>
        <v/>
      </c>
    </row>
    <row r="793">
      <c r="AV793" s="161">
        <f>+IF(ISERROR(PV($E$13,A794,,D794)),0,(PV($E$13,A794,,D794)))</f>
        <v/>
      </c>
      <c r="AW793" s="161">
        <f>+IF(ISERROR(PV($E$13,A794,,#REF!)),0,(PV($E$13,A794,,#REF!)))</f>
        <v/>
      </c>
    </row>
    <row r="794">
      <c r="AV794" s="161">
        <f>+IF(ISERROR(PV($E$13,A795,,D795)),0,(PV($E$13,A795,,D795)))</f>
        <v/>
      </c>
      <c r="AW794" s="161">
        <f>+IF(ISERROR(PV($E$13,A795,,#REF!)),0,(PV($E$13,A795,,#REF!)))</f>
        <v/>
      </c>
    </row>
    <row r="795">
      <c r="AV795" s="161">
        <f>+IF(ISERROR(PV($E$13,A796,,D796)),0,(PV($E$13,A796,,D796)))</f>
        <v/>
      </c>
      <c r="AW795" s="161">
        <f>+IF(ISERROR(PV($E$13,A796,,#REF!)),0,(PV($E$13,A796,,#REF!)))</f>
        <v/>
      </c>
    </row>
    <row r="796">
      <c r="AV796" s="161">
        <f>+IF(ISERROR(PV($E$13,A797,,D797)),0,(PV($E$13,A797,,D797)))</f>
        <v/>
      </c>
      <c r="AW796" s="161">
        <f>+IF(ISERROR(PV($E$13,A797,,#REF!)),0,(PV($E$13,A797,,#REF!)))</f>
        <v/>
      </c>
    </row>
    <row r="797">
      <c r="AV797" s="161">
        <f>+IF(ISERROR(PV($E$13,A798,,D798)),0,(PV($E$13,A798,,D798)))</f>
        <v/>
      </c>
      <c r="AW797" s="161">
        <f>+IF(ISERROR(PV($E$13,A798,,#REF!)),0,(PV($E$13,A798,,#REF!)))</f>
        <v/>
      </c>
    </row>
    <row r="798">
      <c r="AV798" s="161">
        <f>+IF(ISERROR(PV($E$13,A799,,D799)),0,(PV($E$13,A799,,D799)))</f>
        <v/>
      </c>
      <c r="AW798" s="161">
        <f>+IF(ISERROR(PV($E$13,A799,,#REF!)),0,(PV($E$13,A799,,#REF!)))</f>
        <v/>
      </c>
    </row>
    <row r="799">
      <c r="AV799" s="161">
        <f>+IF(ISERROR(PV($E$13,A800,,D800)),0,(PV($E$13,A800,,D800)))</f>
        <v/>
      </c>
      <c r="AW799" s="161">
        <f>+IF(ISERROR(PV($E$13,A800,,#REF!)),0,(PV($E$13,A800,,#REF!)))</f>
        <v/>
      </c>
    </row>
    <row r="800">
      <c r="AV800" s="161">
        <f>+IF(ISERROR(PV($E$13,A801,,D801)),0,(PV($E$13,A801,,D801)))</f>
        <v/>
      </c>
      <c r="AW800" s="161">
        <f>+IF(ISERROR(PV($E$13,A801,,#REF!)),0,(PV($E$13,A801,,#REF!)))</f>
        <v/>
      </c>
    </row>
    <row r="801">
      <c r="AV801" s="161">
        <f>+IF(ISERROR(PV($E$13,A802,,D802)),0,(PV($E$13,A802,,D802)))</f>
        <v/>
      </c>
      <c r="AW801" s="161">
        <f>+IF(ISERROR(PV($E$13,A802,,#REF!)),0,(PV($E$13,A802,,#REF!)))</f>
        <v/>
      </c>
    </row>
    <row r="802">
      <c r="AV802" s="161">
        <f>+IF(ISERROR(PV($E$13,A803,,D803)),0,(PV($E$13,A803,,D803)))</f>
        <v/>
      </c>
      <c r="AW802" s="161">
        <f>+IF(ISERROR(PV($E$13,A803,,#REF!)),0,(PV($E$13,A803,,#REF!)))</f>
        <v/>
      </c>
    </row>
    <row r="803">
      <c r="AV803" s="161">
        <f>+IF(ISERROR(PV($E$13,A804,,D804)),0,(PV($E$13,A804,,D804)))</f>
        <v/>
      </c>
      <c r="AW803" s="161">
        <f>+IF(ISERROR(PV($E$13,A804,,#REF!)),0,(PV($E$13,A804,,#REF!)))</f>
        <v/>
      </c>
    </row>
    <row r="804">
      <c r="AV804" s="161">
        <f>+IF(ISERROR(PV($E$13,A805,,D805)),0,(PV($E$13,A805,,D805)))</f>
        <v/>
      </c>
      <c r="AW804" s="161">
        <f>+IF(ISERROR(PV($E$13,A805,,#REF!)),0,(PV($E$13,A805,,#REF!)))</f>
        <v/>
      </c>
    </row>
    <row r="805">
      <c r="AV805" s="161">
        <f>+IF(ISERROR(PV($E$13,A806,,D806)),0,(PV($E$13,A806,,D806)))</f>
        <v/>
      </c>
      <c r="AW805" s="161">
        <f>+IF(ISERROR(PV($E$13,A806,,#REF!)),0,(PV($E$13,A806,,#REF!)))</f>
        <v/>
      </c>
    </row>
    <row r="806">
      <c r="AV806" s="161">
        <f>+IF(ISERROR(PV($E$13,A807,,D807)),0,(PV($E$13,A807,,D807)))</f>
        <v/>
      </c>
      <c r="AW806" s="161">
        <f>+IF(ISERROR(PV($E$13,A807,,#REF!)),0,(PV($E$13,A807,,#REF!)))</f>
        <v/>
      </c>
    </row>
    <row r="807">
      <c r="AV807" s="161">
        <f>+IF(ISERROR(PV($E$13,A808,,D808)),0,(PV($E$13,A808,,D808)))</f>
        <v/>
      </c>
      <c r="AW807" s="161">
        <f>+IF(ISERROR(PV($E$13,A808,,#REF!)),0,(PV($E$13,A808,,#REF!)))</f>
        <v/>
      </c>
    </row>
    <row r="808">
      <c r="AV808" s="161">
        <f>+IF(ISERROR(PV($E$13,A809,,D809)),0,(PV($E$13,A809,,D809)))</f>
        <v/>
      </c>
      <c r="AW808" s="161">
        <f>+IF(ISERROR(PV($E$13,A809,,#REF!)),0,(PV($E$13,A809,,#REF!)))</f>
        <v/>
      </c>
    </row>
    <row r="809">
      <c r="AV809" s="161">
        <f>+IF(ISERROR(PV($E$13,A810,,D810)),0,(PV($E$13,A810,,D810)))</f>
        <v/>
      </c>
      <c r="AW809" s="161">
        <f>+IF(ISERROR(PV($E$13,A810,,#REF!)),0,(PV($E$13,A810,,#REF!)))</f>
        <v/>
      </c>
    </row>
    <row r="810">
      <c r="AV810" s="161">
        <f>+IF(ISERROR(PV($E$13,A811,,D811)),0,(PV($E$13,A811,,D811)))</f>
        <v/>
      </c>
      <c r="AW810" s="161">
        <f>+IF(ISERROR(PV($E$13,A811,,#REF!)),0,(PV($E$13,A811,,#REF!)))</f>
        <v/>
      </c>
    </row>
    <row r="811">
      <c r="AV811" s="161">
        <f>+IF(ISERROR(PV($E$13,A812,,D812)),0,(PV($E$13,A812,,D812)))</f>
        <v/>
      </c>
      <c r="AW811" s="161">
        <f>+IF(ISERROR(PV($E$13,A812,,#REF!)),0,(PV($E$13,A812,,#REF!)))</f>
        <v/>
      </c>
    </row>
    <row r="812">
      <c r="AV812" s="161">
        <f>+IF(ISERROR(PV($E$13,A813,,D813)),0,(PV($E$13,A813,,D813)))</f>
        <v/>
      </c>
      <c r="AW812" s="161">
        <f>+IF(ISERROR(PV($E$13,A813,,#REF!)),0,(PV($E$13,A813,,#REF!)))</f>
        <v/>
      </c>
    </row>
    <row r="813">
      <c r="AV813" s="161">
        <f>+IF(ISERROR(PV($E$13,A814,,D814)),0,(PV($E$13,A814,,D814)))</f>
        <v/>
      </c>
      <c r="AW813" s="161">
        <f>+IF(ISERROR(PV($E$13,A814,,#REF!)),0,(PV($E$13,A814,,#REF!)))</f>
        <v/>
      </c>
    </row>
    <row r="814">
      <c r="AV814" s="161">
        <f>+IF(ISERROR(PV($E$13,A815,,D815)),0,(PV($E$13,A815,,D815)))</f>
        <v/>
      </c>
      <c r="AW814" s="161">
        <f>+IF(ISERROR(PV($E$13,A815,,#REF!)),0,(PV($E$13,A815,,#REF!)))</f>
        <v/>
      </c>
    </row>
    <row r="815">
      <c r="AV815" s="161">
        <f>+IF(ISERROR(PV($E$13,A816,,D816)),0,(PV($E$13,A816,,D816)))</f>
        <v/>
      </c>
      <c r="AW815" s="161">
        <f>+IF(ISERROR(PV($E$13,A816,,#REF!)),0,(PV($E$13,A816,,#REF!)))</f>
        <v/>
      </c>
    </row>
    <row r="816">
      <c r="AV816" s="161">
        <f>+IF(ISERROR(PV($E$13,A817,,D817)),0,(PV($E$13,A817,,D817)))</f>
        <v/>
      </c>
      <c r="AW816" s="161">
        <f>+IF(ISERROR(PV($E$13,A817,,#REF!)),0,(PV($E$13,A817,,#REF!)))</f>
        <v/>
      </c>
    </row>
    <row r="817">
      <c r="AV817" s="161">
        <f>+IF(ISERROR(PV($E$13,A818,,D818)),0,(PV($E$13,A818,,D818)))</f>
        <v/>
      </c>
      <c r="AW817" s="161">
        <f>+IF(ISERROR(PV($E$13,A818,,#REF!)),0,(PV($E$13,A818,,#REF!)))</f>
        <v/>
      </c>
    </row>
    <row r="818">
      <c r="AV818" s="161">
        <f>+IF(ISERROR(PV($E$13,A819,,D819)),0,(PV($E$13,A819,,D819)))</f>
        <v/>
      </c>
      <c r="AW818" s="161">
        <f>+IF(ISERROR(PV($E$13,A819,,#REF!)),0,(PV($E$13,A819,,#REF!)))</f>
        <v/>
      </c>
    </row>
    <row r="819">
      <c r="AV819" s="161">
        <f>+IF(ISERROR(PV($E$13,A820,,D820)),0,(PV($E$13,A820,,D820)))</f>
        <v/>
      </c>
      <c r="AW819" s="161">
        <f>+IF(ISERROR(PV($E$13,A820,,#REF!)),0,(PV($E$13,A820,,#REF!)))</f>
        <v/>
      </c>
    </row>
    <row r="820">
      <c r="AV820" s="161">
        <f>+IF(ISERROR(PV($E$13,A821,,D821)),0,(PV($E$13,A821,,D821)))</f>
        <v/>
      </c>
      <c r="AW820" s="161">
        <f>+IF(ISERROR(PV($E$13,A821,,#REF!)),0,(PV($E$13,A821,,#REF!)))</f>
        <v/>
      </c>
    </row>
    <row r="821">
      <c r="AV821" s="161">
        <f>+IF(ISERROR(PV($E$13,A822,,D822)),0,(PV($E$13,A822,,D822)))</f>
        <v/>
      </c>
      <c r="AW821" s="161">
        <f>+IF(ISERROR(PV($E$13,A822,,#REF!)),0,(PV($E$13,A822,,#REF!)))</f>
        <v/>
      </c>
    </row>
    <row r="822">
      <c r="AV822" s="161">
        <f>+IF(ISERROR(PV($E$13,A823,,D823)),0,(PV($E$13,A823,,D823)))</f>
        <v/>
      </c>
      <c r="AW822" s="161">
        <f>+IF(ISERROR(PV($E$13,A823,,#REF!)),0,(PV($E$13,A823,,#REF!)))</f>
        <v/>
      </c>
    </row>
    <row r="823">
      <c r="AV823" s="161">
        <f>+IF(ISERROR(PV($E$13,A824,,D824)),0,(PV($E$13,A824,,D824)))</f>
        <v/>
      </c>
      <c r="AW823" s="161">
        <f>+IF(ISERROR(PV($E$13,A824,,#REF!)),0,(PV($E$13,A824,,#REF!)))</f>
        <v/>
      </c>
    </row>
    <row r="824">
      <c r="AV824" s="161">
        <f>+IF(ISERROR(PV($E$13,A825,,D825)),0,(PV($E$13,A825,,D825)))</f>
        <v/>
      </c>
      <c r="AW824" s="161">
        <f>+IF(ISERROR(PV($E$13,A825,,#REF!)),0,(PV($E$13,A825,,#REF!)))</f>
        <v/>
      </c>
    </row>
    <row r="825">
      <c r="AV825" s="161">
        <f>+IF(ISERROR(PV($E$13,A826,,D826)),0,(PV($E$13,A826,,D826)))</f>
        <v/>
      </c>
      <c r="AW825" s="161">
        <f>+IF(ISERROR(PV($E$13,A826,,#REF!)),0,(PV($E$13,A826,,#REF!)))</f>
        <v/>
      </c>
    </row>
    <row r="826">
      <c r="AV826" s="161">
        <f>+IF(ISERROR(PV($E$13,A827,,D827)),0,(PV($E$13,A827,,D827)))</f>
        <v/>
      </c>
      <c r="AW826" s="161">
        <f>+IF(ISERROR(PV($E$13,A827,,#REF!)),0,(PV($E$13,A827,,#REF!)))</f>
        <v/>
      </c>
    </row>
    <row r="827">
      <c r="AV827" s="161">
        <f>+IF(ISERROR(PV($E$13,A828,,D828)),0,(PV($E$13,A828,,D828)))</f>
        <v/>
      </c>
      <c r="AW827" s="161">
        <f>+IF(ISERROR(PV($E$13,A828,,#REF!)),0,(PV($E$13,A828,,#REF!)))</f>
        <v/>
      </c>
    </row>
    <row r="828">
      <c r="AV828" s="161">
        <f>+IF(ISERROR(PV($E$13,A829,,D829)),0,(PV($E$13,A829,,D829)))</f>
        <v/>
      </c>
      <c r="AW828" s="161">
        <f>+IF(ISERROR(PV($E$13,A829,,#REF!)),0,(PV($E$13,A829,,#REF!)))</f>
        <v/>
      </c>
    </row>
    <row r="829">
      <c r="AV829" s="161">
        <f>+IF(ISERROR(PV($E$13,A830,,D830)),0,(PV($E$13,A830,,D830)))</f>
        <v/>
      </c>
      <c r="AW829" s="161">
        <f>+IF(ISERROR(PV($E$13,A830,,#REF!)),0,(PV($E$13,A830,,#REF!)))</f>
        <v/>
      </c>
    </row>
    <row r="830">
      <c r="AV830" s="161">
        <f>+IF(ISERROR(PV($E$13,A831,,D831)),0,(PV($E$13,A831,,D831)))</f>
        <v/>
      </c>
      <c r="AW830" s="161">
        <f>+IF(ISERROR(PV($E$13,A831,,#REF!)),0,(PV($E$13,A831,,#REF!)))</f>
        <v/>
      </c>
    </row>
    <row r="831">
      <c r="AV831" s="161">
        <f>+IF(ISERROR(PV($E$13,A832,,D832)),0,(PV($E$13,A832,,D832)))</f>
        <v/>
      </c>
      <c r="AW831" s="161">
        <f>+IF(ISERROR(PV($E$13,A832,,#REF!)),0,(PV($E$13,A832,,#REF!)))</f>
        <v/>
      </c>
    </row>
    <row r="832">
      <c r="AV832" s="161">
        <f>+IF(ISERROR(PV($E$13,A833,,D833)),0,(PV($E$13,A833,,D833)))</f>
        <v/>
      </c>
      <c r="AW832" s="161">
        <f>+IF(ISERROR(PV($E$13,A833,,#REF!)),0,(PV($E$13,A833,,#REF!)))</f>
        <v/>
      </c>
    </row>
    <row r="833">
      <c r="AV833" s="161">
        <f>+IF(ISERROR(PV($E$13,A834,,D834)),0,(PV($E$13,A834,,D834)))</f>
        <v/>
      </c>
      <c r="AW833" s="161">
        <f>+IF(ISERROR(PV($E$13,A834,,#REF!)),0,(PV($E$13,A834,,#REF!)))</f>
        <v/>
      </c>
    </row>
    <row r="834">
      <c r="AV834" s="161">
        <f>+IF(ISERROR(PV($E$13,A835,,D835)),0,(PV($E$13,A835,,D835)))</f>
        <v/>
      </c>
      <c r="AW834" s="161">
        <f>+IF(ISERROR(PV($E$13,A835,,#REF!)),0,(PV($E$13,A835,,#REF!)))</f>
        <v/>
      </c>
    </row>
    <row r="835">
      <c r="AV835" s="161">
        <f>+IF(ISERROR(PV($E$13,A836,,D836)),0,(PV($E$13,A836,,D836)))</f>
        <v/>
      </c>
      <c r="AW835" s="161">
        <f>+IF(ISERROR(PV($E$13,A836,,#REF!)),0,(PV($E$13,A836,,#REF!)))</f>
        <v/>
      </c>
    </row>
    <row r="836">
      <c r="AV836" s="161">
        <f>+IF(ISERROR(PV($E$13,A837,,D837)),0,(PV($E$13,A837,,D837)))</f>
        <v/>
      </c>
      <c r="AW836" s="161">
        <f>+IF(ISERROR(PV($E$13,A837,,#REF!)),0,(PV($E$13,A837,,#REF!)))</f>
        <v/>
      </c>
    </row>
    <row r="837">
      <c r="AV837" s="161">
        <f>+IF(ISERROR(PV($E$13,A838,,D838)),0,(PV($E$13,A838,,D838)))</f>
        <v/>
      </c>
      <c r="AW837" s="161">
        <f>+IF(ISERROR(PV($E$13,A838,,#REF!)),0,(PV($E$13,A838,,#REF!)))</f>
        <v/>
      </c>
    </row>
    <row r="838">
      <c r="AV838" s="161">
        <f>+IF(ISERROR(PV($E$13,A839,,D839)),0,(PV($E$13,A839,,D839)))</f>
        <v/>
      </c>
      <c r="AW838" s="161">
        <f>+IF(ISERROR(PV($E$13,A839,,#REF!)),0,(PV($E$13,A839,,#REF!)))</f>
        <v/>
      </c>
    </row>
    <row r="839">
      <c r="AV839" s="161">
        <f>+IF(ISERROR(PV($E$13,A840,,D840)),0,(PV($E$13,A840,,D840)))</f>
        <v/>
      </c>
      <c r="AW839" s="161">
        <f>+IF(ISERROR(PV($E$13,A840,,#REF!)),0,(PV($E$13,A840,,#REF!)))</f>
        <v/>
      </c>
    </row>
    <row r="840">
      <c r="AV840" s="161">
        <f>+IF(ISERROR(PV($E$13,A841,,D841)),0,(PV($E$13,A841,,D841)))</f>
        <v/>
      </c>
      <c r="AW840" s="161">
        <f>+IF(ISERROR(PV($E$13,A841,,#REF!)),0,(PV($E$13,A841,,#REF!)))</f>
        <v/>
      </c>
    </row>
    <row r="841">
      <c r="AV841" s="161">
        <f>+IF(ISERROR(PV($E$13,A842,,D842)),0,(PV($E$13,A842,,D842)))</f>
        <v/>
      </c>
      <c r="AW841" s="161">
        <f>+IF(ISERROR(PV($E$13,A842,,#REF!)),0,(PV($E$13,A842,,#REF!)))</f>
        <v/>
      </c>
    </row>
    <row r="842">
      <c r="AV842" s="161">
        <f>+IF(ISERROR(PV($E$13,A843,,D843)),0,(PV($E$13,A843,,D843)))</f>
        <v/>
      </c>
      <c r="AW842" s="161">
        <f>+IF(ISERROR(PV($E$13,A843,,#REF!)),0,(PV($E$13,A843,,#REF!)))</f>
        <v/>
      </c>
    </row>
    <row r="843">
      <c r="AV843" s="161">
        <f>+IF(ISERROR(PV($E$13,A844,,D844)),0,(PV($E$13,A844,,D844)))</f>
        <v/>
      </c>
      <c r="AW843" s="161">
        <f>+IF(ISERROR(PV($E$13,A844,,#REF!)),0,(PV($E$13,A844,,#REF!)))</f>
        <v/>
      </c>
    </row>
    <row r="844">
      <c r="AV844" s="161">
        <f>+IF(ISERROR(PV($E$13,A845,,D845)),0,(PV($E$13,A845,,D845)))</f>
        <v/>
      </c>
      <c r="AW844" s="161">
        <f>+IF(ISERROR(PV($E$13,A845,,#REF!)),0,(PV($E$13,A845,,#REF!)))</f>
        <v/>
      </c>
    </row>
    <row r="845">
      <c r="AV845" s="161">
        <f>+IF(ISERROR(PV($E$13,A846,,D846)),0,(PV($E$13,A846,,D846)))</f>
        <v/>
      </c>
      <c r="AW845" s="161">
        <f>+IF(ISERROR(PV($E$13,A846,,#REF!)),0,(PV($E$13,A846,,#REF!)))</f>
        <v/>
      </c>
    </row>
    <row r="846">
      <c r="AV846" s="161">
        <f>+IF(ISERROR(PV($E$13,A847,,D847)),0,(PV($E$13,A847,,D847)))</f>
        <v/>
      </c>
      <c r="AW846" s="161">
        <f>+IF(ISERROR(PV($E$13,A847,,#REF!)),0,(PV($E$13,A847,,#REF!)))</f>
        <v/>
      </c>
    </row>
    <row r="847">
      <c r="AV847" s="161">
        <f>+IF(ISERROR(PV($E$13,A848,,D848)),0,(PV($E$13,A848,,D848)))</f>
        <v/>
      </c>
      <c r="AW847" s="161">
        <f>+IF(ISERROR(PV($E$13,A848,,#REF!)),0,(PV($E$13,A848,,#REF!)))</f>
        <v/>
      </c>
    </row>
    <row r="848">
      <c r="AV848" s="161">
        <f>+IF(ISERROR(PV($E$13,A849,,D849)),0,(PV($E$13,A849,,D849)))</f>
        <v/>
      </c>
      <c r="AW848" s="161">
        <f>+IF(ISERROR(PV($E$13,A849,,#REF!)),0,(PV($E$13,A849,,#REF!)))</f>
        <v/>
      </c>
    </row>
    <row r="849">
      <c r="AV849" s="161">
        <f>+IF(ISERROR(PV($E$13,A850,,D850)),0,(PV($E$13,A850,,D850)))</f>
        <v/>
      </c>
      <c r="AW849" s="161">
        <f>+IF(ISERROR(PV($E$13,A850,,#REF!)),0,(PV($E$13,A850,,#REF!)))</f>
        <v/>
      </c>
    </row>
    <row r="850">
      <c r="AV850" s="161">
        <f>+IF(ISERROR(PV($E$13,A851,,D851)),0,(PV($E$13,A851,,D851)))</f>
        <v/>
      </c>
      <c r="AW850" s="161">
        <f>+IF(ISERROR(PV($E$13,A851,,#REF!)),0,(PV($E$13,A851,,#REF!)))</f>
        <v/>
      </c>
    </row>
    <row r="851">
      <c r="AV851" s="161">
        <f>+IF(ISERROR(PV($E$13,A852,,D852)),0,(PV($E$13,A852,,D852)))</f>
        <v/>
      </c>
      <c r="AW851" s="161">
        <f>+IF(ISERROR(PV($E$13,A852,,#REF!)),0,(PV($E$13,A852,,#REF!)))</f>
        <v/>
      </c>
    </row>
    <row r="852">
      <c r="AV852" s="161">
        <f>+IF(ISERROR(PV($E$13,A853,,D853)),0,(PV($E$13,A853,,D853)))</f>
        <v/>
      </c>
      <c r="AW852" s="161">
        <f>+IF(ISERROR(PV($E$13,A853,,#REF!)),0,(PV($E$13,A853,,#REF!)))</f>
        <v/>
      </c>
    </row>
    <row r="853">
      <c r="AV853" s="161">
        <f>+IF(ISERROR(PV($E$13,A854,,D854)),0,(PV($E$13,A854,,D854)))</f>
        <v/>
      </c>
      <c r="AW853" s="161">
        <f>+IF(ISERROR(PV($E$13,A854,,#REF!)),0,(PV($E$13,A854,,#REF!)))</f>
        <v/>
      </c>
    </row>
    <row r="854">
      <c r="AV854" s="161">
        <f>+IF(ISERROR(PV($E$13,A855,,D855)),0,(PV($E$13,A855,,D855)))</f>
        <v/>
      </c>
      <c r="AW854" s="161">
        <f>+IF(ISERROR(PV($E$13,A855,,#REF!)),0,(PV($E$13,A855,,#REF!)))</f>
        <v/>
      </c>
    </row>
    <row r="855">
      <c r="AV855" s="161">
        <f>+IF(ISERROR(PV($E$13,A856,,D856)),0,(PV($E$13,A856,,D856)))</f>
        <v/>
      </c>
      <c r="AW855" s="161">
        <f>+IF(ISERROR(PV($E$13,A856,,#REF!)),0,(PV($E$13,A856,,#REF!)))</f>
        <v/>
      </c>
    </row>
    <row r="856">
      <c r="AV856" s="161">
        <f>+IF(ISERROR(PV($E$13,A857,,D857)),0,(PV($E$13,A857,,D857)))</f>
        <v/>
      </c>
      <c r="AW856" s="161">
        <f>+IF(ISERROR(PV($E$13,A857,,#REF!)),0,(PV($E$13,A857,,#REF!)))</f>
        <v/>
      </c>
    </row>
    <row r="857">
      <c r="AV857" s="161">
        <f>+IF(ISERROR(PV($E$13,A858,,D858)),0,(PV($E$13,A858,,D858)))</f>
        <v/>
      </c>
      <c r="AW857" s="161">
        <f>+IF(ISERROR(PV($E$13,A858,,#REF!)),0,(PV($E$13,A858,,#REF!)))</f>
        <v/>
      </c>
    </row>
    <row r="858">
      <c r="AV858" s="161">
        <f>+IF(ISERROR(PV($E$13,A859,,D859)),0,(PV($E$13,A859,,D859)))</f>
        <v/>
      </c>
      <c r="AW858" s="161">
        <f>+IF(ISERROR(PV($E$13,A859,,#REF!)),0,(PV($E$13,A859,,#REF!)))</f>
        <v/>
      </c>
    </row>
    <row r="859">
      <c r="AV859" s="161">
        <f>+IF(ISERROR(PV($E$13,A860,,D860)),0,(PV($E$13,A860,,D860)))</f>
        <v/>
      </c>
      <c r="AW859" s="161">
        <f>+IF(ISERROR(PV($E$13,A860,,#REF!)),0,(PV($E$13,A860,,#REF!)))</f>
        <v/>
      </c>
    </row>
    <row r="860">
      <c r="AV860" s="161">
        <f>+IF(ISERROR(PV($E$13,A861,,D861)),0,(PV($E$13,A861,,D861)))</f>
        <v/>
      </c>
      <c r="AW860" s="161">
        <f>+IF(ISERROR(PV($E$13,A861,,#REF!)),0,(PV($E$13,A861,,#REF!)))</f>
        <v/>
      </c>
    </row>
    <row r="861">
      <c r="AV861" s="161">
        <f>+IF(ISERROR(PV($E$13,A862,,D862)),0,(PV($E$13,A862,,D862)))</f>
        <v/>
      </c>
      <c r="AW861" s="161">
        <f>+IF(ISERROR(PV($E$13,A862,,#REF!)),0,(PV($E$13,A862,,#REF!)))</f>
        <v/>
      </c>
    </row>
    <row r="862">
      <c r="AV862" s="161">
        <f>+IF(ISERROR(PV($E$13,A863,,D863)),0,(PV($E$13,A863,,D863)))</f>
        <v/>
      </c>
      <c r="AW862" s="161">
        <f>+IF(ISERROR(PV($E$13,A863,,#REF!)),0,(PV($E$13,A863,,#REF!)))</f>
        <v/>
      </c>
    </row>
    <row r="863">
      <c r="AV863" s="161">
        <f>+IF(ISERROR(PV($E$13,A864,,D864)),0,(PV($E$13,A864,,D864)))</f>
        <v/>
      </c>
      <c r="AW863" s="161">
        <f>+IF(ISERROR(PV($E$13,A864,,#REF!)),0,(PV($E$13,A864,,#REF!)))</f>
        <v/>
      </c>
    </row>
    <row r="864">
      <c r="AV864" s="161">
        <f>+IF(ISERROR(PV($E$13,A865,,D865)),0,(PV($E$13,A865,,D865)))</f>
        <v/>
      </c>
      <c r="AW864" s="161">
        <f>+IF(ISERROR(PV($E$13,A865,,#REF!)),0,(PV($E$13,A865,,#REF!)))</f>
        <v/>
      </c>
    </row>
    <row r="865">
      <c r="AV865" s="161">
        <f>+IF(ISERROR(PV($E$13,A866,,D866)),0,(PV($E$13,A866,,D866)))</f>
        <v/>
      </c>
      <c r="AW865" s="161">
        <f>+IF(ISERROR(PV($E$13,A866,,#REF!)),0,(PV($E$13,A866,,#REF!)))</f>
        <v/>
      </c>
    </row>
    <row r="866">
      <c r="AV866" s="161">
        <f>+IF(ISERROR(PV($E$13,A867,,D867)),0,(PV($E$13,A867,,D867)))</f>
        <v/>
      </c>
      <c r="AW866" s="161">
        <f>+IF(ISERROR(PV($E$13,A867,,#REF!)),0,(PV($E$13,A867,,#REF!)))</f>
        <v/>
      </c>
    </row>
    <row r="867">
      <c r="AV867" s="161">
        <f>+IF(ISERROR(PV($E$13,A868,,D868)),0,(PV($E$13,A868,,D868)))</f>
        <v/>
      </c>
      <c r="AW867" s="161">
        <f>+IF(ISERROR(PV($E$13,A868,,#REF!)),0,(PV($E$13,A868,,#REF!)))</f>
        <v/>
      </c>
    </row>
    <row r="868">
      <c r="AV868" s="161">
        <f>+IF(ISERROR(PV($E$13,A869,,D869)),0,(PV($E$13,A869,,D869)))</f>
        <v/>
      </c>
      <c r="AW868" s="161">
        <f>+IF(ISERROR(PV($E$13,A869,,#REF!)),0,(PV($E$13,A869,,#REF!)))</f>
        <v/>
      </c>
    </row>
    <row r="869">
      <c r="AV869" s="161">
        <f>+IF(ISERROR(PV($E$13,A870,,D870)),0,(PV($E$13,A870,,D870)))</f>
        <v/>
      </c>
      <c r="AW869" s="161">
        <f>+IF(ISERROR(PV($E$13,A870,,#REF!)),0,(PV($E$13,A870,,#REF!)))</f>
        <v/>
      </c>
    </row>
    <row r="870">
      <c r="AV870" s="161">
        <f>+IF(ISERROR(PV($E$13,A871,,D871)),0,(PV($E$13,A871,,D871)))</f>
        <v/>
      </c>
      <c r="AW870" s="161">
        <f>+IF(ISERROR(PV($E$13,A871,,#REF!)),0,(PV($E$13,A871,,#REF!)))</f>
        <v/>
      </c>
    </row>
    <row r="871">
      <c r="AV871" s="161">
        <f>+IF(ISERROR(PV($E$13,A872,,D872)),0,(PV($E$13,A872,,D872)))</f>
        <v/>
      </c>
      <c r="AW871" s="161">
        <f>+IF(ISERROR(PV($E$13,A872,,#REF!)),0,(PV($E$13,A872,,#REF!)))</f>
        <v/>
      </c>
    </row>
    <row r="872">
      <c r="AV872" s="161">
        <f>+IF(ISERROR(PV($E$13,A873,,D873)),0,(PV($E$13,A873,,D873)))</f>
        <v/>
      </c>
      <c r="AW872" s="161">
        <f>+IF(ISERROR(PV($E$13,A873,,#REF!)),0,(PV($E$13,A873,,#REF!)))</f>
        <v/>
      </c>
    </row>
    <row r="873">
      <c r="AV873" s="161">
        <f>+IF(ISERROR(PV($E$13,A874,,D874)),0,(PV($E$13,A874,,D874)))</f>
        <v/>
      </c>
      <c r="AW873" s="161">
        <f>+IF(ISERROR(PV($E$13,A874,,#REF!)),0,(PV($E$13,A874,,#REF!)))</f>
        <v/>
      </c>
    </row>
    <row r="874">
      <c r="AV874" s="161">
        <f>+IF(ISERROR(PV($E$13,A875,,D875)),0,(PV($E$13,A875,,D875)))</f>
        <v/>
      </c>
      <c r="AW874" s="161">
        <f>+IF(ISERROR(PV($E$13,A875,,#REF!)),0,(PV($E$13,A875,,#REF!)))</f>
        <v/>
      </c>
    </row>
    <row r="875">
      <c r="AV875" s="161">
        <f>+IF(ISERROR(PV($E$13,A876,,D876)),0,(PV($E$13,A876,,D876)))</f>
        <v/>
      </c>
      <c r="AW875" s="161">
        <f>+IF(ISERROR(PV($E$13,A876,,#REF!)),0,(PV($E$13,A876,,#REF!)))</f>
        <v/>
      </c>
    </row>
    <row r="876">
      <c r="AV876" s="161">
        <f>+IF(ISERROR(PV($E$13,A877,,D877)),0,(PV($E$13,A877,,D877)))</f>
        <v/>
      </c>
      <c r="AW876" s="161">
        <f>+IF(ISERROR(PV($E$13,A877,,#REF!)),0,(PV($E$13,A877,,#REF!)))</f>
        <v/>
      </c>
    </row>
    <row r="877">
      <c r="AV877" s="161">
        <f>+IF(ISERROR(PV($E$13,A878,,D878)),0,(PV($E$13,A878,,D878)))</f>
        <v/>
      </c>
      <c r="AW877" s="161">
        <f>+IF(ISERROR(PV($E$13,A878,,#REF!)),0,(PV($E$13,A878,,#REF!)))</f>
        <v/>
      </c>
    </row>
    <row r="878">
      <c r="AV878" s="161">
        <f>+IF(ISERROR(PV($E$13,A879,,D879)),0,(PV($E$13,A879,,D879)))</f>
        <v/>
      </c>
      <c r="AW878" s="161">
        <f>+IF(ISERROR(PV($E$13,A879,,#REF!)),0,(PV($E$13,A879,,#REF!)))</f>
        <v/>
      </c>
    </row>
    <row r="879">
      <c r="AV879" s="161">
        <f>+IF(ISERROR(PV($E$13,A880,,D880)),0,(PV($E$13,A880,,D880)))</f>
        <v/>
      </c>
      <c r="AW879" s="161">
        <f>+IF(ISERROR(PV($E$13,A880,,#REF!)),0,(PV($E$13,A880,,#REF!)))</f>
        <v/>
      </c>
    </row>
    <row r="880">
      <c r="AV880" s="161">
        <f>+IF(ISERROR(PV($E$13,A881,,D881)),0,(PV($E$13,A881,,D881)))</f>
        <v/>
      </c>
      <c r="AW880" s="161">
        <f>+IF(ISERROR(PV($E$13,A881,,#REF!)),0,(PV($E$13,A881,,#REF!)))</f>
        <v/>
      </c>
    </row>
    <row r="881">
      <c r="AV881" s="161">
        <f>+IF(ISERROR(PV($E$13,A882,,D882)),0,(PV($E$13,A882,,D882)))</f>
        <v/>
      </c>
      <c r="AW881" s="161">
        <f>+IF(ISERROR(PV($E$13,A882,,#REF!)),0,(PV($E$13,A882,,#REF!)))</f>
        <v/>
      </c>
    </row>
    <row r="882">
      <c r="AV882" s="161">
        <f>+IF(ISERROR(PV($E$13,A883,,D883)),0,(PV($E$13,A883,,D883)))</f>
        <v/>
      </c>
      <c r="AW882" s="161">
        <f>+IF(ISERROR(PV($E$13,A883,,#REF!)),0,(PV($E$13,A883,,#REF!)))</f>
        <v/>
      </c>
    </row>
    <row r="883">
      <c r="AV883" s="161">
        <f>+IF(ISERROR(PV($E$13,A884,,D884)),0,(PV($E$13,A884,,D884)))</f>
        <v/>
      </c>
      <c r="AW883" s="161">
        <f>+IF(ISERROR(PV($E$13,A884,,#REF!)),0,(PV($E$13,A884,,#REF!)))</f>
        <v/>
      </c>
    </row>
    <row r="884">
      <c r="AV884" s="161">
        <f>+IF(ISERROR(PV($E$13,A885,,D885)),0,(PV($E$13,A885,,D885)))</f>
        <v/>
      </c>
      <c r="AW884" s="161">
        <f>+IF(ISERROR(PV($E$13,A885,,#REF!)),0,(PV($E$13,A885,,#REF!)))</f>
        <v/>
      </c>
    </row>
    <row r="885">
      <c r="AV885" s="161">
        <f>+IF(ISERROR(PV($E$13,A886,,D886)),0,(PV($E$13,A886,,D886)))</f>
        <v/>
      </c>
      <c r="AW885" s="161">
        <f>+IF(ISERROR(PV($E$13,A886,,#REF!)),0,(PV($E$13,A886,,#REF!)))</f>
        <v/>
      </c>
    </row>
    <row r="886">
      <c r="AV886" s="161">
        <f>+IF(ISERROR(PV($E$13,A887,,D887)),0,(PV($E$13,A887,,D887)))</f>
        <v/>
      </c>
      <c r="AW886" s="161">
        <f>+IF(ISERROR(PV($E$13,A887,,#REF!)),0,(PV($E$13,A887,,#REF!)))</f>
        <v/>
      </c>
    </row>
    <row r="887">
      <c r="AV887" s="161">
        <f>+IF(ISERROR(PV($E$13,A888,,D888)),0,(PV($E$13,A888,,D888)))</f>
        <v/>
      </c>
      <c r="AW887" s="161">
        <f>+IF(ISERROR(PV($E$13,A888,,#REF!)),0,(PV($E$13,A888,,#REF!)))</f>
        <v/>
      </c>
    </row>
    <row r="888">
      <c r="AV888" s="161">
        <f>+IF(ISERROR(PV($E$13,A889,,D889)),0,(PV($E$13,A889,,D889)))</f>
        <v/>
      </c>
      <c r="AW888" s="161">
        <f>+IF(ISERROR(PV($E$13,A889,,#REF!)),0,(PV($E$13,A889,,#REF!)))</f>
        <v/>
      </c>
    </row>
    <row r="889">
      <c r="AV889" s="161">
        <f>+IF(ISERROR(PV($E$13,A890,,D890)),0,(PV($E$13,A890,,D890)))</f>
        <v/>
      </c>
      <c r="AW889" s="161">
        <f>+IF(ISERROR(PV($E$13,A890,,#REF!)),0,(PV($E$13,A890,,#REF!)))</f>
        <v/>
      </c>
    </row>
    <row r="890">
      <c r="AV890" s="161">
        <f>+IF(ISERROR(PV($E$13,A891,,D891)),0,(PV($E$13,A891,,D891)))</f>
        <v/>
      </c>
      <c r="AW890" s="161">
        <f>+IF(ISERROR(PV($E$13,A891,,#REF!)),0,(PV($E$13,A891,,#REF!)))</f>
        <v/>
      </c>
    </row>
    <row r="891">
      <c r="AV891" s="161">
        <f>+IF(ISERROR(PV($E$13,A892,,D892)),0,(PV($E$13,A892,,D892)))</f>
        <v/>
      </c>
      <c r="AW891" s="161">
        <f>+IF(ISERROR(PV($E$13,A892,,#REF!)),0,(PV($E$13,A892,,#REF!)))</f>
        <v/>
      </c>
    </row>
    <row r="892">
      <c r="AV892" s="161">
        <f>+IF(ISERROR(PV($E$13,A893,,D893)),0,(PV($E$13,A893,,D893)))</f>
        <v/>
      </c>
      <c r="AW892" s="161">
        <f>+IF(ISERROR(PV($E$13,A893,,#REF!)),0,(PV($E$13,A893,,#REF!)))</f>
        <v/>
      </c>
    </row>
    <row r="893">
      <c r="AV893" s="161">
        <f>+IF(ISERROR(PV($E$13,A894,,D894)),0,(PV($E$13,A894,,D894)))</f>
        <v/>
      </c>
      <c r="AW893" s="161">
        <f>+IF(ISERROR(PV($E$13,A894,,#REF!)),0,(PV($E$13,A894,,#REF!)))</f>
        <v/>
      </c>
    </row>
    <row r="894">
      <c r="AV894" s="161">
        <f>+IF(ISERROR(PV($E$13,A895,,D895)),0,(PV($E$13,A895,,D895)))</f>
        <v/>
      </c>
      <c r="AW894" s="161">
        <f>+IF(ISERROR(PV($E$13,A895,,#REF!)),0,(PV($E$13,A895,,#REF!)))</f>
        <v/>
      </c>
    </row>
    <row r="895">
      <c r="AV895" s="161">
        <f>+IF(ISERROR(PV($E$13,A896,,D896)),0,(PV($E$13,A896,,D896)))</f>
        <v/>
      </c>
      <c r="AW895" s="161">
        <f>+IF(ISERROR(PV($E$13,A896,,#REF!)),0,(PV($E$13,A896,,#REF!)))</f>
        <v/>
      </c>
    </row>
    <row r="896">
      <c r="AV896" s="161">
        <f>+IF(ISERROR(PV($E$13,A897,,D897)),0,(PV($E$13,A897,,D897)))</f>
        <v/>
      </c>
      <c r="AW896" s="161">
        <f>+IF(ISERROR(PV($E$13,A897,,#REF!)),0,(PV($E$13,A897,,#REF!)))</f>
        <v/>
      </c>
    </row>
    <row r="897">
      <c r="AV897" s="161">
        <f>+IF(ISERROR(PV($E$13,A898,,D898)),0,(PV($E$13,A898,,D898)))</f>
        <v/>
      </c>
      <c r="AW897" s="161">
        <f>+IF(ISERROR(PV($E$13,A898,,#REF!)),0,(PV($E$13,A898,,#REF!)))</f>
        <v/>
      </c>
    </row>
    <row r="898">
      <c r="AV898" s="161">
        <f>+IF(ISERROR(PV($E$13,A899,,D899)),0,(PV($E$13,A899,,D899)))</f>
        <v/>
      </c>
      <c r="AW898" s="161">
        <f>+IF(ISERROR(PV($E$13,A899,,#REF!)),0,(PV($E$13,A899,,#REF!)))</f>
        <v/>
      </c>
    </row>
    <row r="899">
      <c r="AV899" s="161">
        <f>+IF(ISERROR(PV($E$13,A900,,D900)),0,(PV($E$13,A900,,D900)))</f>
        <v/>
      </c>
      <c r="AW899" s="161">
        <f>+IF(ISERROR(PV($E$13,A900,,#REF!)),0,(PV($E$13,A900,,#REF!)))</f>
        <v/>
      </c>
    </row>
    <row r="900">
      <c r="AV900" s="161">
        <f>+IF(ISERROR(PV($E$13,A901,,D901)),0,(PV($E$13,A901,,D901)))</f>
        <v/>
      </c>
      <c r="AW900" s="161">
        <f>+IF(ISERROR(PV($E$13,A901,,#REF!)),0,(PV($E$13,A901,,#REF!)))</f>
        <v/>
      </c>
    </row>
    <row r="901">
      <c r="AV901" s="161">
        <f>+IF(ISERROR(PV($E$13,A902,,D902)),0,(PV($E$13,A902,,D902)))</f>
        <v/>
      </c>
      <c r="AW901" s="161">
        <f>+IF(ISERROR(PV($E$13,A902,,#REF!)),0,(PV($E$13,A902,,#REF!)))</f>
        <v/>
      </c>
    </row>
    <row r="902">
      <c r="AV902" s="161">
        <f>+IF(ISERROR(PV($E$13,A903,,D903)),0,(PV($E$13,A903,,D903)))</f>
        <v/>
      </c>
      <c r="AW902" s="161">
        <f>+IF(ISERROR(PV($E$13,A903,,#REF!)),0,(PV($E$13,A903,,#REF!)))</f>
        <v/>
      </c>
    </row>
    <row r="903">
      <c r="AV903" s="161">
        <f>+IF(ISERROR(PV($E$13,A904,,D904)),0,(PV($E$13,A904,,D904)))</f>
        <v/>
      </c>
      <c r="AW903" s="161">
        <f>+IF(ISERROR(PV($E$13,A904,,#REF!)),0,(PV($E$13,A904,,#REF!)))</f>
        <v/>
      </c>
    </row>
    <row r="904">
      <c r="AV904" s="161">
        <f>+IF(ISERROR(PV($E$13,A905,,D905)),0,(PV($E$13,A905,,D905)))</f>
        <v/>
      </c>
      <c r="AW904" s="161">
        <f>+IF(ISERROR(PV($E$13,A905,,#REF!)),0,(PV($E$13,A905,,#REF!)))</f>
        <v/>
      </c>
    </row>
    <row r="905">
      <c r="AV905" s="161">
        <f>+IF(ISERROR(PV($E$13,A906,,D906)),0,(PV($E$13,A906,,D906)))</f>
        <v/>
      </c>
      <c r="AW905" s="161">
        <f>+IF(ISERROR(PV($E$13,A906,,#REF!)),0,(PV($E$13,A906,,#REF!)))</f>
        <v/>
      </c>
    </row>
    <row r="906">
      <c r="AV906" s="161">
        <f>+IF(ISERROR(PV($E$13,A907,,D907)),0,(PV($E$13,A907,,D907)))</f>
        <v/>
      </c>
      <c r="AW906" s="161">
        <f>+IF(ISERROR(PV($E$13,A907,,#REF!)),0,(PV($E$13,A907,,#REF!)))</f>
        <v/>
      </c>
    </row>
    <row r="907">
      <c r="AV907" s="161">
        <f>+IF(ISERROR(PV($E$13,A908,,D908)),0,(PV($E$13,A908,,D908)))</f>
        <v/>
      </c>
      <c r="AW907" s="161">
        <f>+IF(ISERROR(PV($E$13,A908,,#REF!)),0,(PV($E$13,A908,,#REF!)))</f>
        <v/>
      </c>
    </row>
    <row r="908">
      <c r="AV908" s="161">
        <f>+IF(ISERROR(PV($E$13,A909,,D909)),0,(PV($E$13,A909,,D909)))</f>
        <v/>
      </c>
      <c r="AW908" s="161">
        <f>+IF(ISERROR(PV($E$13,A909,,#REF!)),0,(PV($E$13,A909,,#REF!)))</f>
        <v/>
      </c>
    </row>
    <row r="909">
      <c r="AV909" s="161">
        <f>+IF(ISERROR(PV($E$13,A910,,D910)),0,(PV($E$13,A910,,D910)))</f>
        <v/>
      </c>
      <c r="AW909" s="161">
        <f>+IF(ISERROR(PV($E$13,A910,,#REF!)),0,(PV($E$13,A910,,#REF!)))</f>
        <v/>
      </c>
    </row>
    <row r="910">
      <c r="AV910" s="161">
        <f>+IF(ISERROR(PV($E$13,A911,,D911)),0,(PV($E$13,A911,,D911)))</f>
        <v/>
      </c>
      <c r="AW910" s="161">
        <f>+IF(ISERROR(PV($E$13,A911,,#REF!)),0,(PV($E$13,A911,,#REF!)))</f>
        <v/>
      </c>
    </row>
    <row r="911">
      <c r="AV911" s="161">
        <f>+IF(ISERROR(PV($E$13,A912,,D912)),0,(PV($E$13,A912,,D912)))</f>
        <v/>
      </c>
      <c r="AW911" s="161">
        <f>+IF(ISERROR(PV($E$13,A912,,#REF!)),0,(PV($E$13,A912,,#REF!)))</f>
        <v/>
      </c>
    </row>
    <row r="912">
      <c r="AV912" s="161">
        <f>+IF(ISERROR(PV($E$13,A913,,D913)),0,(PV($E$13,A913,,D913)))</f>
        <v/>
      </c>
      <c r="AW912" s="161">
        <f>+IF(ISERROR(PV($E$13,A913,,#REF!)),0,(PV($E$13,A913,,#REF!)))</f>
        <v/>
      </c>
    </row>
    <row r="913">
      <c r="AV913" s="161">
        <f>+IF(ISERROR(PV($E$13,A914,,D914)),0,(PV($E$13,A914,,D914)))</f>
        <v/>
      </c>
      <c r="AW913" s="161">
        <f>+IF(ISERROR(PV($E$13,A914,,#REF!)),0,(PV($E$13,A914,,#REF!)))</f>
        <v/>
      </c>
    </row>
    <row r="914">
      <c r="AV914" s="161">
        <f>+IF(ISERROR(PV($E$13,A915,,D915)),0,(PV($E$13,A915,,D915)))</f>
        <v/>
      </c>
      <c r="AW914" s="161">
        <f>+IF(ISERROR(PV($E$13,A915,,#REF!)),0,(PV($E$13,A915,,#REF!)))</f>
        <v/>
      </c>
    </row>
    <row r="915">
      <c r="AV915" s="161">
        <f>+IF(ISERROR(PV($E$13,A916,,D916)),0,(PV($E$13,A916,,D916)))</f>
        <v/>
      </c>
      <c r="AW915" s="161">
        <f>+IF(ISERROR(PV($E$13,A916,,#REF!)),0,(PV($E$13,A916,,#REF!)))</f>
        <v/>
      </c>
    </row>
    <row r="916">
      <c r="AV916" s="161">
        <f>+IF(ISERROR(PV($E$13,A917,,D917)),0,(PV($E$13,A917,,D917)))</f>
        <v/>
      </c>
      <c r="AW916" s="161">
        <f>+IF(ISERROR(PV($E$13,A917,,#REF!)),0,(PV($E$13,A917,,#REF!)))</f>
        <v/>
      </c>
    </row>
    <row r="917">
      <c r="AV917" s="161">
        <f>+IF(ISERROR(PV($E$13,A918,,D918)),0,(PV($E$13,A918,,D918)))</f>
        <v/>
      </c>
      <c r="AW917" s="161">
        <f>+IF(ISERROR(PV($E$13,A918,,#REF!)),0,(PV($E$13,A918,,#REF!)))</f>
        <v/>
      </c>
    </row>
    <row r="918">
      <c r="AV918" s="161">
        <f>+IF(ISERROR(PV($E$13,A919,,D919)),0,(PV($E$13,A919,,D919)))</f>
        <v/>
      </c>
      <c r="AW918" s="161">
        <f>+IF(ISERROR(PV($E$13,A919,,#REF!)),0,(PV($E$13,A919,,#REF!)))</f>
        <v/>
      </c>
    </row>
    <row r="919">
      <c r="AV919" s="161">
        <f>+IF(ISERROR(PV($E$13,A920,,D920)),0,(PV($E$13,A920,,D920)))</f>
        <v/>
      </c>
      <c r="AW919" s="161">
        <f>+IF(ISERROR(PV($E$13,A920,,#REF!)),0,(PV($E$13,A920,,#REF!)))</f>
        <v/>
      </c>
    </row>
    <row r="920">
      <c r="AV920" s="161">
        <f>+IF(ISERROR(PV($E$13,A921,,D921)),0,(PV($E$13,A921,,D921)))</f>
        <v/>
      </c>
      <c r="AW920" s="161">
        <f>+IF(ISERROR(PV($E$13,A921,,#REF!)),0,(PV($E$13,A921,,#REF!)))</f>
        <v/>
      </c>
    </row>
    <row r="921">
      <c r="AV921" s="161">
        <f>+IF(ISERROR(PV($E$13,A922,,D922)),0,(PV($E$13,A922,,D922)))</f>
        <v/>
      </c>
      <c r="AW921" s="161">
        <f>+IF(ISERROR(PV($E$13,A922,,#REF!)),0,(PV($E$13,A922,,#REF!)))</f>
        <v/>
      </c>
    </row>
    <row r="922">
      <c r="AV922" s="161">
        <f>+IF(ISERROR(PV($E$13,A923,,D923)),0,(PV($E$13,A923,,D923)))</f>
        <v/>
      </c>
      <c r="AW922" s="161">
        <f>+IF(ISERROR(PV($E$13,A923,,#REF!)),0,(PV($E$13,A923,,#REF!)))</f>
        <v/>
      </c>
    </row>
    <row r="923">
      <c r="AV923" s="161">
        <f>+IF(ISERROR(PV($E$13,A924,,D924)),0,(PV($E$13,A924,,D924)))</f>
        <v/>
      </c>
      <c r="AW923" s="161">
        <f>+IF(ISERROR(PV($E$13,A924,,#REF!)),0,(PV($E$13,A924,,#REF!)))</f>
        <v/>
      </c>
    </row>
    <row r="924">
      <c r="AV924" s="161">
        <f>+IF(ISERROR(PV($E$13,A925,,D925)),0,(PV($E$13,A925,,D925)))</f>
        <v/>
      </c>
      <c r="AW924" s="161">
        <f>+IF(ISERROR(PV($E$13,A925,,#REF!)),0,(PV($E$13,A925,,#REF!)))</f>
        <v/>
      </c>
    </row>
    <row r="925">
      <c r="AV925" s="161">
        <f>+IF(ISERROR(PV($E$13,A926,,D926)),0,(PV($E$13,A926,,D926)))</f>
        <v/>
      </c>
      <c r="AW925" s="161">
        <f>+IF(ISERROR(PV($E$13,A926,,#REF!)),0,(PV($E$13,A926,,#REF!)))</f>
        <v/>
      </c>
    </row>
    <row r="926">
      <c r="AV926" s="161">
        <f>+IF(ISERROR(PV($E$13,A927,,D927)),0,(PV($E$13,A927,,D927)))</f>
        <v/>
      </c>
      <c r="AW926" s="161">
        <f>+IF(ISERROR(PV($E$13,A927,,#REF!)),0,(PV($E$13,A927,,#REF!)))</f>
        <v/>
      </c>
    </row>
    <row r="927">
      <c r="AV927" s="161">
        <f>+IF(ISERROR(PV($E$13,A928,,D928)),0,(PV($E$13,A928,,D928)))</f>
        <v/>
      </c>
      <c r="AW927" s="161">
        <f>+IF(ISERROR(PV($E$13,A928,,#REF!)),0,(PV($E$13,A928,,#REF!)))</f>
        <v/>
      </c>
    </row>
    <row r="928">
      <c r="AV928" s="161">
        <f>+IF(ISERROR(PV($E$13,A929,,D929)),0,(PV($E$13,A929,,D929)))</f>
        <v/>
      </c>
      <c r="AW928" s="161">
        <f>+IF(ISERROR(PV($E$13,A929,,#REF!)),0,(PV($E$13,A929,,#REF!)))</f>
        <v/>
      </c>
    </row>
    <row r="929">
      <c r="AV929" s="161">
        <f>+IF(ISERROR(PV($E$13,A930,,D930)),0,(PV($E$13,A930,,D930)))</f>
        <v/>
      </c>
      <c r="AW929" s="161">
        <f>+IF(ISERROR(PV($E$13,A930,,#REF!)),0,(PV($E$13,A930,,#REF!)))</f>
        <v/>
      </c>
    </row>
    <row r="930">
      <c r="AV930" s="161">
        <f>+IF(ISERROR(PV($E$13,A931,,D931)),0,(PV($E$13,A931,,D931)))</f>
        <v/>
      </c>
      <c r="AW930" s="161">
        <f>+IF(ISERROR(PV($E$13,A931,,#REF!)),0,(PV($E$13,A931,,#REF!)))</f>
        <v/>
      </c>
    </row>
    <row r="931">
      <c r="AV931" s="161">
        <f>+IF(ISERROR(PV($E$13,A932,,D932)),0,(PV($E$13,A932,,D932)))</f>
        <v/>
      </c>
      <c r="AW931" s="161">
        <f>+IF(ISERROR(PV($E$13,A932,,#REF!)),0,(PV($E$13,A932,,#REF!)))</f>
        <v/>
      </c>
    </row>
    <row r="932">
      <c r="AV932" s="161">
        <f>+IF(ISERROR(PV($E$13,A933,,D933)),0,(PV($E$13,A933,,D933)))</f>
        <v/>
      </c>
      <c r="AW932" s="161">
        <f>+IF(ISERROR(PV($E$13,A933,,#REF!)),0,(PV($E$13,A933,,#REF!)))</f>
        <v/>
      </c>
    </row>
    <row r="933">
      <c r="AV933" s="161">
        <f>+IF(ISERROR(PV($E$13,A934,,D934)),0,(PV($E$13,A934,,D934)))</f>
        <v/>
      </c>
      <c r="AW933" s="161">
        <f>+IF(ISERROR(PV($E$13,A934,,#REF!)),0,(PV($E$13,A934,,#REF!)))</f>
        <v/>
      </c>
    </row>
    <row r="934">
      <c r="AV934" s="161">
        <f>+IF(ISERROR(PV($E$13,A935,,D935)),0,(PV($E$13,A935,,D935)))</f>
        <v/>
      </c>
      <c r="AW934" s="161">
        <f>+IF(ISERROR(PV($E$13,A935,,#REF!)),0,(PV($E$13,A935,,#REF!)))</f>
        <v/>
      </c>
    </row>
    <row r="935">
      <c r="AV935" s="161">
        <f>+IF(ISERROR(PV($E$13,A936,,D936)),0,(PV($E$13,A936,,D936)))</f>
        <v/>
      </c>
      <c r="AW935" s="161">
        <f>+IF(ISERROR(PV($E$13,A936,,#REF!)),0,(PV($E$13,A936,,#REF!)))</f>
        <v/>
      </c>
    </row>
    <row r="936">
      <c r="AV936" s="161">
        <f>+IF(ISERROR(PV($E$13,A937,,D937)),0,(PV($E$13,A937,,D937)))</f>
        <v/>
      </c>
      <c r="AW936" s="161">
        <f>+IF(ISERROR(PV($E$13,A937,,#REF!)),0,(PV($E$13,A937,,#REF!)))</f>
        <v/>
      </c>
    </row>
    <row r="937">
      <c r="AV937" s="161">
        <f>+IF(ISERROR(PV($E$13,A938,,D938)),0,(PV($E$13,A938,,D938)))</f>
        <v/>
      </c>
      <c r="AW937" s="161">
        <f>+IF(ISERROR(PV($E$13,A938,,#REF!)),0,(PV($E$13,A938,,#REF!)))</f>
        <v/>
      </c>
    </row>
    <row r="938">
      <c r="AV938" s="161">
        <f>+IF(ISERROR(PV($E$13,A939,,D939)),0,(PV($E$13,A939,,D939)))</f>
        <v/>
      </c>
      <c r="AW938" s="161">
        <f>+IF(ISERROR(PV($E$13,A939,,#REF!)),0,(PV($E$13,A939,,#REF!)))</f>
        <v/>
      </c>
    </row>
    <row r="939">
      <c r="AV939" s="161">
        <f>+IF(ISERROR(PV($E$13,A940,,D940)),0,(PV($E$13,A940,,D940)))</f>
        <v/>
      </c>
      <c r="AW939" s="161">
        <f>+IF(ISERROR(PV($E$13,A940,,#REF!)),0,(PV($E$13,A940,,#REF!)))</f>
        <v/>
      </c>
    </row>
    <row r="940">
      <c r="AV940" s="161">
        <f>+IF(ISERROR(PV($E$13,A941,,D941)),0,(PV($E$13,A941,,D941)))</f>
        <v/>
      </c>
      <c r="AW940" s="161">
        <f>+IF(ISERROR(PV($E$13,A941,,#REF!)),0,(PV($E$13,A941,,#REF!)))</f>
        <v/>
      </c>
    </row>
    <row r="941">
      <c r="AV941" s="161">
        <f>+IF(ISERROR(PV($E$13,A942,,D942)),0,(PV($E$13,A942,,D942)))</f>
        <v/>
      </c>
      <c r="AW941" s="161">
        <f>+IF(ISERROR(PV($E$13,A942,,#REF!)),0,(PV($E$13,A942,,#REF!)))</f>
        <v/>
      </c>
    </row>
    <row r="942">
      <c r="AV942" s="161">
        <f>+IF(ISERROR(PV($E$13,A943,,D943)),0,(PV($E$13,A943,,D943)))</f>
        <v/>
      </c>
      <c r="AW942" s="161">
        <f>+IF(ISERROR(PV($E$13,A943,,#REF!)),0,(PV($E$13,A943,,#REF!)))</f>
        <v/>
      </c>
    </row>
    <row r="943">
      <c r="AV943" s="161">
        <f>+IF(ISERROR(PV($E$13,A944,,D944)),0,(PV($E$13,A944,,D944)))</f>
        <v/>
      </c>
      <c r="AW943" s="161">
        <f>+IF(ISERROR(PV($E$13,A944,,#REF!)),0,(PV($E$13,A944,,#REF!)))</f>
        <v/>
      </c>
    </row>
    <row r="944">
      <c r="AV944" s="161">
        <f>+IF(ISERROR(PV($E$13,A945,,D945)),0,(PV($E$13,A945,,D945)))</f>
        <v/>
      </c>
      <c r="AW944" s="161">
        <f>+IF(ISERROR(PV($E$13,A945,,#REF!)),0,(PV($E$13,A945,,#REF!)))</f>
        <v/>
      </c>
    </row>
    <row r="945">
      <c r="AV945" s="161">
        <f>+IF(ISERROR(PV($E$13,A946,,D946)),0,(PV($E$13,A946,,D946)))</f>
        <v/>
      </c>
      <c r="AW945" s="161">
        <f>+IF(ISERROR(PV($E$13,A946,,#REF!)),0,(PV($E$13,A946,,#REF!)))</f>
        <v/>
      </c>
    </row>
    <row r="946">
      <c r="AV946" s="161">
        <f>+IF(ISERROR(PV($E$13,A947,,D947)),0,(PV($E$13,A947,,D947)))</f>
        <v/>
      </c>
      <c r="AW946" s="161">
        <f>+IF(ISERROR(PV($E$13,A947,,#REF!)),0,(PV($E$13,A947,,#REF!)))</f>
        <v/>
      </c>
    </row>
    <row r="947">
      <c r="AV947" s="161">
        <f>+IF(ISERROR(PV($E$13,A948,,D948)),0,(PV($E$13,A948,,D948)))</f>
        <v/>
      </c>
      <c r="AW947" s="161">
        <f>+IF(ISERROR(PV($E$13,A948,,#REF!)),0,(PV($E$13,A948,,#REF!)))</f>
        <v/>
      </c>
    </row>
    <row r="948">
      <c r="AV948" s="161">
        <f>+IF(ISERROR(PV($E$13,A949,,D949)),0,(PV($E$13,A949,,D949)))</f>
        <v/>
      </c>
      <c r="AW948" s="161">
        <f>+IF(ISERROR(PV($E$13,A949,,#REF!)),0,(PV($E$13,A949,,#REF!)))</f>
        <v/>
      </c>
    </row>
    <row r="949">
      <c r="AV949" s="161">
        <f>+IF(ISERROR(PV($E$13,A950,,D950)),0,(PV($E$13,A950,,D950)))</f>
        <v/>
      </c>
      <c r="AW949" s="161">
        <f>+IF(ISERROR(PV($E$13,A950,,#REF!)),0,(PV($E$13,A950,,#REF!)))</f>
        <v/>
      </c>
    </row>
    <row r="950">
      <c r="AV950" s="161">
        <f>+IF(ISERROR(PV($E$13,A951,,D951)),0,(PV($E$13,A951,,D951)))</f>
        <v/>
      </c>
      <c r="AW950" s="161">
        <f>+IF(ISERROR(PV($E$13,A951,,#REF!)),0,(PV($E$13,A951,,#REF!)))</f>
        <v/>
      </c>
    </row>
    <row r="951">
      <c r="AV951" s="161">
        <f>+IF(ISERROR(PV($E$13,A952,,D952)),0,(PV($E$13,A952,,D952)))</f>
        <v/>
      </c>
      <c r="AW951" s="161">
        <f>+IF(ISERROR(PV($E$13,A952,,#REF!)),0,(PV($E$13,A952,,#REF!)))</f>
        <v/>
      </c>
    </row>
    <row r="952">
      <c r="AV952" s="161">
        <f>+IF(ISERROR(PV($E$13,A953,,D953)),0,(PV($E$13,A953,,D953)))</f>
        <v/>
      </c>
      <c r="AW952" s="161">
        <f>+IF(ISERROR(PV($E$13,A953,,#REF!)),0,(PV($E$13,A953,,#REF!)))</f>
        <v/>
      </c>
    </row>
    <row r="953">
      <c r="AV953" s="161">
        <f>+IF(ISERROR(PV($E$13,A954,,D954)),0,(PV($E$13,A954,,D954)))</f>
        <v/>
      </c>
      <c r="AW953" s="161">
        <f>+IF(ISERROR(PV($E$13,A954,,#REF!)),0,(PV($E$13,A954,,#REF!)))</f>
        <v/>
      </c>
    </row>
    <row r="954">
      <c r="AV954" s="161">
        <f>+IF(ISERROR(PV($E$13,A955,,D955)),0,(PV($E$13,A955,,D955)))</f>
        <v/>
      </c>
      <c r="AW954" s="161">
        <f>+IF(ISERROR(PV($E$13,A955,,#REF!)),0,(PV($E$13,A955,,#REF!)))</f>
        <v/>
      </c>
    </row>
    <row r="955">
      <c r="AV955" s="161">
        <f>+IF(ISERROR(PV($E$13,A956,,D956)),0,(PV($E$13,A956,,D956)))</f>
        <v/>
      </c>
      <c r="AW955" s="161">
        <f>+IF(ISERROR(PV($E$13,A956,,#REF!)),0,(PV($E$13,A956,,#REF!)))</f>
        <v/>
      </c>
    </row>
    <row r="956">
      <c r="AV956" s="161">
        <f>+IF(ISERROR(PV($E$13,A957,,D957)),0,(PV($E$13,A957,,D957)))</f>
        <v/>
      </c>
      <c r="AW956" s="161">
        <f>+IF(ISERROR(PV($E$13,A957,,#REF!)),0,(PV($E$13,A957,,#REF!)))</f>
        <v/>
      </c>
    </row>
    <row r="957">
      <c r="AV957" s="161">
        <f>+IF(ISERROR(PV($E$13,A958,,D958)),0,(PV($E$13,A958,,D958)))</f>
        <v/>
      </c>
      <c r="AW957" s="161">
        <f>+IF(ISERROR(PV($E$13,A958,,#REF!)),0,(PV($E$13,A958,,#REF!)))</f>
        <v/>
      </c>
    </row>
    <row r="958">
      <c r="AV958" s="161">
        <f>+IF(ISERROR(PV($E$13,A959,,D959)),0,(PV($E$13,A959,,D959)))</f>
        <v/>
      </c>
      <c r="AW958" s="161">
        <f>+IF(ISERROR(PV($E$13,A959,,#REF!)),0,(PV($E$13,A959,,#REF!)))</f>
        <v/>
      </c>
    </row>
    <row r="959">
      <c r="AV959" s="161">
        <f>+IF(ISERROR(PV($E$13,A960,,D960)),0,(PV($E$13,A960,,D960)))</f>
        <v/>
      </c>
      <c r="AW959" s="161">
        <f>+IF(ISERROR(PV($E$13,A960,,#REF!)),0,(PV($E$13,A960,,#REF!)))</f>
        <v/>
      </c>
    </row>
    <row r="960">
      <c r="AV960" s="161">
        <f>+IF(ISERROR(PV($E$13,A961,,D961)),0,(PV($E$13,A961,,D961)))</f>
        <v/>
      </c>
      <c r="AW960" s="161">
        <f>+IF(ISERROR(PV($E$13,A961,,#REF!)),0,(PV($E$13,A961,,#REF!)))</f>
        <v/>
      </c>
    </row>
    <row r="961">
      <c r="AV961" s="161">
        <f>+IF(ISERROR(PV($E$13,A962,,D962)),0,(PV($E$13,A962,,D962)))</f>
        <v/>
      </c>
      <c r="AW961" s="161">
        <f>+IF(ISERROR(PV($E$13,A962,,#REF!)),0,(PV($E$13,A962,,#REF!)))</f>
        <v/>
      </c>
    </row>
    <row r="962">
      <c r="AV962" s="161">
        <f>+IF(ISERROR(PV($E$13,A963,,D963)),0,(PV($E$13,A963,,D963)))</f>
        <v/>
      </c>
      <c r="AW962" s="161">
        <f>+IF(ISERROR(PV($E$13,A963,,#REF!)),0,(PV($E$13,A963,,#REF!)))</f>
        <v/>
      </c>
    </row>
    <row r="963">
      <c r="AV963" s="161">
        <f>+IF(ISERROR(PV($E$13,A964,,D964)),0,(PV($E$13,A964,,D964)))</f>
        <v/>
      </c>
      <c r="AW963" s="161">
        <f>+IF(ISERROR(PV($E$13,A964,,#REF!)),0,(PV($E$13,A964,,#REF!)))</f>
        <v/>
      </c>
    </row>
    <row r="964">
      <c r="AV964" s="161">
        <f>+IF(ISERROR(PV($E$13,A965,,D965)),0,(PV($E$13,A965,,D965)))</f>
        <v/>
      </c>
      <c r="AW964" s="161">
        <f>+IF(ISERROR(PV($E$13,A965,,#REF!)),0,(PV($E$13,A965,,#REF!)))</f>
        <v/>
      </c>
    </row>
    <row r="965">
      <c r="AV965" s="161">
        <f>+IF(ISERROR(PV($E$13,A966,,D966)),0,(PV($E$13,A966,,D966)))</f>
        <v/>
      </c>
      <c r="AW965" s="161">
        <f>+IF(ISERROR(PV($E$13,A966,,#REF!)),0,(PV($E$13,A966,,#REF!)))</f>
        <v/>
      </c>
    </row>
    <row r="966">
      <c r="AV966" s="161">
        <f>+IF(ISERROR(PV($E$13,A967,,D967)),0,(PV($E$13,A967,,D967)))</f>
        <v/>
      </c>
      <c r="AW966" s="161">
        <f>+IF(ISERROR(PV($E$13,A967,,#REF!)),0,(PV($E$13,A967,,#REF!)))</f>
        <v/>
      </c>
    </row>
    <row r="967">
      <c r="AV967" s="161">
        <f>+IF(ISERROR(PV($E$13,A968,,D968)),0,(PV($E$13,A968,,D968)))</f>
        <v/>
      </c>
      <c r="AW967" s="161">
        <f>+IF(ISERROR(PV($E$13,A968,,#REF!)),0,(PV($E$13,A968,,#REF!)))</f>
        <v/>
      </c>
    </row>
    <row r="968">
      <c r="AV968" s="161">
        <f>+IF(ISERROR(PV($E$13,A969,,D969)),0,(PV($E$13,A969,,D969)))</f>
        <v/>
      </c>
      <c r="AW968" s="161">
        <f>+IF(ISERROR(PV($E$13,A969,,#REF!)),0,(PV($E$13,A969,,#REF!)))</f>
        <v/>
      </c>
    </row>
    <row r="969">
      <c r="AV969" s="161">
        <f>+IF(ISERROR(PV($E$13,A970,,D970)),0,(PV($E$13,A970,,D970)))</f>
        <v/>
      </c>
      <c r="AW969" s="161">
        <f>+IF(ISERROR(PV($E$13,A970,,#REF!)),0,(PV($E$13,A970,,#REF!)))</f>
        <v/>
      </c>
    </row>
    <row r="970">
      <c r="AV970" s="161">
        <f>+IF(ISERROR(PV($E$13,A971,,D971)),0,(PV($E$13,A971,,D971)))</f>
        <v/>
      </c>
      <c r="AW970" s="161">
        <f>+IF(ISERROR(PV($E$13,A971,,#REF!)),0,(PV($E$13,A971,,#REF!)))</f>
        <v/>
      </c>
    </row>
    <row r="971">
      <c r="AV971" s="161">
        <f>+IF(ISERROR(PV($E$13,A972,,D972)),0,(PV($E$13,A972,,D972)))</f>
        <v/>
      </c>
      <c r="AW971" s="161">
        <f>+IF(ISERROR(PV($E$13,A972,,#REF!)),0,(PV($E$13,A972,,#REF!)))</f>
        <v/>
      </c>
    </row>
    <row r="972">
      <c r="AV972" s="161">
        <f>+IF(ISERROR(PV($E$13,A973,,D973)),0,(PV($E$13,A973,,D973)))</f>
        <v/>
      </c>
      <c r="AW972" s="161">
        <f>+IF(ISERROR(PV($E$13,A973,,#REF!)),0,(PV($E$13,A973,,#REF!)))</f>
        <v/>
      </c>
    </row>
    <row r="973">
      <c r="AV973" s="161">
        <f>+IF(ISERROR(PV($E$13,A974,,D974)),0,(PV($E$13,A974,,D974)))</f>
        <v/>
      </c>
      <c r="AW973" s="161">
        <f>+IF(ISERROR(PV($E$13,A974,,#REF!)),0,(PV($E$13,A974,,#REF!)))</f>
        <v/>
      </c>
    </row>
    <row r="974">
      <c r="AV974" s="161">
        <f>+IF(ISERROR(PV($E$13,A975,,D975)),0,(PV($E$13,A975,,D975)))</f>
        <v/>
      </c>
      <c r="AW974" s="161">
        <f>+IF(ISERROR(PV($E$13,A975,,#REF!)),0,(PV($E$13,A975,,#REF!)))</f>
        <v/>
      </c>
    </row>
    <row r="975">
      <c r="AV975" s="161">
        <f>+IF(ISERROR(PV($E$13,A976,,D976)),0,(PV($E$13,A976,,D976)))</f>
        <v/>
      </c>
      <c r="AW975" s="161">
        <f>+IF(ISERROR(PV($E$13,A976,,#REF!)),0,(PV($E$13,A976,,#REF!)))</f>
        <v/>
      </c>
    </row>
    <row r="976">
      <c r="AV976" s="161">
        <f>+IF(ISERROR(PV($E$13,A977,,D977)),0,(PV($E$13,A977,,D977)))</f>
        <v/>
      </c>
      <c r="AW976" s="161">
        <f>+IF(ISERROR(PV($E$13,A977,,#REF!)),0,(PV($E$13,A977,,#REF!)))</f>
        <v/>
      </c>
    </row>
    <row r="977">
      <c r="AV977" s="161">
        <f>+IF(ISERROR(PV($E$13,A978,,D978)),0,(PV($E$13,A978,,D978)))</f>
        <v/>
      </c>
      <c r="AW977" s="161">
        <f>+IF(ISERROR(PV($E$13,A978,,#REF!)),0,(PV($E$13,A978,,#REF!)))</f>
        <v/>
      </c>
    </row>
    <row r="978">
      <c r="AV978" s="161">
        <f>+IF(ISERROR(PV($E$13,A979,,D979)),0,(PV($E$13,A979,,D979)))</f>
        <v/>
      </c>
      <c r="AW978" s="161">
        <f>+IF(ISERROR(PV($E$13,A979,,#REF!)),0,(PV($E$13,A979,,#REF!)))</f>
        <v/>
      </c>
    </row>
    <row r="979">
      <c r="AV979" s="161">
        <f>+IF(ISERROR(PV($E$13,A980,,D980)),0,(PV($E$13,A980,,D980)))</f>
        <v/>
      </c>
      <c r="AW979" s="161">
        <f>+IF(ISERROR(PV($E$13,A980,,#REF!)),0,(PV($E$13,A980,,#REF!)))</f>
        <v/>
      </c>
    </row>
    <row r="980">
      <c r="AV980" s="161">
        <f>+IF(ISERROR(PV($E$13,A981,,D981)),0,(PV($E$13,A981,,D981)))</f>
        <v/>
      </c>
      <c r="AW980" s="161">
        <f>+IF(ISERROR(PV($E$13,A981,,#REF!)),0,(PV($E$13,A981,,#REF!)))</f>
        <v/>
      </c>
    </row>
    <row r="981">
      <c r="AV981" s="161">
        <f>+IF(ISERROR(PV($E$13,A982,,D982)),0,(PV($E$13,A982,,D982)))</f>
        <v/>
      </c>
      <c r="AW981" s="161">
        <f>+IF(ISERROR(PV($E$13,A982,,#REF!)),0,(PV($E$13,A982,,#REF!)))</f>
        <v/>
      </c>
    </row>
    <row r="982">
      <c r="AV982" s="161">
        <f>+IF(ISERROR(PV($E$13,A983,,D983)),0,(PV($E$13,A983,,D983)))</f>
        <v/>
      </c>
      <c r="AW982" s="161">
        <f>+IF(ISERROR(PV($E$13,A983,,#REF!)),0,(PV($E$13,A983,,#REF!)))</f>
        <v/>
      </c>
    </row>
    <row r="983">
      <c r="AV983" s="161">
        <f>+IF(ISERROR(PV($E$13,A984,,D984)),0,(PV($E$13,A984,,D984)))</f>
        <v/>
      </c>
      <c r="AW983" s="161">
        <f>+IF(ISERROR(PV($E$13,A984,,#REF!)),0,(PV($E$13,A984,,#REF!)))</f>
        <v/>
      </c>
    </row>
    <row r="984">
      <c r="AV984" s="161">
        <f>+IF(ISERROR(PV($E$13,A985,,D985)),0,(PV($E$13,A985,,D985)))</f>
        <v/>
      </c>
      <c r="AW984" s="161">
        <f>+IF(ISERROR(PV($E$13,A985,,#REF!)),0,(PV($E$13,A985,,#REF!)))</f>
        <v/>
      </c>
    </row>
    <row r="985">
      <c r="AV985" s="161">
        <f>+IF(ISERROR(PV($E$13,A986,,D986)),0,(PV($E$13,A986,,D986)))</f>
        <v/>
      </c>
      <c r="AW985" s="161">
        <f>+IF(ISERROR(PV($E$13,A986,,#REF!)),0,(PV($E$13,A986,,#REF!)))</f>
        <v/>
      </c>
    </row>
    <row r="986">
      <c r="AV986" s="161">
        <f>+IF(ISERROR(PV($E$13,A987,,D987)),0,(PV($E$13,A987,,D987)))</f>
        <v/>
      </c>
      <c r="AW986" s="161">
        <f>+IF(ISERROR(PV($E$13,A987,,#REF!)),0,(PV($E$13,A987,,#REF!)))</f>
        <v/>
      </c>
    </row>
    <row r="987">
      <c r="AV987" s="161">
        <f>+IF(ISERROR(PV($E$13,A988,,D988)),0,(PV($E$13,A988,,D988)))</f>
        <v/>
      </c>
      <c r="AW987" s="161">
        <f>+IF(ISERROR(PV($E$13,A988,,#REF!)),0,(PV($E$13,A988,,#REF!)))</f>
        <v/>
      </c>
    </row>
    <row r="988">
      <c r="AV988" s="161">
        <f>+IF(ISERROR(PV($E$13,A989,,D989)),0,(PV($E$13,A989,,D989)))</f>
        <v/>
      </c>
      <c r="AW988" s="161">
        <f>+IF(ISERROR(PV($E$13,A989,,#REF!)),0,(PV($E$13,A989,,#REF!)))</f>
        <v/>
      </c>
    </row>
    <row r="989">
      <c r="AV989" s="161">
        <f>+IF(ISERROR(PV($E$13,A990,,D990)),0,(PV($E$13,A990,,D990)))</f>
        <v/>
      </c>
      <c r="AW989" s="161">
        <f>+IF(ISERROR(PV($E$13,A990,,#REF!)),0,(PV($E$13,A990,,#REF!)))</f>
        <v/>
      </c>
    </row>
    <row r="990">
      <c r="AV990" s="161">
        <f>+IF(ISERROR(PV($E$13,A991,,D991)),0,(PV($E$13,A991,,D991)))</f>
        <v/>
      </c>
      <c r="AW990" s="161">
        <f>+IF(ISERROR(PV($E$13,A991,,#REF!)),0,(PV($E$13,A991,,#REF!)))</f>
        <v/>
      </c>
    </row>
    <row r="991">
      <c r="AV991" s="161">
        <f>+IF(ISERROR(PV($E$13,A992,,D992)),0,(PV($E$13,A992,,D992)))</f>
        <v/>
      </c>
      <c r="AW991" s="161">
        <f>+IF(ISERROR(PV($E$13,A992,,#REF!)),0,(PV($E$13,A992,,#REF!)))</f>
        <v/>
      </c>
    </row>
    <row r="992">
      <c r="AV992" s="161">
        <f>+IF(ISERROR(PV($E$13,A993,,D993)),0,(PV($E$13,A993,,D993)))</f>
        <v/>
      </c>
      <c r="AW992" s="161">
        <f>+IF(ISERROR(PV($E$13,A993,,#REF!)),0,(PV($E$13,A993,,#REF!)))</f>
        <v/>
      </c>
    </row>
    <row r="993">
      <c r="AV993" s="161">
        <f>+IF(ISERROR(PV($E$13,A994,,D994)),0,(PV($E$13,A994,,D994)))</f>
        <v/>
      </c>
      <c r="AW993" s="161">
        <f>+IF(ISERROR(PV($E$13,A994,,#REF!)),0,(PV($E$13,A994,,#REF!)))</f>
        <v/>
      </c>
    </row>
    <row r="994">
      <c r="AV994" s="161">
        <f>+IF(ISERROR(PV($E$13,A995,,D995)),0,(PV($E$13,A995,,D995)))</f>
        <v/>
      </c>
      <c r="AW994" s="161">
        <f>+IF(ISERROR(PV($E$13,A995,,#REF!)),0,(PV($E$13,A995,,#REF!)))</f>
        <v/>
      </c>
    </row>
    <row r="995">
      <c r="AV995" s="161">
        <f>+IF(ISERROR(PV($E$13,A996,,D996)),0,(PV($E$13,A996,,D996)))</f>
        <v/>
      </c>
      <c r="AW995" s="161">
        <f>+IF(ISERROR(PV($E$13,A996,,#REF!)),0,(PV($E$13,A996,,#REF!)))</f>
        <v/>
      </c>
    </row>
    <row r="996">
      <c r="AV996" s="161">
        <f>+IF(ISERROR(PV($E$13,A997,,D997)),0,(PV($E$13,A997,,D997)))</f>
        <v/>
      </c>
      <c r="AW996" s="161">
        <f>+IF(ISERROR(PV($E$13,A997,,#REF!)),0,(PV($E$13,A997,,#REF!)))</f>
        <v/>
      </c>
    </row>
    <row r="997">
      <c r="AV997" s="161">
        <f>+IF(ISERROR(PV($E$13,A998,,D998)),0,(PV($E$13,A998,,D998)))</f>
        <v/>
      </c>
      <c r="AW997" s="161">
        <f>+IF(ISERROR(PV($E$13,A998,,#REF!)),0,(PV($E$13,A998,,#REF!)))</f>
        <v/>
      </c>
    </row>
    <row r="998">
      <c r="AV998" s="161">
        <f>+IF(ISERROR(PV($E$13,A999,,D999)),0,(PV($E$13,A999,,D999)))</f>
        <v/>
      </c>
      <c r="AW998" s="161">
        <f>+IF(ISERROR(PV($E$13,A999,,#REF!)),0,(PV($E$13,A999,,#REF!)))</f>
        <v/>
      </c>
    </row>
    <row r="999">
      <c r="AV999" s="161">
        <f>+IF(ISERROR(PV($E$13,A1000,,D1000)),0,(PV($E$13,A1000,,D1000)))</f>
        <v/>
      </c>
      <c r="AW999" s="161">
        <f>+IF(ISERROR(PV($E$13,A1000,,#REF!)),0,(PV($E$13,A1000,,#REF!)))</f>
        <v/>
      </c>
    </row>
    <row r="1000">
      <c r="AV1000" s="161">
        <f>+IF(ISERROR(PV($E$13,A1001,,D1001)),0,(PV($E$13,A1001,,D1001)))</f>
        <v/>
      </c>
      <c r="AW1000" s="161">
        <f>+IF(ISERROR(PV($E$13,A1001,,#REF!)),0,(PV($E$13,A1001,,#REF!)))</f>
        <v/>
      </c>
    </row>
    <row r="1001">
      <c r="AV1001" s="161">
        <f>+IF(ISERROR(PV($E$13,A1002,,D1002)),0,(PV($E$13,A1002,,D1002)))</f>
        <v/>
      </c>
      <c r="AW1001" s="161">
        <f>+IF(ISERROR(PV($E$13,A1002,,#REF!)),0,(PV($E$13,A1002,,#REF!)))</f>
        <v/>
      </c>
    </row>
    <row r="1002">
      <c r="AV1002" s="161">
        <f>+IF(ISERROR(PV($E$13,A1003,,D1003)),0,(PV($E$13,A1003,,D1003)))</f>
        <v/>
      </c>
      <c r="AW1002" s="161">
        <f>+IF(ISERROR(PV($E$13,A1003,,#REF!)),0,(PV($E$13,A1003,,#REF!)))</f>
        <v/>
      </c>
    </row>
    <row r="1003">
      <c r="AV1003" s="161">
        <f>+IF(ISERROR(PV($E$13,A1004,,D1004)),0,(PV($E$13,A1004,,D1004)))</f>
        <v/>
      </c>
      <c r="AW1003" s="161">
        <f>+IF(ISERROR(PV($E$13,A1004,,#REF!)),0,(PV($E$13,A1004,,#REF!)))</f>
        <v/>
      </c>
    </row>
    <row r="1004">
      <c r="AV1004" s="161">
        <f>+IF(ISERROR(PV($E$13,A1005,,D1005)),0,(PV($E$13,A1005,,D1005)))</f>
        <v/>
      </c>
      <c r="AW1004" s="161">
        <f>+IF(ISERROR(PV($E$13,A1005,,#REF!)),0,(PV($E$13,A1005,,#REF!)))</f>
        <v/>
      </c>
    </row>
    <row r="1005">
      <c r="AV1005" s="161">
        <f>+IF(ISERROR(PV($E$13,A1006,,D1006)),0,(PV($E$13,A1006,,D1006)))</f>
        <v/>
      </c>
      <c r="AW1005" s="161">
        <f>+IF(ISERROR(PV($E$13,A1006,,#REF!)),0,(PV($E$13,A1006,,#REF!)))</f>
        <v/>
      </c>
    </row>
    <row r="1006">
      <c r="AV1006" s="161">
        <f>+IF(ISERROR(PV($E$13,A1007,,D1007)),0,(PV($E$13,A1007,,D1007)))</f>
        <v/>
      </c>
      <c r="AW1006" s="161">
        <f>+IF(ISERROR(PV($E$13,A1007,,#REF!)),0,(PV($E$13,A1007,,#REF!)))</f>
        <v/>
      </c>
    </row>
    <row r="1007">
      <c r="AV1007" s="161">
        <f>+IF(ISERROR(PV($E$13,A1008,,D1008)),0,(PV($E$13,A1008,,D1008)))</f>
        <v/>
      </c>
      <c r="AW1007" s="161">
        <f>+IF(ISERROR(PV($E$13,A1008,,#REF!)),0,(PV($E$13,A1008,,#REF!)))</f>
        <v/>
      </c>
    </row>
    <row r="1008">
      <c r="AV1008" s="161">
        <f>+IF(ISERROR(PV($E$13,A1009,,D1009)),0,(PV($E$13,A1009,,D1009)))</f>
        <v/>
      </c>
      <c r="AW1008" s="161">
        <f>+IF(ISERROR(PV($E$13,A1009,,#REF!)),0,(PV($E$13,A1009,,#REF!)))</f>
        <v/>
      </c>
    </row>
    <row r="1009">
      <c r="AV1009" s="161">
        <f>+IF(ISERROR(PV($E$13,A1010,,D1010)),0,(PV($E$13,A1010,,D1010)))</f>
        <v/>
      </c>
      <c r="AW1009" s="161">
        <f>+IF(ISERROR(PV($E$13,A1010,,#REF!)),0,(PV($E$13,A1010,,#REF!)))</f>
        <v/>
      </c>
    </row>
    <row r="1010">
      <c r="AV1010" s="161">
        <f>+IF(ISERROR(PV($E$13,A1011,,D1011)),0,(PV($E$13,A1011,,D1011)))</f>
        <v/>
      </c>
      <c r="AW1010" s="161">
        <f>+IF(ISERROR(PV($E$13,A1011,,#REF!)),0,(PV($E$13,A1011,,#REF!)))</f>
        <v/>
      </c>
    </row>
    <row r="1011">
      <c r="AV1011" s="161">
        <f>+IF(ISERROR(PV($E$13,A1012,,D1012)),0,(PV($E$13,A1012,,D1012)))</f>
        <v/>
      </c>
      <c r="AW1011" s="161">
        <f>+IF(ISERROR(PV($E$13,A1012,,#REF!)),0,(PV($E$13,A1012,,#REF!)))</f>
        <v/>
      </c>
    </row>
    <row r="1012">
      <c r="AV1012" s="161">
        <f>+IF(ISERROR(PV($E$13,A1013,,D1013)),0,(PV($E$13,A1013,,D1013)))</f>
        <v/>
      </c>
      <c r="AW1012" s="161">
        <f>+IF(ISERROR(PV($E$13,A1013,,#REF!)),0,(PV($E$13,A1013,,#REF!)))</f>
        <v/>
      </c>
    </row>
    <row r="1013">
      <c r="AV1013" s="161">
        <f>+IF(ISERROR(PV($E$13,A1014,,D1014)),0,(PV($E$13,A1014,,D1014)))</f>
        <v/>
      </c>
      <c r="AW1013" s="161">
        <f>+IF(ISERROR(PV($E$13,A1014,,#REF!)),0,(PV($E$13,A1014,,#REF!)))</f>
        <v/>
      </c>
    </row>
    <row r="1014">
      <c r="AV1014" s="161">
        <f>+IF(ISERROR(PV($E$13,A1015,,D1015)),0,(PV($E$13,A1015,,D1015)))</f>
        <v/>
      </c>
      <c r="AW1014" s="161">
        <f>+IF(ISERROR(PV($E$13,A1015,,#REF!)),0,(PV($E$13,A1015,,#REF!)))</f>
        <v/>
      </c>
    </row>
    <row r="1015">
      <c r="AV1015" s="161">
        <f>+IF(ISERROR(PV($E$13,A1016,,D1016)),0,(PV($E$13,A1016,,D1016)))</f>
        <v/>
      </c>
      <c r="AW1015" s="161">
        <f>+IF(ISERROR(PV($E$13,A1016,,#REF!)),0,(PV($E$13,A1016,,#REF!)))</f>
        <v/>
      </c>
    </row>
    <row r="1016">
      <c r="AV1016" s="161">
        <f>+IF(ISERROR(PV($E$13,A1017,,D1017)),0,(PV($E$13,A1017,,D1017)))</f>
        <v/>
      </c>
      <c r="AW1016" s="161">
        <f>+IF(ISERROR(PV($E$13,A1017,,#REF!)),0,(PV($E$13,A1017,,#REF!)))</f>
        <v/>
      </c>
    </row>
    <row r="1017">
      <c r="AV1017" s="161">
        <f>+IF(ISERROR(PV($E$13,A1018,,D1018)),0,(PV($E$13,A1018,,D1018)))</f>
        <v/>
      </c>
      <c r="AW1017" s="161">
        <f>+IF(ISERROR(PV($E$13,A1018,,#REF!)),0,(PV($E$13,A1018,,#REF!)))</f>
        <v/>
      </c>
    </row>
    <row r="1018">
      <c r="AV1018" s="161">
        <f>+IF(ISERROR(PV($E$13,A1019,,D1019)),0,(PV($E$13,A1019,,D1019)))</f>
        <v/>
      </c>
      <c r="AW1018" s="161">
        <f>+IF(ISERROR(PV($E$13,A1019,,#REF!)),0,(PV($E$13,A1019,,#REF!)))</f>
        <v/>
      </c>
    </row>
    <row r="1019">
      <c r="AV1019" s="161">
        <f>+IF(ISERROR(PV($E$13,A1020,,D1020)),0,(PV($E$13,A1020,,D1020)))</f>
        <v/>
      </c>
      <c r="AW1019" s="161">
        <f>+IF(ISERROR(PV($E$13,A1020,,#REF!)),0,(PV($E$13,A1020,,#REF!)))</f>
        <v/>
      </c>
    </row>
    <row r="1020">
      <c r="AV1020" s="161">
        <f>+IF(ISERROR(PV($E$13,A1021,,D1021)),0,(PV($E$13,A1021,,D1021)))</f>
        <v/>
      </c>
      <c r="AW1020" s="161">
        <f>+IF(ISERROR(PV($E$13,A1021,,#REF!)),0,(PV($E$13,A1021,,#REF!)))</f>
        <v/>
      </c>
    </row>
    <row r="1021">
      <c r="AV1021" s="161">
        <f>+IF(ISERROR(PV($E$13,A1022,,D1022)),0,(PV($E$13,A1022,,D1022)))</f>
        <v/>
      </c>
      <c r="AW1021" s="161">
        <f>+IF(ISERROR(PV($E$13,A1022,,#REF!)),0,(PV($E$13,A1022,,#REF!)))</f>
        <v/>
      </c>
    </row>
    <row r="1022">
      <c r="AV1022" s="161">
        <f>+IF(ISERROR(PV($E$13,A1023,,D1023)),0,(PV($E$13,A1023,,D1023)))</f>
        <v/>
      </c>
      <c r="AW1022" s="161">
        <f>+IF(ISERROR(PV($E$13,A1023,,#REF!)),0,(PV($E$13,A1023,,#REF!)))</f>
        <v/>
      </c>
    </row>
    <row r="1023">
      <c r="AV1023" s="161">
        <f>+IF(ISERROR(PV($E$13,A1024,,D1024)),0,(PV($E$13,A1024,,D1024)))</f>
        <v/>
      </c>
      <c r="AW1023" s="161">
        <f>+IF(ISERROR(PV($E$13,A1024,,#REF!)),0,(PV($E$13,A1024,,#REF!)))</f>
        <v/>
      </c>
    </row>
    <row r="1024">
      <c r="AV1024" s="161">
        <f>+IF(ISERROR(PV($E$13,A1025,,D1025)),0,(PV($E$13,A1025,,D1025)))</f>
        <v/>
      </c>
      <c r="AW1024" s="161">
        <f>+IF(ISERROR(PV($E$13,A1025,,#REF!)),0,(PV($E$13,A1025,,#REF!)))</f>
        <v/>
      </c>
    </row>
    <row r="1025">
      <c r="AV1025" s="161">
        <f>+IF(ISERROR(PV($E$13,A1026,,D1026)),0,(PV($E$13,A1026,,D1026)))</f>
        <v/>
      </c>
      <c r="AW1025" s="161">
        <f>+IF(ISERROR(PV($E$13,A1026,,#REF!)),0,(PV($E$13,A1026,,#REF!)))</f>
        <v/>
      </c>
    </row>
    <row r="1026">
      <c r="AV1026" s="161">
        <f>+IF(ISERROR(PV($E$13,A1027,,D1027)),0,(PV($E$13,A1027,,D1027)))</f>
        <v/>
      </c>
      <c r="AW1026" s="161">
        <f>+IF(ISERROR(PV($E$13,A1027,,#REF!)),0,(PV($E$13,A1027,,#REF!)))</f>
        <v/>
      </c>
    </row>
    <row r="1027">
      <c r="AV1027" s="161">
        <f>+IF(ISERROR(PV($E$13,A1028,,D1028)),0,(PV($E$13,A1028,,D1028)))</f>
        <v/>
      </c>
      <c r="AW1027" s="161">
        <f>+IF(ISERROR(PV($E$13,A1028,,#REF!)),0,(PV($E$13,A1028,,#REF!)))</f>
        <v/>
      </c>
    </row>
    <row r="1028">
      <c r="AV1028" s="161">
        <f>+IF(ISERROR(PV($E$13,A1029,,D1029)),0,(PV($E$13,A1029,,D1029)))</f>
        <v/>
      </c>
      <c r="AW1028" s="161">
        <f>+IF(ISERROR(PV($E$13,A1029,,#REF!)),0,(PV($E$13,A1029,,#REF!)))</f>
        <v/>
      </c>
    </row>
    <row r="1029">
      <c r="AV1029" s="161">
        <f>+IF(ISERROR(PV($E$13,A1030,,D1030)),0,(PV($E$13,A1030,,D1030)))</f>
        <v/>
      </c>
      <c r="AW1029" s="161">
        <f>+IF(ISERROR(PV($E$13,A1030,,#REF!)),0,(PV($E$13,A1030,,#REF!)))</f>
        <v/>
      </c>
    </row>
    <row r="1030">
      <c r="AV1030" s="161">
        <f>+IF(ISERROR(PV($E$13,A1031,,D1031)),0,(PV($E$13,A1031,,D1031)))</f>
        <v/>
      </c>
      <c r="AW1030" s="161">
        <f>+IF(ISERROR(PV($E$13,A1031,,#REF!)),0,(PV($E$13,A1031,,#REF!)))</f>
        <v/>
      </c>
    </row>
    <row r="1031">
      <c r="AV1031" s="161">
        <f>+IF(ISERROR(PV($E$13,A1032,,D1032)),0,(PV($E$13,A1032,,D1032)))</f>
        <v/>
      </c>
      <c r="AW1031" s="161">
        <f>+IF(ISERROR(PV($E$13,A1032,,#REF!)),0,(PV($E$13,A1032,,#REF!)))</f>
        <v/>
      </c>
    </row>
    <row r="1032">
      <c r="AV1032" s="161">
        <f>+IF(ISERROR(PV($E$13,A1033,,D1033)),0,(PV($E$13,A1033,,D1033)))</f>
        <v/>
      </c>
      <c r="AW1032" s="161">
        <f>+IF(ISERROR(PV($E$13,A1033,,#REF!)),0,(PV($E$13,A1033,,#REF!)))</f>
        <v/>
      </c>
    </row>
    <row r="1033">
      <c r="AV1033" s="161">
        <f>+IF(ISERROR(PV($E$13,A1034,,D1034)),0,(PV($E$13,A1034,,D1034)))</f>
        <v/>
      </c>
      <c r="AW1033" s="161">
        <f>+IF(ISERROR(PV($E$13,A1034,,#REF!)),0,(PV($E$13,A1034,,#REF!)))</f>
        <v/>
      </c>
    </row>
    <row r="1034">
      <c r="AV1034" s="161">
        <f>+IF(ISERROR(PV($E$13,A1035,,D1035)),0,(PV($E$13,A1035,,D1035)))</f>
        <v/>
      </c>
      <c r="AW1034" s="161">
        <f>+IF(ISERROR(PV($E$13,A1035,,#REF!)),0,(PV($E$13,A1035,,#REF!)))</f>
        <v/>
      </c>
    </row>
    <row r="1035">
      <c r="AV1035" s="161">
        <f>+IF(ISERROR(PV($E$13,A1036,,D1036)),0,(PV($E$13,A1036,,D1036)))</f>
        <v/>
      </c>
      <c r="AW1035" s="161">
        <f>+IF(ISERROR(PV($E$13,A1036,,#REF!)),0,(PV($E$13,A1036,,#REF!)))</f>
        <v/>
      </c>
    </row>
    <row r="1036">
      <c r="AV1036" s="161">
        <f>+IF(ISERROR(PV($E$13,A1037,,D1037)),0,(PV($E$13,A1037,,D1037)))</f>
        <v/>
      </c>
      <c r="AW1036" s="161">
        <f>+IF(ISERROR(PV($E$13,A1037,,#REF!)),0,(PV($E$13,A1037,,#REF!)))</f>
        <v/>
      </c>
    </row>
    <row r="1037">
      <c r="AV1037" s="161">
        <f>+IF(ISERROR(PV($E$13,A1038,,D1038)),0,(PV($E$13,A1038,,D1038)))</f>
        <v/>
      </c>
      <c r="AW1037" s="161">
        <f>+IF(ISERROR(PV($E$13,A1038,,#REF!)),0,(PV($E$13,A1038,,#REF!)))</f>
        <v/>
      </c>
    </row>
    <row r="1038">
      <c r="AV1038" s="161">
        <f>+IF(ISERROR(PV($E$13,A1039,,D1039)),0,(PV($E$13,A1039,,D1039)))</f>
        <v/>
      </c>
      <c r="AW1038" s="161">
        <f>+IF(ISERROR(PV($E$13,A1039,,#REF!)),0,(PV($E$13,A1039,,#REF!)))</f>
        <v/>
      </c>
    </row>
    <row r="1039">
      <c r="AV1039" s="161">
        <f>+IF(ISERROR(PV($E$13,A1040,,D1040)),0,(PV($E$13,A1040,,D1040)))</f>
        <v/>
      </c>
      <c r="AW1039" s="161">
        <f>+IF(ISERROR(PV($E$13,A1040,,#REF!)),0,(PV($E$13,A1040,,#REF!)))</f>
        <v/>
      </c>
    </row>
    <row r="1040">
      <c r="AV1040" s="161">
        <f>+IF(ISERROR(PV($E$13,A1041,,D1041)),0,(PV($E$13,A1041,,D1041)))</f>
        <v/>
      </c>
      <c r="AW1040" s="161">
        <f>+IF(ISERROR(PV($E$13,A1041,,#REF!)),0,(PV($E$13,A1041,,#REF!)))</f>
        <v/>
      </c>
    </row>
    <row r="1041">
      <c r="AV1041" s="161">
        <f>+IF(ISERROR(PV($E$13,A1042,,D1042)),0,(PV($E$13,A1042,,D1042)))</f>
        <v/>
      </c>
      <c r="AW1041" s="161">
        <f>+IF(ISERROR(PV($E$13,A1042,,#REF!)),0,(PV($E$13,A1042,,#REF!)))</f>
        <v/>
      </c>
    </row>
    <row r="1042">
      <c r="AV1042" s="161">
        <f>+IF(ISERROR(PV($E$13,A1043,,D1043)),0,(PV($E$13,A1043,,D1043)))</f>
        <v/>
      </c>
      <c r="AW1042" s="161">
        <f>+IF(ISERROR(PV($E$13,A1043,,#REF!)),0,(PV($E$13,A1043,,#REF!)))</f>
        <v/>
      </c>
    </row>
    <row r="1043">
      <c r="AV1043" s="161">
        <f>+IF(ISERROR(PV($E$13,A1044,,D1044)),0,(PV($E$13,A1044,,D1044)))</f>
        <v/>
      </c>
      <c r="AW1043" s="161">
        <f>+IF(ISERROR(PV($E$13,A1044,,#REF!)),0,(PV($E$13,A1044,,#REF!)))</f>
        <v/>
      </c>
    </row>
    <row r="1044">
      <c r="AV1044" s="161">
        <f>+IF(ISERROR(PV($E$13,A1045,,D1045)),0,(PV($E$13,A1045,,D1045)))</f>
        <v/>
      </c>
      <c r="AW1044" s="161">
        <f>+IF(ISERROR(PV($E$13,A1045,,#REF!)),0,(PV($E$13,A1045,,#REF!)))</f>
        <v/>
      </c>
    </row>
    <row r="1045">
      <c r="AV1045" s="161">
        <f>+IF(ISERROR(PV($E$13,A1046,,D1046)),0,(PV($E$13,A1046,,D1046)))</f>
        <v/>
      </c>
      <c r="AW1045" s="161">
        <f>+IF(ISERROR(PV($E$13,A1046,,#REF!)),0,(PV($E$13,A1046,,#REF!)))</f>
        <v/>
      </c>
    </row>
    <row r="1046">
      <c r="AV1046" s="161">
        <f>+IF(ISERROR(PV($E$13,A1047,,D1047)),0,(PV($E$13,A1047,,D1047)))</f>
        <v/>
      </c>
      <c r="AW1046" s="161">
        <f>+IF(ISERROR(PV($E$13,A1047,,#REF!)),0,(PV($E$13,A1047,,#REF!)))</f>
        <v/>
      </c>
    </row>
    <row r="1047">
      <c r="AV1047" s="161">
        <f>+IF(ISERROR(PV($E$13,A1048,,D1048)),0,(PV($E$13,A1048,,D1048)))</f>
        <v/>
      </c>
      <c r="AW1047" s="161">
        <f>+IF(ISERROR(PV($E$13,A1048,,#REF!)),0,(PV($E$13,A1048,,#REF!)))</f>
        <v/>
      </c>
    </row>
    <row r="1048">
      <c r="AV1048" s="161">
        <f>+IF(ISERROR(PV($E$13,A1049,,D1049)),0,(PV($E$13,A1049,,D1049)))</f>
        <v/>
      </c>
      <c r="AW1048" s="161">
        <f>+IF(ISERROR(PV($E$13,A1049,,#REF!)),0,(PV($E$13,A1049,,#REF!)))</f>
        <v/>
      </c>
    </row>
    <row r="1049">
      <c r="AV1049" s="161">
        <f>+IF(ISERROR(PV($E$13,A1050,,D1050)),0,(PV($E$13,A1050,,D1050)))</f>
        <v/>
      </c>
      <c r="AW1049" s="161">
        <f>+IF(ISERROR(PV($E$13,A1050,,#REF!)),0,(PV($E$13,A1050,,#REF!)))</f>
        <v/>
      </c>
    </row>
    <row r="1050">
      <c r="AV1050" s="161">
        <f>+IF(ISERROR(PV($E$13,A1051,,D1051)),0,(PV($E$13,A1051,,D1051)))</f>
        <v/>
      </c>
      <c r="AW1050" s="161">
        <f>+IF(ISERROR(PV($E$13,A1051,,#REF!)),0,(PV($E$13,A1051,,#REF!)))</f>
        <v/>
      </c>
    </row>
    <row r="1051">
      <c r="AV1051" s="161">
        <f>+IF(ISERROR(PV($E$13,A1052,,D1052)),0,(PV($E$13,A1052,,D1052)))</f>
        <v/>
      </c>
      <c r="AW1051" s="161">
        <f>+IF(ISERROR(PV($E$13,A1052,,#REF!)),0,(PV($E$13,A1052,,#REF!)))</f>
        <v/>
      </c>
    </row>
    <row r="1052">
      <c r="AV1052" s="161">
        <f>+IF(ISERROR(PV($E$13,A1053,,D1053)),0,(PV($E$13,A1053,,D1053)))</f>
        <v/>
      </c>
      <c r="AW1052" s="161">
        <f>+IF(ISERROR(PV($E$13,A1053,,#REF!)),0,(PV($E$13,A1053,,#REF!)))</f>
        <v/>
      </c>
    </row>
    <row r="1053">
      <c r="AV1053" s="161">
        <f>+IF(ISERROR(PV($E$13,A1054,,D1054)),0,(PV($E$13,A1054,,D1054)))</f>
        <v/>
      </c>
      <c r="AW1053" s="161">
        <f>+IF(ISERROR(PV($E$13,A1054,,#REF!)),0,(PV($E$13,A1054,,#REF!)))</f>
        <v/>
      </c>
    </row>
    <row r="1054">
      <c r="AV1054" s="161">
        <f>+IF(ISERROR(PV($E$13,A1055,,D1055)),0,(PV($E$13,A1055,,D1055)))</f>
        <v/>
      </c>
      <c r="AW1054" s="161">
        <f>+IF(ISERROR(PV($E$13,A1055,,#REF!)),0,(PV($E$13,A1055,,#REF!)))</f>
        <v/>
      </c>
    </row>
    <row r="1055">
      <c r="AV1055" s="161">
        <f>+IF(ISERROR(PV($E$13,A1056,,D1056)),0,(PV($E$13,A1056,,D1056)))</f>
        <v/>
      </c>
      <c r="AW1055" s="161">
        <f>+IF(ISERROR(PV($E$13,A1056,,#REF!)),0,(PV($E$13,A1056,,#REF!)))</f>
        <v/>
      </c>
    </row>
    <row r="1056">
      <c r="AV1056" s="161">
        <f>+IF(ISERROR(PV($E$13,A1057,,D1057)),0,(PV($E$13,A1057,,D1057)))</f>
        <v/>
      </c>
      <c r="AW1056" s="161">
        <f>+IF(ISERROR(PV($E$13,A1057,,#REF!)),0,(PV($E$13,A1057,,#REF!)))</f>
        <v/>
      </c>
    </row>
    <row r="1057">
      <c r="AV1057" s="161">
        <f>+IF(ISERROR(PV($E$13,A1058,,D1058)),0,(PV($E$13,A1058,,D1058)))</f>
        <v/>
      </c>
      <c r="AW1057" s="161">
        <f>+IF(ISERROR(PV($E$13,A1058,,#REF!)),0,(PV($E$13,A1058,,#REF!)))</f>
        <v/>
      </c>
    </row>
    <row r="1058">
      <c r="AV1058" s="161">
        <f>+IF(ISERROR(PV($E$13,A1059,,D1059)),0,(PV($E$13,A1059,,D1059)))</f>
        <v/>
      </c>
      <c r="AW1058" s="161">
        <f>+IF(ISERROR(PV($E$13,A1059,,#REF!)),0,(PV($E$13,A1059,,#REF!)))</f>
        <v/>
      </c>
    </row>
    <row r="1059">
      <c r="AV1059" s="161">
        <f>+IF(ISERROR(PV($E$13,A1060,,D1060)),0,(PV($E$13,A1060,,D1060)))</f>
        <v/>
      </c>
      <c r="AW1059" s="161">
        <f>+IF(ISERROR(PV($E$13,A1060,,#REF!)),0,(PV($E$13,A1060,,#REF!)))</f>
        <v/>
      </c>
    </row>
    <row r="1060">
      <c r="AV1060" s="161">
        <f>+IF(ISERROR(PV($E$13,A1061,,D1061)),0,(PV($E$13,A1061,,D1061)))</f>
        <v/>
      </c>
      <c r="AW1060" s="161">
        <f>+IF(ISERROR(PV($E$13,A1061,,#REF!)),0,(PV($E$13,A1061,,#REF!)))</f>
        <v/>
      </c>
    </row>
    <row r="1061">
      <c r="AV1061" s="161">
        <f>+IF(ISERROR(PV($E$13,A1062,,D1062)),0,(PV($E$13,A1062,,D1062)))</f>
        <v/>
      </c>
      <c r="AW1061" s="161">
        <f>+IF(ISERROR(PV($E$13,A1062,,#REF!)),0,(PV($E$13,A1062,,#REF!)))</f>
        <v/>
      </c>
    </row>
    <row r="1062">
      <c r="AV1062" s="161">
        <f>+IF(ISERROR(PV($E$13,A1063,,D1063)),0,(PV($E$13,A1063,,D1063)))</f>
        <v/>
      </c>
      <c r="AW1062" s="161">
        <f>+IF(ISERROR(PV($E$13,A1063,,#REF!)),0,(PV($E$13,A1063,,#REF!)))</f>
        <v/>
      </c>
    </row>
    <row r="1063">
      <c r="AV1063" s="161">
        <f>+IF(ISERROR(PV($E$13,A1064,,D1064)),0,(PV($E$13,A1064,,D1064)))</f>
        <v/>
      </c>
      <c r="AW1063" s="161">
        <f>+IF(ISERROR(PV($E$13,A1064,,#REF!)),0,(PV($E$13,A1064,,#REF!)))</f>
        <v/>
      </c>
    </row>
    <row r="1064">
      <c r="AV1064" s="161">
        <f>+IF(ISERROR(PV($E$13,A1065,,D1065)),0,(PV($E$13,A1065,,D1065)))</f>
        <v/>
      </c>
      <c r="AW1064" s="161">
        <f>+IF(ISERROR(PV($E$13,A1065,,#REF!)),0,(PV($E$13,A1065,,#REF!)))</f>
        <v/>
      </c>
    </row>
    <row r="1065">
      <c r="AV1065" s="161">
        <f>+IF(ISERROR(PV($E$13,A1066,,D1066)),0,(PV($E$13,A1066,,D1066)))</f>
        <v/>
      </c>
      <c r="AW1065" s="161">
        <f>+IF(ISERROR(PV($E$13,A1066,,#REF!)),0,(PV($E$13,A1066,,#REF!)))</f>
        <v/>
      </c>
    </row>
    <row r="1066">
      <c r="AV1066" s="161">
        <f>+IF(ISERROR(PV($E$13,A1067,,D1067)),0,(PV($E$13,A1067,,D1067)))</f>
        <v/>
      </c>
      <c r="AW1066" s="161">
        <f>+IF(ISERROR(PV($E$13,A1067,,#REF!)),0,(PV($E$13,A1067,,#REF!)))</f>
        <v/>
      </c>
    </row>
    <row r="1067">
      <c r="AV1067" s="161">
        <f>+IF(ISERROR(PV($E$13,A1068,,D1068)),0,(PV($E$13,A1068,,D1068)))</f>
        <v/>
      </c>
      <c r="AW1067" s="161">
        <f>+IF(ISERROR(PV($E$13,A1068,,#REF!)),0,(PV($E$13,A1068,,#REF!)))</f>
        <v/>
      </c>
    </row>
    <row r="1068">
      <c r="AV1068" s="161">
        <f>+IF(ISERROR(PV($E$13,A1069,,D1069)),0,(PV($E$13,A1069,,D1069)))</f>
        <v/>
      </c>
      <c r="AW1068" s="161">
        <f>+IF(ISERROR(PV($E$13,A1069,,#REF!)),0,(PV($E$13,A1069,,#REF!)))</f>
        <v/>
      </c>
    </row>
    <row r="1069">
      <c r="AV1069" s="161">
        <f>+IF(ISERROR(PV($E$13,A1070,,D1070)),0,(PV($E$13,A1070,,D1070)))</f>
        <v/>
      </c>
      <c r="AW1069" s="161">
        <f>+IF(ISERROR(PV($E$13,A1070,,#REF!)),0,(PV($E$13,A1070,,#REF!)))</f>
        <v/>
      </c>
    </row>
    <row r="1070">
      <c r="AV1070" s="161">
        <f>+IF(ISERROR(PV($E$13,A1071,,D1071)),0,(PV($E$13,A1071,,D1071)))</f>
        <v/>
      </c>
      <c r="AW1070" s="161">
        <f>+IF(ISERROR(PV($E$13,A1071,,#REF!)),0,(PV($E$13,A1071,,#REF!)))</f>
        <v/>
      </c>
    </row>
    <row r="1071">
      <c r="AV1071" s="161">
        <f>+IF(ISERROR(PV($E$13,A1072,,D1072)),0,(PV($E$13,A1072,,D1072)))</f>
        <v/>
      </c>
      <c r="AW1071" s="161">
        <f>+IF(ISERROR(PV($E$13,A1072,,#REF!)),0,(PV($E$13,A1072,,#REF!)))</f>
        <v/>
      </c>
    </row>
    <row r="1072">
      <c r="AV1072" s="161">
        <f>+IF(ISERROR(PV($E$13,A1073,,D1073)),0,(PV($E$13,A1073,,D1073)))</f>
        <v/>
      </c>
      <c r="AW1072" s="161">
        <f>+IF(ISERROR(PV($E$13,A1073,,#REF!)),0,(PV($E$13,A1073,,#REF!)))</f>
        <v/>
      </c>
    </row>
    <row r="1073">
      <c r="AV1073" s="161">
        <f>+IF(ISERROR(PV($E$13,A1074,,D1074)),0,(PV($E$13,A1074,,D1074)))</f>
        <v/>
      </c>
      <c r="AW1073" s="161">
        <f>+IF(ISERROR(PV($E$13,A1074,,#REF!)),0,(PV($E$13,A1074,,#REF!)))</f>
        <v/>
      </c>
    </row>
    <row r="1074">
      <c r="AV1074" s="161">
        <f>+IF(ISERROR(PV($E$13,A1075,,D1075)),0,(PV($E$13,A1075,,D1075)))</f>
        <v/>
      </c>
      <c r="AW1074" s="161">
        <f>+IF(ISERROR(PV($E$13,A1075,,#REF!)),0,(PV($E$13,A1075,,#REF!)))</f>
        <v/>
      </c>
    </row>
    <row r="1075">
      <c r="AV1075" s="161">
        <f>+IF(ISERROR(PV($E$13,A1076,,D1076)),0,(PV($E$13,A1076,,D1076)))</f>
        <v/>
      </c>
      <c r="AW1075" s="161">
        <f>+IF(ISERROR(PV($E$13,A1076,,#REF!)),0,(PV($E$13,A1076,,#REF!)))</f>
        <v/>
      </c>
    </row>
    <row r="1076">
      <c r="AV1076" s="161">
        <f>+IF(ISERROR(PV($E$13,A1077,,D1077)),0,(PV($E$13,A1077,,D1077)))</f>
        <v/>
      </c>
      <c r="AW1076" s="161">
        <f>+IF(ISERROR(PV($E$13,A1077,,#REF!)),0,(PV($E$13,A1077,,#REF!)))</f>
        <v/>
      </c>
    </row>
    <row r="1077">
      <c r="AV1077" s="161">
        <f>+IF(ISERROR(PV($E$13,A1078,,D1078)),0,(PV($E$13,A1078,,D1078)))</f>
        <v/>
      </c>
      <c r="AW1077" s="161">
        <f>+IF(ISERROR(PV($E$13,A1078,,#REF!)),0,(PV($E$13,A1078,,#REF!)))</f>
        <v/>
      </c>
    </row>
    <row r="1078">
      <c r="AV1078" s="161">
        <f>+IF(ISERROR(PV($E$13,A1079,,D1079)),0,(PV($E$13,A1079,,D1079)))</f>
        <v/>
      </c>
      <c r="AW1078" s="161">
        <f>+IF(ISERROR(PV($E$13,A1079,,#REF!)),0,(PV($E$13,A1079,,#REF!)))</f>
        <v/>
      </c>
    </row>
    <row r="1079">
      <c r="AV1079" s="161">
        <f>+IF(ISERROR(PV($E$13,A1080,,D1080)),0,(PV($E$13,A1080,,D1080)))</f>
        <v/>
      </c>
      <c r="AW1079" s="161">
        <f>+IF(ISERROR(PV($E$13,A1080,,#REF!)),0,(PV($E$13,A1080,,#REF!)))</f>
        <v/>
      </c>
    </row>
    <row r="1080">
      <c r="AV1080" s="161">
        <f>+IF(ISERROR(PV($E$13,A1081,,D1081)),0,(PV($E$13,A1081,,D1081)))</f>
        <v/>
      </c>
      <c r="AW1080" s="161">
        <f>+IF(ISERROR(PV($E$13,A1081,,#REF!)),0,(PV($E$13,A1081,,#REF!)))</f>
        <v/>
      </c>
    </row>
    <row r="1081">
      <c r="AV1081" s="161">
        <f>+IF(ISERROR(PV($E$13,A1082,,D1082)),0,(PV($E$13,A1082,,D1082)))</f>
        <v/>
      </c>
      <c r="AW1081" s="161">
        <f>+IF(ISERROR(PV($E$13,A1082,,#REF!)),0,(PV($E$13,A1082,,#REF!)))</f>
        <v/>
      </c>
    </row>
    <row r="1082">
      <c r="AV1082" s="161">
        <f>+IF(ISERROR(PV($E$13,A1083,,D1083)),0,(PV($E$13,A1083,,D1083)))</f>
        <v/>
      </c>
      <c r="AW1082" s="161">
        <f>+IF(ISERROR(PV($E$13,A1083,,#REF!)),0,(PV($E$13,A1083,,#REF!)))</f>
        <v/>
      </c>
    </row>
    <row r="1083">
      <c r="AV1083" s="161">
        <f>+IF(ISERROR(PV($E$13,A1084,,D1084)),0,(PV($E$13,A1084,,D1084)))</f>
        <v/>
      </c>
      <c r="AW1083" s="161">
        <f>+IF(ISERROR(PV($E$13,A1084,,#REF!)),0,(PV($E$13,A1084,,#REF!)))</f>
        <v/>
      </c>
    </row>
    <row r="1084">
      <c r="AV1084" s="161">
        <f>+IF(ISERROR(PV($E$13,A1085,,D1085)),0,(PV($E$13,A1085,,D1085)))</f>
        <v/>
      </c>
      <c r="AW1084" s="161">
        <f>+IF(ISERROR(PV($E$13,A1085,,#REF!)),0,(PV($E$13,A1085,,#REF!)))</f>
        <v/>
      </c>
    </row>
    <row r="1085">
      <c r="AV1085" s="161">
        <f>+IF(ISERROR(PV($E$13,A1086,,D1086)),0,(PV($E$13,A1086,,D1086)))</f>
        <v/>
      </c>
      <c r="AW1085" s="161">
        <f>+IF(ISERROR(PV($E$13,A1086,,#REF!)),0,(PV($E$13,A1086,,#REF!)))</f>
        <v/>
      </c>
    </row>
    <row r="1086">
      <c r="AV1086" s="161">
        <f>+IF(ISERROR(PV($E$13,A1087,,D1087)),0,(PV($E$13,A1087,,D1087)))</f>
        <v/>
      </c>
      <c r="AW1086" s="161">
        <f>+IF(ISERROR(PV($E$13,A1087,,#REF!)),0,(PV($E$13,A1087,,#REF!)))</f>
        <v/>
      </c>
    </row>
    <row r="1087">
      <c r="AV1087" s="161">
        <f>+IF(ISERROR(PV($E$13,A1088,,D1088)),0,(PV($E$13,A1088,,D1088)))</f>
        <v/>
      </c>
      <c r="AW1087" s="161">
        <f>+IF(ISERROR(PV($E$13,A1088,,#REF!)),0,(PV($E$13,A1088,,#REF!)))</f>
        <v/>
      </c>
    </row>
    <row r="1088">
      <c r="AV1088" s="161">
        <f>+IF(ISERROR(PV($E$13,A1089,,D1089)),0,(PV($E$13,A1089,,D1089)))</f>
        <v/>
      </c>
      <c r="AW1088" s="161">
        <f>+IF(ISERROR(PV($E$13,A1089,,#REF!)),0,(PV($E$13,A1089,,#REF!)))</f>
        <v/>
      </c>
    </row>
    <row r="1089">
      <c r="AV1089" s="161">
        <f>+IF(ISERROR(PV($E$13,A1090,,D1090)),0,(PV($E$13,A1090,,D1090)))</f>
        <v/>
      </c>
      <c r="AW1089" s="161">
        <f>+IF(ISERROR(PV($E$13,A1090,,#REF!)),0,(PV($E$13,A1090,,#REF!)))</f>
        <v/>
      </c>
    </row>
    <row r="1090">
      <c r="AV1090" s="161">
        <f>+IF(ISERROR(PV($E$13,A1091,,D1091)),0,(PV($E$13,A1091,,D1091)))</f>
        <v/>
      </c>
      <c r="AW1090" s="161">
        <f>+IF(ISERROR(PV($E$13,A1091,,#REF!)),0,(PV($E$13,A1091,,#REF!)))</f>
        <v/>
      </c>
    </row>
    <row r="1091">
      <c r="AV1091" s="161">
        <f>+IF(ISERROR(PV($E$13,A1092,,D1092)),0,(PV($E$13,A1092,,D1092)))</f>
        <v/>
      </c>
      <c r="AW1091" s="161">
        <f>+IF(ISERROR(PV($E$13,A1092,,#REF!)),0,(PV($E$13,A1092,,#REF!)))</f>
        <v/>
      </c>
    </row>
    <row r="1092">
      <c r="AV1092" s="161">
        <f>+IF(ISERROR(PV($E$13,A1093,,D1093)),0,(PV($E$13,A1093,,D1093)))</f>
        <v/>
      </c>
      <c r="AW1092" s="161">
        <f>+IF(ISERROR(PV($E$13,A1093,,#REF!)),0,(PV($E$13,A1093,,#REF!)))</f>
        <v/>
      </c>
    </row>
    <row r="1093">
      <c r="AV1093" s="161">
        <f>+IF(ISERROR(PV($E$13,A1094,,D1094)),0,(PV($E$13,A1094,,D1094)))</f>
        <v/>
      </c>
      <c r="AW1093" s="161">
        <f>+IF(ISERROR(PV($E$13,A1094,,#REF!)),0,(PV($E$13,A1094,,#REF!)))</f>
        <v/>
      </c>
    </row>
    <row r="1094">
      <c r="AV1094" s="161">
        <f>+IF(ISERROR(PV($E$13,A1095,,D1095)),0,(PV($E$13,A1095,,D1095)))</f>
        <v/>
      </c>
      <c r="AW1094" s="161">
        <f>+IF(ISERROR(PV($E$13,A1095,,#REF!)),0,(PV($E$13,A1095,,#REF!)))</f>
        <v/>
      </c>
    </row>
    <row r="1095">
      <c r="AV1095" s="161">
        <f>+IF(ISERROR(PV($E$13,A1096,,D1096)),0,(PV($E$13,A1096,,D1096)))</f>
        <v/>
      </c>
      <c r="AW1095" s="161">
        <f>+IF(ISERROR(PV($E$13,A1096,,#REF!)),0,(PV($E$13,A1096,,#REF!)))</f>
        <v/>
      </c>
    </row>
    <row r="1096">
      <c r="AV1096" s="161">
        <f>+IF(ISERROR(PV($E$13,A1097,,D1097)),0,(PV($E$13,A1097,,D1097)))</f>
        <v/>
      </c>
      <c r="AW1096" s="161">
        <f>+IF(ISERROR(PV($E$13,A1097,,#REF!)),0,(PV($E$13,A1097,,#REF!)))</f>
        <v/>
      </c>
    </row>
    <row r="1097">
      <c r="AV1097" s="161">
        <f>+IF(ISERROR(PV($E$13,A1098,,D1098)),0,(PV($E$13,A1098,,D1098)))</f>
        <v/>
      </c>
      <c r="AW1097" s="161">
        <f>+IF(ISERROR(PV($E$13,A1098,,#REF!)),0,(PV($E$13,A1098,,#REF!)))</f>
        <v/>
      </c>
    </row>
    <row r="1098">
      <c r="AV1098" s="161">
        <f>+IF(ISERROR(PV($E$13,A1099,,D1099)),0,(PV($E$13,A1099,,D1099)))</f>
        <v/>
      </c>
      <c r="AW1098" s="161">
        <f>+IF(ISERROR(PV($E$13,A1099,,#REF!)),0,(PV($E$13,A1099,,#REF!)))</f>
        <v/>
      </c>
    </row>
    <row r="1099">
      <c r="AV1099" s="161">
        <f>+IF(ISERROR(PV($E$13,A1100,,D1100)),0,(PV($E$13,A1100,,D1100)))</f>
        <v/>
      </c>
      <c r="AW1099" s="161">
        <f>+IF(ISERROR(PV($E$13,A1100,,#REF!)),0,(PV($E$13,A1100,,#REF!)))</f>
        <v/>
      </c>
    </row>
    <row r="1100">
      <c r="AV1100" s="161">
        <f>+IF(ISERROR(PV($E$13,A1101,,D1101)),0,(PV($E$13,A1101,,D1101)))</f>
        <v/>
      </c>
      <c r="AW1100" s="161">
        <f>+IF(ISERROR(PV($E$13,A1101,,#REF!)),0,(PV($E$13,A1101,,#REF!)))</f>
        <v/>
      </c>
    </row>
    <row r="1101">
      <c r="AV1101" s="161">
        <f>+IF(ISERROR(PV($E$13,A1102,,D1102)),0,(PV($E$13,A1102,,D1102)))</f>
        <v/>
      </c>
      <c r="AW1101" s="161">
        <f>+IF(ISERROR(PV($E$13,A1102,,#REF!)),0,(PV($E$13,A1102,,#REF!)))</f>
        <v/>
      </c>
    </row>
    <row r="1102">
      <c r="AV1102" s="161">
        <f>+IF(ISERROR(PV($E$13,A1103,,D1103)),0,(PV($E$13,A1103,,D1103)))</f>
        <v/>
      </c>
      <c r="AW1102" s="161">
        <f>+IF(ISERROR(PV($E$13,A1103,,#REF!)),0,(PV($E$13,A1103,,#REF!)))</f>
        <v/>
      </c>
    </row>
    <row r="1103">
      <c r="AV1103" s="161">
        <f>+IF(ISERROR(PV($E$13,A1104,,D1104)),0,(PV($E$13,A1104,,D1104)))</f>
        <v/>
      </c>
      <c r="AW1103" s="161">
        <f>+IF(ISERROR(PV($E$13,A1104,,#REF!)),0,(PV($E$13,A1104,,#REF!)))</f>
        <v/>
      </c>
    </row>
    <row r="1104">
      <c r="AV1104" s="161">
        <f>+IF(ISERROR(PV($E$13,A1105,,D1105)),0,(PV($E$13,A1105,,D1105)))</f>
        <v/>
      </c>
      <c r="AW1104" s="161">
        <f>+IF(ISERROR(PV($E$13,A1105,,#REF!)),0,(PV($E$13,A1105,,#REF!)))</f>
        <v/>
      </c>
    </row>
    <row r="1105">
      <c r="AV1105" s="161">
        <f>+IF(ISERROR(PV($E$13,A1106,,D1106)),0,(PV($E$13,A1106,,D1106)))</f>
        <v/>
      </c>
      <c r="AW1105" s="161">
        <f>+IF(ISERROR(PV($E$13,A1106,,#REF!)),0,(PV($E$13,A1106,,#REF!)))</f>
        <v/>
      </c>
    </row>
    <row r="1106">
      <c r="AV1106" s="161">
        <f>+IF(ISERROR(PV($E$13,A1107,,D1107)),0,(PV($E$13,A1107,,D1107)))</f>
        <v/>
      </c>
      <c r="AW1106" s="161">
        <f>+IF(ISERROR(PV($E$13,A1107,,#REF!)),0,(PV($E$13,A1107,,#REF!)))</f>
        <v/>
      </c>
    </row>
    <row r="1107">
      <c r="AV1107" s="161">
        <f>+IF(ISERROR(PV($E$13,A1108,,D1108)),0,(PV($E$13,A1108,,D1108)))</f>
        <v/>
      </c>
      <c r="AW1107" s="161">
        <f>+IF(ISERROR(PV($E$13,A1108,,#REF!)),0,(PV($E$13,A1108,,#REF!)))</f>
        <v/>
      </c>
    </row>
    <row r="1108">
      <c r="AV1108" s="161">
        <f>+IF(ISERROR(PV($E$13,A1109,,D1109)),0,(PV($E$13,A1109,,D1109)))</f>
        <v/>
      </c>
      <c r="AW1108" s="161">
        <f>+IF(ISERROR(PV($E$13,A1109,,#REF!)),0,(PV($E$13,A1109,,#REF!)))</f>
        <v/>
      </c>
    </row>
    <row r="1109">
      <c r="AV1109" s="161">
        <f>+IF(ISERROR(PV($E$13,A1110,,D1110)),0,(PV($E$13,A1110,,D1110)))</f>
        <v/>
      </c>
      <c r="AW1109" s="161">
        <f>+IF(ISERROR(PV($E$13,A1110,,#REF!)),0,(PV($E$13,A1110,,#REF!)))</f>
        <v/>
      </c>
    </row>
    <row r="1110">
      <c r="AV1110" s="161">
        <f>+IF(ISERROR(PV($E$13,A1111,,D1111)),0,(PV($E$13,A1111,,D1111)))</f>
        <v/>
      </c>
      <c r="AW1110" s="161">
        <f>+IF(ISERROR(PV($E$13,A1111,,#REF!)),0,(PV($E$13,A1111,,#REF!)))</f>
        <v/>
      </c>
    </row>
    <row r="1111">
      <c r="AV1111" s="161">
        <f>+IF(ISERROR(PV($E$13,A1112,,D1112)),0,(PV($E$13,A1112,,D1112)))</f>
        <v/>
      </c>
      <c r="AW1111" s="161">
        <f>+IF(ISERROR(PV($E$13,A1112,,#REF!)),0,(PV($E$13,A1112,,#REF!)))</f>
        <v/>
      </c>
    </row>
    <row r="1112">
      <c r="AV1112" s="161">
        <f>+IF(ISERROR(PV($E$13,A1113,,D1113)),0,(PV($E$13,A1113,,D1113)))</f>
        <v/>
      </c>
      <c r="AW1112" s="161">
        <f>+IF(ISERROR(PV($E$13,A1113,,#REF!)),0,(PV($E$13,A1113,,#REF!)))</f>
        <v/>
      </c>
    </row>
    <row r="1113">
      <c r="AV1113" s="161">
        <f>+IF(ISERROR(PV($E$13,A1114,,D1114)),0,(PV($E$13,A1114,,D1114)))</f>
        <v/>
      </c>
      <c r="AW1113" s="161">
        <f>+IF(ISERROR(PV($E$13,A1114,,#REF!)),0,(PV($E$13,A1114,,#REF!)))</f>
        <v/>
      </c>
    </row>
    <row r="1114">
      <c r="AV1114" s="161">
        <f>+IF(ISERROR(PV($E$13,A1115,,D1115)),0,(PV($E$13,A1115,,D1115)))</f>
        <v/>
      </c>
      <c r="AW1114" s="161">
        <f>+IF(ISERROR(PV($E$13,A1115,,#REF!)),0,(PV($E$13,A1115,,#REF!)))</f>
        <v/>
      </c>
    </row>
    <row r="1115">
      <c r="AV1115" s="161">
        <f>+IF(ISERROR(PV($E$13,A1116,,D1116)),0,(PV($E$13,A1116,,D1116)))</f>
        <v/>
      </c>
      <c r="AW1115" s="161">
        <f>+IF(ISERROR(PV($E$13,A1116,,#REF!)),0,(PV($E$13,A1116,,#REF!)))</f>
        <v/>
      </c>
    </row>
    <row r="1116">
      <c r="AV1116" s="161">
        <f>+IF(ISERROR(PV($E$13,A1117,,D1117)),0,(PV($E$13,A1117,,D1117)))</f>
        <v/>
      </c>
      <c r="AW1116" s="161">
        <f>+IF(ISERROR(PV($E$13,A1117,,#REF!)),0,(PV($E$13,A1117,,#REF!)))</f>
        <v/>
      </c>
    </row>
    <row r="1117">
      <c r="AV1117" s="161">
        <f>+IF(ISERROR(PV($E$13,A1118,,D1118)),0,(PV($E$13,A1118,,D1118)))</f>
        <v/>
      </c>
      <c r="AW1117" s="161">
        <f>+IF(ISERROR(PV($E$13,A1118,,#REF!)),0,(PV($E$13,A1118,,#REF!)))</f>
        <v/>
      </c>
    </row>
    <row r="1118">
      <c r="AV1118" s="161">
        <f>+IF(ISERROR(PV($E$13,A1119,,D1119)),0,(PV($E$13,A1119,,D1119)))</f>
        <v/>
      </c>
      <c r="AW1118" s="161">
        <f>+IF(ISERROR(PV($E$13,A1119,,#REF!)),0,(PV($E$13,A1119,,#REF!)))</f>
        <v/>
      </c>
    </row>
    <row r="1119">
      <c r="AV1119" s="161">
        <f>+IF(ISERROR(PV($E$13,A1120,,D1120)),0,(PV($E$13,A1120,,D1120)))</f>
        <v/>
      </c>
      <c r="AW1119" s="161">
        <f>+IF(ISERROR(PV($E$13,A1120,,#REF!)),0,(PV($E$13,A1120,,#REF!)))</f>
        <v/>
      </c>
    </row>
    <row r="1120">
      <c r="AV1120" s="161">
        <f>+IF(ISERROR(PV($E$13,A1121,,D1121)),0,(PV($E$13,A1121,,D1121)))</f>
        <v/>
      </c>
      <c r="AW1120" s="161">
        <f>+IF(ISERROR(PV($E$13,A1121,,#REF!)),0,(PV($E$13,A1121,,#REF!)))</f>
        <v/>
      </c>
    </row>
    <row r="1121">
      <c r="AV1121" s="161">
        <f>+IF(ISERROR(PV($E$13,A1122,,D1122)),0,(PV($E$13,A1122,,D1122)))</f>
        <v/>
      </c>
      <c r="AW1121" s="161">
        <f>+IF(ISERROR(PV($E$13,A1122,,#REF!)),0,(PV($E$13,A1122,,#REF!)))</f>
        <v/>
      </c>
    </row>
    <row r="1122">
      <c r="AV1122" s="161">
        <f>+IF(ISERROR(PV($E$13,A1123,,D1123)),0,(PV($E$13,A1123,,D1123)))</f>
        <v/>
      </c>
      <c r="AW1122" s="161">
        <f>+IF(ISERROR(PV($E$13,A1123,,#REF!)),0,(PV($E$13,A1123,,#REF!)))</f>
        <v/>
      </c>
    </row>
    <row r="1123">
      <c r="AV1123" s="161">
        <f>+IF(ISERROR(PV($E$13,A1124,,D1124)),0,(PV($E$13,A1124,,D1124)))</f>
        <v/>
      </c>
      <c r="AW1123" s="161">
        <f>+IF(ISERROR(PV($E$13,A1124,,#REF!)),0,(PV($E$13,A1124,,#REF!)))</f>
        <v/>
      </c>
    </row>
    <row r="1124">
      <c r="AV1124" s="161">
        <f>+IF(ISERROR(PV($E$13,A1125,,D1125)),0,(PV($E$13,A1125,,D1125)))</f>
        <v/>
      </c>
      <c r="AW1124" s="161">
        <f>+IF(ISERROR(PV($E$13,A1125,,#REF!)),0,(PV($E$13,A1125,,#REF!)))</f>
        <v/>
      </c>
    </row>
    <row r="1125">
      <c r="AV1125" s="161">
        <f>+IF(ISERROR(PV($E$13,A1126,,D1126)),0,(PV($E$13,A1126,,D1126)))</f>
        <v/>
      </c>
      <c r="AW1125" s="161">
        <f>+IF(ISERROR(PV($E$13,A1126,,#REF!)),0,(PV($E$13,A1126,,#REF!)))</f>
        <v/>
      </c>
    </row>
    <row r="1126">
      <c r="AV1126" s="161">
        <f>+IF(ISERROR(PV($E$13,A1127,,D1127)),0,(PV($E$13,A1127,,D1127)))</f>
        <v/>
      </c>
      <c r="AW1126" s="161">
        <f>+IF(ISERROR(PV($E$13,A1127,,#REF!)),0,(PV($E$13,A1127,,#REF!)))</f>
        <v/>
      </c>
    </row>
    <row r="1127">
      <c r="AV1127" s="161">
        <f>+IF(ISERROR(PV($E$13,A1128,,D1128)),0,(PV($E$13,A1128,,D1128)))</f>
        <v/>
      </c>
      <c r="AW1127" s="161">
        <f>+IF(ISERROR(PV($E$13,A1128,,#REF!)),0,(PV($E$13,A1128,,#REF!)))</f>
        <v/>
      </c>
    </row>
    <row r="1128">
      <c r="AV1128" s="161">
        <f>+IF(ISERROR(PV($E$13,A1129,,D1129)),0,(PV($E$13,A1129,,D1129)))</f>
        <v/>
      </c>
      <c r="AW1128" s="161">
        <f>+IF(ISERROR(PV($E$13,A1129,,#REF!)),0,(PV($E$13,A1129,,#REF!)))</f>
        <v/>
      </c>
    </row>
    <row r="1129">
      <c r="AV1129" s="161">
        <f>+IF(ISERROR(PV($E$13,A1130,,D1130)),0,(PV($E$13,A1130,,D1130)))</f>
        <v/>
      </c>
      <c r="AW1129" s="161">
        <f>+IF(ISERROR(PV($E$13,A1130,,#REF!)),0,(PV($E$13,A1130,,#REF!)))</f>
        <v/>
      </c>
    </row>
    <row r="1130">
      <c r="AV1130" s="161">
        <f>+IF(ISERROR(PV($E$13,A1131,,D1131)),0,(PV($E$13,A1131,,D1131)))</f>
        <v/>
      </c>
      <c r="AW1130" s="161">
        <f>+IF(ISERROR(PV($E$13,A1131,,#REF!)),0,(PV($E$13,A1131,,#REF!)))</f>
        <v/>
      </c>
    </row>
    <row r="1131">
      <c r="AV1131" s="161">
        <f>+IF(ISERROR(PV($E$13,A1132,,D1132)),0,(PV($E$13,A1132,,D1132)))</f>
        <v/>
      </c>
      <c r="AW1131" s="161">
        <f>+IF(ISERROR(PV($E$13,A1132,,#REF!)),0,(PV($E$13,A1132,,#REF!)))</f>
        <v/>
      </c>
    </row>
    <row r="1132">
      <c r="AV1132" s="161">
        <f>+IF(ISERROR(PV($E$13,A1133,,D1133)),0,(PV($E$13,A1133,,D1133)))</f>
        <v/>
      </c>
      <c r="AW1132" s="161">
        <f>+IF(ISERROR(PV($E$13,A1133,,#REF!)),0,(PV($E$13,A1133,,#REF!)))</f>
        <v/>
      </c>
    </row>
    <row r="1133">
      <c r="AV1133" s="161">
        <f>+IF(ISERROR(PV($E$13,A1134,,D1134)),0,(PV($E$13,A1134,,D1134)))</f>
        <v/>
      </c>
      <c r="AW1133" s="161">
        <f>+IF(ISERROR(PV($E$13,A1134,,#REF!)),0,(PV($E$13,A1134,,#REF!)))</f>
        <v/>
      </c>
    </row>
    <row r="1134">
      <c r="AV1134" s="161">
        <f>+IF(ISERROR(PV($E$13,A1135,,D1135)),0,(PV($E$13,A1135,,D1135)))</f>
        <v/>
      </c>
      <c r="AW1134" s="161">
        <f>+IF(ISERROR(PV($E$13,A1135,,#REF!)),0,(PV($E$13,A1135,,#REF!)))</f>
        <v/>
      </c>
    </row>
    <row r="1135">
      <c r="AV1135" s="161">
        <f>+IF(ISERROR(PV($E$13,A1136,,D1136)),0,(PV($E$13,A1136,,D1136)))</f>
        <v/>
      </c>
      <c r="AW1135" s="161">
        <f>+IF(ISERROR(PV($E$13,A1136,,#REF!)),0,(PV($E$13,A1136,,#REF!)))</f>
        <v/>
      </c>
    </row>
    <row r="1136">
      <c r="AV1136" s="161">
        <f>+IF(ISERROR(PV($E$13,A1137,,D1137)),0,(PV($E$13,A1137,,D1137)))</f>
        <v/>
      </c>
      <c r="AW1136" s="161">
        <f>+IF(ISERROR(PV($E$13,A1137,,#REF!)),0,(PV($E$13,A1137,,#REF!)))</f>
        <v/>
      </c>
    </row>
    <row r="1137">
      <c r="AV1137" s="161">
        <f>+IF(ISERROR(PV($E$13,A1138,,D1138)),0,(PV($E$13,A1138,,D1138)))</f>
        <v/>
      </c>
      <c r="AW1137" s="161">
        <f>+IF(ISERROR(PV($E$13,A1138,,#REF!)),0,(PV($E$13,A1138,,#REF!)))</f>
        <v/>
      </c>
    </row>
    <row r="1138">
      <c r="AV1138" s="161">
        <f>+IF(ISERROR(PV($E$13,A1139,,D1139)),0,(PV($E$13,A1139,,D1139)))</f>
        <v/>
      </c>
      <c r="AW1138" s="161">
        <f>+IF(ISERROR(PV($E$13,A1139,,#REF!)),0,(PV($E$13,A1139,,#REF!)))</f>
        <v/>
      </c>
    </row>
    <row r="1139">
      <c r="AV1139" s="161">
        <f>+IF(ISERROR(PV($E$13,A1140,,D1140)),0,(PV($E$13,A1140,,D1140)))</f>
        <v/>
      </c>
      <c r="AW1139" s="161">
        <f>+IF(ISERROR(PV($E$13,A1140,,#REF!)),0,(PV($E$13,A1140,,#REF!)))</f>
        <v/>
      </c>
    </row>
    <row r="1140">
      <c r="AV1140" s="161">
        <f>+IF(ISERROR(PV($E$13,A1141,,D1141)),0,(PV($E$13,A1141,,D1141)))</f>
        <v/>
      </c>
      <c r="AW1140" s="161">
        <f>+IF(ISERROR(PV($E$13,A1141,,#REF!)),0,(PV($E$13,A1141,,#REF!)))</f>
        <v/>
      </c>
    </row>
    <row r="1141">
      <c r="AV1141" s="161">
        <f>+IF(ISERROR(PV($E$13,A1142,,D1142)),0,(PV($E$13,A1142,,D1142)))</f>
        <v/>
      </c>
      <c r="AW1141" s="161">
        <f>+IF(ISERROR(PV($E$13,A1142,,#REF!)),0,(PV($E$13,A1142,,#REF!)))</f>
        <v/>
      </c>
    </row>
    <row r="1142">
      <c r="AV1142" s="161">
        <f>+IF(ISERROR(PV($E$13,A1143,,D1143)),0,(PV($E$13,A1143,,D1143)))</f>
        <v/>
      </c>
      <c r="AW1142" s="161">
        <f>+IF(ISERROR(PV($E$13,A1143,,#REF!)),0,(PV($E$13,A1143,,#REF!)))</f>
        <v/>
      </c>
    </row>
    <row r="1143">
      <c r="AV1143" s="161">
        <f>+IF(ISERROR(PV($E$13,A1144,,D1144)),0,(PV($E$13,A1144,,D1144)))</f>
        <v/>
      </c>
      <c r="AW1143" s="161">
        <f>+IF(ISERROR(PV($E$13,A1144,,#REF!)),0,(PV($E$13,A1144,,#REF!)))</f>
        <v/>
      </c>
    </row>
    <row r="1144">
      <c r="AV1144" s="161">
        <f>+IF(ISERROR(PV($E$13,A1145,,D1145)),0,(PV($E$13,A1145,,D1145)))</f>
        <v/>
      </c>
      <c r="AW1144" s="161">
        <f>+IF(ISERROR(PV($E$13,A1145,,#REF!)),0,(PV($E$13,A1145,,#REF!)))</f>
        <v/>
      </c>
    </row>
    <row r="1145">
      <c r="AV1145" s="161">
        <f>+IF(ISERROR(PV($E$13,A1146,,D1146)),0,(PV($E$13,A1146,,D1146)))</f>
        <v/>
      </c>
      <c r="AW1145" s="161">
        <f>+IF(ISERROR(PV($E$13,A1146,,#REF!)),0,(PV($E$13,A1146,,#REF!)))</f>
        <v/>
      </c>
    </row>
    <row r="1146">
      <c r="AV1146" s="161">
        <f>+IF(ISERROR(PV($E$13,A1147,,D1147)),0,(PV($E$13,A1147,,D1147)))</f>
        <v/>
      </c>
      <c r="AW1146" s="161">
        <f>+IF(ISERROR(PV($E$13,A1147,,#REF!)),0,(PV($E$13,A1147,,#REF!)))</f>
        <v/>
      </c>
    </row>
    <row r="1147">
      <c r="AV1147" s="161">
        <f>+IF(ISERROR(PV($E$13,A1148,,D1148)),0,(PV($E$13,A1148,,D1148)))</f>
        <v/>
      </c>
      <c r="AW1147" s="161">
        <f>+IF(ISERROR(PV($E$13,A1148,,#REF!)),0,(PV($E$13,A1148,,#REF!)))</f>
        <v/>
      </c>
    </row>
    <row r="1148">
      <c r="AV1148" s="161">
        <f>+IF(ISERROR(PV($E$13,A1149,,D1149)),0,(PV($E$13,A1149,,D1149)))</f>
        <v/>
      </c>
      <c r="AW1148" s="161">
        <f>+IF(ISERROR(PV($E$13,A1149,,#REF!)),0,(PV($E$13,A1149,,#REF!)))</f>
        <v/>
      </c>
    </row>
    <row r="1149">
      <c r="AV1149" s="161">
        <f>+IF(ISERROR(PV($E$13,A1150,,D1150)),0,(PV($E$13,A1150,,D1150)))</f>
        <v/>
      </c>
      <c r="AW1149" s="161">
        <f>+IF(ISERROR(PV($E$13,A1150,,#REF!)),0,(PV($E$13,A1150,,#REF!)))</f>
        <v/>
      </c>
    </row>
    <row r="1150">
      <c r="AV1150" s="161">
        <f>+IF(ISERROR(PV($E$13,A1151,,D1151)),0,(PV($E$13,A1151,,D1151)))</f>
        <v/>
      </c>
      <c r="AW1150" s="161">
        <f>+IF(ISERROR(PV($E$13,A1151,,#REF!)),0,(PV($E$13,A1151,,#REF!)))</f>
        <v/>
      </c>
    </row>
    <row r="1151">
      <c r="AV1151" s="161">
        <f>+IF(ISERROR(PV($E$13,A1152,,D1152)),0,(PV($E$13,A1152,,D1152)))</f>
        <v/>
      </c>
      <c r="AW1151" s="161">
        <f>+IF(ISERROR(PV($E$13,A1152,,#REF!)),0,(PV($E$13,A1152,,#REF!)))</f>
        <v/>
      </c>
    </row>
    <row r="1152">
      <c r="AV1152" s="161">
        <f>+IF(ISERROR(PV($E$13,A1153,,D1153)),0,(PV($E$13,A1153,,D1153)))</f>
        <v/>
      </c>
      <c r="AW1152" s="161">
        <f>+IF(ISERROR(PV($E$13,A1153,,#REF!)),0,(PV($E$13,A1153,,#REF!)))</f>
        <v/>
      </c>
    </row>
    <row r="1153">
      <c r="AV1153" s="161">
        <f>+IF(ISERROR(PV($E$13,A1154,,D1154)),0,(PV($E$13,A1154,,D1154)))</f>
        <v/>
      </c>
      <c r="AW1153" s="161">
        <f>+IF(ISERROR(PV($E$13,A1154,,#REF!)),0,(PV($E$13,A1154,,#REF!)))</f>
        <v/>
      </c>
    </row>
    <row r="1154">
      <c r="AV1154" s="161">
        <f>+IF(ISERROR(PV($E$13,A1155,,D1155)),0,(PV($E$13,A1155,,D1155)))</f>
        <v/>
      </c>
      <c r="AW1154" s="161">
        <f>+IF(ISERROR(PV($E$13,A1155,,#REF!)),0,(PV($E$13,A1155,,#REF!)))</f>
        <v/>
      </c>
    </row>
    <row r="1155">
      <c r="AV1155" s="161">
        <f>+IF(ISERROR(PV($E$13,A1156,,D1156)),0,(PV($E$13,A1156,,D1156)))</f>
        <v/>
      </c>
      <c r="AW1155" s="161">
        <f>+IF(ISERROR(PV($E$13,A1156,,#REF!)),0,(PV($E$13,A1156,,#REF!)))</f>
        <v/>
      </c>
    </row>
    <row r="1156">
      <c r="AV1156" s="161">
        <f>+IF(ISERROR(PV($E$13,A1157,,D1157)),0,(PV($E$13,A1157,,D1157)))</f>
        <v/>
      </c>
      <c r="AW1156" s="161">
        <f>+IF(ISERROR(PV($E$13,A1157,,#REF!)),0,(PV($E$13,A1157,,#REF!)))</f>
        <v/>
      </c>
    </row>
    <row r="1157">
      <c r="AV1157" s="161">
        <f>+IF(ISERROR(PV($E$13,A1158,,D1158)),0,(PV($E$13,A1158,,D1158)))</f>
        <v/>
      </c>
      <c r="AW1157" s="161">
        <f>+IF(ISERROR(PV($E$13,A1158,,#REF!)),0,(PV($E$13,A1158,,#REF!)))</f>
        <v/>
      </c>
    </row>
    <row r="1158">
      <c r="AV1158" s="161">
        <f>+IF(ISERROR(PV($E$13,A1159,,D1159)),0,(PV($E$13,A1159,,D1159)))</f>
        <v/>
      </c>
      <c r="AW1158" s="161">
        <f>+IF(ISERROR(PV($E$13,A1159,,#REF!)),0,(PV($E$13,A1159,,#REF!)))</f>
        <v/>
      </c>
    </row>
    <row r="1159">
      <c r="AV1159" s="161">
        <f>+IF(ISERROR(PV($E$13,A1160,,D1160)),0,(PV($E$13,A1160,,D1160)))</f>
        <v/>
      </c>
      <c r="AW1159" s="161">
        <f>+IF(ISERROR(PV($E$13,A1160,,#REF!)),0,(PV($E$13,A1160,,#REF!)))</f>
        <v/>
      </c>
    </row>
    <row r="1160">
      <c r="AV1160" s="161">
        <f>+IF(ISERROR(PV($E$13,A1161,,D1161)),0,(PV($E$13,A1161,,D1161)))</f>
        <v/>
      </c>
      <c r="AW1160" s="161">
        <f>+IF(ISERROR(PV($E$13,A1161,,#REF!)),0,(PV($E$13,A1161,,#REF!)))</f>
        <v/>
      </c>
    </row>
    <row r="1161">
      <c r="AV1161" s="161">
        <f>+IF(ISERROR(PV($E$13,A1162,,D1162)),0,(PV($E$13,A1162,,D1162)))</f>
        <v/>
      </c>
      <c r="AW1161" s="161">
        <f>+IF(ISERROR(PV($E$13,A1162,,#REF!)),0,(PV($E$13,A1162,,#REF!)))</f>
        <v/>
      </c>
    </row>
    <row r="1162">
      <c r="AV1162" s="161">
        <f>+IF(ISERROR(PV($E$13,A1163,,D1163)),0,(PV($E$13,A1163,,D1163)))</f>
        <v/>
      </c>
      <c r="AW1162" s="161">
        <f>+IF(ISERROR(PV($E$13,A1163,,#REF!)),0,(PV($E$13,A1163,,#REF!)))</f>
        <v/>
      </c>
    </row>
    <row r="1163">
      <c r="AV1163" s="161">
        <f>+IF(ISERROR(PV($E$13,A1164,,D1164)),0,(PV($E$13,A1164,,D1164)))</f>
        <v/>
      </c>
      <c r="AW1163" s="161">
        <f>+IF(ISERROR(PV($E$13,A1164,,#REF!)),0,(PV($E$13,A1164,,#REF!)))</f>
        <v/>
      </c>
    </row>
    <row r="1164">
      <c r="AV1164" s="161">
        <f>+IF(ISERROR(PV($E$13,A1165,,D1165)),0,(PV($E$13,A1165,,D1165)))</f>
        <v/>
      </c>
      <c r="AW1164" s="161">
        <f>+IF(ISERROR(PV($E$13,A1165,,#REF!)),0,(PV($E$13,A1165,,#REF!)))</f>
        <v/>
      </c>
    </row>
    <row r="1165">
      <c r="AV1165" s="161">
        <f>+IF(ISERROR(PV($E$13,A1166,,D1166)),0,(PV($E$13,A1166,,D1166)))</f>
        <v/>
      </c>
      <c r="AW1165" s="161">
        <f>+IF(ISERROR(PV($E$13,A1166,,#REF!)),0,(PV($E$13,A1166,,#REF!)))</f>
        <v/>
      </c>
    </row>
    <row r="1166">
      <c r="AV1166" s="161">
        <f>+IF(ISERROR(PV($E$13,A1167,,D1167)),0,(PV($E$13,A1167,,D1167)))</f>
        <v/>
      </c>
      <c r="AW1166" s="161">
        <f>+IF(ISERROR(PV($E$13,A1167,,#REF!)),0,(PV($E$13,A1167,,#REF!)))</f>
        <v/>
      </c>
    </row>
    <row r="1167">
      <c r="AV1167" s="161">
        <f>+IF(ISERROR(PV($E$13,A1168,,D1168)),0,(PV($E$13,A1168,,D1168)))</f>
        <v/>
      </c>
      <c r="AW1167" s="161">
        <f>+IF(ISERROR(PV($E$13,A1168,,#REF!)),0,(PV($E$13,A1168,,#REF!)))</f>
        <v/>
      </c>
    </row>
    <row r="1168">
      <c r="AV1168" s="161">
        <f>+IF(ISERROR(PV($E$13,A1169,,D1169)),0,(PV($E$13,A1169,,D1169)))</f>
        <v/>
      </c>
      <c r="AW1168" s="161">
        <f>+IF(ISERROR(PV($E$13,A1169,,#REF!)),0,(PV($E$13,A1169,,#REF!)))</f>
        <v/>
      </c>
    </row>
    <row r="1169">
      <c r="AV1169" s="161">
        <f>+IF(ISERROR(PV($E$13,A1170,,D1170)),0,(PV($E$13,A1170,,D1170)))</f>
        <v/>
      </c>
      <c r="AW1169" s="161">
        <f>+IF(ISERROR(PV($E$13,A1170,,#REF!)),0,(PV($E$13,A1170,,#REF!)))</f>
        <v/>
      </c>
    </row>
    <row r="1170">
      <c r="AV1170" s="161">
        <f>+IF(ISERROR(PV($E$13,A1171,,D1171)),0,(PV($E$13,A1171,,D1171)))</f>
        <v/>
      </c>
      <c r="AW1170" s="161">
        <f>+IF(ISERROR(PV($E$13,A1171,,#REF!)),0,(PV($E$13,A1171,,#REF!)))</f>
        <v/>
      </c>
    </row>
    <row r="1171">
      <c r="AV1171" s="161">
        <f>+IF(ISERROR(PV($E$13,A1172,,D1172)),0,(PV($E$13,A1172,,D1172)))</f>
        <v/>
      </c>
      <c r="AW1171" s="161">
        <f>+IF(ISERROR(PV($E$13,A1172,,#REF!)),0,(PV($E$13,A1172,,#REF!)))</f>
        <v/>
      </c>
    </row>
    <row r="1172">
      <c r="AV1172" s="161">
        <f>+IF(ISERROR(PV($E$13,A1173,,D1173)),0,(PV($E$13,A1173,,D1173)))</f>
        <v/>
      </c>
      <c r="AW1172" s="161">
        <f>+IF(ISERROR(PV($E$13,A1173,,#REF!)),0,(PV($E$13,A1173,,#REF!)))</f>
        <v/>
      </c>
    </row>
    <row r="1173">
      <c r="AV1173" s="161">
        <f>+IF(ISERROR(PV($E$13,A1174,,D1174)),0,(PV($E$13,A1174,,D1174)))</f>
        <v/>
      </c>
      <c r="AW1173" s="161">
        <f>+IF(ISERROR(PV($E$13,A1174,,#REF!)),0,(PV($E$13,A1174,,#REF!)))</f>
        <v/>
      </c>
    </row>
    <row r="1174">
      <c r="AV1174" s="161">
        <f>+IF(ISERROR(PV($E$13,A1175,,D1175)),0,(PV($E$13,A1175,,D1175)))</f>
        <v/>
      </c>
      <c r="AW1174" s="161">
        <f>+IF(ISERROR(PV($E$13,A1175,,#REF!)),0,(PV($E$13,A1175,,#REF!)))</f>
        <v/>
      </c>
    </row>
    <row r="1175">
      <c r="AV1175" s="161">
        <f>+IF(ISERROR(PV($E$13,A1176,,D1176)),0,(PV($E$13,A1176,,D1176)))</f>
        <v/>
      </c>
      <c r="AW1175" s="161">
        <f>+IF(ISERROR(PV($E$13,A1176,,#REF!)),0,(PV($E$13,A1176,,#REF!)))</f>
        <v/>
      </c>
    </row>
    <row r="1176">
      <c r="AV1176" s="161">
        <f>+IF(ISERROR(PV($E$13,A1177,,D1177)),0,(PV($E$13,A1177,,D1177)))</f>
        <v/>
      </c>
      <c r="AW1176" s="161">
        <f>+IF(ISERROR(PV($E$13,A1177,,#REF!)),0,(PV($E$13,A1177,,#REF!)))</f>
        <v/>
      </c>
    </row>
    <row r="1177">
      <c r="AV1177" s="161">
        <f>+IF(ISERROR(PV($E$13,A1178,,D1178)),0,(PV($E$13,A1178,,D1178)))</f>
        <v/>
      </c>
      <c r="AW1177" s="161">
        <f>+IF(ISERROR(PV($E$13,A1178,,#REF!)),0,(PV($E$13,A1178,,#REF!)))</f>
        <v/>
      </c>
    </row>
    <row r="1178">
      <c r="AV1178" s="161">
        <f>+IF(ISERROR(PV($E$13,A1179,,D1179)),0,(PV($E$13,A1179,,D1179)))</f>
        <v/>
      </c>
      <c r="AW1178" s="161">
        <f>+IF(ISERROR(PV($E$13,A1179,,#REF!)),0,(PV($E$13,A1179,,#REF!)))</f>
        <v/>
      </c>
    </row>
    <row r="1179">
      <c r="AV1179" s="161">
        <f>+IF(ISERROR(PV($E$13,A1180,,D1180)),0,(PV($E$13,A1180,,D1180)))</f>
        <v/>
      </c>
      <c r="AW1179" s="161">
        <f>+IF(ISERROR(PV($E$13,A1180,,#REF!)),0,(PV($E$13,A1180,,#REF!)))</f>
        <v/>
      </c>
    </row>
    <row r="1180">
      <c r="AV1180" s="161">
        <f>+IF(ISERROR(PV($E$13,A1181,,D1181)),0,(PV($E$13,A1181,,D1181)))</f>
        <v/>
      </c>
      <c r="AW1180" s="161">
        <f>+IF(ISERROR(PV($E$13,A1181,,#REF!)),0,(PV($E$13,A1181,,#REF!)))</f>
        <v/>
      </c>
    </row>
    <row r="1181">
      <c r="AV1181" s="161">
        <f>+IF(ISERROR(PV($E$13,A1182,,D1182)),0,(PV($E$13,A1182,,D1182)))</f>
        <v/>
      </c>
      <c r="AW1181" s="161">
        <f>+IF(ISERROR(PV($E$13,A1182,,#REF!)),0,(PV($E$13,A1182,,#REF!)))</f>
        <v/>
      </c>
    </row>
    <row r="1182">
      <c r="AV1182" s="161">
        <f>+IF(ISERROR(PV($E$13,A1183,,D1183)),0,(PV($E$13,A1183,,D1183)))</f>
        <v/>
      </c>
      <c r="AW1182" s="161">
        <f>+IF(ISERROR(PV($E$13,A1183,,#REF!)),0,(PV($E$13,A1183,,#REF!)))</f>
        <v/>
      </c>
    </row>
    <row r="1183">
      <c r="AV1183" s="161">
        <f>+IF(ISERROR(PV($E$13,A1184,,D1184)),0,(PV($E$13,A1184,,D1184)))</f>
        <v/>
      </c>
      <c r="AW1183" s="161">
        <f>+IF(ISERROR(PV($E$13,A1184,,#REF!)),0,(PV($E$13,A1184,,#REF!)))</f>
        <v/>
      </c>
    </row>
    <row r="1184">
      <c r="AV1184" s="161">
        <f>+IF(ISERROR(PV($E$13,A1185,,D1185)),0,(PV($E$13,A1185,,D1185)))</f>
        <v/>
      </c>
      <c r="AW1184" s="161">
        <f>+IF(ISERROR(PV($E$13,A1185,,#REF!)),0,(PV($E$13,A1185,,#REF!)))</f>
        <v/>
      </c>
    </row>
    <row r="1185">
      <c r="AV1185" s="161">
        <f>+IF(ISERROR(PV($E$13,A1186,,D1186)),0,(PV($E$13,A1186,,D1186)))</f>
        <v/>
      </c>
      <c r="AW1185" s="161">
        <f>+IF(ISERROR(PV($E$13,A1186,,#REF!)),0,(PV($E$13,A1186,,#REF!)))</f>
        <v/>
      </c>
    </row>
    <row r="1186">
      <c r="AV1186" s="161">
        <f>+IF(ISERROR(PV($E$13,A1187,,D1187)),0,(PV($E$13,A1187,,D1187)))</f>
        <v/>
      </c>
      <c r="AW1186" s="161">
        <f>+IF(ISERROR(PV($E$13,A1187,,#REF!)),0,(PV($E$13,A1187,,#REF!)))</f>
        <v/>
      </c>
    </row>
    <row r="1187">
      <c r="AV1187" s="161">
        <f>+IF(ISERROR(PV($E$13,A1188,,D1188)),0,(PV($E$13,A1188,,D1188)))</f>
        <v/>
      </c>
      <c r="AW1187" s="161">
        <f>+IF(ISERROR(PV($E$13,A1188,,#REF!)),0,(PV($E$13,A1188,,#REF!)))</f>
        <v/>
      </c>
    </row>
    <row r="1188">
      <c r="AV1188" s="161">
        <f>+IF(ISERROR(PV($E$13,A1189,,D1189)),0,(PV($E$13,A1189,,D1189)))</f>
        <v/>
      </c>
      <c r="AW1188" s="161">
        <f>+IF(ISERROR(PV($E$13,A1189,,#REF!)),0,(PV($E$13,A1189,,#REF!)))</f>
        <v/>
      </c>
    </row>
    <row r="1189">
      <c r="AV1189" s="161">
        <f>+IF(ISERROR(PV($E$13,A1190,,D1190)),0,(PV($E$13,A1190,,D1190)))</f>
        <v/>
      </c>
      <c r="AW1189" s="161">
        <f>+IF(ISERROR(PV($E$13,A1190,,#REF!)),0,(PV($E$13,A1190,,#REF!)))</f>
        <v/>
      </c>
    </row>
    <row r="1190">
      <c r="AV1190" s="161">
        <f>+IF(ISERROR(PV($E$13,A1191,,D1191)),0,(PV($E$13,A1191,,D1191)))</f>
        <v/>
      </c>
      <c r="AW1190" s="161">
        <f>+IF(ISERROR(PV($E$13,A1191,,#REF!)),0,(PV($E$13,A1191,,#REF!)))</f>
        <v/>
      </c>
    </row>
    <row r="1191">
      <c r="AV1191" s="161">
        <f>+IF(ISERROR(PV($E$13,A1192,,D1192)),0,(PV($E$13,A1192,,D1192)))</f>
        <v/>
      </c>
      <c r="AW1191" s="161">
        <f>+IF(ISERROR(PV($E$13,A1192,,#REF!)),0,(PV($E$13,A1192,,#REF!)))</f>
        <v/>
      </c>
    </row>
    <row r="1192">
      <c r="AV1192" s="161">
        <f>+IF(ISERROR(PV($E$13,A1193,,D1193)),0,(PV($E$13,A1193,,D1193)))</f>
        <v/>
      </c>
      <c r="AW1192" s="161">
        <f>+IF(ISERROR(PV($E$13,A1193,,#REF!)),0,(PV($E$13,A1193,,#REF!)))</f>
        <v/>
      </c>
    </row>
    <row r="1193">
      <c r="AV1193" s="161">
        <f>+IF(ISERROR(PV($E$13,A1194,,D1194)),0,(PV($E$13,A1194,,D1194)))</f>
        <v/>
      </c>
      <c r="AW1193" s="161">
        <f>+IF(ISERROR(PV($E$13,A1194,,#REF!)),0,(PV($E$13,A1194,,#REF!)))</f>
        <v/>
      </c>
    </row>
    <row r="1194">
      <c r="AV1194" s="161">
        <f>+IF(ISERROR(PV($E$13,A1195,,D1195)),0,(PV($E$13,A1195,,D1195)))</f>
        <v/>
      </c>
      <c r="AW1194" s="161">
        <f>+IF(ISERROR(PV($E$13,A1195,,#REF!)),0,(PV($E$13,A1195,,#REF!)))</f>
        <v/>
      </c>
    </row>
    <row r="1195">
      <c r="AV1195" s="161">
        <f>+IF(ISERROR(PV($E$13,A1196,,D1196)),0,(PV($E$13,A1196,,D1196)))</f>
        <v/>
      </c>
      <c r="AW1195" s="161">
        <f>+IF(ISERROR(PV($E$13,A1196,,#REF!)),0,(PV($E$13,A1196,,#REF!)))</f>
        <v/>
      </c>
    </row>
    <row r="1196">
      <c r="AV1196" s="161">
        <f>+IF(ISERROR(PV($E$13,A1197,,D1197)),0,(PV($E$13,A1197,,D1197)))</f>
        <v/>
      </c>
      <c r="AW1196" s="161">
        <f>+IF(ISERROR(PV($E$13,A1197,,#REF!)),0,(PV($E$13,A1197,,#REF!)))</f>
        <v/>
      </c>
    </row>
    <row r="1197">
      <c r="AV1197" s="161">
        <f>+IF(ISERROR(PV($E$13,A1198,,D1198)),0,(PV($E$13,A1198,,D1198)))</f>
        <v/>
      </c>
      <c r="AW1197" s="161">
        <f>+IF(ISERROR(PV($E$13,A1198,,#REF!)),0,(PV($E$13,A1198,,#REF!)))</f>
        <v/>
      </c>
    </row>
    <row r="1198">
      <c r="AV1198" s="161">
        <f>+IF(ISERROR(PV($E$13,A1199,,D1199)),0,(PV($E$13,A1199,,D1199)))</f>
        <v/>
      </c>
      <c r="AW1198" s="161">
        <f>+IF(ISERROR(PV($E$13,A1199,,#REF!)),0,(PV($E$13,A1199,,#REF!)))</f>
        <v/>
      </c>
    </row>
    <row r="1199">
      <c r="AV1199" s="161">
        <f>+IF(ISERROR(PV($E$13,A1200,,D1200)),0,(PV($E$13,A1200,,D1200)))</f>
        <v/>
      </c>
      <c r="AW1199" s="161">
        <f>+IF(ISERROR(PV($E$13,A1200,,#REF!)),0,(PV($E$13,A1200,,#REF!)))</f>
        <v/>
      </c>
    </row>
    <row r="1200">
      <c r="AV1200" s="161">
        <f>+IF(ISERROR(PV($E$13,A1201,,D1201)),0,(PV($E$13,A1201,,D1201)))</f>
        <v/>
      </c>
      <c r="AW1200" s="161">
        <f>+IF(ISERROR(PV($E$13,A1201,,#REF!)),0,(PV($E$13,A1201,,#REF!)))</f>
        <v/>
      </c>
    </row>
    <row r="1201">
      <c r="AV1201" s="161">
        <f>+IF(ISERROR(PV($E$13,A1202,,D1202)),0,(PV($E$13,A1202,,D1202)))</f>
        <v/>
      </c>
      <c r="AW1201" s="161">
        <f>+IF(ISERROR(PV($E$13,A1202,,#REF!)),0,(PV($E$13,A1202,,#REF!)))</f>
        <v/>
      </c>
    </row>
    <row r="1202">
      <c r="AV1202" s="161">
        <f>+IF(ISERROR(PV($E$13,A1203,,D1203)),0,(PV($E$13,A1203,,D1203)))</f>
        <v/>
      </c>
      <c r="AW1202" s="161">
        <f>+IF(ISERROR(PV($E$13,A1203,,#REF!)),0,(PV($E$13,A1203,,#REF!)))</f>
        <v/>
      </c>
    </row>
    <row r="1203">
      <c r="AV1203" s="161">
        <f>+IF(ISERROR(PV($E$13,A1204,,D1204)),0,(PV($E$13,A1204,,D1204)))</f>
        <v/>
      </c>
      <c r="AW1203" s="161">
        <f>+IF(ISERROR(PV($E$13,A1204,,#REF!)),0,(PV($E$13,A1204,,#REF!)))</f>
        <v/>
      </c>
    </row>
    <row r="1204">
      <c r="AV1204" s="161">
        <f>+IF(ISERROR(PV($E$13,A1205,,D1205)),0,(PV($E$13,A1205,,D1205)))</f>
        <v/>
      </c>
      <c r="AW1204" s="161">
        <f>+IF(ISERROR(PV($E$13,A1205,,#REF!)),0,(PV($E$13,A1205,,#REF!)))</f>
        <v/>
      </c>
    </row>
    <row r="1205">
      <c r="AV1205" s="161">
        <f>+IF(ISERROR(PV($E$13,A1206,,D1206)),0,(PV($E$13,A1206,,D1206)))</f>
        <v/>
      </c>
      <c r="AW1205" s="161">
        <f>+IF(ISERROR(PV($E$13,A1206,,#REF!)),0,(PV($E$13,A1206,,#REF!)))</f>
        <v/>
      </c>
    </row>
    <row r="1206">
      <c r="AV1206" s="161">
        <f>+IF(ISERROR(PV($E$13,A1207,,D1207)),0,(PV($E$13,A1207,,D1207)))</f>
        <v/>
      </c>
      <c r="AW1206" s="161">
        <f>+IF(ISERROR(PV($E$13,A1207,,#REF!)),0,(PV($E$13,A1207,,#REF!)))</f>
        <v/>
      </c>
    </row>
    <row r="1207">
      <c r="AV1207" s="161">
        <f>+IF(ISERROR(PV($E$13,A1208,,D1208)),0,(PV($E$13,A1208,,D1208)))</f>
        <v/>
      </c>
      <c r="AW1207" s="161">
        <f>+IF(ISERROR(PV($E$13,A1208,,#REF!)),0,(PV($E$13,A1208,,#REF!)))</f>
        <v/>
      </c>
    </row>
    <row r="1208">
      <c r="AV1208" s="161">
        <f>+IF(ISERROR(PV($E$13,A1209,,D1209)),0,(PV($E$13,A1209,,D1209)))</f>
        <v/>
      </c>
      <c r="AW1208" s="161">
        <f>+IF(ISERROR(PV($E$13,A1209,,#REF!)),0,(PV($E$13,A1209,,#REF!)))</f>
        <v/>
      </c>
    </row>
    <row r="1209">
      <c r="AV1209" s="161">
        <f>+IF(ISERROR(PV($E$13,A1210,,D1210)),0,(PV($E$13,A1210,,D1210)))</f>
        <v/>
      </c>
      <c r="AW1209" s="161">
        <f>+IF(ISERROR(PV($E$13,A1210,,#REF!)),0,(PV($E$13,A1210,,#REF!)))</f>
        <v/>
      </c>
    </row>
    <row r="1210">
      <c r="AV1210" s="161">
        <f>+IF(ISERROR(PV($E$13,A1211,,D1211)),0,(PV($E$13,A1211,,D1211)))</f>
        <v/>
      </c>
      <c r="AW1210" s="161">
        <f>+IF(ISERROR(PV($E$13,A1211,,#REF!)),0,(PV($E$13,A1211,,#REF!)))</f>
        <v/>
      </c>
    </row>
    <row r="1211">
      <c r="AV1211" s="161">
        <f>+IF(ISERROR(PV($E$13,A1212,,D1212)),0,(PV($E$13,A1212,,D1212)))</f>
        <v/>
      </c>
      <c r="AW1211" s="161">
        <f>+IF(ISERROR(PV($E$13,A1212,,#REF!)),0,(PV($E$13,A1212,,#REF!)))</f>
        <v/>
      </c>
    </row>
    <row r="1212">
      <c r="AV1212" s="161">
        <f>+IF(ISERROR(PV($E$13,A1213,,D1213)),0,(PV($E$13,A1213,,D1213)))</f>
        <v/>
      </c>
      <c r="AW1212" s="161">
        <f>+IF(ISERROR(PV($E$13,A1213,,#REF!)),0,(PV($E$13,A1213,,#REF!)))</f>
        <v/>
      </c>
    </row>
    <row r="1213">
      <c r="AV1213" s="161">
        <f>+IF(ISERROR(PV($E$13,A1214,,D1214)),0,(PV($E$13,A1214,,D1214)))</f>
        <v/>
      </c>
      <c r="AW1213" s="161">
        <f>+IF(ISERROR(PV($E$13,A1214,,#REF!)),0,(PV($E$13,A1214,,#REF!)))</f>
        <v/>
      </c>
    </row>
    <row r="1214">
      <c r="AV1214" s="161">
        <f>+IF(ISERROR(PV($E$13,A1215,,D1215)),0,(PV($E$13,A1215,,D1215)))</f>
        <v/>
      </c>
      <c r="AW1214" s="161">
        <f>+IF(ISERROR(PV($E$13,A1215,,#REF!)),0,(PV($E$13,A1215,,#REF!)))</f>
        <v/>
      </c>
    </row>
    <row r="1215">
      <c r="AV1215" s="161">
        <f>+IF(ISERROR(PV($E$13,A1216,,D1216)),0,(PV($E$13,A1216,,D1216)))</f>
        <v/>
      </c>
      <c r="AW1215" s="161">
        <f>+IF(ISERROR(PV($E$13,A1216,,#REF!)),0,(PV($E$13,A1216,,#REF!)))</f>
        <v/>
      </c>
    </row>
    <row r="1216">
      <c r="AV1216" s="161">
        <f>+IF(ISERROR(PV($E$13,A1217,,D1217)),0,(PV($E$13,A1217,,D1217)))</f>
        <v/>
      </c>
      <c r="AW1216" s="161">
        <f>+IF(ISERROR(PV($E$13,A1217,,#REF!)),0,(PV($E$13,A1217,,#REF!)))</f>
        <v/>
      </c>
    </row>
    <row r="1217">
      <c r="AV1217" s="161">
        <f>+IF(ISERROR(PV($E$13,A1218,,D1218)),0,(PV($E$13,A1218,,D1218)))</f>
        <v/>
      </c>
      <c r="AW1217" s="161">
        <f>+IF(ISERROR(PV($E$13,A1218,,#REF!)),0,(PV($E$13,A1218,,#REF!)))</f>
        <v/>
      </c>
    </row>
    <row r="1218">
      <c r="AV1218" s="161">
        <f>+IF(ISERROR(PV($E$13,A1219,,D1219)),0,(PV($E$13,A1219,,D1219)))</f>
        <v/>
      </c>
      <c r="AW1218" s="161">
        <f>+IF(ISERROR(PV($E$13,A1219,,#REF!)),0,(PV($E$13,A1219,,#REF!)))</f>
        <v/>
      </c>
    </row>
    <row r="1219">
      <c r="AV1219" s="161">
        <f>+IF(ISERROR(PV($E$13,A1220,,D1220)),0,(PV($E$13,A1220,,D1220)))</f>
        <v/>
      </c>
      <c r="AW1219" s="161">
        <f>+IF(ISERROR(PV($E$13,A1220,,#REF!)),0,(PV($E$13,A1220,,#REF!)))</f>
        <v/>
      </c>
    </row>
    <row r="1220">
      <c r="AV1220" s="161">
        <f>+IF(ISERROR(PV($E$13,A1221,,D1221)),0,(PV($E$13,A1221,,D1221)))</f>
        <v/>
      </c>
      <c r="AW1220" s="161">
        <f>+IF(ISERROR(PV($E$13,A1221,,#REF!)),0,(PV($E$13,A1221,,#REF!)))</f>
        <v/>
      </c>
    </row>
    <row r="1221">
      <c r="AV1221" s="161">
        <f>+IF(ISERROR(PV($E$13,A1222,,D1222)),0,(PV($E$13,A1222,,D1222)))</f>
        <v/>
      </c>
      <c r="AW1221" s="161">
        <f>+IF(ISERROR(PV($E$13,A1222,,#REF!)),0,(PV($E$13,A1222,,#REF!)))</f>
        <v/>
      </c>
    </row>
    <row r="1222">
      <c r="AV1222" s="161">
        <f>+IF(ISERROR(PV($E$13,A1223,,D1223)),0,(PV($E$13,A1223,,D1223)))</f>
        <v/>
      </c>
      <c r="AW1222" s="161">
        <f>+IF(ISERROR(PV($E$13,A1223,,#REF!)),0,(PV($E$13,A1223,,#REF!)))</f>
        <v/>
      </c>
    </row>
    <row r="1223">
      <c r="AV1223" s="161">
        <f>+IF(ISERROR(PV($E$13,A1224,,D1224)),0,(PV($E$13,A1224,,D1224)))</f>
        <v/>
      </c>
      <c r="AW1223" s="161">
        <f>+IF(ISERROR(PV($E$13,A1224,,#REF!)),0,(PV($E$13,A1224,,#REF!)))</f>
        <v/>
      </c>
    </row>
    <row r="1224">
      <c r="AV1224" s="161">
        <f>+IF(ISERROR(PV($E$13,A1225,,D1225)),0,(PV($E$13,A1225,,D1225)))</f>
        <v/>
      </c>
      <c r="AW1224" s="161">
        <f>+IF(ISERROR(PV($E$13,A1225,,#REF!)),0,(PV($E$13,A1225,,#REF!)))</f>
        <v/>
      </c>
    </row>
    <row r="1225">
      <c r="AV1225" s="161">
        <f>+IF(ISERROR(PV($E$13,A1226,,D1226)),0,(PV($E$13,A1226,,D1226)))</f>
        <v/>
      </c>
      <c r="AW1225" s="161">
        <f>+IF(ISERROR(PV($E$13,A1226,,#REF!)),0,(PV($E$13,A1226,,#REF!)))</f>
        <v/>
      </c>
    </row>
    <row r="1226">
      <c r="AV1226" s="161">
        <f>+IF(ISERROR(PV($E$13,A1227,,D1227)),0,(PV($E$13,A1227,,D1227)))</f>
        <v/>
      </c>
      <c r="AW1226" s="161">
        <f>+IF(ISERROR(PV($E$13,A1227,,#REF!)),0,(PV($E$13,A1227,,#REF!)))</f>
        <v/>
      </c>
    </row>
    <row r="1227">
      <c r="AV1227" s="161">
        <f>+IF(ISERROR(PV($E$13,A1228,,D1228)),0,(PV($E$13,A1228,,D1228)))</f>
        <v/>
      </c>
      <c r="AW1227" s="161">
        <f>+IF(ISERROR(PV($E$13,A1228,,#REF!)),0,(PV($E$13,A1228,,#REF!)))</f>
        <v/>
      </c>
    </row>
    <row r="1228">
      <c r="AV1228" s="161">
        <f>+IF(ISERROR(PV($E$13,A1229,,D1229)),0,(PV($E$13,A1229,,D1229)))</f>
        <v/>
      </c>
      <c r="AW1228" s="161">
        <f>+IF(ISERROR(PV($E$13,A1229,,#REF!)),0,(PV($E$13,A1229,,#REF!)))</f>
        <v/>
      </c>
    </row>
    <row r="1229">
      <c r="AV1229" s="161">
        <f>+IF(ISERROR(PV($E$13,A1230,,D1230)),0,(PV($E$13,A1230,,D1230)))</f>
        <v/>
      </c>
      <c r="AW1229" s="161">
        <f>+IF(ISERROR(PV($E$13,A1230,,#REF!)),0,(PV($E$13,A1230,,#REF!)))</f>
        <v/>
      </c>
    </row>
    <row r="1230">
      <c r="AV1230" s="161">
        <f>+IF(ISERROR(PV($E$13,A1231,,D1231)),0,(PV($E$13,A1231,,D1231)))</f>
        <v/>
      </c>
      <c r="AW1230" s="161">
        <f>+IF(ISERROR(PV($E$13,A1231,,#REF!)),0,(PV($E$13,A1231,,#REF!)))</f>
        <v/>
      </c>
    </row>
    <row r="1231">
      <c r="AV1231" s="161">
        <f>+IF(ISERROR(PV($E$13,A1232,,D1232)),0,(PV($E$13,A1232,,D1232)))</f>
        <v/>
      </c>
      <c r="AW1231" s="161">
        <f>+IF(ISERROR(PV($E$13,A1232,,#REF!)),0,(PV($E$13,A1232,,#REF!)))</f>
        <v/>
      </c>
    </row>
    <row r="1232">
      <c r="AV1232" s="161">
        <f>+IF(ISERROR(PV($E$13,A1233,,D1233)),0,(PV($E$13,A1233,,D1233)))</f>
        <v/>
      </c>
      <c r="AW1232" s="161">
        <f>+IF(ISERROR(PV($E$13,A1233,,#REF!)),0,(PV($E$13,A1233,,#REF!)))</f>
        <v/>
      </c>
    </row>
    <row r="1233">
      <c r="AV1233" s="161">
        <f>+IF(ISERROR(PV($E$13,A1234,,D1234)),0,(PV($E$13,A1234,,D1234)))</f>
        <v/>
      </c>
      <c r="AW1233" s="161">
        <f>+IF(ISERROR(PV($E$13,A1234,,#REF!)),0,(PV($E$13,A1234,,#REF!)))</f>
        <v/>
      </c>
    </row>
    <row r="1234">
      <c r="AV1234" s="161">
        <f>+IF(ISERROR(PV($E$13,A1235,,D1235)),0,(PV($E$13,A1235,,D1235)))</f>
        <v/>
      </c>
      <c r="AW1234" s="161">
        <f>+IF(ISERROR(PV($E$13,A1235,,#REF!)),0,(PV($E$13,A1235,,#REF!)))</f>
        <v/>
      </c>
    </row>
    <row r="1235">
      <c r="AV1235" s="161">
        <f>+IF(ISERROR(PV($E$13,A1236,,D1236)),0,(PV($E$13,A1236,,D1236)))</f>
        <v/>
      </c>
      <c r="AW1235" s="161">
        <f>+IF(ISERROR(PV($E$13,A1236,,#REF!)),0,(PV($E$13,A1236,,#REF!)))</f>
        <v/>
      </c>
    </row>
    <row r="1236">
      <c r="AV1236" s="161">
        <f>+IF(ISERROR(PV($E$13,A1237,,D1237)),0,(PV($E$13,A1237,,D1237)))</f>
        <v/>
      </c>
      <c r="AW1236" s="161">
        <f>+IF(ISERROR(PV($E$13,A1237,,#REF!)),0,(PV($E$13,A1237,,#REF!)))</f>
        <v/>
      </c>
    </row>
    <row r="1237">
      <c r="AV1237" s="161">
        <f>+IF(ISERROR(PV($E$13,A1238,,D1238)),0,(PV($E$13,A1238,,D1238)))</f>
        <v/>
      </c>
      <c r="AW1237" s="161">
        <f>+IF(ISERROR(PV($E$13,A1238,,#REF!)),0,(PV($E$13,A1238,,#REF!)))</f>
        <v/>
      </c>
    </row>
    <row r="1238">
      <c r="AV1238" s="161">
        <f>+IF(ISERROR(PV($E$13,A1239,,D1239)),0,(PV($E$13,A1239,,D1239)))</f>
        <v/>
      </c>
      <c r="AW1238" s="161">
        <f>+IF(ISERROR(PV($E$13,A1239,,#REF!)),0,(PV($E$13,A1239,,#REF!)))</f>
        <v/>
      </c>
    </row>
    <row r="1239">
      <c r="AV1239" s="161">
        <f>+IF(ISERROR(PV($E$13,A1240,,D1240)),0,(PV($E$13,A1240,,D1240)))</f>
        <v/>
      </c>
      <c r="AW1239" s="161">
        <f>+IF(ISERROR(PV($E$13,A1240,,#REF!)),0,(PV($E$13,A1240,,#REF!)))</f>
        <v/>
      </c>
    </row>
    <row r="1240">
      <c r="AV1240" s="161">
        <f>+IF(ISERROR(PV($E$13,A1241,,D1241)),0,(PV($E$13,A1241,,D1241)))</f>
        <v/>
      </c>
      <c r="AW1240" s="161">
        <f>+IF(ISERROR(PV($E$13,A1241,,#REF!)),0,(PV($E$13,A1241,,#REF!)))</f>
        <v/>
      </c>
    </row>
    <row r="1241">
      <c r="AV1241" s="161">
        <f>+IF(ISERROR(PV($E$13,A1242,,D1242)),0,(PV($E$13,A1242,,D1242)))</f>
        <v/>
      </c>
      <c r="AW1241" s="161">
        <f>+IF(ISERROR(PV($E$13,A1242,,#REF!)),0,(PV($E$13,A1242,,#REF!)))</f>
        <v/>
      </c>
    </row>
    <row r="1242">
      <c r="AV1242" s="161">
        <f>+IF(ISERROR(PV($E$13,A1243,,D1243)),0,(PV($E$13,A1243,,D1243)))</f>
        <v/>
      </c>
      <c r="AW1242" s="161">
        <f>+IF(ISERROR(PV($E$13,A1243,,#REF!)),0,(PV($E$13,A1243,,#REF!)))</f>
        <v/>
      </c>
    </row>
    <row r="1243">
      <c r="AV1243" s="161">
        <f>+IF(ISERROR(PV($E$13,A1244,,D1244)),0,(PV($E$13,A1244,,D1244)))</f>
        <v/>
      </c>
      <c r="AW1243" s="161">
        <f>+IF(ISERROR(PV($E$13,A1244,,#REF!)),0,(PV($E$13,A1244,,#REF!)))</f>
        <v/>
      </c>
    </row>
    <row r="1244">
      <c r="AV1244" s="161">
        <f>+IF(ISERROR(PV($E$13,A1245,,D1245)),0,(PV($E$13,A1245,,D1245)))</f>
        <v/>
      </c>
      <c r="AW1244" s="161">
        <f>+IF(ISERROR(PV($E$13,A1245,,#REF!)),0,(PV($E$13,A1245,,#REF!)))</f>
        <v/>
      </c>
    </row>
    <row r="1245">
      <c r="AV1245" s="161">
        <f>+IF(ISERROR(PV($E$13,A1246,,D1246)),0,(PV($E$13,A1246,,D1246)))</f>
        <v/>
      </c>
      <c r="AW1245" s="161">
        <f>+IF(ISERROR(PV($E$13,A1246,,#REF!)),0,(PV($E$13,A1246,,#REF!)))</f>
        <v/>
      </c>
    </row>
    <row r="1246">
      <c r="AV1246" s="161">
        <f>+IF(ISERROR(PV($E$13,A1247,,D1247)),0,(PV($E$13,A1247,,D1247)))</f>
        <v/>
      </c>
      <c r="AW1246" s="161">
        <f>+IF(ISERROR(PV($E$13,A1247,,#REF!)),0,(PV($E$13,A1247,,#REF!)))</f>
        <v/>
      </c>
    </row>
    <row r="1247">
      <c r="AV1247" s="161">
        <f>+IF(ISERROR(PV($E$13,A1248,,D1248)),0,(PV($E$13,A1248,,D1248)))</f>
        <v/>
      </c>
      <c r="AW1247" s="161">
        <f>+IF(ISERROR(PV($E$13,A1248,,#REF!)),0,(PV($E$13,A1248,,#REF!)))</f>
        <v/>
      </c>
    </row>
    <row r="1248">
      <c r="AV1248" s="161">
        <f>+IF(ISERROR(PV($E$13,A1249,,D1249)),0,(PV($E$13,A1249,,D1249)))</f>
        <v/>
      </c>
      <c r="AW1248" s="161">
        <f>+IF(ISERROR(PV($E$13,A1249,,#REF!)),0,(PV($E$13,A1249,,#REF!)))</f>
        <v/>
      </c>
    </row>
    <row r="1249">
      <c r="AV1249" s="161">
        <f>+IF(ISERROR(PV($E$13,A1250,,D1250)),0,(PV($E$13,A1250,,D1250)))</f>
        <v/>
      </c>
      <c r="AW1249" s="161">
        <f>+IF(ISERROR(PV($E$13,A1250,,#REF!)),0,(PV($E$13,A1250,,#REF!)))</f>
        <v/>
      </c>
    </row>
    <row r="1250">
      <c r="AV1250" s="161">
        <f>+IF(ISERROR(PV($E$13,A1251,,D1251)),0,(PV($E$13,A1251,,D1251)))</f>
        <v/>
      </c>
      <c r="AW1250" s="161">
        <f>+IF(ISERROR(PV($E$13,A1251,,#REF!)),0,(PV($E$13,A1251,,#REF!)))</f>
        <v/>
      </c>
    </row>
    <row r="1251">
      <c r="AV1251" s="161">
        <f>+IF(ISERROR(PV($E$13,A1252,,D1252)),0,(PV($E$13,A1252,,D1252)))</f>
        <v/>
      </c>
      <c r="AW1251" s="161">
        <f>+IF(ISERROR(PV($E$13,A1252,,#REF!)),0,(PV($E$13,A1252,,#REF!)))</f>
        <v/>
      </c>
    </row>
    <row r="1252">
      <c r="AV1252" s="161">
        <f>+IF(ISERROR(PV($E$13,A1253,,D1253)),0,(PV($E$13,A1253,,D1253)))</f>
        <v/>
      </c>
      <c r="AW1252" s="161">
        <f>+IF(ISERROR(PV($E$13,A1253,,#REF!)),0,(PV($E$13,A1253,,#REF!)))</f>
        <v/>
      </c>
    </row>
    <row r="1253">
      <c r="AV1253" s="161">
        <f>+IF(ISERROR(PV($E$13,A1254,,D1254)),0,(PV($E$13,A1254,,D1254)))</f>
        <v/>
      </c>
      <c r="AW1253" s="161">
        <f>+IF(ISERROR(PV($E$13,A1254,,#REF!)),0,(PV($E$13,A1254,,#REF!)))</f>
        <v/>
      </c>
    </row>
    <row r="1254">
      <c r="AV1254" s="161">
        <f>+IF(ISERROR(PV($E$13,A1255,,D1255)),0,(PV($E$13,A1255,,D1255)))</f>
        <v/>
      </c>
      <c r="AW1254" s="161">
        <f>+IF(ISERROR(PV($E$13,A1255,,#REF!)),0,(PV($E$13,A1255,,#REF!)))</f>
        <v/>
      </c>
    </row>
    <row r="1255">
      <c r="AV1255" s="161">
        <f>+IF(ISERROR(PV($E$13,A1256,,D1256)),0,(PV($E$13,A1256,,D1256)))</f>
        <v/>
      </c>
      <c r="AW1255" s="161">
        <f>+IF(ISERROR(PV($E$13,A1256,,#REF!)),0,(PV($E$13,A1256,,#REF!)))</f>
        <v/>
      </c>
    </row>
    <row r="1256">
      <c r="AV1256" s="161">
        <f>+IF(ISERROR(PV($E$13,A1257,,D1257)),0,(PV($E$13,A1257,,D1257)))</f>
        <v/>
      </c>
      <c r="AW1256" s="161">
        <f>+IF(ISERROR(PV($E$13,A1257,,#REF!)),0,(PV($E$13,A1257,,#REF!)))</f>
        <v/>
      </c>
    </row>
    <row r="1257">
      <c r="AV1257" s="161">
        <f>+IF(ISERROR(PV($E$13,A1258,,D1258)),0,(PV($E$13,A1258,,D1258)))</f>
        <v/>
      </c>
      <c r="AW1257" s="161">
        <f>+IF(ISERROR(PV($E$13,A1258,,#REF!)),0,(PV($E$13,A1258,,#REF!)))</f>
        <v/>
      </c>
    </row>
    <row r="1258">
      <c r="AV1258" s="161">
        <f>+IF(ISERROR(PV($E$13,A1259,,D1259)),0,(PV($E$13,A1259,,D1259)))</f>
        <v/>
      </c>
      <c r="AW1258" s="161">
        <f>+IF(ISERROR(PV($E$13,A1259,,#REF!)),0,(PV($E$13,A1259,,#REF!)))</f>
        <v/>
      </c>
    </row>
    <row r="1259">
      <c r="AV1259" s="161">
        <f>+IF(ISERROR(PV($E$13,A1260,,D1260)),0,(PV($E$13,A1260,,D1260)))</f>
        <v/>
      </c>
      <c r="AW1259" s="161">
        <f>+IF(ISERROR(PV($E$13,A1260,,#REF!)),0,(PV($E$13,A1260,,#REF!)))</f>
        <v/>
      </c>
    </row>
    <row r="1260">
      <c r="AV1260" s="161">
        <f>+IF(ISERROR(PV($E$13,A1261,,D1261)),0,(PV($E$13,A1261,,D1261)))</f>
        <v/>
      </c>
      <c r="AW1260" s="161">
        <f>+IF(ISERROR(PV($E$13,A1261,,#REF!)),0,(PV($E$13,A1261,,#REF!)))</f>
        <v/>
      </c>
    </row>
    <row r="1261">
      <c r="AV1261" s="161">
        <f>+IF(ISERROR(PV($E$13,A1262,,D1262)),0,(PV($E$13,A1262,,D1262)))</f>
        <v/>
      </c>
      <c r="AW1261" s="161">
        <f>+IF(ISERROR(PV($E$13,A1262,,#REF!)),0,(PV($E$13,A1262,,#REF!)))</f>
        <v/>
      </c>
    </row>
    <row r="1262">
      <c r="AV1262" s="161">
        <f>+IF(ISERROR(PV($E$13,A1263,,D1263)),0,(PV($E$13,A1263,,D1263)))</f>
        <v/>
      </c>
      <c r="AW1262" s="161">
        <f>+IF(ISERROR(PV($E$13,A1263,,#REF!)),0,(PV($E$13,A1263,,#REF!)))</f>
        <v/>
      </c>
    </row>
    <row r="1263">
      <c r="AV1263" s="161">
        <f>+IF(ISERROR(PV($E$13,A1264,,D1264)),0,(PV($E$13,A1264,,D1264)))</f>
        <v/>
      </c>
      <c r="AW1263" s="161">
        <f>+IF(ISERROR(PV($E$13,A1264,,#REF!)),0,(PV($E$13,A1264,,#REF!)))</f>
        <v/>
      </c>
    </row>
    <row r="1264">
      <c r="AV1264" s="161">
        <f>+IF(ISERROR(PV($E$13,A1265,,D1265)),0,(PV($E$13,A1265,,D1265)))</f>
        <v/>
      </c>
      <c r="AW1264" s="161">
        <f>+IF(ISERROR(PV($E$13,A1265,,#REF!)),0,(PV($E$13,A1265,,#REF!)))</f>
        <v/>
      </c>
    </row>
    <row r="1265">
      <c r="AV1265" s="161">
        <f>+IF(ISERROR(PV($E$13,A1266,,D1266)),0,(PV($E$13,A1266,,D1266)))</f>
        <v/>
      </c>
      <c r="AW1265" s="161">
        <f>+IF(ISERROR(PV($E$13,A1266,,#REF!)),0,(PV($E$13,A1266,,#REF!)))</f>
        <v/>
      </c>
    </row>
    <row r="1266">
      <c r="AV1266" s="161">
        <f>+IF(ISERROR(PV($E$13,A1267,,D1267)),0,(PV($E$13,A1267,,D1267)))</f>
        <v/>
      </c>
      <c r="AW1266" s="161">
        <f>+IF(ISERROR(PV($E$13,A1267,,#REF!)),0,(PV($E$13,A1267,,#REF!)))</f>
        <v/>
      </c>
    </row>
    <row r="1267">
      <c r="AV1267" s="161">
        <f>+IF(ISERROR(PV($E$13,A1268,,D1268)),0,(PV($E$13,A1268,,D1268)))</f>
        <v/>
      </c>
      <c r="AW1267" s="161">
        <f>+IF(ISERROR(PV($E$13,A1268,,#REF!)),0,(PV($E$13,A1268,,#REF!)))</f>
        <v/>
      </c>
    </row>
    <row r="1268">
      <c r="AV1268" s="161">
        <f>+IF(ISERROR(PV($E$13,A1269,,D1269)),0,(PV($E$13,A1269,,D1269)))</f>
        <v/>
      </c>
      <c r="AW1268" s="161">
        <f>+IF(ISERROR(PV($E$13,A1269,,#REF!)),0,(PV($E$13,A1269,,#REF!)))</f>
        <v/>
      </c>
    </row>
    <row r="1269">
      <c r="AV1269" s="161">
        <f>+IF(ISERROR(PV($E$13,A1270,,D1270)),0,(PV($E$13,A1270,,D1270)))</f>
        <v/>
      </c>
      <c r="AW1269" s="161">
        <f>+IF(ISERROR(PV($E$13,A1270,,#REF!)),0,(PV($E$13,A1270,,#REF!)))</f>
        <v/>
      </c>
    </row>
    <row r="1270">
      <c r="AV1270" s="161">
        <f>+IF(ISERROR(PV($E$13,A1271,,D1271)),0,(PV($E$13,A1271,,D1271)))</f>
        <v/>
      </c>
      <c r="AW1270" s="161">
        <f>+IF(ISERROR(PV($E$13,A1271,,#REF!)),0,(PV($E$13,A1271,,#REF!)))</f>
        <v/>
      </c>
    </row>
    <row r="1271">
      <c r="AV1271" s="161">
        <f>+IF(ISERROR(PV($E$13,A1272,,D1272)),0,(PV($E$13,A1272,,D1272)))</f>
        <v/>
      </c>
      <c r="AW1271" s="161">
        <f>+IF(ISERROR(PV($E$13,A1272,,#REF!)),0,(PV($E$13,A1272,,#REF!)))</f>
        <v/>
      </c>
    </row>
    <row r="1272">
      <c r="AV1272" s="161">
        <f>+IF(ISERROR(PV($E$13,A1273,,D1273)),0,(PV($E$13,A1273,,D1273)))</f>
        <v/>
      </c>
      <c r="AW1272" s="161">
        <f>+IF(ISERROR(PV($E$13,A1273,,#REF!)),0,(PV($E$13,A1273,,#REF!)))</f>
        <v/>
      </c>
    </row>
    <row r="1273">
      <c r="AV1273" s="161">
        <f>+IF(ISERROR(PV($E$13,A1274,,D1274)),0,(PV($E$13,A1274,,D1274)))</f>
        <v/>
      </c>
      <c r="AW1273" s="161">
        <f>+IF(ISERROR(PV($E$13,A1274,,#REF!)),0,(PV($E$13,A1274,,#REF!)))</f>
        <v/>
      </c>
    </row>
    <row r="1274">
      <c r="AV1274" s="161">
        <f>+IF(ISERROR(PV($E$13,A1275,,D1275)),0,(PV($E$13,A1275,,D1275)))</f>
        <v/>
      </c>
      <c r="AW1274" s="161">
        <f>+IF(ISERROR(PV($E$13,A1275,,#REF!)),0,(PV($E$13,A1275,,#REF!)))</f>
        <v/>
      </c>
    </row>
    <row r="1275">
      <c r="AV1275" s="161">
        <f>+IF(ISERROR(PV($E$13,A1276,,D1276)),0,(PV($E$13,A1276,,D1276)))</f>
        <v/>
      </c>
      <c r="AW1275" s="161">
        <f>+IF(ISERROR(PV($E$13,A1276,,#REF!)),0,(PV($E$13,A1276,,#REF!)))</f>
        <v/>
      </c>
    </row>
    <row r="1276">
      <c r="AV1276" s="161">
        <f>+IF(ISERROR(PV($E$13,A1277,,D1277)),0,(PV($E$13,A1277,,D1277)))</f>
        <v/>
      </c>
      <c r="AW1276" s="161">
        <f>+IF(ISERROR(PV($E$13,A1277,,#REF!)),0,(PV($E$13,A1277,,#REF!)))</f>
        <v/>
      </c>
    </row>
    <row r="1277">
      <c r="AV1277" s="161">
        <f>+IF(ISERROR(PV($E$13,A1278,,D1278)),0,(PV($E$13,A1278,,D1278)))</f>
        <v/>
      </c>
      <c r="AW1277" s="161">
        <f>+IF(ISERROR(PV($E$13,A1278,,#REF!)),0,(PV($E$13,A1278,,#REF!)))</f>
        <v/>
      </c>
    </row>
    <row r="1278">
      <c r="AV1278" s="161">
        <f>+IF(ISERROR(PV($E$13,A1279,,D1279)),0,(PV($E$13,A1279,,D1279)))</f>
        <v/>
      </c>
      <c r="AW1278" s="161">
        <f>+IF(ISERROR(PV($E$13,A1279,,#REF!)),0,(PV($E$13,A1279,,#REF!)))</f>
        <v/>
      </c>
    </row>
    <row r="1279">
      <c r="AV1279" s="161">
        <f>+IF(ISERROR(PV($E$13,A1280,,D1280)),0,(PV($E$13,A1280,,D1280)))</f>
        <v/>
      </c>
      <c r="AW1279" s="161">
        <f>+IF(ISERROR(PV($E$13,A1280,,#REF!)),0,(PV($E$13,A1280,,#REF!)))</f>
        <v/>
      </c>
    </row>
    <row r="1280">
      <c r="AV1280" s="161">
        <f>+IF(ISERROR(PV($E$13,A1281,,D1281)),0,(PV($E$13,A1281,,D1281)))</f>
        <v/>
      </c>
      <c r="AW1280" s="161">
        <f>+IF(ISERROR(PV($E$13,A1281,,#REF!)),0,(PV($E$13,A1281,,#REF!)))</f>
        <v/>
      </c>
    </row>
    <row r="1281">
      <c r="AV1281" s="161">
        <f>+IF(ISERROR(PV($E$13,A1282,,D1282)),0,(PV($E$13,A1282,,D1282)))</f>
        <v/>
      </c>
      <c r="AW1281" s="161">
        <f>+IF(ISERROR(PV($E$13,A1282,,#REF!)),0,(PV($E$13,A1282,,#REF!)))</f>
        <v/>
      </c>
    </row>
    <row r="1282">
      <c r="AV1282" s="161">
        <f>+IF(ISERROR(PV($E$13,A1283,,D1283)),0,(PV($E$13,A1283,,D1283)))</f>
        <v/>
      </c>
      <c r="AW1282" s="161">
        <f>+IF(ISERROR(PV($E$13,A1283,,#REF!)),0,(PV($E$13,A1283,,#REF!)))</f>
        <v/>
      </c>
    </row>
    <row r="1283">
      <c r="AV1283" s="161">
        <f>+IF(ISERROR(PV($E$13,A1284,,D1284)),0,(PV($E$13,A1284,,D1284)))</f>
        <v/>
      </c>
      <c r="AW1283" s="161">
        <f>+IF(ISERROR(PV($E$13,A1284,,#REF!)),0,(PV($E$13,A1284,,#REF!)))</f>
        <v/>
      </c>
    </row>
    <row r="1284">
      <c r="AV1284" s="161">
        <f>+IF(ISERROR(PV($E$13,A1285,,D1285)),0,(PV($E$13,A1285,,D1285)))</f>
        <v/>
      </c>
      <c r="AW1284" s="161">
        <f>+IF(ISERROR(PV($E$13,A1285,,#REF!)),0,(PV($E$13,A1285,,#REF!)))</f>
        <v/>
      </c>
    </row>
    <row r="1285">
      <c r="AV1285" s="161">
        <f>+IF(ISERROR(PV($E$13,A1286,,D1286)),0,(PV($E$13,A1286,,D1286)))</f>
        <v/>
      </c>
      <c r="AW1285" s="161">
        <f>+IF(ISERROR(PV($E$13,A1286,,#REF!)),0,(PV($E$13,A1286,,#REF!)))</f>
        <v/>
      </c>
    </row>
    <row r="1286">
      <c r="AV1286" s="161">
        <f>+IF(ISERROR(PV($E$13,A1287,,D1287)),0,(PV($E$13,A1287,,D1287)))</f>
        <v/>
      </c>
      <c r="AW1286" s="161">
        <f>+IF(ISERROR(PV($E$13,A1287,,#REF!)),0,(PV($E$13,A1287,,#REF!)))</f>
        <v/>
      </c>
    </row>
    <row r="1287">
      <c r="AV1287" s="161">
        <f>+IF(ISERROR(PV($E$13,A1288,,D1288)),0,(PV($E$13,A1288,,D1288)))</f>
        <v/>
      </c>
      <c r="AW1287" s="161">
        <f>+IF(ISERROR(PV($E$13,A1288,,#REF!)),0,(PV($E$13,A1288,,#REF!)))</f>
        <v/>
      </c>
    </row>
    <row r="1288">
      <c r="AV1288" s="161">
        <f>+IF(ISERROR(PV($E$13,A1289,,D1289)),0,(PV($E$13,A1289,,D1289)))</f>
        <v/>
      </c>
      <c r="AW1288" s="161">
        <f>+IF(ISERROR(PV($E$13,A1289,,#REF!)),0,(PV($E$13,A1289,,#REF!)))</f>
        <v/>
      </c>
    </row>
    <row r="1289">
      <c r="AV1289" s="161">
        <f>+IF(ISERROR(PV($E$13,A1290,,D1290)),0,(PV($E$13,A1290,,D1290)))</f>
        <v/>
      </c>
      <c r="AW1289" s="161">
        <f>+IF(ISERROR(PV($E$13,A1290,,#REF!)),0,(PV($E$13,A1290,,#REF!)))</f>
        <v/>
      </c>
    </row>
    <row r="1290">
      <c r="AV1290" s="161">
        <f>+IF(ISERROR(PV($E$13,A1291,,D1291)),0,(PV($E$13,A1291,,D1291)))</f>
        <v/>
      </c>
      <c r="AW1290" s="161">
        <f>+IF(ISERROR(PV($E$13,A1291,,#REF!)),0,(PV($E$13,A1291,,#REF!)))</f>
        <v/>
      </c>
    </row>
    <row r="1291">
      <c r="AV1291" s="161">
        <f>+IF(ISERROR(PV($E$13,A1292,,D1292)),0,(PV($E$13,A1292,,D1292)))</f>
        <v/>
      </c>
      <c r="AW1291" s="161">
        <f>+IF(ISERROR(PV($E$13,A1292,,#REF!)),0,(PV($E$13,A1292,,#REF!)))</f>
        <v/>
      </c>
    </row>
    <row r="1292">
      <c r="AV1292" s="161">
        <f>+IF(ISERROR(PV($E$13,A1293,,D1293)),0,(PV($E$13,A1293,,D1293)))</f>
        <v/>
      </c>
      <c r="AW1292" s="161">
        <f>+IF(ISERROR(PV($E$13,A1293,,#REF!)),0,(PV($E$13,A1293,,#REF!)))</f>
        <v/>
      </c>
    </row>
    <row r="1293">
      <c r="AV1293" s="161">
        <f>+IF(ISERROR(PV($E$13,A1294,,D1294)),0,(PV($E$13,A1294,,D1294)))</f>
        <v/>
      </c>
      <c r="AW1293" s="161">
        <f>+IF(ISERROR(PV($E$13,A1294,,#REF!)),0,(PV($E$13,A1294,,#REF!)))</f>
        <v/>
      </c>
    </row>
    <row r="1294">
      <c r="AV1294" s="161">
        <f>+IF(ISERROR(PV($E$13,A1295,,D1295)),0,(PV($E$13,A1295,,D1295)))</f>
        <v/>
      </c>
      <c r="AW1294" s="161">
        <f>+IF(ISERROR(PV($E$13,A1295,,#REF!)),0,(PV($E$13,A1295,,#REF!)))</f>
        <v/>
      </c>
    </row>
    <row r="1295">
      <c r="AV1295" s="161">
        <f>+IF(ISERROR(PV($E$13,A1296,,D1296)),0,(PV($E$13,A1296,,D1296)))</f>
        <v/>
      </c>
      <c r="AW1295" s="161">
        <f>+IF(ISERROR(PV($E$13,A1296,,#REF!)),0,(PV($E$13,A1296,,#REF!)))</f>
        <v/>
      </c>
    </row>
    <row r="1296">
      <c r="AV1296" s="161">
        <f>+IF(ISERROR(PV($E$13,A1297,,D1297)),0,(PV($E$13,A1297,,D1297)))</f>
        <v/>
      </c>
      <c r="AW1296" s="161">
        <f>+IF(ISERROR(PV($E$13,A1297,,#REF!)),0,(PV($E$13,A1297,,#REF!)))</f>
        <v/>
      </c>
    </row>
    <row r="1297">
      <c r="AV1297" s="161">
        <f>+IF(ISERROR(PV($E$13,A1298,,D1298)),0,(PV($E$13,A1298,,D1298)))</f>
        <v/>
      </c>
      <c r="AW1297" s="161">
        <f>+IF(ISERROR(PV($E$13,A1298,,#REF!)),0,(PV($E$13,A1298,,#REF!)))</f>
        <v/>
      </c>
    </row>
    <row r="1298">
      <c r="AV1298" s="161">
        <f>+IF(ISERROR(PV($E$13,A1299,,D1299)),0,(PV($E$13,A1299,,D1299)))</f>
        <v/>
      </c>
      <c r="AW1298" s="161">
        <f>+IF(ISERROR(PV($E$13,A1299,,#REF!)),0,(PV($E$13,A1299,,#REF!)))</f>
        <v/>
      </c>
    </row>
    <row r="1299">
      <c r="AV1299" s="161">
        <f>+IF(ISERROR(PV($E$13,A1300,,D1300)),0,(PV($E$13,A1300,,D1300)))</f>
        <v/>
      </c>
      <c r="AW1299" s="161">
        <f>+IF(ISERROR(PV($E$13,A1300,,#REF!)),0,(PV($E$13,A1300,,#REF!)))</f>
        <v/>
      </c>
    </row>
    <row r="1300">
      <c r="AV1300" s="161">
        <f>+IF(ISERROR(PV($E$13,A1301,,D1301)),0,(PV($E$13,A1301,,D1301)))</f>
        <v/>
      </c>
      <c r="AW1300" s="161">
        <f>+IF(ISERROR(PV($E$13,A1301,,#REF!)),0,(PV($E$13,A1301,,#REF!)))</f>
        <v/>
      </c>
    </row>
    <row r="1301">
      <c r="AV1301" s="161">
        <f>+IF(ISERROR(PV($E$13,A1302,,D1302)),0,(PV($E$13,A1302,,D1302)))</f>
        <v/>
      </c>
      <c r="AW1301" s="161">
        <f>+IF(ISERROR(PV($E$13,A1302,,#REF!)),0,(PV($E$13,A1302,,#REF!)))</f>
        <v/>
      </c>
    </row>
    <row r="1302">
      <c r="AV1302" s="161">
        <f>+IF(ISERROR(PV($E$13,A1303,,D1303)),0,(PV($E$13,A1303,,D1303)))</f>
        <v/>
      </c>
      <c r="AW1302" s="161">
        <f>+IF(ISERROR(PV($E$13,A1303,,#REF!)),0,(PV($E$13,A1303,,#REF!)))</f>
        <v/>
      </c>
    </row>
    <row r="1303">
      <c r="AV1303" s="161">
        <f>+IF(ISERROR(PV($E$13,A1304,,D1304)),0,(PV($E$13,A1304,,D1304)))</f>
        <v/>
      </c>
      <c r="AW1303" s="161">
        <f>+IF(ISERROR(PV($E$13,A1304,,#REF!)),0,(PV($E$13,A1304,,#REF!)))</f>
        <v/>
      </c>
    </row>
    <row r="1304">
      <c r="AV1304" s="161">
        <f>+IF(ISERROR(PV($E$13,A1305,,D1305)),0,(PV($E$13,A1305,,D1305)))</f>
        <v/>
      </c>
      <c r="AW1304" s="161">
        <f>+IF(ISERROR(PV($E$13,A1305,,#REF!)),0,(PV($E$13,A1305,,#REF!)))</f>
        <v/>
      </c>
    </row>
    <row r="1305">
      <c r="AV1305" s="161">
        <f>+IF(ISERROR(PV($E$13,A1306,,D1306)),0,(PV($E$13,A1306,,D1306)))</f>
        <v/>
      </c>
      <c r="AW1305" s="161">
        <f>+IF(ISERROR(PV($E$13,A1306,,#REF!)),0,(PV($E$13,A1306,,#REF!)))</f>
        <v/>
      </c>
    </row>
    <row r="1306">
      <c r="AV1306" s="161">
        <f>+IF(ISERROR(PV($E$13,A1307,,D1307)),0,(PV($E$13,A1307,,D1307)))</f>
        <v/>
      </c>
      <c r="AW1306" s="161">
        <f>+IF(ISERROR(PV($E$13,A1307,,#REF!)),0,(PV($E$13,A1307,,#REF!)))</f>
        <v/>
      </c>
    </row>
    <row r="1307">
      <c r="AV1307" s="161">
        <f>+IF(ISERROR(PV($E$13,A1308,,D1308)),0,(PV($E$13,A1308,,D1308)))</f>
        <v/>
      </c>
      <c r="AW1307" s="161">
        <f>+IF(ISERROR(PV($E$13,A1308,,#REF!)),0,(PV($E$13,A1308,,#REF!)))</f>
        <v/>
      </c>
    </row>
    <row r="1308">
      <c r="AV1308" s="161">
        <f>+IF(ISERROR(PV($E$13,A1309,,D1309)),0,(PV($E$13,A1309,,D1309)))</f>
        <v/>
      </c>
      <c r="AW1308" s="161">
        <f>+IF(ISERROR(PV($E$13,A1309,,#REF!)),0,(PV($E$13,A1309,,#REF!)))</f>
        <v/>
      </c>
    </row>
    <row r="1309">
      <c r="AV1309" s="161">
        <f>+IF(ISERROR(PV($E$13,A1310,,D1310)),0,(PV($E$13,A1310,,D1310)))</f>
        <v/>
      </c>
      <c r="AW1309" s="161">
        <f>+IF(ISERROR(PV($E$13,A1310,,#REF!)),0,(PV($E$13,A1310,,#REF!)))</f>
        <v/>
      </c>
    </row>
    <row r="1310">
      <c r="AV1310" s="161">
        <f>+IF(ISERROR(PV($E$13,A1311,,D1311)),0,(PV($E$13,A1311,,D1311)))</f>
        <v/>
      </c>
      <c r="AW1310" s="161">
        <f>+IF(ISERROR(PV($E$13,A1311,,#REF!)),0,(PV($E$13,A1311,,#REF!)))</f>
        <v/>
      </c>
    </row>
    <row r="1311">
      <c r="AV1311" s="161">
        <f>+IF(ISERROR(PV($E$13,A1312,,D1312)),0,(PV($E$13,A1312,,D1312)))</f>
        <v/>
      </c>
      <c r="AW1311" s="161">
        <f>+IF(ISERROR(PV($E$13,A1312,,#REF!)),0,(PV($E$13,A1312,,#REF!)))</f>
        <v/>
      </c>
    </row>
    <row r="1312">
      <c r="AV1312" s="161">
        <f>+IF(ISERROR(PV($E$13,A1313,,D1313)),0,(PV($E$13,A1313,,D1313)))</f>
        <v/>
      </c>
      <c r="AW1312" s="161">
        <f>+IF(ISERROR(PV($E$13,A1313,,#REF!)),0,(PV($E$13,A1313,,#REF!)))</f>
        <v/>
      </c>
    </row>
    <row r="1313">
      <c r="AV1313" s="161">
        <f>+IF(ISERROR(PV($E$13,A1314,,D1314)),0,(PV($E$13,A1314,,D1314)))</f>
        <v/>
      </c>
      <c r="AW1313" s="161">
        <f>+IF(ISERROR(PV($E$13,A1314,,#REF!)),0,(PV($E$13,A1314,,#REF!)))</f>
        <v/>
      </c>
    </row>
    <row r="1314">
      <c r="AV1314" s="161">
        <f>+IF(ISERROR(PV($E$13,A1315,,D1315)),0,(PV($E$13,A1315,,D1315)))</f>
        <v/>
      </c>
      <c r="AW1314" s="161">
        <f>+IF(ISERROR(PV($E$13,A1315,,#REF!)),0,(PV($E$13,A1315,,#REF!)))</f>
        <v/>
      </c>
    </row>
    <row r="1315">
      <c r="AV1315" s="161">
        <f>+IF(ISERROR(PV($E$13,A1316,,D1316)),0,(PV($E$13,A1316,,D1316)))</f>
        <v/>
      </c>
      <c r="AW1315" s="161">
        <f>+IF(ISERROR(PV($E$13,A1316,,#REF!)),0,(PV($E$13,A1316,,#REF!)))</f>
        <v/>
      </c>
    </row>
    <row r="1316">
      <c r="AV1316" s="161">
        <f>+IF(ISERROR(PV($E$13,A1317,,D1317)),0,(PV($E$13,A1317,,D1317)))</f>
        <v/>
      </c>
      <c r="AW1316" s="161">
        <f>+IF(ISERROR(PV($E$13,A1317,,#REF!)),0,(PV($E$13,A1317,,#REF!)))</f>
        <v/>
      </c>
    </row>
    <row r="1317">
      <c r="AV1317" s="161">
        <f>+IF(ISERROR(PV($E$13,A1318,,D1318)),0,(PV($E$13,A1318,,D1318)))</f>
        <v/>
      </c>
      <c r="AW1317" s="161">
        <f>+IF(ISERROR(PV($E$13,A1318,,#REF!)),0,(PV($E$13,A1318,,#REF!)))</f>
        <v/>
      </c>
    </row>
    <row r="1318">
      <c r="AV1318" s="161">
        <f>+IF(ISERROR(PV($E$13,A1319,,D1319)),0,(PV($E$13,A1319,,D1319)))</f>
        <v/>
      </c>
      <c r="AW1318" s="161">
        <f>+IF(ISERROR(PV($E$13,A1319,,#REF!)),0,(PV($E$13,A1319,,#REF!)))</f>
        <v/>
      </c>
    </row>
    <row r="1319">
      <c r="AV1319" s="161">
        <f>+IF(ISERROR(PV($E$13,A1320,,D1320)),0,(PV($E$13,A1320,,D1320)))</f>
        <v/>
      </c>
      <c r="AW1319" s="161">
        <f>+IF(ISERROR(PV($E$13,A1320,,#REF!)),0,(PV($E$13,A1320,,#REF!)))</f>
        <v/>
      </c>
    </row>
    <row r="1320">
      <c r="AV1320" s="161">
        <f>+IF(ISERROR(PV($E$13,A1321,,D1321)),0,(PV($E$13,A1321,,D1321)))</f>
        <v/>
      </c>
      <c r="AW1320" s="161">
        <f>+IF(ISERROR(PV($E$13,A1321,,#REF!)),0,(PV($E$13,A1321,,#REF!)))</f>
        <v/>
      </c>
    </row>
    <row r="1321">
      <c r="AV1321" s="161">
        <f>+IF(ISERROR(PV($E$13,A1322,,D1322)),0,(PV($E$13,A1322,,D1322)))</f>
        <v/>
      </c>
      <c r="AW1321" s="161">
        <f>+IF(ISERROR(PV($E$13,A1322,,#REF!)),0,(PV($E$13,A1322,,#REF!)))</f>
        <v/>
      </c>
    </row>
    <row r="1322">
      <c r="AV1322" s="161">
        <f>+IF(ISERROR(PV($E$13,A1323,,D1323)),0,(PV($E$13,A1323,,D1323)))</f>
        <v/>
      </c>
      <c r="AW1322" s="161">
        <f>+IF(ISERROR(PV($E$13,A1323,,#REF!)),0,(PV($E$13,A1323,,#REF!)))</f>
        <v/>
      </c>
    </row>
    <row r="1323">
      <c r="AV1323" s="161">
        <f>+IF(ISERROR(PV($E$13,A1324,,D1324)),0,(PV($E$13,A1324,,D1324)))</f>
        <v/>
      </c>
      <c r="AW1323" s="161">
        <f>+IF(ISERROR(PV($E$13,A1324,,#REF!)),0,(PV($E$13,A1324,,#REF!)))</f>
        <v/>
      </c>
    </row>
    <row r="1324">
      <c r="AV1324" s="161">
        <f>+IF(ISERROR(PV($E$13,A1325,,D1325)),0,(PV($E$13,A1325,,D1325)))</f>
        <v/>
      </c>
      <c r="AW1324" s="161">
        <f>+IF(ISERROR(PV($E$13,A1325,,#REF!)),0,(PV($E$13,A1325,,#REF!)))</f>
        <v/>
      </c>
    </row>
    <row r="1325">
      <c r="AV1325" s="161">
        <f>+IF(ISERROR(PV($E$13,A1326,,D1326)),0,(PV($E$13,A1326,,D1326)))</f>
        <v/>
      </c>
      <c r="AW1325" s="161">
        <f>+IF(ISERROR(PV($E$13,A1326,,#REF!)),0,(PV($E$13,A1326,,#REF!)))</f>
        <v/>
      </c>
    </row>
    <row r="1326">
      <c r="AV1326" s="161">
        <f>+IF(ISERROR(PV($E$13,A1327,,D1327)),0,(PV($E$13,A1327,,D1327)))</f>
        <v/>
      </c>
      <c r="AW1326" s="161">
        <f>+IF(ISERROR(PV($E$13,A1327,,#REF!)),0,(PV($E$13,A1327,,#REF!)))</f>
        <v/>
      </c>
    </row>
    <row r="1327">
      <c r="AV1327" s="161">
        <f>+IF(ISERROR(PV($E$13,A1328,,D1328)),0,(PV($E$13,A1328,,D1328)))</f>
        <v/>
      </c>
      <c r="AW1327" s="161">
        <f>+IF(ISERROR(PV($E$13,A1328,,#REF!)),0,(PV($E$13,A1328,,#REF!)))</f>
        <v/>
      </c>
    </row>
    <row r="1328">
      <c r="AV1328" s="161">
        <f>+IF(ISERROR(PV($E$13,A1329,,D1329)),0,(PV($E$13,A1329,,D1329)))</f>
        <v/>
      </c>
      <c r="AW1328" s="161">
        <f>+IF(ISERROR(PV($E$13,A1329,,#REF!)),0,(PV($E$13,A1329,,#REF!)))</f>
        <v/>
      </c>
    </row>
    <row r="1329">
      <c r="AV1329" s="161">
        <f>+IF(ISERROR(PV($E$13,A1330,,D1330)),0,(PV($E$13,A1330,,D1330)))</f>
        <v/>
      </c>
      <c r="AW1329" s="161">
        <f>+IF(ISERROR(PV($E$13,A1330,,#REF!)),0,(PV($E$13,A1330,,#REF!)))</f>
        <v/>
      </c>
    </row>
    <row r="1330">
      <c r="AV1330" s="161">
        <f>+IF(ISERROR(PV($E$13,A1331,,D1331)),0,(PV($E$13,A1331,,D1331)))</f>
        <v/>
      </c>
      <c r="AW1330" s="161">
        <f>+IF(ISERROR(PV($E$13,A1331,,#REF!)),0,(PV($E$13,A1331,,#REF!)))</f>
        <v/>
      </c>
    </row>
    <row r="1331">
      <c r="AV1331" s="161">
        <f>+IF(ISERROR(PV($E$13,A1332,,D1332)),0,(PV($E$13,A1332,,D1332)))</f>
        <v/>
      </c>
      <c r="AW1331" s="161">
        <f>+IF(ISERROR(PV($E$13,A1332,,#REF!)),0,(PV($E$13,A1332,,#REF!)))</f>
        <v/>
      </c>
    </row>
    <row r="1332">
      <c r="AV1332" s="161">
        <f>+IF(ISERROR(PV($E$13,A1333,,D1333)),0,(PV($E$13,A1333,,D1333)))</f>
        <v/>
      </c>
      <c r="AW1332" s="161">
        <f>+IF(ISERROR(PV($E$13,A1333,,#REF!)),0,(PV($E$13,A1333,,#REF!)))</f>
        <v/>
      </c>
    </row>
    <row r="1333">
      <c r="AV1333" s="161">
        <f>+IF(ISERROR(PV($E$13,A1334,,D1334)),0,(PV($E$13,A1334,,D1334)))</f>
        <v/>
      </c>
      <c r="AW1333" s="161">
        <f>+IF(ISERROR(PV($E$13,A1334,,#REF!)),0,(PV($E$13,A1334,,#REF!)))</f>
        <v/>
      </c>
    </row>
    <row r="1334">
      <c r="AV1334" s="161">
        <f>+IF(ISERROR(PV($E$13,A1335,,D1335)),0,(PV($E$13,A1335,,D1335)))</f>
        <v/>
      </c>
      <c r="AW1334" s="161">
        <f>+IF(ISERROR(PV($E$13,A1335,,#REF!)),0,(PV($E$13,A1335,,#REF!)))</f>
        <v/>
      </c>
    </row>
    <row r="1335">
      <c r="AV1335" s="161">
        <f>+IF(ISERROR(PV($E$13,A1336,,D1336)),0,(PV($E$13,A1336,,D1336)))</f>
        <v/>
      </c>
      <c r="AW1335" s="161">
        <f>+IF(ISERROR(PV($E$13,A1336,,#REF!)),0,(PV($E$13,A1336,,#REF!)))</f>
        <v/>
      </c>
    </row>
    <row r="1336">
      <c r="AV1336" s="161">
        <f>+IF(ISERROR(PV($E$13,A1337,,D1337)),0,(PV($E$13,A1337,,D1337)))</f>
        <v/>
      </c>
      <c r="AW1336" s="161">
        <f>+IF(ISERROR(PV($E$13,A1337,,#REF!)),0,(PV($E$13,A1337,,#REF!)))</f>
        <v/>
      </c>
    </row>
    <row r="1337">
      <c r="AV1337" s="161">
        <f>+IF(ISERROR(PV($E$13,A1338,,D1338)),0,(PV($E$13,A1338,,D1338)))</f>
        <v/>
      </c>
      <c r="AW1337" s="161">
        <f>+IF(ISERROR(PV($E$13,A1338,,#REF!)),0,(PV($E$13,A1338,,#REF!)))</f>
        <v/>
      </c>
    </row>
    <row r="1338">
      <c r="AV1338" s="161">
        <f>+IF(ISERROR(PV($E$13,A1339,,D1339)),0,(PV($E$13,A1339,,D1339)))</f>
        <v/>
      </c>
      <c r="AW1338" s="161">
        <f>+IF(ISERROR(PV($E$13,A1339,,#REF!)),0,(PV($E$13,A1339,,#REF!)))</f>
        <v/>
      </c>
    </row>
    <row r="1339">
      <c r="AV1339" s="161">
        <f>+IF(ISERROR(PV($E$13,A1340,,D1340)),0,(PV($E$13,A1340,,D1340)))</f>
        <v/>
      </c>
      <c r="AW1339" s="161">
        <f>+IF(ISERROR(PV($E$13,A1340,,#REF!)),0,(PV($E$13,A1340,,#REF!)))</f>
        <v/>
      </c>
    </row>
    <row r="1340">
      <c r="AV1340" s="161">
        <f>+IF(ISERROR(PV($E$13,A1341,,D1341)),0,(PV($E$13,A1341,,D1341)))</f>
        <v/>
      </c>
      <c r="AW1340" s="161">
        <f>+IF(ISERROR(PV($E$13,A1341,,#REF!)),0,(PV($E$13,A1341,,#REF!)))</f>
        <v/>
      </c>
    </row>
    <row r="1341">
      <c r="AV1341" s="161">
        <f>+IF(ISERROR(PV($E$13,A1342,,D1342)),0,(PV($E$13,A1342,,D1342)))</f>
        <v/>
      </c>
      <c r="AW1341" s="161">
        <f>+IF(ISERROR(PV($E$13,A1342,,#REF!)),0,(PV($E$13,A1342,,#REF!)))</f>
        <v/>
      </c>
    </row>
    <row r="1342">
      <c r="AV1342" s="161">
        <f>+IF(ISERROR(PV($E$13,A1343,,D1343)),0,(PV($E$13,A1343,,D1343)))</f>
        <v/>
      </c>
      <c r="AW1342" s="161">
        <f>+IF(ISERROR(PV($E$13,A1343,,#REF!)),0,(PV($E$13,A1343,,#REF!)))</f>
        <v/>
      </c>
    </row>
    <row r="1343">
      <c r="AV1343" s="161">
        <f>+IF(ISERROR(PV($E$13,A1344,,D1344)),0,(PV($E$13,A1344,,D1344)))</f>
        <v/>
      </c>
      <c r="AW1343" s="161">
        <f>+IF(ISERROR(PV($E$13,A1344,,#REF!)),0,(PV($E$13,A1344,,#REF!)))</f>
        <v/>
      </c>
    </row>
    <row r="1344">
      <c r="AV1344" s="161">
        <f>+IF(ISERROR(PV($E$13,A1345,,D1345)),0,(PV($E$13,A1345,,D1345)))</f>
        <v/>
      </c>
      <c r="AW1344" s="161">
        <f>+IF(ISERROR(PV($E$13,A1345,,#REF!)),0,(PV($E$13,A1345,,#REF!)))</f>
        <v/>
      </c>
    </row>
    <row r="1345">
      <c r="AV1345" s="161">
        <f>+IF(ISERROR(PV($E$13,A1346,,D1346)),0,(PV($E$13,A1346,,D1346)))</f>
        <v/>
      </c>
      <c r="AW1345" s="161">
        <f>+IF(ISERROR(PV($E$13,A1346,,#REF!)),0,(PV($E$13,A1346,,#REF!)))</f>
        <v/>
      </c>
    </row>
    <row r="1346">
      <c r="AV1346" s="161">
        <f>+IF(ISERROR(PV($E$13,A1347,,D1347)),0,(PV($E$13,A1347,,D1347)))</f>
        <v/>
      </c>
      <c r="AW1346" s="161">
        <f>+IF(ISERROR(PV($E$13,A1347,,#REF!)),0,(PV($E$13,A1347,,#REF!)))</f>
        <v/>
      </c>
    </row>
    <row r="1347">
      <c r="AV1347" s="161">
        <f>+IF(ISERROR(PV($E$13,A1348,,D1348)),0,(PV($E$13,A1348,,D1348)))</f>
        <v/>
      </c>
      <c r="AW1347" s="161">
        <f>+IF(ISERROR(PV($E$13,A1348,,#REF!)),0,(PV($E$13,A1348,,#REF!)))</f>
        <v/>
      </c>
    </row>
    <row r="1348">
      <c r="AV1348" s="161">
        <f>+IF(ISERROR(PV($E$13,A1349,,D1349)),0,(PV($E$13,A1349,,D1349)))</f>
        <v/>
      </c>
      <c r="AW1348" s="161">
        <f>+IF(ISERROR(PV($E$13,A1349,,#REF!)),0,(PV($E$13,A1349,,#REF!)))</f>
        <v/>
      </c>
    </row>
    <row r="1349">
      <c r="AV1349" s="161">
        <f>+IF(ISERROR(PV($E$13,A1350,,D1350)),0,(PV($E$13,A1350,,D1350)))</f>
        <v/>
      </c>
      <c r="AW1349" s="161">
        <f>+IF(ISERROR(PV($E$13,A1350,,#REF!)),0,(PV($E$13,A1350,,#REF!)))</f>
        <v/>
      </c>
    </row>
    <row r="1350">
      <c r="AV1350" s="161">
        <f>+IF(ISERROR(PV($E$13,A1351,,D1351)),0,(PV($E$13,A1351,,D1351)))</f>
        <v/>
      </c>
      <c r="AW1350" s="161">
        <f>+IF(ISERROR(PV($E$13,A1351,,#REF!)),0,(PV($E$13,A1351,,#REF!)))</f>
        <v/>
      </c>
    </row>
    <row r="1351">
      <c r="AV1351" s="161">
        <f>+IF(ISERROR(PV($E$13,A1352,,D1352)),0,(PV($E$13,A1352,,D1352)))</f>
        <v/>
      </c>
      <c r="AW1351" s="161">
        <f>+IF(ISERROR(PV($E$13,A1352,,#REF!)),0,(PV($E$13,A1352,,#REF!)))</f>
        <v/>
      </c>
    </row>
    <row r="1352">
      <c r="AV1352" s="161">
        <f>+IF(ISERROR(PV($E$13,A1353,,D1353)),0,(PV($E$13,A1353,,D1353)))</f>
        <v/>
      </c>
      <c r="AW1352" s="161">
        <f>+IF(ISERROR(PV($E$13,A1353,,#REF!)),0,(PV($E$13,A1353,,#REF!)))</f>
        <v/>
      </c>
    </row>
    <row r="1353">
      <c r="AV1353" s="161">
        <f>+IF(ISERROR(PV($E$13,A1354,,D1354)),0,(PV($E$13,A1354,,D1354)))</f>
        <v/>
      </c>
      <c r="AW1353" s="161">
        <f>+IF(ISERROR(PV($E$13,A1354,,#REF!)),0,(PV($E$13,A1354,,#REF!)))</f>
        <v/>
      </c>
    </row>
    <row r="1354">
      <c r="AV1354" s="161">
        <f>+IF(ISERROR(PV($E$13,A1355,,D1355)),0,(PV($E$13,A1355,,D1355)))</f>
        <v/>
      </c>
      <c r="AW1354" s="161">
        <f>+IF(ISERROR(PV($E$13,A1355,,#REF!)),0,(PV($E$13,A1355,,#REF!)))</f>
        <v/>
      </c>
    </row>
    <row r="1355">
      <c r="AV1355" s="161">
        <f>+IF(ISERROR(PV($E$13,A1356,,D1356)),0,(PV($E$13,A1356,,D1356)))</f>
        <v/>
      </c>
      <c r="AW1355" s="161">
        <f>+IF(ISERROR(PV($E$13,A1356,,#REF!)),0,(PV($E$13,A1356,,#REF!)))</f>
        <v/>
      </c>
    </row>
    <row r="1356">
      <c r="AV1356" s="161">
        <f>+IF(ISERROR(PV($E$13,A1357,,D1357)),0,(PV($E$13,A1357,,D1357)))</f>
        <v/>
      </c>
      <c r="AW1356" s="161">
        <f>+IF(ISERROR(PV($E$13,A1357,,#REF!)),0,(PV($E$13,A1357,,#REF!)))</f>
        <v/>
      </c>
    </row>
    <row r="1357">
      <c r="AV1357" s="161">
        <f>+IF(ISERROR(PV($E$13,A1358,,D1358)),0,(PV($E$13,A1358,,D1358)))</f>
        <v/>
      </c>
      <c r="AW1357" s="161">
        <f>+IF(ISERROR(PV($E$13,A1358,,#REF!)),0,(PV($E$13,A1358,,#REF!)))</f>
        <v/>
      </c>
    </row>
    <row r="1358">
      <c r="AV1358" s="161">
        <f>+IF(ISERROR(PV($E$13,A1359,,D1359)),0,(PV($E$13,A1359,,D1359)))</f>
        <v/>
      </c>
      <c r="AW1358" s="161">
        <f>+IF(ISERROR(PV($E$13,A1359,,#REF!)),0,(PV($E$13,A1359,,#REF!)))</f>
        <v/>
      </c>
    </row>
    <row r="1359">
      <c r="AV1359" s="161">
        <f>+IF(ISERROR(PV($E$13,A1360,,D1360)),0,(PV($E$13,A1360,,D1360)))</f>
        <v/>
      </c>
      <c r="AW1359" s="161">
        <f>+IF(ISERROR(PV($E$13,A1360,,#REF!)),0,(PV($E$13,A1360,,#REF!)))</f>
        <v/>
      </c>
    </row>
    <row r="1360">
      <c r="AV1360" s="161">
        <f>+IF(ISERROR(PV($E$13,A1361,,D1361)),0,(PV($E$13,A1361,,D1361)))</f>
        <v/>
      </c>
      <c r="AW1360" s="161">
        <f>+IF(ISERROR(PV($E$13,A1361,,#REF!)),0,(PV($E$13,A1361,,#REF!)))</f>
        <v/>
      </c>
    </row>
    <row r="1361">
      <c r="AV1361" s="161">
        <f>+IF(ISERROR(PV($E$13,A1362,,D1362)),0,(PV($E$13,A1362,,D1362)))</f>
        <v/>
      </c>
      <c r="AW1361" s="161">
        <f>+IF(ISERROR(PV($E$13,A1362,,#REF!)),0,(PV($E$13,A1362,,#REF!)))</f>
        <v/>
      </c>
    </row>
    <row r="1362">
      <c r="AV1362" s="161">
        <f>+IF(ISERROR(PV($E$13,A1363,,D1363)),0,(PV($E$13,A1363,,D1363)))</f>
        <v/>
      </c>
      <c r="AW1362" s="161">
        <f>+IF(ISERROR(PV($E$13,A1363,,#REF!)),0,(PV($E$13,A1363,,#REF!)))</f>
        <v/>
      </c>
    </row>
    <row r="1363">
      <c r="AV1363" s="161">
        <f>+IF(ISERROR(PV($E$13,A1364,,D1364)),0,(PV($E$13,A1364,,D1364)))</f>
        <v/>
      </c>
      <c r="AW1363" s="161">
        <f>+IF(ISERROR(PV($E$13,A1364,,#REF!)),0,(PV($E$13,A1364,,#REF!)))</f>
        <v/>
      </c>
    </row>
    <row r="1364">
      <c r="AV1364" s="161">
        <f>+IF(ISERROR(PV($E$13,A1365,,D1365)),0,(PV($E$13,A1365,,D1365)))</f>
        <v/>
      </c>
      <c r="AW1364" s="161">
        <f>+IF(ISERROR(PV($E$13,A1365,,#REF!)),0,(PV($E$13,A1365,,#REF!)))</f>
        <v/>
      </c>
    </row>
    <row r="1365">
      <c r="AV1365" s="161">
        <f>+IF(ISERROR(PV($E$13,A1366,,D1366)),0,(PV($E$13,A1366,,D1366)))</f>
        <v/>
      </c>
      <c r="AW1365" s="161">
        <f>+IF(ISERROR(PV($E$13,A1366,,#REF!)),0,(PV($E$13,A1366,,#REF!)))</f>
        <v/>
      </c>
    </row>
    <row r="1366">
      <c r="AV1366" s="161">
        <f>+IF(ISERROR(PV($E$13,A1367,,D1367)),0,(PV($E$13,A1367,,D1367)))</f>
        <v/>
      </c>
      <c r="AW1366" s="161">
        <f>+IF(ISERROR(PV($E$13,A1367,,#REF!)),0,(PV($E$13,A1367,,#REF!)))</f>
        <v/>
      </c>
    </row>
    <row r="1367">
      <c r="AV1367" s="161">
        <f>+IF(ISERROR(PV($E$13,A1368,,D1368)),0,(PV($E$13,A1368,,D1368)))</f>
        <v/>
      </c>
      <c r="AW1367" s="161">
        <f>+IF(ISERROR(PV($E$13,A1368,,#REF!)),0,(PV($E$13,A1368,,#REF!)))</f>
        <v/>
      </c>
    </row>
    <row r="1368">
      <c r="AV1368" s="161">
        <f>+IF(ISERROR(PV($E$13,A1369,,D1369)),0,(PV($E$13,A1369,,D1369)))</f>
        <v/>
      </c>
      <c r="AW1368" s="161">
        <f>+IF(ISERROR(PV($E$13,A1369,,#REF!)),0,(PV($E$13,A1369,,#REF!)))</f>
        <v/>
      </c>
    </row>
    <row r="1369">
      <c r="AV1369" s="161">
        <f>+IF(ISERROR(PV($E$13,A1370,,D1370)),0,(PV($E$13,A1370,,D1370)))</f>
        <v/>
      </c>
      <c r="AW1369" s="161">
        <f>+IF(ISERROR(PV($E$13,A1370,,#REF!)),0,(PV($E$13,A1370,,#REF!)))</f>
        <v/>
      </c>
    </row>
    <row r="1370">
      <c r="AV1370" s="161">
        <f>+IF(ISERROR(PV($E$13,A1371,,D1371)),0,(PV($E$13,A1371,,D1371)))</f>
        <v/>
      </c>
      <c r="AW1370" s="161">
        <f>+IF(ISERROR(PV($E$13,A1371,,#REF!)),0,(PV($E$13,A1371,,#REF!)))</f>
        <v/>
      </c>
    </row>
    <row r="1371">
      <c r="AV1371" s="161">
        <f>+IF(ISERROR(PV($E$13,A1372,,D1372)),0,(PV($E$13,A1372,,D1372)))</f>
        <v/>
      </c>
      <c r="AW1371" s="161">
        <f>+IF(ISERROR(PV($E$13,A1372,,#REF!)),0,(PV($E$13,A1372,,#REF!)))</f>
        <v/>
      </c>
    </row>
    <row r="1372">
      <c r="AV1372" s="161">
        <f>+IF(ISERROR(PV($E$13,A1373,,D1373)),0,(PV($E$13,A1373,,D1373)))</f>
        <v/>
      </c>
      <c r="AW1372" s="161">
        <f>+IF(ISERROR(PV($E$13,A1373,,#REF!)),0,(PV($E$13,A1373,,#REF!)))</f>
        <v/>
      </c>
    </row>
    <row r="1373">
      <c r="AV1373" s="161">
        <f>+IF(ISERROR(PV($E$13,A1374,,D1374)),0,(PV($E$13,A1374,,D1374)))</f>
        <v/>
      </c>
      <c r="AW1373" s="161">
        <f>+IF(ISERROR(PV($E$13,A1374,,#REF!)),0,(PV($E$13,A1374,,#REF!)))</f>
        <v/>
      </c>
    </row>
    <row r="1374">
      <c r="AV1374" s="161">
        <f>+IF(ISERROR(PV($E$13,A1375,,D1375)),0,(PV($E$13,A1375,,D1375)))</f>
        <v/>
      </c>
      <c r="AW1374" s="161">
        <f>+IF(ISERROR(PV($E$13,A1375,,#REF!)),0,(PV($E$13,A1375,,#REF!)))</f>
        <v/>
      </c>
    </row>
    <row r="1375">
      <c r="AV1375" s="161">
        <f>+IF(ISERROR(PV($E$13,A1376,,D1376)),0,(PV($E$13,A1376,,D1376)))</f>
        <v/>
      </c>
      <c r="AW1375" s="161">
        <f>+IF(ISERROR(PV($E$13,A1376,,#REF!)),0,(PV($E$13,A1376,,#REF!)))</f>
        <v/>
      </c>
    </row>
    <row r="1376">
      <c r="AV1376" s="161">
        <f>+IF(ISERROR(PV($E$13,A1377,,D1377)),0,(PV($E$13,A1377,,D1377)))</f>
        <v/>
      </c>
      <c r="AW1376" s="161">
        <f>+IF(ISERROR(PV($E$13,A1377,,#REF!)),0,(PV($E$13,A1377,,#REF!)))</f>
        <v/>
      </c>
    </row>
    <row r="1377">
      <c r="AV1377" s="161">
        <f>+IF(ISERROR(PV($E$13,A1378,,D1378)),0,(PV($E$13,A1378,,D1378)))</f>
        <v/>
      </c>
      <c r="AW1377" s="161">
        <f>+IF(ISERROR(PV($E$13,A1378,,#REF!)),0,(PV($E$13,A1378,,#REF!)))</f>
        <v/>
      </c>
    </row>
    <row r="1378">
      <c r="AV1378" s="161">
        <f>+IF(ISERROR(PV($E$13,A1379,,D1379)),0,(PV($E$13,A1379,,D1379)))</f>
        <v/>
      </c>
      <c r="AW1378" s="161">
        <f>+IF(ISERROR(PV($E$13,A1379,,#REF!)),0,(PV($E$13,A1379,,#REF!)))</f>
        <v/>
      </c>
    </row>
    <row r="1379">
      <c r="AV1379" s="161">
        <f>+IF(ISERROR(PV($E$13,A1380,,D1380)),0,(PV($E$13,A1380,,D1380)))</f>
        <v/>
      </c>
      <c r="AW1379" s="161">
        <f>+IF(ISERROR(PV($E$13,A1380,,#REF!)),0,(PV($E$13,A1380,,#REF!)))</f>
        <v/>
      </c>
    </row>
    <row r="1380">
      <c r="AV1380" s="161">
        <f>+IF(ISERROR(PV($E$13,A1381,,D1381)),0,(PV($E$13,A1381,,D1381)))</f>
        <v/>
      </c>
      <c r="AW1380" s="161">
        <f>+IF(ISERROR(PV($E$13,A1381,,#REF!)),0,(PV($E$13,A1381,,#REF!)))</f>
        <v/>
      </c>
    </row>
    <row r="1381">
      <c r="AV1381" s="161">
        <f>+IF(ISERROR(PV($E$13,A1382,,D1382)),0,(PV($E$13,A1382,,D1382)))</f>
        <v/>
      </c>
      <c r="AW1381" s="161">
        <f>+IF(ISERROR(PV($E$13,A1382,,#REF!)),0,(PV($E$13,A1382,,#REF!)))</f>
        <v/>
      </c>
    </row>
    <row r="1382">
      <c r="AV1382" s="161">
        <f>+IF(ISERROR(PV($E$13,A1383,,D1383)),0,(PV($E$13,A1383,,D1383)))</f>
        <v/>
      </c>
      <c r="AW1382" s="161">
        <f>+IF(ISERROR(PV($E$13,A1383,,#REF!)),0,(PV($E$13,A1383,,#REF!)))</f>
        <v/>
      </c>
    </row>
    <row r="1383">
      <c r="AV1383" s="161">
        <f>+IF(ISERROR(PV($E$13,A1384,,D1384)),0,(PV($E$13,A1384,,D1384)))</f>
        <v/>
      </c>
      <c r="AW1383" s="161">
        <f>+IF(ISERROR(PV($E$13,A1384,,#REF!)),0,(PV($E$13,A1384,,#REF!)))</f>
        <v/>
      </c>
    </row>
    <row r="1384">
      <c r="AV1384" s="161">
        <f>+IF(ISERROR(PV($E$13,A1385,,D1385)),0,(PV($E$13,A1385,,D1385)))</f>
        <v/>
      </c>
      <c r="AW1384" s="161">
        <f>+IF(ISERROR(PV($E$13,A1385,,#REF!)),0,(PV($E$13,A1385,,#REF!)))</f>
        <v/>
      </c>
    </row>
    <row r="1385">
      <c r="AV1385" s="161">
        <f>+IF(ISERROR(PV($E$13,A1386,,D1386)),0,(PV($E$13,A1386,,D1386)))</f>
        <v/>
      </c>
      <c r="AW1385" s="161">
        <f>+IF(ISERROR(PV($E$13,A1386,,#REF!)),0,(PV($E$13,A1386,,#REF!)))</f>
        <v/>
      </c>
    </row>
    <row r="1386">
      <c r="AV1386" s="161">
        <f>+IF(ISERROR(PV($E$13,A1387,,D1387)),0,(PV($E$13,A1387,,D1387)))</f>
        <v/>
      </c>
      <c r="AW1386" s="161">
        <f>+IF(ISERROR(PV($E$13,A1387,,#REF!)),0,(PV($E$13,A1387,,#REF!)))</f>
        <v/>
      </c>
    </row>
    <row r="1387">
      <c r="AV1387" s="161">
        <f>+IF(ISERROR(PV($E$13,A1388,,D1388)),0,(PV($E$13,A1388,,D1388)))</f>
        <v/>
      </c>
      <c r="AW1387" s="161">
        <f>+IF(ISERROR(PV($E$13,A1388,,#REF!)),0,(PV($E$13,A1388,,#REF!)))</f>
        <v/>
      </c>
    </row>
    <row r="1388">
      <c r="AV1388" s="161">
        <f>+IF(ISERROR(PV($E$13,A1389,,D1389)),0,(PV($E$13,A1389,,D1389)))</f>
        <v/>
      </c>
      <c r="AW1388" s="161">
        <f>+IF(ISERROR(PV($E$13,A1389,,#REF!)),0,(PV($E$13,A1389,,#REF!)))</f>
        <v/>
      </c>
    </row>
    <row r="1389">
      <c r="AV1389" s="161">
        <f>+IF(ISERROR(PV($E$13,A1390,,D1390)),0,(PV($E$13,A1390,,D1390)))</f>
        <v/>
      </c>
      <c r="AW1389" s="161">
        <f>+IF(ISERROR(PV($E$13,A1390,,#REF!)),0,(PV($E$13,A1390,,#REF!)))</f>
        <v/>
      </c>
    </row>
    <row r="1390">
      <c r="AV1390" s="161">
        <f>+IF(ISERROR(PV($E$13,A1391,,D1391)),0,(PV($E$13,A1391,,D1391)))</f>
        <v/>
      </c>
      <c r="AW1390" s="161">
        <f>+IF(ISERROR(PV($E$13,A1391,,#REF!)),0,(PV($E$13,A1391,,#REF!)))</f>
        <v/>
      </c>
    </row>
    <row r="1391">
      <c r="AV1391" s="161">
        <f>+IF(ISERROR(PV($E$13,A1392,,D1392)),0,(PV($E$13,A1392,,D1392)))</f>
        <v/>
      </c>
      <c r="AW1391" s="161">
        <f>+IF(ISERROR(PV($E$13,A1392,,#REF!)),0,(PV($E$13,A1392,,#REF!)))</f>
        <v/>
      </c>
    </row>
    <row r="1392">
      <c r="AV1392" s="161">
        <f>+IF(ISERROR(PV($E$13,A1393,,D1393)),0,(PV($E$13,A1393,,D1393)))</f>
        <v/>
      </c>
      <c r="AW1392" s="161">
        <f>+IF(ISERROR(PV($E$13,A1393,,#REF!)),0,(PV($E$13,A1393,,#REF!)))</f>
        <v/>
      </c>
    </row>
    <row r="1393">
      <c r="AV1393" s="161">
        <f>+IF(ISERROR(PV($E$13,A1394,,D1394)),0,(PV($E$13,A1394,,D1394)))</f>
        <v/>
      </c>
      <c r="AW1393" s="161">
        <f>+IF(ISERROR(PV($E$13,A1394,,#REF!)),0,(PV($E$13,A1394,,#REF!)))</f>
        <v/>
      </c>
    </row>
    <row r="1394">
      <c r="AV1394" s="161">
        <f>+IF(ISERROR(PV($E$13,A1395,,D1395)),0,(PV($E$13,A1395,,D1395)))</f>
        <v/>
      </c>
      <c r="AW1394" s="161">
        <f>+IF(ISERROR(PV($E$13,A1395,,#REF!)),0,(PV($E$13,A1395,,#REF!)))</f>
        <v/>
      </c>
    </row>
    <row r="1395">
      <c r="AV1395" s="161">
        <f>+IF(ISERROR(PV($E$13,A1396,,D1396)),0,(PV($E$13,A1396,,D1396)))</f>
        <v/>
      </c>
      <c r="AW1395" s="161">
        <f>+IF(ISERROR(PV($E$13,A1396,,#REF!)),0,(PV($E$13,A1396,,#REF!)))</f>
        <v/>
      </c>
    </row>
    <row r="1396">
      <c r="AV1396" s="161">
        <f>+IF(ISERROR(PV($E$13,A1397,,D1397)),0,(PV($E$13,A1397,,D1397)))</f>
        <v/>
      </c>
      <c r="AW1396" s="161">
        <f>+IF(ISERROR(PV($E$13,A1397,,#REF!)),0,(PV($E$13,A1397,,#REF!)))</f>
        <v/>
      </c>
    </row>
    <row r="1397">
      <c r="AV1397" s="161">
        <f>+IF(ISERROR(PV($E$13,A1398,,D1398)),0,(PV($E$13,A1398,,D1398)))</f>
        <v/>
      </c>
      <c r="AW1397" s="161">
        <f>+IF(ISERROR(PV($E$13,A1398,,#REF!)),0,(PV($E$13,A1398,,#REF!)))</f>
        <v/>
      </c>
    </row>
    <row r="1398">
      <c r="AV1398" s="161">
        <f>+IF(ISERROR(PV($E$13,A1399,,D1399)),0,(PV($E$13,A1399,,D1399)))</f>
        <v/>
      </c>
      <c r="AW1398" s="161">
        <f>+IF(ISERROR(PV($E$13,A1399,,#REF!)),0,(PV($E$13,A1399,,#REF!)))</f>
        <v/>
      </c>
    </row>
    <row r="1399">
      <c r="AV1399" s="161">
        <f>+IF(ISERROR(PV($E$13,A1400,,D1400)),0,(PV($E$13,A1400,,D1400)))</f>
        <v/>
      </c>
      <c r="AW1399" s="161">
        <f>+IF(ISERROR(PV($E$13,A1400,,#REF!)),0,(PV($E$13,A1400,,#REF!)))</f>
        <v/>
      </c>
    </row>
    <row r="1400">
      <c r="AV1400" s="161">
        <f>+IF(ISERROR(PV($E$13,A1401,,D1401)),0,(PV($E$13,A1401,,D1401)))</f>
        <v/>
      </c>
      <c r="AW1400" s="161">
        <f>+IF(ISERROR(PV($E$13,A1401,,#REF!)),0,(PV($E$13,A1401,,#REF!)))</f>
        <v/>
      </c>
    </row>
    <row r="1401">
      <c r="AV1401" s="161">
        <f>+IF(ISERROR(PV($E$13,A1402,,D1402)),0,(PV($E$13,A1402,,D1402)))</f>
        <v/>
      </c>
      <c r="AW1401" s="161">
        <f>+IF(ISERROR(PV($E$13,A1402,,#REF!)),0,(PV($E$13,A1402,,#REF!)))</f>
        <v/>
      </c>
    </row>
    <row r="1402">
      <c r="AV1402" s="161">
        <f>+IF(ISERROR(PV($E$13,A1403,,D1403)),0,(PV($E$13,A1403,,D1403)))</f>
        <v/>
      </c>
      <c r="AW1402" s="161">
        <f>+IF(ISERROR(PV($E$13,A1403,,#REF!)),0,(PV($E$13,A1403,,#REF!)))</f>
        <v/>
      </c>
    </row>
    <row r="1403">
      <c r="AV1403" s="161">
        <f>+IF(ISERROR(PV($E$13,A1404,,D1404)),0,(PV($E$13,A1404,,D1404)))</f>
        <v/>
      </c>
      <c r="AW1403" s="161">
        <f>+IF(ISERROR(PV($E$13,A1404,,#REF!)),0,(PV($E$13,A1404,,#REF!)))</f>
        <v/>
      </c>
    </row>
    <row r="1404">
      <c r="AV1404" s="161">
        <f>+IF(ISERROR(PV($E$13,A1405,,D1405)),0,(PV($E$13,A1405,,D1405)))</f>
        <v/>
      </c>
      <c r="AW1404" s="161">
        <f>+IF(ISERROR(PV($E$13,A1405,,#REF!)),0,(PV($E$13,A1405,,#REF!)))</f>
        <v/>
      </c>
    </row>
    <row r="1405">
      <c r="AV1405" s="161">
        <f>+IF(ISERROR(PV($E$13,A1406,,D1406)),0,(PV($E$13,A1406,,D1406)))</f>
        <v/>
      </c>
      <c r="AW1405" s="161">
        <f>+IF(ISERROR(PV($E$13,A1406,,#REF!)),0,(PV($E$13,A1406,,#REF!)))</f>
        <v/>
      </c>
    </row>
    <row r="1406">
      <c r="AV1406" s="161">
        <f>+IF(ISERROR(PV($E$13,A1407,,D1407)),0,(PV($E$13,A1407,,D1407)))</f>
        <v/>
      </c>
      <c r="AW1406" s="161">
        <f>+IF(ISERROR(PV($E$13,A1407,,#REF!)),0,(PV($E$13,A1407,,#REF!)))</f>
        <v/>
      </c>
    </row>
    <row r="1407">
      <c r="AV1407" s="161">
        <f>+IF(ISERROR(PV($E$13,A1408,,D1408)),0,(PV($E$13,A1408,,D1408)))</f>
        <v/>
      </c>
      <c r="AW1407" s="161">
        <f>+IF(ISERROR(PV($E$13,A1408,,#REF!)),0,(PV($E$13,A1408,,#REF!)))</f>
        <v/>
      </c>
    </row>
    <row r="1408">
      <c r="AV1408" s="161">
        <f>+IF(ISERROR(PV($E$13,A1409,,D1409)),0,(PV($E$13,A1409,,D1409)))</f>
        <v/>
      </c>
      <c r="AW1408" s="161">
        <f>+IF(ISERROR(PV($E$13,A1409,,#REF!)),0,(PV($E$13,A1409,,#REF!)))</f>
        <v/>
      </c>
    </row>
    <row r="1409">
      <c r="AV1409" s="161">
        <f>+IF(ISERROR(PV($E$13,A1410,,D1410)),0,(PV($E$13,A1410,,D1410)))</f>
        <v/>
      </c>
      <c r="AW1409" s="161">
        <f>+IF(ISERROR(PV($E$13,A1410,,#REF!)),0,(PV($E$13,A1410,,#REF!)))</f>
        <v/>
      </c>
    </row>
    <row r="1410">
      <c r="AV1410" s="161">
        <f>+IF(ISERROR(PV($E$13,A1411,,D1411)),0,(PV($E$13,A1411,,D1411)))</f>
        <v/>
      </c>
      <c r="AW1410" s="161">
        <f>+IF(ISERROR(PV($E$13,A1411,,#REF!)),0,(PV($E$13,A1411,,#REF!)))</f>
        <v/>
      </c>
    </row>
    <row r="1411">
      <c r="AV1411" s="161">
        <f>+IF(ISERROR(PV($E$13,A1412,,D1412)),0,(PV($E$13,A1412,,D1412)))</f>
        <v/>
      </c>
      <c r="AW1411" s="161">
        <f>+IF(ISERROR(PV($E$13,A1412,,#REF!)),0,(PV($E$13,A1412,,#REF!)))</f>
        <v/>
      </c>
    </row>
    <row r="1412">
      <c r="AV1412" s="161">
        <f>+IF(ISERROR(PV($E$13,A1413,,D1413)),0,(PV($E$13,A1413,,D1413)))</f>
        <v/>
      </c>
      <c r="AW1412" s="161">
        <f>+IF(ISERROR(PV($E$13,A1413,,#REF!)),0,(PV($E$13,A1413,,#REF!)))</f>
        <v/>
      </c>
    </row>
    <row r="1413">
      <c r="AV1413" s="161">
        <f>+IF(ISERROR(PV($E$13,A1414,,D1414)),0,(PV($E$13,A1414,,D1414)))</f>
        <v/>
      </c>
      <c r="AW1413" s="161">
        <f>+IF(ISERROR(PV($E$13,A1414,,#REF!)),0,(PV($E$13,A1414,,#REF!)))</f>
        <v/>
      </c>
    </row>
    <row r="1414">
      <c r="AV1414" s="161">
        <f>+IF(ISERROR(PV($E$13,A1415,,D1415)),0,(PV($E$13,A1415,,D1415)))</f>
        <v/>
      </c>
      <c r="AW1414" s="161">
        <f>+IF(ISERROR(PV($E$13,A1415,,#REF!)),0,(PV($E$13,A1415,,#REF!)))</f>
        <v/>
      </c>
    </row>
    <row r="1415">
      <c r="AV1415" s="161">
        <f>+IF(ISERROR(PV($E$13,A1416,,D1416)),0,(PV($E$13,A1416,,D1416)))</f>
        <v/>
      </c>
      <c r="AW1415" s="161">
        <f>+IF(ISERROR(PV($E$13,A1416,,#REF!)),0,(PV($E$13,A1416,,#REF!)))</f>
        <v/>
      </c>
    </row>
    <row r="1416">
      <c r="AV1416" s="161">
        <f>+IF(ISERROR(PV($E$13,A1417,,D1417)),0,(PV($E$13,A1417,,D1417)))</f>
        <v/>
      </c>
      <c r="AW1416" s="161">
        <f>+IF(ISERROR(PV($E$13,A1417,,#REF!)),0,(PV($E$13,A1417,,#REF!)))</f>
        <v/>
      </c>
    </row>
    <row r="1417">
      <c r="AV1417" s="161">
        <f>+IF(ISERROR(PV($E$13,A1418,,D1418)),0,(PV($E$13,A1418,,D1418)))</f>
        <v/>
      </c>
      <c r="AW1417" s="161">
        <f>+IF(ISERROR(PV($E$13,A1418,,#REF!)),0,(PV($E$13,A1418,,#REF!)))</f>
        <v/>
      </c>
    </row>
    <row r="1418">
      <c r="AV1418" s="161">
        <f>+IF(ISERROR(PV($E$13,A1419,,D1419)),0,(PV($E$13,A1419,,D1419)))</f>
        <v/>
      </c>
      <c r="AW1418" s="161">
        <f>+IF(ISERROR(PV($E$13,A1419,,#REF!)),0,(PV($E$13,A1419,,#REF!)))</f>
        <v/>
      </c>
    </row>
    <row r="1419">
      <c r="AV1419" s="161">
        <f>+IF(ISERROR(PV($E$13,A1420,,D1420)),0,(PV($E$13,A1420,,D1420)))</f>
        <v/>
      </c>
      <c r="AW1419" s="161">
        <f>+IF(ISERROR(PV($E$13,A1420,,#REF!)),0,(PV($E$13,A1420,,#REF!)))</f>
        <v/>
      </c>
    </row>
    <row r="1420">
      <c r="AV1420" s="161">
        <f>+IF(ISERROR(PV($E$13,A1421,,D1421)),0,(PV($E$13,A1421,,D1421)))</f>
        <v/>
      </c>
      <c r="AW1420" s="161">
        <f>+IF(ISERROR(PV($E$13,A1421,,#REF!)),0,(PV($E$13,A1421,,#REF!)))</f>
        <v/>
      </c>
    </row>
    <row r="1421">
      <c r="AV1421" s="161">
        <f>+IF(ISERROR(PV($E$13,A1422,,D1422)),0,(PV($E$13,A1422,,D1422)))</f>
        <v/>
      </c>
      <c r="AW1421" s="161">
        <f>+IF(ISERROR(PV($E$13,A1422,,#REF!)),0,(PV($E$13,A1422,,#REF!)))</f>
        <v/>
      </c>
    </row>
    <row r="1422">
      <c r="AV1422" s="161">
        <f>+IF(ISERROR(PV($E$13,A1423,,D1423)),0,(PV($E$13,A1423,,D1423)))</f>
        <v/>
      </c>
      <c r="AW1422" s="161">
        <f>+IF(ISERROR(PV($E$13,A1423,,#REF!)),0,(PV($E$13,A1423,,#REF!)))</f>
        <v/>
      </c>
    </row>
    <row r="1423">
      <c r="AV1423" s="161">
        <f>+IF(ISERROR(PV($E$13,A1424,,D1424)),0,(PV($E$13,A1424,,D1424)))</f>
        <v/>
      </c>
      <c r="AW1423" s="161">
        <f>+IF(ISERROR(PV($E$13,A1424,,#REF!)),0,(PV($E$13,A1424,,#REF!)))</f>
        <v/>
      </c>
    </row>
    <row r="1424">
      <c r="AV1424" s="161">
        <f>+IF(ISERROR(PV($E$13,A1425,,D1425)),0,(PV($E$13,A1425,,D1425)))</f>
        <v/>
      </c>
      <c r="AW1424" s="161">
        <f>+IF(ISERROR(PV($E$13,A1425,,#REF!)),0,(PV($E$13,A1425,,#REF!)))</f>
        <v/>
      </c>
    </row>
    <row r="1425">
      <c r="AV1425" s="161">
        <f>+IF(ISERROR(PV($E$13,A1426,,D1426)),0,(PV($E$13,A1426,,D1426)))</f>
        <v/>
      </c>
      <c r="AW1425" s="161">
        <f>+IF(ISERROR(PV($E$13,A1426,,#REF!)),0,(PV($E$13,A1426,,#REF!)))</f>
        <v/>
      </c>
    </row>
    <row r="1426">
      <c r="AV1426" s="161">
        <f>+IF(ISERROR(PV($E$13,A1427,,D1427)),0,(PV($E$13,A1427,,D1427)))</f>
        <v/>
      </c>
      <c r="AW1426" s="161">
        <f>+IF(ISERROR(PV($E$13,A1427,,#REF!)),0,(PV($E$13,A1427,,#REF!)))</f>
        <v/>
      </c>
    </row>
    <row r="1427">
      <c r="AV1427" s="161">
        <f>+IF(ISERROR(PV($E$13,A1428,,D1428)),0,(PV($E$13,A1428,,D1428)))</f>
        <v/>
      </c>
      <c r="AW1427" s="161">
        <f>+IF(ISERROR(PV($E$13,A1428,,#REF!)),0,(PV($E$13,A1428,,#REF!)))</f>
        <v/>
      </c>
    </row>
    <row r="1428">
      <c r="AV1428" s="161">
        <f>+IF(ISERROR(PV($E$13,A1429,,D1429)),0,(PV($E$13,A1429,,D1429)))</f>
        <v/>
      </c>
      <c r="AW1428" s="161">
        <f>+IF(ISERROR(PV($E$13,A1429,,#REF!)),0,(PV($E$13,A1429,,#REF!)))</f>
        <v/>
      </c>
    </row>
    <row r="1429">
      <c r="AV1429" s="161">
        <f>+IF(ISERROR(PV($E$13,A1430,,D1430)),0,(PV($E$13,A1430,,D1430)))</f>
        <v/>
      </c>
      <c r="AW1429" s="161">
        <f>+IF(ISERROR(PV($E$13,A1430,,#REF!)),0,(PV($E$13,A1430,,#REF!)))</f>
        <v/>
      </c>
    </row>
    <row r="1430">
      <c r="AV1430" s="161">
        <f>+IF(ISERROR(PV($E$13,A1431,,D1431)),0,(PV($E$13,A1431,,D1431)))</f>
        <v/>
      </c>
      <c r="AW1430" s="161">
        <f>+IF(ISERROR(PV($E$13,A1431,,#REF!)),0,(PV($E$13,A1431,,#REF!)))</f>
        <v/>
      </c>
    </row>
    <row r="1431">
      <c r="AV1431" s="161">
        <f>+IF(ISERROR(PV($E$13,A1432,,D1432)),0,(PV($E$13,A1432,,D1432)))</f>
        <v/>
      </c>
      <c r="AW1431" s="161">
        <f>+IF(ISERROR(PV($E$13,A1432,,#REF!)),0,(PV($E$13,A1432,,#REF!)))</f>
        <v/>
      </c>
    </row>
    <row r="1432">
      <c r="AV1432" s="161">
        <f>+IF(ISERROR(PV($E$13,A1433,,D1433)),0,(PV($E$13,A1433,,D1433)))</f>
        <v/>
      </c>
      <c r="AW1432" s="161">
        <f>+IF(ISERROR(PV($E$13,A1433,,#REF!)),0,(PV($E$13,A1433,,#REF!)))</f>
        <v/>
      </c>
    </row>
    <row r="1433">
      <c r="AV1433" s="161">
        <f>+IF(ISERROR(PV($E$13,A1434,,D1434)),0,(PV($E$13,A1434,,D1434)))</f>
        <v/>
      </c>
      <c r="AW1433" s="161">
        <f>+IF(ISERROR(PV($E$13,A1434,,#REF!)),0,(PV($E$13,A1434,,#REF!)))</f>
        <v/>
      </c>
    </row>
    <row r="1434">
      <c r="AV1434" s="161">
        <f>+IF(ISERROR(PV($E$13,A1435,,D1435)),0,(PV($E$13,A1435,,D1435)))</f>
        <v/>
      </c>
      <c r="AW1434" s="161">
        <f>+IF(ISERROR(PV($E$13,A1435,,#REF!)),0,(PV($E$13,A1435,,#REF!)))</f>
        <v/>
      </c>
    </row>
    <row r="1435">
      <c r="AV1435" s="161">
        <f>+IF(ISERROR(PV($E$13,A1436,,D1436)),0,(PV($E$13,A1436,,D1436)))</f>
        <v/>
      </c>
      <c r="AW1435" s="161">
        <f>+IF(ISERROR(PV($E$13,A1436,,#REF!)),0,(PV($E$13,A1436,,#REF!)))</f>
        <v/>
      </c>
    </row>
    <row r="1436">
      <c r="AV1436" s="161">
        <f>+IF(ISERROR(PV($E$13,A1437,,D1437)),0,(PV($E$13,A1437,,D1437)))</f>
        <v/>
      </c>
      <c r="AW1436" s="161">
        <f>+IF(ISERROR(PV($E$13,A1437,,#REF!)),0,(PV($E$13,A1437,,#REF!)))</f>
        <v/>
      </c>
    </row>
    <row r="1437">
      <c r="AV1437" s="161">
        <f>+IF(ISERROR(PV($E$13,A1438,,D1438)),0,(PV($E$13,A1438,,D1438)))</f>
        <v/>
      </c>
      <c r="AW1437" s="161">
        <f>+IF(ISERROR(PV($E$13,A1438,,#REF!)),0,(PV($E$13,A1438,,#REF!)))</f>
        <v/>
      </c>
    </row>
    <row r="1438">
      <c r="AV1438" s="161">
        <f>+IF(ISERROR(PV($E$13,A1439,,D1439)),0,(PV($E$13,A1439,,D1439)))</f>
        <v/>
      </c>
      <c r="AW1438" s="161">
        <f>+IF(ISERROR(PV($E$13,A1439,,#REF!)),0,(PV($E$13,A1439,,#REF!)))</f>
        <v/>
      </c>
    </row>
    <row r="1439">
      <c r="AV1439" s="161">
        <f>+IF(ISERROR(PV($E$13,A1440,,D1440)),0,(PV($E$13,A1440,,D1440)))</f>
        <v/>
      </c>
      <c r="AW1439" s="161">
        <f>+IF(ISERROR(PV($E$13,A1440,,#REF!)),0,(PV($E$13,A1440,,#REF!)))</f>
        <v/>
      </c>
    </row>
    <row r="1440">
      <c r="AV1440" s="161">
        <f>+IF(ISERROR(PV($E$13,A1441,,D1441)),0,(PV($E$13,A1441,,D1441)))</f>
        <v/>
      </c>
      <c r="AW1440" s="161">
        <f>+IF(ISERROR(PV($E$13,A1441,,#REF!)),0,(PV($E$13,A1441,,#REF!)))</f>
        <v/>
      </c>
    </row>
    <row r="1441">
      <c r="AV1441" s="161">
        <f>+IF(ISERROR(PV($E$13,A1442,,D1442)),0,(PV($E$13,A1442,,D1442)))</f>
        <v/>
      </c>
      <c r="AW1441" s="161">
        <f>+IF(ISERROR(PV($E$13,A1442,,#REF!)),0,(PV($E$13,A1442,,#REF!)))</f>
        <v/>
      </c>
    </row>
    <row r="1442">
      <c r="AV1442" s="161">
        <f>+IF(ISERROR(PV($E$13,A1443,,D1443)),0,(PV($E$13,A1443,,D1443)))</f>
        <v/>
      </c>
      <c r="AW1442" s="161">
        <f>+IF(ISERROR(PV($E$13,A1443,,#REF!)),0,(PV($E$13,A1443,,#REF!)))</f>
        <v/>
      </c>
    </row>
    <row r="1443">
      <c r="AV1443" s="161">
        <f>+IF(ISERROR(PV($E$13,A1444,,D1444)),0,(PV($E$13,A1444,,D1444)))</f>
        <v/>
      </c>
      <c r="AW1443" s="161">
        <f>+IF(ISERROR(PV($E$13,A1444,,#REF!)),0,(PV($E$13,A1444,,#REF!)))</f>
        <v/>
      </c>
    </row>
    <row r="1444">
      <c r="AV1444" s="161">
        <f>+IF(ISERROR(PV($E$13,A1445,,D1445)),0,(PV($E$13,A1445,,D1445)))</f>
        <v/>
      </c>
      <c r="AW1444" s="161">
        <f>+IF(ISERROR(PV($E$13,A1445,,#REF!)),0,(PV($E$13,A1445,,#REF!)))</f>
        <v/>
      </c>
    </row>
    <row r="1445">
      <c r="AV1445" s="161">
        <f>+IF(ISERROR(PV($E$13,A1446,,D1446)),0,(PV($E$13,A1446,,D1446)))</f>
        <v/>
      </c>
      <c r="AW1445" s="161">
        <f>+IF(ISERROR(PV($E$13,A1446,,#REF!)),0,(PV($E$13,A1446,,#REF!)))</f>
        <v/>
      </c>
    </row>
    <row r="1446">
      <c r="AV1446" s="161">
        <f>+IF(ISERROR(PV($E$13,A1447,,D1447)),0,(PV($E$13,A1447,,D1447)))</f>
        <v/>
      </c>
      <c r="AW1446" s="161">
        <f>+IF(ISERROR(PV($E$13,A1447,,#REF!)),0,(PV($E$13,A1447,,#REF!)))</f>
        <v/>
      </c>
    </row>
    <row r="1447">
      <c r="AV1447" s="161">
        <f>+IF(ISERROR(PV($E$13,A1448,,D1448)),0,(PV($E$13,A1448,,D1448)))</f>
        <v/>
      </c>
      <c r="AW1447" s="161">
        <f>+IF(ISERROR(PV($E$13,A1448,,#REF!)),0,(PV($E$13,A1448,,#REF!)))</f>
        <v/>
      </c>
    </row>
    <row r="1448">
      <c r="AV1448" s="161">
        <f>+IF(ISERROR(PV($E$13,A1449,,D1449)),0,(PV($E$13,A1449,,D1449)))</f>
        <v/>
      </c>
      <c r="AW1448" s="161">
        <f>+IF(ISERROR(PV($E$13,A1449,,#REF!)),0,(PV($E$13,A1449,,#REF!)))</f>
        <v/>
      </c>
    </row>
    <row r="1449">
      <c r="AV1449" s="161">
        <f>+IF(ISERROR(PV($E$13,A1450,,D1450)),0,(PV($E$13,A1450,,D1450)))</f>
        <v/>
      </c>
      <c r="AW1449" s="161">
        <f>+IF(ISERROR(PV($E$13,A1450,,#REF!)),0,(PV($E$13,A1450,,#REF!)))</f>
        <v/>
      </c>
    </row>
    <row r="1450">
      <c r="AV1450" s="161">
        <f>+IF(ISERROR(PV($E$13,A1451,,D1451)),0,(PV($E$13,A1451,,D1451)))</f>
        <v/>
      </c>
      <c r="AW1450" s="161">
        <f>+IF(ISERROR(PV($E$13,A1451,,#REF!)),0,(PV($E$13,A1451,,#REF!)))</f>
        <v/>
      </c>
    </row>
    <row r="1451">
      <c r="AV1451" s="161">
        <f>+IF(ISERROR(PV($E$13,A1452,,D1452)),0,(PV($E$13,A1452,,D1452)))</f>
        <v/>
      </c>
      <c r="AW1451" s="161">
        <f>+IF(ISERROR(PV($E$13,A1452,,#REF!)),0,(PV($E$13,A1452,,#REF!)))</f>
        <v/>
      </c>
    </row>
    <row r="1452">
      <c r="AV1452" s="161">
        <f>+IF(ISERROR(PV($E$13,A1453,,D1453)),0,(PV($E$13,A1453,,D1453)))</f>
        <v/>
      </c>
      <c r="AW1452" s="161">
        <f>+IF(ISERROR(PV($E$13,A1453,,#REF!)),0,(PV($E$13,A1453,,#REF!)))</f>
        <v/>
      </c>
    </row>
    <row r="1453">
      <c r="AV1453" s="161">
        <f>+IF(ISERROR(PV($E$13,A1454,,D1454)),0,(PV($E$13,A1454,,D1454)))</f>
        <v/>
      </c>
      <c r="AW1453" s="161">
        <f>+IF(ISERROR(PV($E$13,A1454,,#REF!)),0,(PV($E$13,A1454,,#REF!)))</f>
        <v/>
      </c>
    </row>
    <row r="1454">
      <c r="AV1454" s="161">
        <f>+IF(ISERROR(PV($E$13,A1455,,D1455)),0,(PV($E$13,A1455,,D1455)))</f>
        <v/>
      </c>
      <c r="AW1454" s="161">
        <f>+IF(ISERROR(PV($E$13,A1455,,#REF!)),0,(PV($E$13,A1455,,#REF!)))</f>
        <v/>
      </c>
    </row>
    <row r="1455">
      <c r="AV1455" s="161">
        <f>+IF(ISERROR(PV($E$13,A1456,,D1456)),0,(PV($E$13,A1456,,D1456)))</f>
        <v/>
      </c>
      <c r="AW1455" s="161">
        <f>+IF(ISERROR(PV($E$13,A1456,,#REF!)),0,(PV($E$13,A1456,,#REF!)))</f>
        <v/>
      </c>
    </row>
    <row r="1456">
      <c r="AV1456" s="161">
        <f>+IF(ISERROR(PV($E$13,A1457,,D1457)),0,(PV($E$13,A1457,,D1457)))</f>
        <v/>
      </c>
      <c r="AW1456" s="161">
        <f>+IF(ISERROR(PV($E$13,A1457,,#REF!)),0,(PV($E$13,A1457,,#REF!)))</f>
        <v/>
      </c>
    </row>
    <row r="1457">
      <c r="AV1457" s="161">
        <f>+IF(ISERROR(PV($E$13,A1458,,D1458)),0,(PV($E$13,A1458,,D1458)))</f>
        <v/>
      </c>
      <c r="AW1457" s="161">
        <f>+IF(ISERROR(PV($E$13,A1458,,#REF!)),0,(PV($E$13,A1458,,#REF!)))</f>
        <v/>
      </c>
    </row>
    <row r="1458">
      <c r="AV1458" s="161">
        <f>+IF(ISERROR(PV($E$13,A1459,,D1459)),0,(PV($E$13,A1459,,D1459)))</f>
        <v/>
      </c>
      <c r="AW1458" s="161">
        <f>+IF(ISERROR(PV($E$13,A1459,,#REF!)),0,(PV($E$13,A1459,,#REF!)))</f>
        <v/>
      </c>
    </row>
    <row r="1459">
      <c r="AV1459" s="161">
        <f>+IF(ISERROR(PV($E$13,A1460,,D1460)),0,(PV($E$13,A1460,,D1460)))</f>
        <v/>
      </c>
      <c r="AW1459" s="161">
        <f>+IF(ISERROR(PV($E$13,A1460,,#REF!)),0,(PV($E$13,A1460,,#REF!)))</f>
        <v/>
      </c>
    </row>
    <row r="1460">
      <c r="AV1460" s="161">
        <f>+IF(ISERROR(PV($E$13,A1461,,D1461)),0,(PV($E$13,A1461,,D1461)))</f>
        <v/>
      </c>
      <c r="AW1460" s="161">
        <f>+IF(ISERROR(PV($E$13,A1461,,#REF!)),0,(PV($E$13,A1461,,#REF!)))</f>
        <v/>
      </c>
    </row>
    <row r="1461">
      <c r="AV1461" s="161">
        <f>+IF(ISERROR(PV($E$13,A1462,,D1462)),0,(PV($E$13,A1462,,D1462)))</f>
        <v/>
      </c>
      <c r="AW1461" s="161">
        <f>+IF(ISERROR(PV($E$13,A1462,,#REF!)),0,(PV($E$13,A1462,,#REF!)))</f>
        <v/>
      </c>
    </row>
    <row r="1462">
      <c r="AV1462" s="161">
        <f>+IF(ISERROR(PV($E$13,A1463,,D1463)),0,(PV($E$13,A1463,,D1463)))</f>
        <v/>
      </c>
      <c r="AW1462" s="161">
        <f>+IF(ISERROR(PV($E$13,A1463,,#REF!)),0,(PV($E$13,A1463,,#REF!)))</f>
        <v/>
      </c>
    </row>
    <row r="1463">
      <c r="AV1463" s="161">
        <f>+IF(ISERROR(PV($E$13,A1464,,D1464)),0,(PV($E$13,A1464,,D1464)))</f>
        <v/>
      </c>
      <c r="AW1463" s="161">
        <f>+IF(ISERROR(PV($E$13,A1464,,#REF!)),0,(PV($E$13,A1464,,#REF!)))</f>
        <v/>
      </c>
    </row>
    <row r="1464">
      <c r="AV1464" s="161">
        <f>+IF(ISERROR(PV($E$13,A1465,,D1465)),0,(PV($E$13,A1465,,D1465)))</f>
        <v/>
      </c>
      <c r="AW1464" s="161">
        <f>+IF(ISERROR(PV($E$13,A1465,,#REF!)),0,(PV($E$13,A1465,,#REF!)))</f>
        <v/>
      </c>
    </row>
    <row r="1465">
      <c r="AV1465" s="161">
        <f>+IF(ISERROR(PV($E$13,A1466,,D1466)),0,(PV($E$13,A1466,,D1466)))</f>
        <v/>
      </c>
      <c r="AW1465" s="161">
        <f>+IF(ISERROR(PV($E$13,A1466,,#REF!)),0,(PV($E$13,A1466,,#REF!)))</f>
        <v/>
      </c>
    </row>
    <row r="1466">
      <c r="AV1466" s="161">
        <f>+IF(ISERROR(PV($E$13,A1467,,D1467)),0,(PV($E$13,A1467,,D1467)))</f>
        <v/>
      </c>
      <c r="AW1466" s="161">
        <f>+IF(ISERROR(PV($E$13,A1467,,#REF!)),0,(PV($E$13,A1467,,#REF!)))</f>
        <v/>
      </c>
    </row>
    <row r="1467">
      <c r="AV1467" s="161">
        <f>+IF(ISERROR(PV($E$13,A1468,,D1468)),0,(PV($E$13,A1468,,D1468)))</f>
        <v/>
      </c>
      <c r="AW1467" s="161">
        <f>+IF(ISERROR(PV($E$13,A1468,,#REF!)),0,(PV($E$13,A1468,,#REF!)))</f>
        <v/>
      </c>
    </row>
    <row r="1468">
      <c r="AV1468" s="161">
        <f>+IF(ISERROR(PV($E$13,A1469,,D1469)),0,(PV($E$13,A1469,,D1469)))</f>
        <v/>
      </c>
      <c r="AW1468" s="161">
        <f>+IF(ISERROR(PV($E$13,A1469,,#REF!)),0,(PV($E$13,A1469,,#REF!)))</f>
        <v/>
      </c>
    </row>
    <row r="1469">
      <c r="AV1469" s="161">
        <f>+IF(ISERROR(PV($E$13,A1470,,D1470)),0,(PV($E$13,A1470,,D1470)))</f>
        <v/>
      </c>
      <c r="AW1469" s="161">
        <f>+IF(ISERROR(PV($E$13,A1470,,#REF!)),0,(PV($E$13,A1470,,#REF!)))</f>
        <v/>
      </c>
    </row>
    <row r="1470">
      <c r="AV1470" s="161">
        <f>+IF(ISERROR(PV($E$13,A1471,,D1471)),0,(PV($E$13,A1471,,D1471)))</f>
        <v/>
      </c>
      <c r="AW1470" s="161">
        <f>+IF(ISERROR(PV($E$13,A1471,,#REF!)),0,(PV($E$13,A1471,,#REF!)))</f>
        <v/>
      </c>
    </row>
    <row r="1471">
      <c r="AV1471" s="161">
        <f>+IF(ISERROR(PV($E$13,A1472,,D1472)),0,(PV($E$13,A1472,,D1472)))</f>
        <v/>
      </c>
      <c r="AW1471" s="161">
        <f>+IF(ISERROR(PV($E$13,A1472,,#REF!)),0,(PV($E$13,A1472,,#REF!)))</f>
        <v/>
      </c>
    </row>
    <row r="1472">
      <c r="AV1472" s="161">
        <f>+IF(ISERROR(PV($E$13,A1473,,D1473)),0,(PV($E$13,A1473,,D1473)))</f>
        <v/>
      </c>
      <c r="AW1472" s="161">
        <f>+IF(ISERROR(PV($E$13,A1473,,#REF!)),0,(PV($E$13,A1473,,#REF!)))</f>
        <v/>
      </c>
    </row>
    <row r="1473">
      <c r="AV1473" s="161">
        <f>+IF(ISERROR(PV($E$13,A1474,,D1474)),0,(PV($E$13,A1474,,D1474)))</f>
        <v/>
      </c>
      <c r="AW1473" s="161">
        <f>+IF(ISERROR(PV($E$13,A1474,,#REF!)),0,(PV($E$13,A1474,,#REF!)))</f>
        <v/>
      </c>
    </row>
    <row r="1474">
      <c r="AV1474" s="161">
        <f>+IF(ISERROR(PV($E$13,A1475,,D1475)),0,(PV($E$13,A1475,,D1475)))</f>
        <v/>
      </c>
      <c r="AW1474" s="161">
        <f>+IF(ISERROR(PV($E$13,A1475,,#REF!)),0,(PV($E$13,A1475,,#REF!)))</f>
        <v/>
      </c>
    </row>
    <row r="1475">
      <c r="AV1475" s="161">
        <f>+IF(ISERROR(PV($E$13,A1476,,D1476)),0,(PV($E$13,A1476,,D1476)))</f>
        <v/>
      </c>
      <c r="AW1475" s="161">
        <f>+IF(ISERROR(PV($E$13,A1476,,#REF!)),0,(PV($E$13,A1476,,#REF!)))</f>
        <v/>
      </c>
    </row>
    <row r="1476">
      <c r="AV1476" s="161">
        <f>+IF(ISERROR(PV($E$13,A1477,,D1477)),0,(PV($E$13,A1477,,D1477)))</f>
        <v/>
      </c>
      <c r="AW1476" s="161">
        <f>+IF(ISERROR(PV($E$13,A1477,,#REF!)),0,(PV($E$13,A1477,,#REF!)))</f>
        <v/>
      </c>
    </row>
    <row r="1477">
      <c r="AV1477" s="161">
        <f>+IF(ISERROR(PV($E$13,A1478,,D1478)),0,(PV($E$13,A1478,,D1478)))</f>
        <v/>
      </c>
      <c r="AW1477" s="161">
        <f>+IF(ISERROR(PV($E$13,A1478,,#REF!)),0,(PV($E$13,A1478,,#REF!)))</f>
        <v/>
      </c>
    </row>
    <row r="1478">
      <c r="AV1478" s="161">
        <f>+IF(ISERROR(PV($E$13,A1479,,D1479)),0,(PV($E$13,A1479,,D1479)))</f>
        <v/>
      </c>
      <c r="AW1478" s="161">
        <f>+IF(ISERROR(PV($E$13,A1479,,#REF!)),0,(PV($E$13,A1479,,#REF!)))</f>
        <v/>
      </c>
    </row>
    <row r="1479">
      <c r="AV1479" s="161">
        <f>+IF(ISERROR(PV($E$13,A1480,,D1480)),0,(PV($E$13,A1480,,D1480)))</f>
        <v/>
      </c>
      <c r="AW1479" s="161">
        <f>+IF(ISERROR(PV($E$13,A1480,,#REF!)),0,(PV($E$13,A1480,,#REF!)))</f>
        <v/>
      </c>
    </row>
    <row r="1480">
      <c r="AV1480" s="161">
        <f>+IF(ISERROR(PV($E$13,A1481,,D1481)),0,(PV($E$13,A1481,,D1481)))</f>
        <v/>
      </c>
      <c r="AW1480" s="161">
        <f>+IF(ISERROR(PV($E$13,A1481,,#REF!)),0,(PV($E$13,A1481,,#REF!)))</f>
        <v/>
      </c>
    </row>
    <row r="1481">
      <c r="AV1481" s="161">
        <f>+IF(ISERROR(PV($E$13,A1482,,D1482)),0,(PV($E$13,A1482,,D1482)))</f>
        <v/>
      </c>
      <c r="AW1481" s="161">
        <f>+IF(ISERROR(PV($E$13,A1482,,#REF!)),0,(PV($E$13,A1482,,#REF!)))</f>
        <v/>
      </c>
    </row>
    <row r="1482">
      <c r="AV1482" s="161">
        <f>+IF(ISERROR(PV($E$13,A1483,,D1483)),0,(PV($E$13,A1483,,D1483)))</f>
        <v/>
      </c>
      <c r="AW1482" s="161">
        <f>+IF(ISERROR(PV($E$13,A1483,,#REF!)),0,(PV($E$13,A1483,,#REF!)))</f>
        <v/>
      </c>
    </row>
    <row r="1483">
      <c r="AV1483" s="161">
        <f>+IF(ISERROR(PV($E$13,A1484,,D1484)),0,(PV($E$13,A1484,,D1484)))</f>
        <v/>
      </c>
      <c r="AW1483" s="161">
        <f>+IF(ISERROR(PV($E$13,A1484,,#REF!)),0,(PV($E$13,A1484,,#REF!)))</f>
        <v/>
      </c>
    </row>
    <row r="1484">
      <c r="AV1484" s="161">
        <f>+IF(ISERROR(PV($E$13,A1485,,D1485)),0,(PV($E$13,A1485,,D1485)))</f>
        <v/>
      </c>
      <c r="AW1484" s="161">
        <f>+IF(ISERROR(PV($E$13,A1485,,#REF!)),0,(PV($E$13,A1485,,#REF!)))</f>
        <v/>
      </c>
    </row>
    <row r="1485">
      <c r="AV1485" s="161">
        <f>+IF(ISERROR(PV($E$13,A1486,,D1486)),0,(PV($E$13,A1486,,D1486)))</f>
        <v/>
      </c>
      <c r="AW1485" s="161">
        <f>+IF(ISERROR(PV($E$13,A1486,,#REF!)),0,(PV($E$13,A1486,,#REF!)))</f>
        <v/>
      </c>
    </row>
    <row r="1486">
      <c r="AV1486" s="161">
        <f>+IF(ISERROR(PV($E$13,A1487,,D1487)),0,(PV($E$13,A1487,,D1487)))</f>
        <v/>
      </c>
      <c r="AW1486" s="161">
        <f>+IF(ISERROR(PV($E$13,A1487,,#REF!)),0,(PV($E$13,A1487,,#REF!)))</f>
        <v/>
      </c>
    </row>
    <row r="1487">
      <c r="AV1487" s="161">
        <f>+IF(ISERROR(PV($E$13,A1488,,D1488)),0,(PV($E$13,A1488,,D1488)))</f>
        <v/>
      </c>
      <c r="AW1487" s="161">
        <f>+IF(ISERROR(PV($E$13,A1488,,#REF!)),0,(PV($E$13,A1488,,#REF!)))</f>
        <v/>
      </c>
    </row>
    <row r="1488">
      <c r="AV1488" s="161">
        <f>+IF(ISERROR(PV($E$13,A1489,,D1489)),0,(PV($E$13,A1489,,D1489)))</f>
        <v/>
      </c>
      <c r="AW1488" s="161">
        <f>+IF(ISERROR(PV($E$13,A1489,,#REF!)),0,(PV($E$13,A1489,,#REF!)))</f>
        <v/>
      </c>
    </row>
    <row r="1489">
      <c r="AV1489" s="161">
        <f>+IF(ISERROR(PV($E$13,A1490,,D1490)),0,(PV($E$13,A1490,,D1490)))</f>
        <v/>
      </c>
      <c r="AW1489" s="161">
        <f>+IF(ISERROR(PV($E$13,A1490,,#REF!)),0,(PV($E$13,A1490,,#REF!)))</f>
        <v/>
      </c>
    </row>
    <row r="1490">
      <c r="AV1490" s="161">
        <f>+IF(ISERROR(PV($E$13,A1491,,D1491)),0,(PV($E$13,A1491,,D1491)))</f>
        <v/>
      </c>
      <c r="AW1490" s="161">
        <f>+IF(ISERROR(PV($E$13,A1491,,#REF!)),0,(PV($E$13,A1491,,#REF!)))</f>
        <v/>
      </c>
    </row>
    <row r="1491">
      <c r="AV1491" s="161">
        <f>+IF(ISERROR(PV($E$13,A1492,,D1492)),0,(PV($E$13,A1492,,D1492)))</f>
        <v/>
      </c>
      <c r="AW1491" s="161">
        <f>+IF(ISERROR(PV($E$13,A1492,,#REF!)),0,(PV($E$13,A1492,,#REF!)))</f>
        <v/>
      </c>
    </row>
    <row r="1492">
      <c r="AV1492" s="161">
        <f>+IF(ISERROR(PV($E$13,A1493,,D1493)),0,(PV($E$13,A1493,,D1493)))</f>
        <v/>
      </c>
      <c r="AW1492" s="161">
        <f>+IF(ISERROR(PV($E$13,A1493,,#REF!)),0,(PV($E$13,A1493,,#REF!)))</f>
        <v/>
      </c>
    </row>
    <row r="1493">
      <c r="AV1493" s="161">
        <f>+IF(ISERROR(PV($E$13,A1494,,D1494)),0,(PV($E$13,A1494,,D1494)))</f>
        <v/>
      </c>
      <c r="AW1493" s="161">
        <f>+IF(ISERROR(PV($E$13,A1494,,#REF!)),0,(PV($E$13,A1494,,#REF!)))</f>
        <v/>
      </c>
    </row>
    <row r="1494">
      <c r="AV1494" s="161">
        <f>+IF(ISERROR(PV($E$13,A1495,,D1495)),0,(PV($E$13,A1495,,D1495)))</f>
        <v/>
      </c>
      <c r="AW1494" s="161">
        <f>+IF(ISERROR(PV($E$13,A1495,,#REF!)),0,(PV($E$13,A1495,,#REF!)))</f>
        <v/>
      </c>
    </row>
    <row r="1495">
      <c r="AV1495" s="161">
        <f>+IF(ISERROR(PV($E$13,A1496,,D1496)),0,(PV($E$13,A1496,,D1496)))</f>
        <v/>
      </c>
      <c r="AW1495" s="161">
        <f>+IF(ISERROR(PV($E$13,A1496,,#REF!)),0,(PV($E$13,A1496,,#REF!)))</f>
        <v/>
      </c>
    </row>
    <row r="1496">
      <c r="AV1496" s="161">
        <f>+IF(ISERROR(PV($E$13,A1497,,D1497)),0,(PV($E$13,A1497,,D1497)))</f>
        <v/>
      </c>
      <c r="AW1496" s="161">
        <f>+IF(ISERROR(PV($E$13,A1497,,#REF!)),0,(PV($E$13,A1497,,#REF!)))</f>
        <v/>
      </c>
    </row>
    <row r="1497">
      <c r="AV1497" s="161">
        <f>+IF(ISERROR(PV($E$13,A1498,,D1498)),0,(PV($E$13,A1498,,D1498)))</f>
        <v/>
      </c>
      <c r="AW1497" s="161">
        <f>+IF(ISERROR(PV($E$13,A1498,,#REF!)),0,(PV($E$13,A1498,,#REF!)))</f>
        <v/>
      </c>
    </row>
    <row r="1498">
      <c r="AV1498" s="161">
        <f>+IF(ISERROR(PV($E$13,A1499,,D1499)),0,(PV($E$13,A1499,,D1499)))</f>
        <v/>
      </c>
      <c r="AW1498" s="161">
        <f>+IF(ISERROR(PV($E$13,A1499,,#REF!)),0,(PV($E$13,A1499,,#REF!)))</f>
        <v/>
      </c>
    </row>
    <row r="1499">
      <c r="AV1499" s="161">
        <f>+IF(ISERROR(PV($E$13,A1500,,D1500)),0,(PV($E$13,A1500,,D1500)))</f>
        <v/>
      </c>
      <c r="AW1499" s="161">
        <f>+IF(ISERROR(PV($E$13,A1500,,#REF!)),0,(PV($E$13,A1500,,#REF!)))</f>
        <v/>
      </c>
    </row>
    <row r="1500">
      <c r="AV1500" s="161">
        <f>+IF(ISERROR(PV($E$13,A1501,,D1501)),0,(PV($E$13,A1501,,D1501)))</f>
        <v/>
      </c>
      <c r="AW1500" s="161">
        <f>+IF(ISERROR(PV($E$13,A1501,,#REF!)),0,(PV($E$13,A1501,,#REF!)))</f>
        <v/>
      </c>
    </row>
    <row r="1501">
      <c r="AV1501" s="161">
        <f>+IF(ISERROR(PV($E$13,A1502,,D1502)),0,(PV($E$13,A1502,,D1502)))</f>
        <v/>
      </c>
      <c r="AW1501" s="161">
        <f>+IF(ISERROR(PV($E$13,A1502,,#REF!)),0,(PV($E$13,A1502,,#REF!)))</f>
        <v/>
      </c>
    </row>
    <row r="1502">
      <c r="AV1502" s="161">
        <f>+IF(ISERROR(PV($E$13,A1503,,D1503)),0,(PV($E$13,A1503,,D1503)))</f>
        <v/>
      </c>
      <c r="AW1502" s="161">
        <f>+IF(ISERROR(PV($E$13,A1503,,#REF!)),0,(PV($E$13,A1503,,#REF!)))</f>
        <v/>
      </c>
    </row>
    <row r="1503">
      <c r="AV1503" s="161">
        <f>+IF(ISERROR(PV($E$13,A1504,,D1504)),0,(PV($E$13,A1504,,D1504)))</f>
        <v/>
      </c>
      <c r="AW1503" s="161">
        <f>+IF(ISERROR(PV($E$13,A1504,,#REF!)),0,(PV($E$13,A1504,,#REF!)))</f>
        <v/>
      </c>
    </row>
    <row r="1504">
      <c r="AV1504" s="161">
        <f>+IF(ISERROR(PV($E$13,A1505,,D1505)),0,(PV($E$13,A1505,,D1505)))</f>
        <v/>
      </c>
      <c r="AW1504" s="161">
        <f>+IF(ISERROR(PV($E$13,A1505,,#REF!)),0,(PV($E$13,A1505,,#REF!)))</f>
        <v/>
      </c>
    </row>
    <row r="1505">
      <c r="AV1505" s="161">
        <f>+IF(ISERROR(PV($E$13,A1506,,D1506)),0,(PV($E$13,A1506,,D1506)))</f>
        <v/>
      </c>
      <c r="AW1505" s="161">
        <f>+IF(ISERROR(PV($E$13,A1506,,#REF!)),0,(PV($E$13,A1506,,#REF!)))</f>
        <v/>
      </c>
    </row>
    <row r="1506">
      <c r="AV1506" s="161">
        <f>+IF(ISERROR(PV($E$13,A1507,,D1507)),0,(PV($E$13,A1507,,D1507)))</f>
        <v/>
      </c>
      <c r="AW1506" s="161">
        <f>+IF(ISERROR(PV($E$13,A1507,,#REF!)),0,(PV($E$13,A1507,,#REF!)))</f>
        <v/>
      </c>
    </row>
    <row r="1507">
      <c r="AV1507" s="161">
        <f>+IF(ISERROR(PV($E$13,A1508,,D1508)),0,(PV($E$13,A1508,,D1508)))</f>
        <v/>
      </c>
      <c r="AW1507" s="161">
        <f>+IF(ISERROR(PV($E$13,A1508,,#REF!)),0,(PV($E$13,A1508,,#REF!)))</f>
        <v/>
      </c>
    </row>
    <row r="1508">
      <c r="AV1508" s="161">
        <f>+IF(ISERROR(PV($E$13,A1509,,D1509)),0,(PV($E$13,A1509,,D1509)))</f>
        <v/>
      </c>
      <c r="AW1508" s="161">
        <f>+IF(ISERROR(PV($E$13,A1509,,#REF!)),0,(PV($E$13,A1509,,#REF!)))</f>
        <v/>
      </c>
    </row>
    <row r="1509">
      <c r="AV1509" s="161">
        <f>+IF(ISERROR(PV($E$13,A1510,,D1510)),0,(PV($E$13,A1510,,D1510)))</f>
        <v/>
      </c>
      <c r="AW1509" s="161">
        <f>+IF(ISERROR(PV($E$13,A1510,,#REF!)),0,(PV($E$13,A1510,,#REF!)))</f>
        <v/>
      </c>
    </row>
    <row r="1510">
      <c r="AV1510" s="161">
        <f>+IF(ISERROR(PV($E$13,A1511,,D1511)),0,(PV($E$13,A1511,,D1511)))</f>
        <v/>
      </c>
      <c r="AW1510" s="161">
        <f>+IF(ISERROR(PV($E$13,A1511,,#REF!)),0,(PV($E$13,A1511,,#REF!)))</f>
        <v/>
      </c>
    </row>
    <row r="1511">
      <c r="AV1511" s="161">
        <f>+IF(ISERROR(PV($E$13,A1512,,D1512)),0,(PV($E$13,A1512,,D1512)))</f>
        <v/>
      </c>
      <c r="AW1511" s="161">
        <f>+IF(ISERROR(PV($E$13,A1512,,#REF!)),0,(PV($E$13,A1512,,#REF!)))</f>
        <v/>
      </c>
    </row>
    <row r="1512">
      <c r="AV1512" s="161">
        <f>+IF(ISERROR(PV($E$13,A1513,,D1513)),0,(PV($E$13,A1513,,D1513)))</f>
        <v/>
      </c>
      <c r="AW1512" s="161">
        <f>+IF(ISERROR(PV($E$13,A1513,,#REF!)),0,(PV($E$13,A1513,,#REF!)))</f>
        <v/>
      </c>
    </row>
    <row r="1513">
      <c r="AV1513" s="161">
        <f>+IF(ISERROR(PV($E$13,A1514,,D1514)),0,(PV($E$13,A1514,,D1514)))</f>
        <v/>
      </c>
      <c r="AW1513" s="161">
        <f>+IF(ISERROR(PV($E$13,A1514,,#REF!)),0,(PV($E$13,A1514,,#REF!)))</f>
        <v/>
      </c>
    </row>
    <row r="1514">
      <c r="AV1514" s="161">
        <f>+IF(ISERROR(PV($E$13,A1515,,D1515)),0,(PV($E$13,A1515,,D1515)))</f>
        <v/>
      </c>
      <c r="AW1514" s="161">
        <f>+IF(ISERROR(PV($E$13,A1515,,#REF!)),0,(PV($E$13,A1515,,#REF!)))</f>
        <v/>
      </c>
    </row>
    <row r="1515">
      <c r="AV1515" s="161">
        <f>+IF(ISERROR(PV($E$13,A1516,,D1516)),0,(PV($E$13,A1516,,D1516)))</f>
        <v/>
      </c>
      <c r="AW1515" s="161">
        <f>+IF(ISERROR(PV($E$13,A1516,,#REF!)),0,(PV($E$13,A1516,,#REF!)))</f>
        <v/>
      </c>
    </row>
    <row r="1516">
      <c r="AV1516" s="161">
        <f>+IF(ISERROR(PV($E$13,A1517,,D1517)),0,(PV($E$13,A1517,,D1517)))</f>
        <v/>
      </c>
      <c r="AW1516" s="161">
        <f>+IF(ISERROR(PV($E$13,A1517,,#REF!)),0,(PV($E$13,A1517,,#REF!)))</f>
        <v/>
      </c>
    </row>
    <row r="1517">
      <c r="AV1517" s="161">
        <f>+IF(ISERROR(PV($E$13,A1518,,D1518)),0,(PV($E$13,A1518,,D1518)))</f>
        <v/>
      </c>
      <c r="AW1517" s="161">
        <f>+IF(ISERROR(PV($E$13,A1518,,#REF!)),0,(PV($E$13,A1518,,#REF!)))</f>
        <v/>
      </c>
    </row>
    <row r="1518">
      <c r="AV1518" s="161">
        <f>+IF(ISERROR(PV($E$13,A1519,,D1519)),0,(PV($E$13,A1519,,D1519)))</f>
        <v/>
      </c>
      <c r="AW1518" s="161">
        <f>+IF(ISERROR(PV($E$13,A1519,,#REF!)),0,(PV($E$13,A1519,,#REF!)))</f>
        <v/>
      </c>
    </row>
    <row r="1519">
      <c r="AV1519" s="161">
        <f>+IF(ISERROR(PV($E$13,A1520,,D1520)),0,(PV($E$13,A1520,,D1520)))</f>
        <v/>
      </c>
      <c r="AW1519" s="161">
        <f>+IF(ISERROR(PV($E$13,A1520,,#REF!)),0,(PV($E$13,A1520,,#REF!)))</f>
        <v/>
      </c>
    </row>
    <row r="1520">
      <c r="AV1520" s="161">
        <f>+IF(ISERROR(PV($E$13,A1521,,D1521)),0,(PV($E$13,A1521,,D1521)))</f>
        <v/>
      </c>
      <c r="AW1520" s="161">
        <f>+IF(ISERROR(PV($E$13,A1521,,#REF!)),0,(PV($E$13,A1521,,#REF!)))</f>
        <v/>
      </c>
    </row>
    <row r="1521">
      <c r="AV1521" s="161">
        <f>+IF(ISERROR(PV($E$13,A1522,,D1522)),0,(PV($E$13,A1522,,D1522)))</f>
        <v/>
      </c>
      <c r="AW1521" s="161">
        <f>+IF(ISERROR(PV($E$13,A1522,,#REF!)),0,(PV($E$13,A1522,,#REF!)))</f>
        <v/>
      </c>
    </row>
    <row r="1522">
      <c r="AV1522" s="161">
        <f>+IF(ISERROR(PV($E$13,A1523,,D1523)),0,(PV($E$13,A1523,,D1523)))</f>
        <v/>
      </c>
      <c r="AW1522" s="161">
        <f>+IF(ISERROR(PV($E$13,A1523,,#REF!)),0,(PV($E$13,A1523,,#REF!)))</f>
        <v/>
      </c>
    </row>
    <row r="1523">
      <c r="AV1523" s="161">
        <f>+IF(ISERROR(PV($E$13,A1524,,D1524)),0,(PV($E$13,A1524,,D1524)))</f>
        <v/>
      </c>
      <c r="AW1523" s="161">
        <f>+IF(ISERROR(PV($E$13,A1524,,#REF!)),0,(PV($E$13,A1524,,#REF!)))</f>
        <v/>
      </c>
    </row>
    <row r="1524">
      <c r="AV1524" s="161">
        <f>+IF(ISERROR(PV($E$13,A1525,,D1525)),0,(PV($E$13,A1525,,D1525)))</f>
        <v/>
      </c>
      <c r="AW1524" s="161">
        <f>+IF(ISERROR(PV($E$13,A1525,,#REF!)),0,(PV($E$13,A1525,,#REF!)))</f>
        <v/>
      </c>
    </row>
    <row r="1525">
      <c r="AV1525" s="161">
        <f>+IF(ISERROR(PV($E$13,A1526,,D1526)),0,(PV($E$13,A1526,,D1526)))</f>
        <v/>
      </c>
      <c r="AW1525" s="161">
        <f>+IF(ISERROR(PV($E$13,A1526,,#REF!)),0,(PV($E$13,A1526,,#REF!)))</f>
        <v/>
      </c>
    </row>
    <row r="1526">
      <c r="AV1526" s="161">
        <f>+IF(ISERROR(PV($E$13,A1527,,D1527)),0,(PV($E$13,A1527,,D1527)))</f>
        <v/>
      </c>
      <c r="AW1526" s="161">
        <f>+IF(ISERROR(PV($E$13,A1527,,#REF!)),0,(PV($E$13,A1527,,#REF!)))</f>
        <v/>
      </c>
    </row>
    <row r="1527">
      <c r="AV1527" s="161">
        <f>+IF(ISERROR(PV($E$13,A1528,,D1528)),0,(PV($E$13,A1528,,D1528)))</f>
        <v/>
      </c>
      <c r="AW1527" s="161">
        <f>+IF(ISERROR(PV($E$13,A1528,,#REF!)),0,(PV($E$13,A1528,,#REF!)))</f>
        <v/>
      </c>
    </row>
    <row r="1528">
      <c r="AV1528" s="161">
        <f>+IF(ISERROR(PV($E$13,A1529,,D1529)),0,(PV($E$13,A1529,,D1529)))</f>
        <v/>
      </c>
      <c r="AW1528" s="161">
        <f>+IF(ISERROR(PV($E$13,A1529,,#REF!)),0,(PV($E$13,A1529,,#REF!)))</f>
        <v/>
      </c>
    </row>
    <row r="1529">
      <c r="AV1529" s="161">
        <f>+IF(ISERROR(PV($E$13,A1530,,D1530)),0,(PV($E$13,A1530,,D1530)))</f>
        <v/>
      </c>
      <c r="AW1529" s="161">
        <f>+IF(ISERROR(PV($E$13,A1530,,#REF!)),0,(PV($E$13,A1530,,#REF!)))</f>
        <v/>
      </c>
    </row>
    <row r="1530">
      <c r="AV1530" s="161">
        <f>+IF(ISERROR(PV($E$13,A1531,,D1531)),0,(PV($E$13,A1531,,D1531)))</f>
        <v/>
      </c>
      <c r="AW1530" s="161">
        <f>+IF(ISERROR(PV($E$13,A1531,,#REF!)),0,(PV($E$13,A1531,,#REF!)))</f>
        <v/>
      </c>
    </row>
    <row r="1531">
      <c r="AV1531" s="161">
        <f>+IF(ISERROR(PV($E$13,A1532,,D1532)),0,(PV($E$13,A1532,,D1532)))</f>
        <v/>
      </c>
      <c r="AW1531" s="161">
        <f>+IF(ISERROR(PV($E$13,A1532,,#REF!)),0,(PV($E$13,A1532,,#REF!)))</f>
        <v/>
      </c>
    </row>
    <row r="1532">
      <c r="AV1532" s="161">
        <f>+IF(ISERROR(PV($E$13,A1533,,D1533)),0,(PV($E$13,A1533,,D1533)))</f>
        <v/>
      </c>
      <c r="AW1532" s="161">
        <f>+IF(ISERROR(PV($E$13,A1533,,#REF!)),0,(PV($E$13,A1533,,#REF!)))</f>
        <v/>
      </c>
    </row>
    <row r="1533">
      <c r="AV1533" s="161">
        <f>+IF(ISERROR(PV($E$13,A1534,,D1534)),0,(PV($E$13,A1534,,D1534)))</f>
        <v/>
      </c>
      <c r="AW1533" s="161">
        <f>+IF(ISERROR(PV($E$13,A1534,,#REF!)),0,(PV($E$13,A1534,,#REF!)))</f>
        <v/>
      </c>
    </row>
    <row r="1534">
      <c r="AV1534" s="161">
        <f>+IF(ISERROR(PV($E$13,A1535,,D1535)),0,(PV($E$13,A1535,,D1535)))</f>
        <v/>
      </c>
      <c r="AW1534" s="161">
        <f>+IF(ISERROR(PV($E$13,A1535,,#REF!)),0,(PV($E$13,A1535,,#REF!)))</f>
        <v/>
      </c>
    </row>
    <row r="1535">
      <c r="AV1535" s="161">
        <f>+IF(ISERROR(PV($E$13,A1536,,D1536)),0,(PV($E$13,A1536,,D1536)))</f>
        <v/>
      </c>
      <c r="AW1535" s="161">
        <f>+IF(ISERROR(PV($E$13,A1536,,#REF!)),0,(PV($E$13,A1536,,#REF!)))</f>
        <v/>
      </c>
    </row>
    <row r="1536">
      <c r="AV1536" s="161">
        <f>+IF(ISERROR(PV($E$13,A1537,,D1537)),0,(PV($E$13,A1537,,D1537)))</f>
        <v/>
      </c>
      <c r="AW1536" s="161">
        <f>+IF(ISERROR(PV($E$13,A1537,,#REF!)),0,(PV($E$13,A1537,,#REF!)))</f>
        <v/>
      </c>
    </row>
    <row r="1537">
      <c r="AV1537" s="161">
        <f>+IF(ISERROR(PV($E$13,A1538,,D1538)),0,(PV($E$13,A1538,,D1538)))</f>
        <v/>
      </c>
      <c r="AW1537" s="161">
        <f>+IF(ISERROR(PV($E$13,A1538,,#REF!)),0,(PV($E$13,A1538,,#REF!)))</f>
        <v/>
      </c>
    </row>
    <row r="1538">
      <c r="AV1538" s="161">
        <f>+IF(ISERROR(PV($E$13,A1539,,D1539)),0,(PV($E$13,A1539,,D1539)))</f>
        <v/>
      </c>
      <c r="AW1538" s="161">
        <f>+IF(ISERROR(PV($E$13,A1539,,#REF!)),0,(PV($E$13,A1539,,#REF!)))</f>
        <v/>
      </c>
    </row>
    <row r="1539">
      <c r="AV1539" s="161">
        <f>+IF(ISERROR(PV($E$13,A1540,,D1540)),0,(PV($E$13,A1540,,D1540)))</f>
        <v/>
      </c>
      <c r="AW1539" s="161">
        <f>+IF(ISERROR(PV($E$13,A1540,,#REF!)),0,(PV($E$13,A1540,,#REF!)))</f>
        <v/>
      </c>
    </row>
    <row r="1540">
      <c r="AV1540" s="161">
        <f>+IF(ISERROR(PV($E$13,A1541,,D1541)),0,(PV($E$13,A1541,,D1541)))</f>
        <v/>
      </c>
      <c r="AW1540" s="161">
        <f>+IF(ISERROR(PV($E$13,A1541,,#REF!)),0,(PV($E$13,A1541,,#REF!)))</f>
        <v/>
      </c>
    </row>
    <row r="1541">
      <c r="AV1541" s="161">
        <f>+IF(ISERROR(PV($E$13,A1542,,D1542)),0,(PV($E$13,A1542,,D1542)))</f>
        <v/>
      </c>
      <c r="AW1541" s="161">
        <f>+IF(ISERROR(PV($E$13,A1542,,#REF!)),0,(PV($E$13,A1542,,#REF!)))</f>
        <v/>
      </c>
    </row>
    <row r="1542">
      <c r="AV1542" s="161">
        <f>+IF(ISERROR(PV($E$13,A1543,,D1543)),0,(PV($E$13,A1543,,D1543)))</f>
        <v/>
      </c>
      <c r="AW1542" s="161">
        <f>+IF(ISERROR(PV($E$13,A1543,,#REF!)),0,(PV($E$13,A1543,,#REF!)))</f>
        <v/>
      </c>
    </row>
    <row r="1543">
      <c r="AV1543" s="161">
        <f>+IF(ISERROR(PV($E$13,A1544,,D1544)),0,(PV($E$13,A1544,,D1544)))</f>
        <v/>
      </c>
      <c r="AW1543" s="161">
        <f>+IF(ISERROR(PV($E$13,A1544,,#REF!)),0,(PV($E$13,A1544,,#REF!)))</f>
        <v/>
      </c>
    </row>
    <row r="1544">
      <c r="AV1544" s="161">
        <f>+IF(ISERROR(PV($E$13,A1545,,D1545)),0,(PV($E$13,A1545,,D1545)))</f>
        <v/>
      </c>
      <c r="AW1544" s="161">
        <f>+IF(ISERROR(PV($E$13,A1545,,#REF!)),0,(PV($E$13,A1545,,#REF!)))</f>
        <v/>
      </c>
    </row>
    <row r="1545">
      <c r="AV1545" s="161">
        <f>+IF(ISERROR(PV($E$13,A1546,,D1546)),0,(PV($E$13,A1546,,D1546)))</f>
        <v/>
      </c>
      <c r="AW1545" s="161">
        <f>+IF(ISERROR(PV($E$13,A1546,,#REF!)),0,(PV($E$13,A1546,,#REF!)))</f>
        <v/>
      </c>
    </row>
    <row r="1546">
      <c r="AV1546" s="161">
        <f>+IF(ISERROR(PV($E$13,A1547,,D1547)),0,(PV($E$13,A1547,,D1547)))</f>
        <v/>
      </c>
      <c r="AW1546" s="161">
        <f>+IF(ISERROR(PV($E$13,A1547,,#REF!)),0,(PV($E$13,A1547,,#REF!)))</f>
        <v/>
      </c>
    </row>
    <row r="1547">
      <c r="AV1547" s="161">
        <f>+IF(ISERROR(PV($E$13,A1548,,D1548)),0,(PV($E$13,A1548,,D1548)))</f>
        <v/>
      </c>
      <c r="AW1547" s="161">
        <f>+IF(ISERROR(PV($E$13,A1548,,#REF!)),0,(PV($E$13,A1548,,#REF!)))</f>
        <v/>
      </c>
    </row>
    <row r="1548">
      <c r="AV1548" s="161">
        <f>+IF(ISERROR(PV($E$13,A1549,,D1549)),0,(PV($E$13,A1549,,D1549)))</f>
        <v/>
      </c>
      <c r="AW1548" s="161">
        <f>+IF(ISERROR(PV($E$13,A1549,,#REF!)),0,(PV($E$13,A1549,,#REF!)))</f>
        <v/>
      </c>
    </row>
    <row r="1549">
      <c r="AV1549" s="161">
        <f>+IF(ISERROR(PV($E$13,A1550,,D1550)),0,(PV($E$13,A1550,,D1550)))</f>
        <v/>
      </c>
      <c r="AW1549" s="161">
        <f>+IF(ISERROR(PV($E$13,A1550,,#REF!)),0,(PV($E$13,A1550,,#REF!)))</f>
        <v/>
      </c>
    </row>
    <row r="1550">
      <c r="AV1550" s="161">
        <f>+IF(ISERROR(PV($E$13,A1551,,D1551)),0,(PV($E$13,A1551,,D1551)))</f>
        <v/>
      </c>
      <c r="AW1550" s="161">
        <f>+IF(ISERROR(PV($E$13,A1551,,#REF!)),0,(PV($E$13,A1551,,#REF!)))</f>
        <v/>
      </c>
    </row>
    <row r="1551">
      <c r="AV1551" s="161">
        <f>+IF(ISERROR(PV($E$13,A1552,,D1552)),0,(PV($E$13,A1552,,D1552)))</f>
        <v/>
      </c>
      <c r="AW1551" s="161">
        <f>+IF(ISERROR(PV($E$13,A1552,,#REF!)),0,(PV($E$13,A1552,,#REF!)))</f>
        <v/>
      </c>
    </row>
    <row r="1552">
      <c r="AV1552" s="161">
        <f>+IF(ISERROR(PV($E$13,A1553,,D1553)),0,(PV($E$13,A1553,,D1553)))</f>
        <v/>
      </c>
      <c r="AW1552" s="161">
        <f>+IF(ISERROR(PV($E$13,A1553,,#REF!)),0,(PV($E$13,A1553,,#REF!)))</f>
        <v/>
      </c>
    </row>
    <row r="1553">
      <c r="AV1553" s="161">
        <f>+IF(ISERROR(PV($E$13,A1554,,D1554)),0,(PV($E$13,A1554,,D1554)))</f>
        <v/>
      </c>
      <c r="AW1553" s="161">
        <f>+IF(ISERROR(PV($E$13,A1554,,#REF!)),0,(PV($E$13,A1554,,#REF!)))</f>
        <v/>
      </c>
    </row>
    <row r="1554">
      <c r="AV1554" s="161">
        <f>+IF(ISERROR(PV($E$13,A1555,,D1555)),0,(PV($E$13,A1555,,D1555)))</f>
        <v/>
      </c>
      <c r="AW1554" s="161">
        <f>+IF(ISERROR(PV($E$13,A1555,,#REF!)),0,(PV($E$13,A1555,,#REF!)))</f>
        <v/>
      </c>
    </row>
    <row r="1555">
      <c r="AV1555" s="161">
        <f>+IF(ISERROR(PV($E$13,A1556,,D1556)),0,(PV($E$13,A1556,,D1556)))</f>
        <v/>
      </c>
      <c r="AW1555" s="161">
        <f>+IF(ISERROR(PV($E$13,A1556,,#REF!)),0,(PV($E$13,A1556,,#REF!)))</f>
        <v/>
      </c>
    </row>
    <row r="1556">
      <c r="AV1556" s="161">
        <f>+IF(ISERROR(PV($E$13,A1557,,D1557)),0,(PV($E$13,A1557,,D1557)))</f>
        <v/>
      </c>
      <c r="AW1556" s="161">
        <f>+IF(ISERROR(PV($E$13,A1557,,#REF!)),0,(PV($E$13,A1557,,#REF!)))</f>
        <v/>
      </c>
    </row>
    <row r="1557">
      <c r="AV1557" s="161">
        <f>+IF(ISERROR(PV($E$13,A1558,,D1558)),0,(PV($E$13,A1558,,D1558)))</f>
        <v/>
      </c>
      <c r="AW1557" s="161">
        <f>+IF(ISERROR(PV($E$13,A1558,,#REF!)),0,(PV($E$13,A1558,,#REF!)))</f>
        <v/>
      </c>
    </row>
    <row r="1558">
      <c r="AV1558" s="161">
        <f>+IF(ISERROR(PV($E$13,A1559,,D1559)),0,(PV($E$13,A1559,,D1559)))</f>
        <v/>
      </c>
      <c r="AW1558" s="161">
        <f>+IF(ISERROR(PV($E$13,A1559,,#REF!)),0,(PV($E$13,A1559,,#REF!)))</f>
        <v/>
      </c>
    </row>
    <row r="1559">
      <c r="AV1559" s="161">
        <f>+IF(ISERROR(PV($E$13,A1560,,D1560)),0,(PV($E$13,A1560,,D1560)))</f>
        <v/>
      </c>
      <c r="AW1559" s="161">
        <f>+IF(ISERROR(PV($E$13,A1560,,#REF!)),0,(PV($E$13,A1560,,#REF!)))</f>
        <v/>
      </c>
    </row>
    <row r="1560">
      <c r="AV1560" s="161">
        <f>+IF(ISERROR(PV($E$13,A1561,,D1561)),0,(PV($E$13,A1561,,D1561)))</f>
        <v/>
      </c>
      <c r="AW1560" s="161">
        <f>+IF(ISERROR(PV($E$13,A1561,,#REF!)),0,(PV($E$13,A1561,,#REF!)))</f>
        <v/>
      </c>
    </row>
    <row r="1561">
      <c r="AV1561" s="161">
        <f>+IF(ISERROR(PV($E$13,A1562,,D1562)),0,(PV($E$13,A1562,,D1562)))</f>
        <v/>
      </c>
      <c r="AW1561" s="161">
        <f>+IF(ISERROR(PV($E$13,A1562,,#REF!)),0,(PV($E$13,A1562,,#REF!)))</f>
        <v/>
      </c>
    </row>
    <row r="1562">
      <c r="AV1562" s="161">
        <f>+IF(ISERROR(PV($E$13,A1563,,D1563)),0,(PV($E$13,A1563,,D1563)))</f>
        <v/>
      </c>
      <c r="AW1562" s="161">
        <f>+IF(ISERROR(PV($E$13,A1563,,#REF!)),0,(PV($E$13,A1563,,#REF!)))</f>
        <v/>
      </c>
    </row>
    <row r="1563">
      <c r="AV1563" s="161">
        <f>+IF(ISERROR(PV($E$13,A1564,,D1564)),0,(PV($E$13,A1564,,D1564)))</f>
        <v/>
      </c>
      <c r="AW1563" s="161">
        <f>+IF(ISERROR(PV($E$13,A1564,,#REF!)),0,(PV($E$13,A1564,,#REF!)))</f>
        <v/>
      </c>
    </row>
    <row r="1564">
      <c r="AV1564" s="161">
        <f>+IF(ISERROR(PV($E$13,A1565,,D1565)),0,(PV($E$13,A1565,,D1565)))</f>
        <v/>
      </c>
      <c r="AW1564" s="161">
        <f>+IF(ISERROR(PV($E$13,A1565,,#REF!)),0,(PV($E$13,A1565,,#REF!)))</f>
        <v/>
      </c>
    </row>
    <row r="1565">
      <c r="AV1565" s="161">
        <f>+IF(ISERROR(PV($E$13,A1566,,D1566)),0,(PV($E$13,A1566,,D1566)))</f>
        <v/>
      </c>
      <c r="AW1565" s="161">
        <f>+IF(ISERROR(PV($E$13,A1566,,#REF!)),0,(PV($E$13,A1566,,#REF!)))</f>
        <v/>
      </c>
    </row>
    <row r="1566">
      <c r="AV1566" s="161">
        <f>+IF(ISERROR(PV($E$13,A1567,,D1567)),0,(PV($E$13,A1567,,D1567)))</f>
        <v/>
      </c>
      <c r="AW1566" s="161">
        <f>+IF(ISERROR(PV($E$13,A1567,,#REF!)),0,(PV($E$13,A1567,,#REF!)))</f>
        <v/>
      </c>
    </row>
    <row r="1567">
      <c r="AV1567" s="161">
        <f>+IF(ISERROR(PV($E$13,A1568,,D1568)),0,(PV($E$13,A1568,,D1568)))</f>
        <v/>
      </c>
      <c r="AW1567" s="161">
        <f>+IF(ISERROR(PV($E$13,A1568,,#REF!)),0,(PV($E$13,A1568,,#REF!)))</f>
        <v/>
      </c>
    </row>
    <row r="1568">
      <c r="AV1568" s="161">
        <f>+IF(ISERROR(PV($E$13,A1569,,D1569)),0,(PV($E$13,A1569,,D1569)))</f>
        <v/>
      </c>
      <c r="AW1568" s="161">
        <f>+IF(ISERROR(PV($E$13,A1569,,#REF!)),0,(PV($E$13,A1569,,#REF!)))</f>
        <v/>
      </c>
    </row>
    <row r="1569">
      <c r="AV1569" s="161">
        <f>+IF(ISERROR(PV($E$13,A1570,,D1570)),0,(PV($E$13,A1570,,D1570)))</f>
        <v/>
      </c>
      <c r="AW1569" s="161">
        <f>+IF(ISERROR(PV($E$13,A1570,,#REF!)),0,(PV($E$13,A1570,,#REF!)))</f>
        <v/>
      </c>
    </row>
    <row r="1570">
      <c r="AV1570" s="161">
        <f>+IF(ISERROR(PV($E$13,A1571,,D1571)),0,(PV($E$13,A1571,,D1571)))</f>
        <v/>
      </c>
      <c r="AW1570" s="161">
        <f>+IF(ISERROR(PV($E$13,A1571,,#REF!)),0,(PV($E$13,A1571,,#REF!)))</f>
        <v/>
      </c>
    </row>
    <row r="1571">
      <c r="AV1571" s="161">
        <f>+IF(ISERROR(PV($E$13,A1572,,D1572)),0,(PV($E$13,A1572,,D1572)))</f>
        <v/>
      </c>
      <c r="AW1571" s="161">
        <f>+IF(ISERROR(PV($E$13,A1572,,#REF!)),0,(PV($E$13,A1572,,#REF!)))</f>
        <v/>
      </c>
    </row>
    <row r="1572">
      <c r="AV1572" s="161">
        <f>+IF(ISERROR(PV($E$13,A1573,,D1573)),0,(PV($E$13,A1573,,D1573)))</f>
        <v/>
      </c>
      <c r="AW1572" s="161">
        <f>+IF(ISERROR(PV($E$13,A1573,,#REF!)),0,(PV($E$13,A1573,,#REF!)))</f>
        <v/>
      </c>
    </row>
    <row r="1573">
      <c r="AV1573" s="161">
        <f>+IF(ISERROR(PV($E$13,A1574,,D1574)),0,(PV($E$13,A1574,,D1574)))</f>
        <v/>
      </c>
      <c r="AW1573" s="161">
        <f>+IF(ISERROR(PV($E$13,A1574,,#REF!)),0,(PV($E$13,A1574,,#REF!)))</f>
        <v/>
      </c>
    </row>
    <row r="1574">
      <c r="AV1574" s="161">
        <f>+IF(ISERROR(PV($E$13,A1575,,D1575)),0,(PV($E$13,A1575,,D1575)))</f>
        <v/>
      </c>
      <c r="AW1574" s="161">
        <f>+IF(ISERROR(PV($E$13,A1575,,#REF!)),0,(PV($E$13,A1575,,#REF!)))</f>
        <v/>
      </c>
    </row>
    <row r="1575">
      <c r="AV1575" s="161">
        <f>+IF(ISERROR(PV($E$13,A1576,,D1576)),0,(PV($E$13,A1576,,D1576)))</f>
        <v/>
      </c>
      <c r="AW1575" s="161">
        <f>+IF(ISERROR(PV($E$13,A1576,,#REF!)),0,(PV($E$13,A1576,,#REF!)))</f>
        <v/>
      </c>
    </row>
    <row r="1576">
      <c r="AV1576" s="161">
        <f>+IF(ISERROR(PV($E$13,A1577,,D1577)),0,(PV($E$13,A1577,,D1577)))</f>
        <v/>
      </c>
      <c r="AW1576" s="161">
        <f>+IF(ISERROR(PV($E$13,A1577,,#REF!)),0,(PV($E$13,A1577,,#REF!)))</f>
        <v/>
      </c>
    </row>
    <row r="1577">
      <c r="AV1577" s="161">
        <f>+IF(ISERROR(PV($E$13,A1578,,D1578)),0,(PV($E$13,A1578,,D1578)))</f>
        <v/>
      </c>
      <c r="AW1577" s="161">
        <f>+IF(ISERROR(PV($E$13,A1578,,#REF!)),0,(PV($E$13,A1578,,#REF!)))</f>
        <v/>
      </c>
    </row>
    <row r="1578">
      <c r="AV1578" s="161">
        <f>+IF(ISERROR(PV($E$13,A1579,,D1579)),0,(PV($E$13,A1579,,D1579)))</f>
        <v/>
      </c>
      <c r="AW1578" s="161">
        <f>+IF(ISERROR(PV($E$13,A1579,,#REF!)),0,(PV($E$13,A1579,,#REF!)))</f>
        <v/>
      </c>
    </row>
    <row r="1579">
      <c r="AV1579" s="161">
        <f>+IF(ISERROR(PV($E$13,A1580,,D1580)),0,(PV($E$13,A1580,,D1580)))</f>
        <v/>
      </c>
      <c r="AW1579" s="161">
        <f>+IF(ISERROR(PV($E$13,A1580,,#REF!)),0,(PV($E$13,A1580,,#REF!)))</f>
        <v/>
      </c>
    </row>
    <row r="1580">
      <c r="AV1580" s="161">
        <f>+IF(ISERROR(PV($E$13,A1581,,D1581)),0,(PV($E$13,A1581,,D1581)))</f>
        <v/>
      </c>
      <c r="AW1580" s="161">
        <f>+IF(ISERROR(PV($E$13,A1581,,#REF!)),0,(PV($E$13,A1581,,#REF!)))</f>
        <v/>
      </c>
    </row>
    <row r="1581">
      <c r="AV1581" s="161">
        <f>+IF(ISERROR(PV($E$13,A1582,,D1582)),0,(PV($E$13,A1582,,D1582)))</f>
        <v/>
      </c>
      <c r="AW1581" s="161">
        <f>+IF(ISERROR(PV($E$13,A1582,,#REF!)),0,(PV($E$13,A1582,,#REF!)))</f>
        <v/>
      </c>
    </row>
    <row r="1582">
      <c r="AV1582" s="161">
        <f>+IF(ISERROR(PV($E$13,A1583,,D1583)),0,(PV($E$13,A1583,,D1583)))</f>
        <v/>
      </c>
      <c r="AW1582" s="161">
        <f>+IF(ISERROR(PV($E$13,A1583,,#REF!)),0,(PV($E$13,A1583,,#REF!)))</f>
        <v/>
      </c>
    </row>
    <row r="1583">
      <c r="AV1583" s="161">
        <f>+IF(ISERROR(PV($E$13,A1584,,D1584)),0,(PV($E$13,A1584,,D1584)))</f>
        <v/>
      </c>
      <c r="AW1583" s="161">
        <f>+IF(ISERROR(PV($E$13,A1584,,#REF!)),0,(PV($E$13,A1584,,#REF!)))</f>
        <v/>
      </c>
    </row>
    <row r="1584">
      <c r="AV1584" s="161">
        <f>+IF(ISERROR(PV($E$13,A1585,,D1585)),0,(PV($E$13,A1585,,D1585)))</f>
        <v/>
      </c>
      <c r="AW1584" s="161">
        <f>+IF(ISERROR(PV($E$13,A1585,,#REF!)),0,(PV($E$13,A1585,,#REF!)))</f>
        <v/>
      </c>
    </row>
    <row r="1585">
      <c r="AV1585" s="161">
        <f>+IF(ISERROR(PV($E$13,A1586,,D1586)),0,(PV($E$13,A1586,,D1586)))</f>
        <v/>
      </c>
      <c r="AW1585" s="161">
        <f>+IF(ISERROR(PV($E$13,A1586,,#REF!)),0,(PV($E$13,A1586,,#REF!)))</f>
        <v/>
      </c>
    </row>
    <row r="1586">
      <c r="AV1586" s="161">
        <f>+IF(ISERROR(PV($E$13,A1587,,D1587)),0,(PV($E$13,A1587,,D1587)))</f>
        <v/>
      </c>
      <c r="AW1586" s="161">
        <f>+IF(ISERROR(PV($E$13,A1587,,#REF!)),0,(PV($E$13,A1587,,#REF!)))</f>
        <v/>
      </c>
    </row>
    <row r="1587">
      <c r="AV1587" s="161">
        <f>+IF(ISERROR(PV($E$13,A1588,,D1588)),0,(PV($E$13,A1588,,D1588)))</f>
        <v/>
      </c>
      <c r="AW1587" s="161">
        <f>+IF(ISERROR(PV($E$13,A1588,,#REF!)),0,(PV($E$13,A1588,,#REF!)))</f>
        <v/>
      </c>
    </row>
    <row r="1588">
      <c r="AV1588" s="161">
        <f>+IF(ISERROR(PV($E$13,A1589,,D1589)),0,(PV($E$13,A1589,,D1589)))</f>
        <v/>
      </c>
      <c r="AW1588" s="161">
        <f>+IF(ISERROR(PV($E$13,A1589,,#REF!)),0,(PV($E$13,A1589,,#REF!)))</f>
        <v/>
      </c>
    </row>
    <row r="1589">
      <c r="AV1589" s="161">
        <f>+IF(ISERROR(PV($E$13,A1590,,D1590)),0,(PV($E$13,A1590,,D1590)))</f>
        <v/>
      </c>
      <c r="AW1589" s="161">
        <f>+IF(ISERROR(PV($E$13,A1590,,#REF!)),0,(PV($E$13,A1590,,#REF!)))</f>
        <v/>
      </c>
    </row>
    <row r="1590">
      <c r="AV1590" s="161">
        <f>+IF(ISERROR(PV($E$13,A1591,,D1591)),0,(PV($E$13,A1591,,D1591)))</f>
        <v/>
      </c>
      <c r="AW1590" s="161">
        <f>+IF(ISERROR(PV($E$13,A1591,,#REF!)),0,(PV($E$13,A1591,,#REF!)))</f>
        <v/>
      </c>
    </row>
    <row r="1591">
      <c r="AV1591" s="161">
        <f>+IF(ISERROR(PV($E$13,A1592,,D1592)),0,(PV($E$13,A1592,,D1592)))</f>
        <v/>
      </c>
      <c r="AW1591" s="161">
        <f>+IF(ISERROR(PV($E$13,A1592,,#REF!)),0,(PV($E$13,A1592,,#REF!)))</f>
        <v/>
      </c>
    </row>
    <row r="1592">
      <c r="AV1592" s="161">
        <f>+IF(ISERROR(PV($E$13,A1593,,D1593)),0,(PV($E$13,A1593,,D1593)))</f>
        <v/>
      </c>
      <c r="AW1592" s="161">
        <f>+IF(ISERROR(PV($E$13,A1593,,#REF!)),0,(PV($E$13,A1593,,#REF!)))</f>
        <v/>
      </c>
    </row>
    <row r="1593">
      <c r="AV1593" s="161">
        <f>+IF(ISERROR(PV($E$13,A1594,,D1594)),0,(PV($E$13,A1594,,D1594)))</f>
        <v/>
      </c>
      <c r="AW1593" s="161">
        <f>+IF(ISERROR(PV($E$13,A1594,,#REF!)),0,(PV($E$13,A1594,,#REF!)))</f>
        <v/>
      </c>
    </row>
    <row r="1594">
      <c r="AV1594" s="161">
        <f>+IF(ISERROR(PV($E$13,A1595,,D1595)),0,(PV($E$13,A1595,,D1595)))</f>
        <v/>
      </c>
      <c r="AW1594" s="161">
        <f>+IF(ISERROR(PV($E$13,A1595,,#REF!)),0,(PV($E$13,A1595,,#REF!)))</f>
        <v/>
      </c>
    </row>
    <row r="1595">
      <c r="AV1595" s="161">
        <f>+IF(ISERROR(PV($E$13,A1596,,D1596)),0,(PV($E$13,A1596,,D1596)))</f>
        <v/>
      </c>
      <c r="AW1595" s="161">
        <f>+IF(ISERROR(PV($E$13,A1596,,#REF!)),0,(PV($E$13,A1596,,#REF!)))</f>
        <v/>
      </c>
    </row>
    <row r="1596">
      <c r="AV1596" s="161">
        <f>+IF(ISERROR(PV($E$13,A1597,,D1597)),0,(PV($E$13,A1597,,D1597)))</f>
        <v/>
      </c>
      <c r="AW1596" s="161">
        <f>+IF(ISERROR(PV($E$13,A1597,,#REF!)),0,(PV($E$13,A1597,,#REF!)))</f>
        <v/>
      </c>
    </row>
    <row r="1597">
      <c r="AV1597" s="161">
        <f>+IF(ISERROR(PV($E$13,A1598,,D1598)),0,(PV($E$13,A1598,,D1598)))</f>
        <v/>
      </c>
      <c r="AW1597" s="161">
        <f>+IF(ISERROR(PV($E$13,A1598,,#REF!)),0,(PV($E$13,A1598,,#REF!)))</f>
        <v/>
      </c>
    </row>
    <row r="1598">
      <c r="AV1598" s="161">
        <f>+IF(ISERROR(PV($E$13,A1599,,D1599)),0,(PV($E$13,A1599,,D1599)))</f>
        <v/>
      </c>
      <c r="AW1598" s="161">
        <f>+IF(ISERROR(PV($E$13,A1599,,#REF!)),0,(PV($E$13,A1599,,#REF!)))</f>
        <v/>
      </c>
    </row>
    <row r="1599">
      <c r="AV1599" s="161">
        <f>+IF(ISERROR(PV($E$13,A1600,,D1600)),0,(PV($E$13,A1600,,D1600)))</f>
        <v/>
      </c>
      <c r="AW1599" s="161">
        <f>+IF(ISERROR(PV($E$13,A1600,,#REF!)),0,(PV($E$13,A1600,,#REF!)))</f>
        <v/>
      </c>
    </row>
    <row r="1600">
      <c r="AV1600" s="161">
        <f>+IF(ISERROR(PV($E$13,A1601,,D1601)),0,(PV($E$13,A1601,,D1601)))</f>
        <v/>
      </c>
      <c r="AW1600" s="161">
        <f>+IF(ISERROR(PV($E$13,A1601,,#REF!)),0,(PV($E$13,A1601,,#REF!)))</f>
        <v/>
      </c>
    </row>
    <row r="1601">
      <c r="AV1601" s="161">
        <f>+IF(ISERROR(PV($E$13,A1602,,D1602)),0,(PV($E$13,A1602,,D1602)))</f>
        <v/>
      </c>
      <c r="AW1601" s="161">
        <f>+IF(ISERROR(PV($E$13,A1602,,#REF!)),0,(PV($E$13,A1602,,#REF!)))</f>
        <v/>
      </c>
    </row>
    <row r="1602">
      <c r="AV1602" s="161">
        <f>+IF(ISERROR(PV($E$13,A1603,,D1603)),0,(PV($E$13,A1603,,D1603)))</f>
        <v/>
      </c>
      <c r="AW1602" s="161">
        <f>+IF(ISERROR(PV($E$13,A1603,,#REF!)),0,(PV($E$13,A1603,,#REF!)))</f>
        <v/>
      </c>
    </row>
    <row r="1603">
      <c r="AV1603" s="161">
        <f>+IF(ISERROR(PV($E$13,A1604,,D1604)),0,(PV($E$13,A1604,,D1604)))</f>
        <v/>
      </c>
      <c r="AW1603" s="161">
        <f>+IF(ISERROR(PV($E$13,A1604,,#REF!)),0,(PV($E$13,A1604,,#REF!)))</f>
        <v/>
      </c>
    </row>
    <row r="1604">
      <c r="AV1604" s="161">
        <f>+IF(ISERROR(PV($E$13,A1605,,D1605)),0,(PV($E$13,A1605,,D1605)))</f>
        <v/>
      </c>
      <c r="AW1604" s="161">
        <f>+IF(ISERROR(PV($E$13,A1605,,#REF!)),0,(PV($E$13,A1605,,#REF!)))</f>
        <v/>
      </c>
    </row>
    <row r="1605">
      <c r="AV1605" s="161">
        <f>+IF(ISERROR(PV($E$13,A1606,,D1606)),0,(PV($E$13,A1606,,D1606)))</f>
        <v/>
      </c>
      <c r="AW1605" s="161">
        <f>+IF(ISERROR(PV($E$13,A1606,,#REF!)),0,(PV($E$13,A1606,,#REF!)))</f>
        <v/>
      </c>
    </row>
    <row r="1606">
      <c r="AV1606" s="161">
        <f>+IF(ISERROR(PV($E$13,A1607,,D1607)),0,(PV($E$13,A1607,,D1607)))</f>
        <v/>
      </c>
      <c r="AW1606" s="161">
        <f>+IF(ISERROR(PV($E$13,A1607,,#REF!)),0,(PV($E$13,A1607,,#REF!)))</f>
        <v/>
      </c>
    </row>
    <row r="1607">
      <c r="AV1607" s="161">
        <f>+IF(ISERROR(PV($E$13,A1608,,D1608)),0,(PV($E$13,A1608,,D1608)))</f>
        <v/>
      </c>
      <c r="AW1607" s="161">
        <f>+IF(ISERROR(PV($E$13,A1608,,#REF!)),0,(PV($E$13,A1608,,#REF!)))</f>
        <v/>
      </c>
    </row>
    <row r="1608">
      <c r="AV1608" s="161">
        <f>+IF(ISERROR(PV($E$13,A1609,,D1609)),0,(PV($E$13,A1609,,D1609)))</f>
        <v/>
      </c>
      <c r="AW1608" s="161">
        <f>+IF(ISERROR(PV($E$13,A1609,,#REF!)),0,(PV($E$13,A1609,,#REF!)))</f>
        <v/>
      </c>
    </row>
    <row r="1609">
      <c r="AV1609" s="161">
        <f>+IF(ISERROR(PV($E$13,A1610,,D1610)),0,(PV($E$13,A1610,,D1610)))</f>
        <v/>
      </c>
      <c r="AW1609" s="161">
        <f>+IF(ISERROR(PV($E$13,A1610,,#REF!)),0,(PV($E$13,A1610,,#REF!)))</f>
        <v/>
      </c>
    </row>
    <row r="1610">
      <c r="AV1610" s="161">
        <f>+IF(ISERROR(PV($E$13,A1611,,D1611)),0,(PV($E$13,A1611,,D1611)))</f>
        <v/>
      </c>
      <c r="AW1610" s="161">
        <f>+IF(ISERROR(PV($E$13,A1611,,#REF!)),0,(PV($E$13,A1611,,#REF!)))</f>
        <v/>
      </c>
    </row>
    <row r="1611">
      <c r="AV1611" s="161">
        <f>+IF(ISERROR(PV($E$13,A1612,,D1612)),0,(PV($E$13,A1612,,D1612)))</f>
        <v/>
      </c>
      <c r="AW1611" s="161">
        <f>+IF(ISERROR(PV($E$13,A1612,,#REF!)),0,(PV($E$13,A1612,,#REF!)))</f>
        <v/>
      </c>
    </row>
    <row r="1612">
      <c r="AV1612" s="161">
        <f>+IF(ISERROR(PV($E$13,A1613,,D1613)),0,(PV($E$13,A1613,,D1613)))</f>
        <v/>
      </c>
      <c r="AW1612" s="161">
        <f>+IF(ISERROR(PV($E$13,A1613,,#REF!)),0,(PV($E$13,A1613,,#REF!)))</f>
        <v/>
      </c>
    </row>
    <row r="1613">
      <c r="AV1613" s="161">
        <f>+IF(ISERROR(PV($E$13,A1614,,D1614)),0,(PV($E$13,A1614,,D1614)))</f>
        <v/>
      </c>
      <c r="AW1613" s="161">
        <f>+IF(ISERROR(PV($E$13,A1614,,#REF!)),0,(PV($E$13,A1614,,#REF!)))</f>
        <v/>
      </c>
    </row>
    <row r="1614">
      <c r="AV1614" s="161">
        <f>+IF(ISERROR(PV($E$13,A1615,,D1615)),0,(PV($E$13,A1615,,D1615)))</f>
        <v/>
      </c>
      <c r="AW1614" s="161">
        <f>+IF(ISERROR(PV($E$13,A1615,,#REF!)),0,(PV($E$13,A1615,,#REF!)))</f>
        <v/>
      </c>
    </row>
    <row r="1615">
      <c r="AV1615" s="161">
        <f>+IF(ISERROR(PV($E$13,A1616,,D1616)),0,(PV($E$13,A1616,,D1616)))</f>
        <v/>
      </c>
      <c r="AW1615" s="161">
        <f>+IF(ISERROR(PV($E$13,A1616,,#REF!)),0,(PV($E$13,A1616,,#REF!)))</f>
        <v/>
      </c>
    </row>
    <row r="1616">
      <c r="AV1616" s="161">
        <f>+IF(ISERROR(PV($E$13,A1617,,D1617)),0,(PV($E$13,A1617,,D1617)))</f>
        <v/>
      </c>
      <c r="AW1616" s="161">
        <f>+IF(ISERROR(PV($E$13,A1617,,#REF!)),0,(PV($E$13,A1617,,#REF!)))</f>
        <v/>
      </c>
    </row>
    <row r="1617">
      <c r="AV1617" s="161">
        <f>+IF(ISERROR(PV($E$13,A1618,,D1618)),0,(PV($E$13,A1618,,D1618)))</f>
        <v/>
      </c>
      <c r="AW1617" s="161">
        <f>+IF(ISERROR(PV($E$13,A1618,,#REF!)),0,(PV($E$13,A1618,,#REF!)))</f>
        <v/>
      </c>
    </row>
    <row r="1618">
      <c r="AV1618" s="161">
        <f>+IF(ISERROR(PV($E$13,A1619,,D1619)),0,(PV($E$13,A1619,,D1619)))</f>
        <v/>
      </c>
      <c r="AW1618" s="161">
        <f>+IF(ISERROR(PV($E$13,A1619,,#REF!)),0,(PV($E$13,A1619,,#REF!)))</f>
        <v/>
      </c>
    </row>
    <row r="1619">
      <c r="AV1619" s="161">
        <f>+IF(ISERROR(PV($E$13,A1620,,D1620)),0,(PV($E$13,A1620,,D1620)))</f>
        <v/>
      </c>
      <c r="AW1619" s="161">
        <f>+IF(ISERROR(PV($E$13,A1620,,#REF!)),0,(PV($E$13,A1620,,#REF!)))</f>
        <v/>
      </c>
    </row>
    <row r="1620">
      <c r="AV1620" s="161">
        <f>+IF(ISERROR(PV($E$13,A1621,,D1621)),0,(PV($E$13,A1621,,D1621)))</f>
        <v/>
      </c>
      <c r="AW1620" s="161">
        <f>+IF(ISERROR(PV($E$13,A1621,,#REF!)),0,(PV($E$13,A1621,,#REF!)))</f>
        <v/>
      </c>
    </row>
    <row r="1621">
      <c r="AV1621" s="161">
        <f>+IF(ISERROR(PV($E$13,A1622,,D1622)),0,(PV($E$13,A1622,,D1622)))</f>
        <v/>
      </c>
      <c r="AW1621" s="161">
        <f>+IF(ISERROR(PV($E$13,A1622,,#REF!)),0,(PV($E$13,A1622,,#REF!)))</f>
        <v/>
      </c>
    </row>
    <row r="1622">
      <c r="AV1622" s="161">
        <f>+IF(ISERROR(PV($E$13,A1623,,D1623)),0,(PV($E$13,A1623,,D1623)))</f>
        <v/>
      </c>
      <c r="AW1622" s="161">
        <f>+IF(ISERROR(PV($E$13,A1623,,#REF!)),0,(PV($E$13,A1623,,#REF!)))</f>
        <v/>
      </c>
    </row>
    <row r="1623">
      <c r="AV1623" s="161">
        <f>+IF(ISERROR(PV($E$13,A1624,,D1624)),0,(PV($E$13,A1624,,D1624)))</f>
        <v/>
      </c>
      <c r="AW1623" s="161">
        <f>+IF(ISERROR(PV($E$13,A1624,,#REF!)),0,(PV($E$13,A1624,,#REF!)))</f>
        <v/>
      </c>
    </row>
    <row r="1624">
      <c r="AV1624" s="161">
        <f>+IF(ISERROR(PV($E$13,A1625,,D1625)),0,(PV($E$13,A1625,,D1625)))</f>
        <v/>
      </c>
      <c r="AW1624" s="161">
        <f>+IF(ISERROR(PV($E$13,A1625,,#REF!)),0,(PV($E$13,A1625,,#REF!)))</f>
        <v/>
      </c>
    </row>
    <row r="1625">
      <c r="AV1625" s="161">
        <f>+IF(ISERROR(PV($E$13,A1626,,D1626)),0,(PV($E$13,A1626,,D1626)))</f>
        <v/>
      </c>
      <c r="AW1625" s="161">
        <f>+IF(ISERROR(PV($E$13,A1626,,#REF!)),0,(PV($E$13,A1626,,#REF!)))</f>
        <v/>
      </c>
    </row>
    <row r="1626">
      <c r="AV1626" s="161">
        <f>+IF(ISERROR(PV($E$13,A1627,,D1627)),0,(PV($E$13,A1627,,D1627)))</f>
        <v/>
      </c>
      <c r="AW1626" s="161">
        <f>+IF(ISERROR(PV($E$13,A1627,,#REF!)),0,(PV($E$13,A1627,,#REF!)))</f>
        <v/>
      </c>
    </row>
    <row r="1627">
      <c r="AV1627" s="161">
        <f>+IF(ISERROR(PV($E$13,A1628,,D1628)),0,(PV($E$13,A1628,,D1628)))</f>
        <v/>
      </c>
      <c r="AW1627" s="161">
        <f>+IF(ISERROR(PV($E$13,A1628,,#REF!)),0,(PV($E$13,A1628,,#REF!)))</f>
        <v/>
      </c>
    </row>
    <row r="1628">
      <c r="AV1628" s="161">
        <f>+IF(ISERROR(PV($E$13,A1629,,D1629)),0,(PV($E$13,A1629,,D1629)))</f>
        <v/>
      </c>
      <c r="AW1628" s="161">
        <f>+IF(ISERROR(PV($E$13,A1629,,#REF!)),0,(PV($E$13,A1629,,#REF!)))</f>
        <v/>
      </c>
    </row>
    <row r="1629">
      <c r="AV1629" s="161">
        <f>+IF(ISERROR(PV($E$13,A1630,,D1630)),0,(PV($E$13,A1630,,D1630)))</f>
        <v/>
      </c>
      <c r="AW1629" s="161">
        <f>+IF(ISERROR(PV($E$13,A1630,,#REF!)),0,(PV($E$13,A1630,,#REF!)))</f>
        <v/>
      </c>
    </row>
    <row r="1630">
      <c r="AV1630" s="161">
        <f>+IF(ISERROR(PV($E$13,A1631,,D1631)),0,(PV($E$13,A1631,,D1631)))</f>
        <v/>
      </c>
      <c r="AW1630" s="161">
        <f>+IF(ISERROR(PV($E$13,A1631,,#REF!)),0,(PV($E$13,A1631,,#REF!)))</f>
        <v/>
      </c>
    </row>
    <row r="1631">
      <c r="AV1631" s="161">
        <f>+IF(ISERROR(PV($E$13,A1632,,D1632)),0,(PV($E$13,A1632,,D1632)))</f>
        <v/>
      </c>
      <c r="AW1631" s="161">
        <f>+IF(ISERROR(PV($E$13,A1632,,#REF!)),0,(PV($E$13,A1632,,#REF!)))</f>
        <v/>
      </c>
    </row>
    <row r="1632">
      <c r="AV1632" s="161">
        <f>+IF(ISERROR(PV($E$13,A1633,,D1633)),0,(PV($E$13,A1633,,D1633)))</f>
        <v/>
      </c>
      <c r="AW1632" s="161">
        <f>+IF(ISERROR(PV($E$13,A1633,,#REF!)),0,(PV($E$13,A1633,,#REF!)))</f>
        <v/>
      </c>
    </row>
    <row r="1633">
      <c r="AV1633" s="161">
        <f>+IF(ISERROR(PV($E$13,A1634,,D1634)),0,(PV($E$13,A1634,,D1634)))</f>
        <v/>
      </c>
      <c r="AW1633" s="161">
        <f>+IF(ISERROR(PV($E$13,A1634,,#REF!)),0,(PV($E$13,A1634,,#REF!)))</f>
        <v/>
      </c>
    </row>
    <row r="1634">
      <c r="AV1634" s="161">
        <f>+IF(ISERROR(PV($E$13,A1635,,D1635)),0,(PV($E$13,A1635,,D1635)))</f>
        <v/>
      </c>
      <c r="AW1634" s="161">
        <f>+IF(ISERROR(PV($E$13,A1635,,#REF!)),0,(PV($E$13,A1635,,#REF!)))</f>
        <v/>
      </c>
    </row>
    <row r="1635">
      <c r="AV1635" s="161">
        <f>+IF(ISERROR(PV($E$13,A1636,,D1636)),0,(PV($E$13,A1636,,D1636)))</f>
        <v/>
      </c>
      <c r="AW1635" s="161">
        <f>+IF(ISERROR(PV($E$13,A1636,,#REF!)),0,(PV($E$13,A1636,,#REF!)))</f>
        <v/>
      </c>
    </row>
    <row r="1636">
      <c r="AV1636" s="161">
        <f>+IF(ISERROR(PV($E$13,A1637,,D1637)),0,(PV($E$13,A1637,,D1637)))</f>
        <v/>
      </c>
      <c r="AW1636" s="161">
        <f>+IF(ISERROR(PV($E$13,A1637,,#REF!)),0,(PV($E$13,A1637,,#REF!)))</f>
        <v/>
      </c>
    </row>
    <row r="1637">
      <c r="AV1637" s="161">
        <f>+IF(ISERROR(PV($E$13,A1638,,D1638)),0,(PV($E$13,A1638,,D1638)))</f>
        <v/>
      </c>
      <c r="AW1637" s="161">
        <f>+IF(ISERROR(PV($E$13,A1638,,#REF!)),0,(PV($E$13,A1638,,#REF!)))</f>
        <v/>
      </c>
    </row>
    <row r="1638">
      <c r="AV1638" s="161">
        <f>+IF(ISERROR(PV($E$13,A1639,,D1639)),0,(PV($E$13,A1639,,D1639)))</f>
        <v/>
      </c>
      <c r="AW1638" s="161">
        <f>+IF(ISERROR(PV($E$13,A1639,,#REF!)),0,(PV($E$13,A1639,,#REF!)))</f>
        <v/>
      </c>
    </row>
    <row r="1639">
      <c r="AV1639" s="161">
        <f>+IF(ISERROR(PV($E$13,A1640,,D1640)),0,(PV($E$13,A1640,,D1640)))</f>
        <v/>
      </c>
      <c r="AW1639" s="161">
        <f>+IF(ISERROR(PV($E$13,A1640,,#REF!)),0,(PV($E$13,A1640,,#REF!)))</f>
        <v/>
      </c>
    </row>
    <row r="1640">
      <c r="AV1640" s="161">
        <f>+IF(ISERROR(PV($E$13,A1641,,D1641)),0,(PV($E$13,A1641,,D1641)))</f>
        <v/>
      </c>
      <c r="AW1640" s="161">
        <f>+IF(ISERROR(PV($E$13,A1641,,#REF!)),0,(PV($E$13,A1641,,#REF!)))</f>
        <v/>
      </c>
    </row>
    <row r="1641">
      <c r="AV1641" s="161">
        <f>+IF(ISERROR(PV($E$13,A1642,,D1642)),0,(PV($E$13,A1642,,D1642)))</f>
        <v/>
      </c>
      <c r="AW1641" s="161">
        <f>+IF(ISERROR(PV($E$13,A1642,,#REF!)),0,(PV($E$13,A1642,,#REF!)))</f>
        <v/>
      </c>
    </row>
    <row r="1642">
      <c r="AV1642" s="161">
        <f>+IF(ISERROR(PV($E$13,A1643,,D1643)),0,(PV($E$13,A1643,,D1643)))</f>
        <v/>
      </c>
      <c r="AW1642" s="161">
        <f>+IF(ISERROR(PV($E$13,A1643,,#REF!)),0,(PV($E$13,A1643,,#REF!)))</f>
        <v/>
      </c>
    </row>
    <row r="1643">
      <c r="AV1643" s="161">
        <f>+IF(ISERROR(PV($E$13,A1644,,D1644)),0,(PV($E$13,A1644,,D1644)))</f>
        <v/>
      </c>
      <c r="AW1643" s="161">
        <f>+IF(ISERROR(PV($E$13,A1644,,#REF!)),0,(PV($E$13,A1644,,#REF!)))</f>
        <v/>
      </c>
    </row>
    <row r="1644">
      <c r="AV1644" s="161">
        <f>+IF(ISERROR(PV($E$13,A1645,,D1645)),0,(PV($E$13,A1645,,D1645)))</f>
        <v/>
      </c>
      <c r="AW1644" s="161">
        <f>+IF(ISERROR(PV($E$13,A1645,,#REF!)),0,(PV($E$13,A1645,,#REF!)))</f>
        <v/>
      </c>
    </row>
    <row r="1645">
      <c r="AV1645" s="161">
        <f>+IF(ISERROR(PV($E$13,A1646,,D1646)),0,(PV($E$13,A1646,,D1646)))</f>
        <v/>
      </c>
      <c r="AW1645" s="161">
        <f>+IF(ISERROR(PV($E$13,A1646,,#REF!)),0,(PV($E$13,A1646,,#REF!)))</f>
        <v/>
      </c>
    </row>
    <row r="1646">
      <c r="AV1646" s="161">
        <f>+IF(ISERROR(PV($E$13,A1647,,D1647)),0,(PV($E$13,A1647,,D1647)))</f>
        <v/>
      </c>
      <c r="AW1646" s="161">
        <f>+IF(ISERROR(PV($E$13,A1647,,#REF!)),0,(PV($E$13,A1647,,#REF!)))</f>
        <v/>
      </c>
    </row>
    <row r="1647">
      <c r="AV1647" s="161">
        <f>+IF(ISERROR(PV($E$13,A1648,,D1648)),0,(PV($E$13,A1648,,D1648)))</f>
        <v/>
      </c>
      <c r="AW1647" s="161">
        <f>+IF(ISERROR(PV($E$13,A1648,,#REF!)),0,(PV($E$13,A1648,,#REF!)))</f>
        <v/>
      </c>
    </row>
    <row r="1648">
      <c r="AV1648" s="161">
        <f>+IF(ISERROR(PV($E$13,A1649,,D1649)),0,(PV($E$13,A1649,,D1649)))</f>
        <v/>
      </c>
      <c r="AW1648" s="161">
        <f>+IF(ISERROR(PV($E$13,A1649,,#REF!)),0,(PV($E$13,A1649,,#REF!)))</f>
        <v/>
      </c>
    </row>
    <row r="1649">
      <c r="AV1649" s="161">
        <f>+IF(ISERROR(PV($E$13,A1650,,D1650)),0,(PV($E$13,A1650,,D1650)))</f>
        <v/>
      </c>
      <c r="AW1649" s="161">
        <f>+IF(ISERROR(PV($E$13,A1650,,#REF!)),0,(PV($E$13,A1650,,#REF!)))</f>
        <v/>
      </c>
    </row>
    <row r="1650">
      <c r="AV1650" s="161">
        <f>+IF(ISERROR(PV($E$13,A1651,,D1651)),0,(PV($E$13,A1651,,D1651)))</f>
        <v/>
      </c>
      <c r="AW1650" s="161">
        <f>+IF(ISERROR(PV($E$13,A1651,,#REF!)),0,(PV($E$13,A1651,,#REF!)))</f>
        <v/>
      </c>
    </row>
    <row r="1651">
      <c r="AV1651" s="161">
        <f>+IF(ISERROR(PV($E$13,A1652,,D1652)),0,(PV($E$13,A1652,,D1652)))</f>
        <v/>
      </c>
      <c r="AW1651" s="161">
        <f>+IF(ISERROR(PV($E$13,A1652,,#REF!)),0,(PV($E$13,A1652,,#REF!)))</f>
        <v/>
      </c>
    </row>
    <row r="1652">
      <c r="AV1652" s="161">
        <f>+IF(ISERROR(PV($E$13,A1653,,D1653)),0,(PV($E$13,A1653,,D1653)))</f>
        <v/>
      </c>
      <c r="AW1652" s="161">
        <f>+IF(ISERROR(PV($E$13,A1653,,#REF!)),0,(PV($E$13,A1653,,#REF!)))</f>
        <v/>
      </c>
    </row>
    <row r="1653">
      <c r="AV1653" s="161">
        <f>+IF(ISERROR(PV($E$13,A1654,,D1654)),0,(PV($E$13,A1654,,D1654)))</f>
        <v/>
      </c>
      <c r="AW1653" s="161">
        <f>+IF(ISERROR(PV($E$13,A1654,,#REF!)),0,(PV($E$13,A1654,,#REF!)))</f>
        <v/>
      </c>
    </row>
    <row r="1654">
      <c r="AV1654" s="161">
        <f>+IF(ISERROR(PV($E$13,A1655,,D1655)),0,(PV($E$13,A1655,,D1655)))</f>
        <v/>
      </c>
      <c r="AW1654" s="161">
        <f>+IF(ISERROR(PV($E$13,A1655,,#REF!)),0,(PV($E$13,A1655,,#REF!)))</f>
        <v/>
      </c>
    </row>
    <row r="1655">
      <c r="AV1655" s="161">
        <f>+IF(ISERROR(PV($E$13,A1656,,D1656)),0,(PV($E$13,A1656,,D1656)))</f>
        <v/>
      </c>
      <c r="AW1655" s="161">
        <f>+IF(ISERROR(PV($E$13,A1656,,#REF!)),0,(PV($E$13,A1656,,#REF!)))</f>
        <v/>
      </c>
    </row>
    <row r="1656">
      <c r="AV1656" s="161">
        <f>+IF(ISERROR(PV($E$13,A1657,,D1657)),0,(PV($E$13,A1657,,D1657)))</f>
        <v/>
      </c>
      <c r="AW1656" s="161">
        <f>+IF(ISERROR(PV($E$13,A1657,,#REF!)),0,(PV($E$13,A1657,,#REF!)))</f>
        <v/>
      </c>
    </row>
    <row r="1657">
      <c r="AV1657" s="161">
        <f>+IF(ISERROR(PV($E$13,A1658,,D1658)),0,(PV($E$13,A1658,,D1658)))</f>
        <v/>
      </c>
      <c r="AW1657" s="161">
        <f>+IF(ISERROR(PV($E$13,A1658,,#REF!)),0,(PV($E$13,A1658,,#REF!)))</f>
        <v/>
      </c>
    </row>
    <row r="1658">
      <c r="AV1658" s="161">
        <f>+IF(ISERROR(PV($E$13,A1659,,D1659)),0,(PV($E$13,A1659,,D1659)))</f>
        <v/>
      </c>
      <c r="AW1658" s="161">
        <f>+IF(ISERROR(PV($E$13,A1659,,#REF!)),0,(PV($E$13,A1659,,#REF!)))</f>
        <v/>
      </c>
    </row>
    <row r="1659">
      <c r="AV1659" s="161">
        <f>+IF(ISERROR(PV($E$13,A1660,,D1660)),0,(PV($E$13,A1660,,D1660)))</f>
        <v/>
      </c>
      <c r="AW1659" s="161">
        <f>+IF(ISERROR(PV($E$13,A1660,,#REF!)),0,(PV($E$13,A1660,,#REF!)))</f>
        <v/>
      </c>
    </row>
    <row r="1660">
      <c r="AV1660" s="161">
        <f>+IF(ISERROR(PV($E$13,A1661,,D1661)),0,(PV($E$13,A1661,,D1661)))</f>
        <v/>
      </c>
      <c r="AW1660" s="161">
        <f>+IF(ISERROR(PV($E$13,A1661,,#REF!)),0,(PV($E$13,A1661,,#REF!)))</f>
        <v/>
      </c>
    </row>
    <row r="1661">
      <c r="AV1661" s="161">
        <f>+IF(ISERROR(PV($E$13,A1662,,D1662)),0,(PV($E$13,A1662,,D1662)))</f>
        <v/>
      </c>
      <c r="AW1661" s="161">
        <f>+IF(ISERROR(PV($E$13,A1662,,#REF!)),0,(PV($E$13,A1662,,#REF!)))</f>
        <v/>
      </c>
    </row>
    <row r="1662">
      <c r="AV1662" s="161">
        <f>+IF(ISERROR(PV($E$13,A1663,,D1663)),0,(PV($E$13,A1663,,D1663)))</f>
        <v/>
      </c>
      <c r="AW1662" s="161">
        <f>+IF(ISERROR(PV($E$13,A1663,,#REF!)),0,(PV($E$13,A1663,,#REF!)))</f>
        <v/>
      </c>
    </row>
    <row r="1663">
      <c r="AV1663" s="161">
        <f>+IF(ISERROR(PV($E$13,A1664,,D1664)),0,(PV($E$13,A1664,,D1664)))</f>
        <v/>
      </c>
      <c r="AW1663" s="161">
        <f>+IF(ISERROR(PV($E$13,A1664,,#REF!)),0,(PV($E$13,A1664,,#REF!)))</f>
        <v/>
      </c>
    </row>
    <row r="1664">
      <c r="AV1664" s="161">
        <f>+IF(ISERROR(PV($E$13,A1665,,D1665)),0,(PV($E$13,A1665,,D1665)))</f>
        <v/>
      </c>
      <c r="AW1664" s="161">
        <f>+IF(ISERROR(PV($E$13,A1665,,#REF!)),0,(PV($E$13,A1665,,#REF!)))</f>
        <v/>
      </c>
    </row>
    <row r="1665">
      <c r="AV1665" s="161">
        <f>+IF(ISERROR(PV($E$13,A1666,,D1666)),0,(PV($E$13,A1666,,D1666)))</f>
        <v/>
      </c>
      <c r="AW1665" s="161">
        <f>+IF(ISERROR(PV($E$13,A1666,,#REF!)),0,(PV($E$13,A1666,,#REF!)))</f>
        <v/>
      </c>
    </row>
    <row r="1666">
      <c r="AV1666" s="161">
        <f>+IF(ISERROR(PV($E$13,A1667,,D1667)),0,(PV($E$13,A1667,,D1667)))</f>
        <v/>
      </c>
      <c r="AW1666" s="161">
        <f>+IF(ISERROR(PV($E$13,A1667,,#REF!)),0,(PV($E$13,A1667,,#REF!)))</f>
        <v/>
      </c>
    </row>
    <row r="1667">
      <c r="AV1667" s="161">
        <f>+IF(ISERROR(PV($E$13,A1668,,D1668)),0,(PV($E$13,A1668,,D1668)))</f>
        <v/>
      </c>
      <c r="AW1667" s="161">
        <f>+IF(ISERROR(PV($E$13,A1668,,#REF!)),0,(PV($E$13,A1668,,#REF!)))</f>
        <v/>
      </c>
    </row>
    <row r="1668">
      <c r="AV1668" s="161">
        <f>+IF(ISERROR(PV($E$13,A1669,,D1669)),0,(PV($E$13,A1669,,D1669)))</f>
        <v/>
      </c>
      <c r="AW1668" s="161">
        <f>+IF(ISERROR(PV($E$13,A1669,,#REF!)),0,(PV($E$13,A1669,,#REF!)))</f>
        <v/>
      </c>
    </row>
    <row r="1669">
      <c r="AV1669" s="161">
        <f>+IF(ISERROR(PV($E$13,A1670,,D1670)),0,(PV($E$13,A1670,,D1670)))</f>
        <v/>
      </c>
      <c r="AW1669" s="161">
        <f>+IF(ISERROR(PV($E$13,A1670,,#REF!)),0,(PV($E$13,A1670,,#REF!)))</f>
        <v/>
      </c>
    </row>
    <row r="1670">
      <c r="AV1670" s="161">
        <f>+IF(ISERROR(PV($E$13,A1671,,D1671)),0,(PV($E$13,A1671,,D1671)))</f>
        <v/>
      </c>
      <c r="AW1670" s="161">
        <f>+IF(ISERROR(PV($E$13,A1671,,#REF!)),0,(PV($E$13,A1671,,#REF!)))</f>
        <v/>
      </c>
    </row>
    <row r="1671">
      <c r="AV1671" s="161">
        <f>+IF(ISERROR(PV($E$13,A1672,,D1672)),0,(PV($E$13,A1672,,D1672)))</f>
        <v/>
      </c>
      <c r="AW1671" s="161">
        <f>+IF(ISERROR(PV($E$13,A1672,,#REF!)),0,(PV($E$13,A1672,,#REF!)))</f>
        <v/>
      </c>
    </row>
    <row r="1672">
      <c r="AV1672" s="161">
        <f>+IF(ISERROR(PV($E$13,A1673,,D1673)),0,(PV($E$13,A1673,,D1673)))</f>
        <v/>
      </c>
      <c r="AW1672" s="161">
        <f>+IF(ISERROR(PV($E$13,A1673,,#REF!)),0,(PV($E$13,A1673,,#REF!)))</f>
        <v/>
      </c>
    </row>
    <row r="1673">
      <c r="AV1673" s="161">
        <f>+IF(ISERROR(PV($E$13,A1674,,D1674)),0,(PV($E$13,A1674,,D1674)))</f>
        <v/>
      </c>
      <c r="AW1673" s="161">
        <f>+IF(ISERROR(PV($E$13,A1674,,#REF!)),0,(PV($E$13,A1674,,#REF!)))</f>
        <v/>
      </c>
    </row>
    <row r="1674">
      <c r="AV1674" s="161">
        <f>+IF(ISERROR(PV($E$13,A1675,,D1675)),0,(PV($E$13,A1675,,D1675)))</f>
        <v/>
      </c>
      <c r="AW1674" s="161">
        <f>+IF(ISERROR(PV($E$13,A1675,,#REF!)),0,(PV($E$13,A1675,,#REF!)))</f>
        <v/>
      </c>
    </row>
    <row r="1675">
      <c r="AV1675" s="161">
        <f>+IF(ISERROR(PV($E$13,A1676,,D1676)),0,(PV($E$13,A1676,,D1676)))</f>
        <v/>
      </c>
      <c r="AW1675" s="161">
        <f>+IF(ISERROR(PV($E$13,A1676,,#REF!)),0,(PV($E$13,A1676,,#REF!)))</f>
        <v/>
      </c>
    </row>
    <row r="1676">
      <c r="AV1676" s="161">
        <f>+IF(ISERROR(PV($E$13,A1677,,D1677)),0,(PV($E$13,A1677,,D1677)))</f>
        <v/>
      </c>
      <c r="AW1676" s="161">
        <f>+IF(ISERROR(PV($E$13,A1677,,#REF!)),0,(PV($E$13,A1677,,#REF!)))</f>
        <v/>
      </c>
    </row>
    <row r="1677">
      <c r="AV1677" s="161">
        <f>+IF(ISERROR(PV($E$13,A1678,,D1678)),0,(PV($E$13,A1678,,D1678)))</f>
        <v/>
      </c>
      <c r="AW1677" s="161">
        <f>+IF(ISERROR(PV($E$13,A1678,,#REF!)),0,(PV($E$13,A1678,,#REF!)))</f>
        <v/>
      </c>
    </row>
    <row r="1678">
      <c r="AV1678" s="161">
        <f>+IF(ISERROR(PV($E$13,A1679,,D1679)),0,(PV($E$13,A1679,,D1679)))</f>
        <v/>
      </c>
      <c r="AW1678" s="161">
        <f>+IF(ISERROR(PV($E$13,A1679,,#REF!)),0,(PV($E$13,A1679,,#REF!)))</f>
        <v/>
      </c>
    </row>
    <row r="1679">
      <c r="AV1679" s="161">
        <f>+IF(ISERROR(PV($E$13,A1680,,D1680)),0,(PV($E$13,A1680,,D1680)))</f>
        <v/>
      </c>
      <c r="AW1679" s="161">
        <f>+IF(ISERROR(PV($E$13,A1680,,#REF!)),0,(PV($E$13,A1680,,#REF!)))</f>
        <v/>
      </c>
    </row>
    <row r="1680">
      <c r="AV1680" s="161">
        <f>+IF(ISERROR(PV($E$13,A1681,,D1681)),0,(PV($E$13,A1681,,D1681)))</f>
        <v/>
      </c>
      <c r="AW1680" s="161">
        <f>+IF(ISERROR(PV($E$13,A1681,,#REF!)),0,(PV($E$13,A1681,,#REF!)))</f>
        <v/>
      </c>
    </row>
    <row r="1681">
      <c r="AV1681" s="161">
        <f>+IF(ISERROR(PV($E$13,A1682,,D1682)),0,(PV($E$13,A1682,,D1682)))</f>
        <v/>
      </c>
      <c r="AW1681" s="161">
        <f>+IF(ISERROR(PV($E$13,A1682,,#REF!)),0,(PV($E$13,A1682,,#REF!)))</f>
        <v/>
      </c>
    </row>
    <row r="1682">
      <c r="AV1682" s="161">
        <f>+IF(ISERROR(PV($E$13,A1683,,D1683)),0,(PV($E$13,A1683,,D1683)))</f>
        <v/>
      </c>
      <c r="AW1682" s="161">
        <f>+IF(ISERROR(PV($E$13,A1683,,#REF!)),0,(PV($E$13,A1683,,#REF!)))</f>
        <v/>
      </c>
    </row>
    <row r="1683">
      <c r="AV1683" s="161">
        <f>+IF(ISERROR(PV($E$13,A1684,,D1684)),0,(PV($E$13,A1684,,D1684)))</f>
        <v/>
      </c>
      <c r="AW1683" s="161">
        <f>+IF(ISERROR(PV($E$13,A1684,,#REF!)),0,(PV($E$13,A1684,,#REF!)))</f>
        <v/>
      </c>
    </row>
    <row r="1684">
      <c r="AV1684" s="161">
        <f>+IF(ISERROR(PV($E$13,A1685,,D1685)),0,(PV($E$13,A1685,,D1685)))</f>
        <v/>
      </c>
      <c r="AW1684" s="161">
        <f>+IF(ISERROR(PV($E$13,A1685,,#REF!)),0,(PV($E$13,A1685,,#REF!)))</f>
        <v/>
      </c>
    </row>
    <row r="1685">
      <c r="AV1685" s="161">
        <f>+IF(ISERROR(PV($E$13,A1686,,D1686)),0,(PV($E$13,A1686,,D1686)))</f>
        <v/>
      </c>
      <c r="AW1685" s="161">
        <f>+IF(ISERROR(PV($E$13,A1686,,#REF!)),0,(PV($E$13,A1686,,#REF!)))</f>
        <v/>
      </c>
    </row>
    <row r="1686">
      <c r="AV1686" s="161">
        <f>+IF(ISERROR(PV($E$13,A1687,,D1687)),0,(PV($E$13,A1687,,D1687)))</f>
        <v/>
      </c>
      <c r="AW1686" s="161">
        <f>+IF(ISERROR(PV($E$13,A1687,,#REF!)),0,(PV($E$13,A1687,,#REF!)))</f>
        <v/>
      </c>
    </row>
    <row r="1687">
      <c r="AV1687" s="161">
        <f>+IF(ISERROR(PV($E$13,A1688,,D1688)),0,(PV($E$13,A1688,,D1688)))</f>
        <v/>
      </c>
      <c r="AW1687" s="161">
        <f>+IF(ISERROR(PV($E$13,A1688,,#REF!)),0,(PV($E$13,A1688,,#REF!)))</f>
        <v/>
      </c>
    </row>
    <row r="1688">
      <c r="AV1688" s="161">
        <f>+IF(ISERROR(PV($E$13,A1689,,D1689)),0,(PV($E$13,A1689,,D1689)))</f>
        <v/>
      </c>
      <c r="AW1688" s="161">
        <f>+IF(ISERROR(PV($E$13,A1689,,#REF!)),0,(PV($E$13,A1689,,#REF!)))</f>
        <v/>
      </c>
    </row>
    <row r="1689">
      <c r="AV1689" s="161">
        <f>+IF(ISERROR(PV($E$13,A1690,,D1690)),0,(PV($E$13,A1690,,D1690)))</f>
        <v/>
      </c>
      <c r="AW1689" s="161">
        <f>+IF(ISERROR(PV($E$13,A1690,,#REF!)),0,(PV($E$13,A1690,,#REF!)))</f>
        <v/>
      </c>
    </row>
    <row r="1690">
      <c r="AV1690" s="161">
        <f>+IF(ISERROR(PV($E$13,A1691,,D1691)),0,(PV($E$13,A1691,,D1691)))</f>
        <v/>
      </c>
      <c r="AW1690" s="161">
        <f>+IF(ISERROR(PV($E$13,A1691,,#REF!)),0,(PV($E$13,A1691,,#REF!)))</f>
        <v/>
      </c>
    </row>
    <row r="1691">
      <c r="AV1691" s="161">
        <f>+IF(ISERROR(PV($E$13,A1692,,D1692)),0,(PV($E$13,A1692,,D1692)))</f>
        <v/>
      </c>
      <c r="AW1691" s="161">
        <f>+IF(ISERROR(PV($E$13,A1692,,#REF!)),0,(PV($E$13,A1692,,#REF!)))</f>
        <v/>
      </c>
    </row>
    <row r="1692">
      <c r="AV1692" s="161">
        <f>+IF(ISERROR(PV($E$13,A1693,,D1693)),0,(PV($E$13,A1693,,D1693)))</f>
        <v/>
      </c>
      <c r="AW1692" s="161">
        <f>+IF(ISERROR(PV($E$13,A1693,,#REF!)),0,(PV($E$13,A1693,,#REF!)))</f>
        <v/>
      </c>
    </row>
    <row r="1693">
      <c r="AV1693" s="161">
        <f>+IF(ISERROR(PV($E$13,A1694,,D1694)),0,(PV($E$13,A1694,,D1694)))</f>
        <v/>
      </c>
      <c r="AW1693" s="161">
        <f>+IF(ISERROR(PV($E$13,A1694,,#REF!)),0,(PV($E$13,A1694,,#REF!)))</f>
        <v/>
      </c>
    </row>
    <row r="1694">
      <c r="AV1694" s="161">
        <f>+IF(ISERROR(PV($E$13,A1695,,D1695)),0,(PV($E$13,A1695,,D1695)))</f>
        <v/>
      </c>
      <c r="AW1694" s="161">
        <f>+IF(ISERROR(PV($E$13,A1695,,#REF!)),0,(PV($E$13,A1695,,#REF!)))</f>
        <v/>
      </c>
    </row>
    <row r="1695">
      <c r="AV1695" s="161">
        <f>+IF(ISERROR(PV($E$13,A1696,,D1696)),0,(PV($E$13,A1696,,D1696)))</f>
        <v/>
      </c>
      <c r="AW1695" s="161">
        <f>+IF(ISERROR(PV($E$13,A1696,,#REF!)),0,(PV($E$13,A1696,,#REF!)))</f>
        <v/>
      </c>
    </row>
    <row r="1696">
      <c r="AV1696" s="161">
        <f>+IF(ISERROR(PV($E$13,A1697,,D1697)),0,(PV($E$13,A1697,,D1697)))</f>
        <v/>
      </c>
      <c r="AW1696" s="161">
        <f>+IF(ISERROR(PV($E$13,A1697,,#REF!)),0,(PV($E$13,A1697,,#REF!)))</f>
        <v/>
      </c>
    </row>
    <row r="1697">
      <c r="AV1697" s="161">
        <f>+IF(ISERROR(PV($E$13,A1698,,D1698)),0,(PV($E$13,A1698,,D1698)))</f>
        <v/>
      </c>
      <c r="AW1697" s="161">
        <f>+IF(ISERROR(PV($E$13,A1698,,#REF!)),0,(PV($E$13,A1698,,#REF!)))</f>
        <v/>
      </c>
    </row>
    <row r="1698">
      <c r="AV1698" s="161">
        <f>+IF(ISERROR(PV($E$13,A1699,,D1699)),0,(PV($E$13,A1699,,D1699)))</f>
        <v/>
      </c>
      <c r="AW1698" s="161">
        <f>+IF(ISERROR(PV($E$13,A1699,,#REF!)),0,(PV($E$13,A1699,,#REF!)))</f>
        <v/>
      </c>
    </row>
    <row r="1699">
      <c r="AV1699" s="161">
        <f>+IF(ISERROR(PV($E$13,A1700,,D1700)),0,(PV($E$13,A1700,,D1700)))</f>
        <v/>
      </c>
      <c r="AW1699" s="161">
        <f>+IF(ISERROR(PV($E$13,A1700,,#REF!)),0,(PV($E$13,A1700,,#REF!)))</f>
        <v/>
      </c>
    </row>
    <row r="1700">
      <c r="AV1700" s="161">
        <f>+IF(ISERROR(PV($E$13,A1701,,D1701)),0,(PV($E$13,A1701,,D1701)))</f>
        <v/>
      </c>
      <c r="AW1700" s="161">
        <f>+IF(ISERROR(PV($E$13,A1701,,#REF!)),0,(PV($E$13,A1701,,#REF!)))</f>
        <v/>
      </c>
    </row>
    <row r="1701">
      <c r="AV1701" s="161">
        <f>+IF(ISERROR(PV($E$13,A1702,,D1702)),0,(PV($E$13,A1702,,D1702)))</f>
        <v/>
      </c>
      <c r="AW1701" s="161">
        <f>+IF(ISERROR(PV($E$13,A1702,,#REF!)),0,(PV($E$13,A1702,,#REF!)))</f>
        <v/>
      </c>
    </row>
    <row r="1702">
      <c r="AV1702" s="161">
        <f>+IF(ISERROR(PV($E$13,A1703,,D1703)),0,(PV($E$13,A1703,,D1703)))</f>
        <v/>
      </c>
      <c r="AW1702" s="161">
        <f>+IF(ISERROR(PV($E$13,A1703,,#REF!)),0,(PV($E$13,A1703,,#REF!)))</f>
        <v/>
      </c>
    </row>
    <row r="1703">
      <c r="AV1703" s="161">
        <f>+IF(ISERROR(PV($E$13,A1704,,D1704)),0,(PV($E$13,A1704,,D1704)))</f>
        <v/>
      </c>
      <c r="AW1703" s="161">
        <f>+IF(ISERROR(PV($E$13,A1704,,#REF!)),0,(PV($E$13,A1704,,#REF!)))</f>
        <v/>
      </c>
    </row>
    <row r="1704">
      <c r="AV1704" s="161">
        <f>+IF(ISERROR(PV($E$13,A1705,,D1705)),0,(PV($E$13,A1705,,D1705)))</f>
        <v/>
      </c>
      <c r="AW1704" s="161">
        <f>+IF(ISERROR(PV($E$13,A1705,,#REF!)),0,(PV($E$13,A1705,,#REF!)))</f>
        <v/>
      </c>
    </row>
    <row r="1705">
      <c r="AV1705" s="161">
        <f>+IF(ISERROR(PV($E$13,A1706,,D1706)),0,(PV($E$13,A1706,,D1706)))</f>
        <v/>
      </c>
      <c r="AW1705" s="161">
        <f>+IF(ISERROR(PV($E$13,A1706,,#REF!)),0,(PV($E$13,A1706,,#REF!)))</f>
        <v/>
      </c>
    </row>
    <row r="1706">
      <c r="AV1706" s="161">
        <f>+IF(ISERROR(PV($E$13,A1707,,D1707)),0,(PV($E$13,A1707,,D1707)))</f>
        <v/>
      </c>
      <c r="AW1706" s="161">
        <f>+IF(ISERROR(PV($E$13,A1707,,#REF!)),0,(PV($E$13,A1707,,#REF!)))</f>
        <v/>
      </c>
    </row>
    <row r="1707">
      <c r="AV1707" s="161">
        <f>+IF(ISERROR(PV($E$13,A1708,,D1708)),0,(PV($E$13,A1708,,D1708)))</f>
        <v/>
      </c>
      <c r="AW1707" s="161">
        <f>+IF(ISERROR(PV($E$13,A1708,,#REF!)),0,(PV($E$13,A1708,,#REF!)))</f>
        <v/>
      </c>
    </row>
    <row r="1708">
      <c r="AV1708" s="161">
        <f>+IF(ISERROR(PV($E$13,A1709,,D1709)),0,(PV($E$13,A1709,,D1709)))</f>
        <v/>
      </c>
      <c r="AW1708" s="161">
        <f>+IF(ISERROR(PV($E$13,A1709,,#REF!)),0,(PV($E$13,A1709,,#REF!)))</f>
        <v/>
      </c>
    </row>
    <row r="1709">
      <c r="AV1709" s="161">
        <f>+IF(ISERROR(PV($E$13,A1710,,D1710)),0,(PV($E$13,A1710,,D1710)))</f>
        <v/>
      </c>
      <c r="AW1709" s="161">
        <f>+IF(ISERROR(PV($E$13,A1710,,#REF!)),0,(PV($E$13,A1710,,#REF!)))</f>
        <v/>
      </c>
    </row>
    <row r="1710">
      <c r="AV1710" s="161">
        <f>+IF(ISERROR(PV($E$13,A1711,,D1711)),0,(PV($E$13,A1711,,D1711)))</f>
        <v/>
      </c>
      <c r="AW1710" s="161">
        <f>+IF(ISERROR(PV($E$13,A1711,,#REF!)),0,(PV($E$13,A1711,,#REF!)))</f>
        <v/>
      </c>
    </row>
    <row r="1711">
      <c r="AV1711" s="161">
        <f>+IF(ISERROR(PV($E$13,A1712,,D1712)),0,(PV($E$13,A1712,,D1712)))</f>
        <v/>
      </c>
      <c r="AW1711" s="161">
        <f>+IF(ISERROR(PV($E$13,A1712,,#REF!)),0,(PV($E$13,A1712,,#REF!)))</f>
        <v/>
      </c>
    </row>
    <row r="1712">
      <c r="AV1712" s="161">
        <f>+IF(ISERROR(PV($E$13,A1713,,D1713)),0,(PV($E$13,A1713,,D1713)))</f>
        <v/>
      </c>
      <c r="AW1712" s="161">
        <f>+IF(ISERROR(PV($E$13,A1713,,#REF!)),0,(PV($E$13,A1713,,#REF!)))</f>
        <v/>
      </c>
    </row>
    <row r="1713">
      <c r="AV1713" s="161">
        <f>+IF(ISERROR(PV($E$13,A1714,,D1714)),0,(PV($E$13,A1714,,D1714)))</f>
        <v/>
      </c>
      <c r="AW1713" s="161">
        <f>+IF(ISERROR(PV($E$13,A1714,,#REF!)),0,(PV($E$13,A1714,,#REF!)))</f>
        <v/>
      </c>
    </row>
    <row r="1714">
      <c r="AV1714" s="161">
        <f>+IF(ISERROR(PV($E$13,A1715,,D1715)),0,(PV($E$13,A1715,,D1715)))</f>
        <v/>
      </c>
      <c r="AW1714" s="161">
        <f>+IF(ISERROR(PV($E$13,A1715,,#REF!)),0,(PV($E$13,A1715,,#REF!)))</f>
        <v/>
      </c>
    </row>
    <row r="1715">
      <c r="AV1715" s="161">
        <f>+IF(ISERROR(PV($E$13,A1716,,D1716)),0,(PV($E$13,A1716,,D1716)))</f>
        <v/>
      </c>
      <c r="AW1715" s="161">
        <f>+IF(ISERROR(PV($E$13,A1716,,#REF!)),0,(PV($E$13,A1716,,#REF!)))</f>
        <v/>
      </c>
    </row>
    <row r="1716">
      <c r="AV1716" s="161">
        <f>+IF(ISERROR(PV($E$13,A1717,,D1717)),0,(PV($E$13,A1717,,D1717)))</f>
        <v/>
      </c>
      <c r="AW1716" s="161">
        <f>+IF(ISERROR(PV($E$13,A1717,,#REF!)),0,(PV($E$13,A1717,,#REF!)))</f>
        <v/>
      </c>
    </row>
    <row r="1717">
      <c r="AV1717" s="161">
        <f>+IF(ISERROR(PV($E$13,A1718,,D1718)),0,(PV($E$13,A1718,,D1718)))</f>
        <v/>
      </c>
      <c r="AW1717" s="161">
        <f>+IF(ISERROR(PV($E$13,A1718,,#REF!)),0,(PV($E$13,A1718,,#REF!)))</f>
        <v/>
      </c>
    </row>
    <row r="1718">
      <c r="AV1718" s="161">
        <f>+IF(ISERROR(PV($E$13,A1719,,D1719)),0,(PV($E$13,A1719,,D1719)))</f>
        <v/>
      </c>
      <c r="AW1718" s="161">
        <f>+IF(ISERROR(PV($E$13,A1719,,#REF!)),0,(PV($E$13,A1719,,#REF!)))</f>
        <v/>
      </c>
    </row>
    <row r="1719">
      <c r="AV1719" s="161">
        <f>+IF(ISERROR(PV($E$13,A1720,,D1720)),0,(PV($E$13,A1720,,D1720)))</f>
        <v/>
      </c>
      <c r="AW1719" s="161">
        <f>+IF(ISERROR(PV($E$13,A1720,,#REF!)),0,(PV($E$13,A1720,,#REF!)))</f>
        <v/>
      </c>
    </row>
    <row r="1720">
      <c r="AV1720" s="161">
        <f>+IF(ISERROR(PV($E$13,A1721,,D1721)),0,(PV($E$13,A1721,,D1721)))</f>
        <v/>
      </c>
      <c r="AW1720" s="161">
        <f>+IF(ISERROR(PV($E$13,A1721,,#REF!)),0,(PV($E$13,A1721,,#REF!)))</f>
        <v/>
      </c>
    </row>
    <row r="1721">
      <c r="AV1721" s="161">
        <f>+IF(ISERROR(PV($E$13,A1722,,D1722)),0,(PV($E$13,A1722,,D1722)))</f>
        <v/>
      </c>
      <c r="AW1721" s="161">
        <f>+IF(ISERROR(PV($E$13,A1722,,#REF!)),0,(PV($E$13,A1722,,#REF!)))</f>
        <v/>
      </c>
    </row>
    <row r="1722">
      <c r="AV1722" s="161">
        <f>+IF(ISERROR(PV($E$13,A1723,,D1723)),0,(PV($E$13,A1723,,D1723)))</f>
        <v/>
      </c>
      <c r="AW1722" s="161">
        <f>+IF(ISERROR(PV($E$13,A1723,,#REF!)),0,(PV($E$13,A1723,,#REF!)))</f>
        <v/>
      </c>
    </row>
    <row r="1723">
      <c r="AV1723" s="161">
        <f>+IF(ISERROR(PV($E$13,A1724,,D1724)),0,(PV($E$13,A1724,,D1724)))</f>
        <v/>
      </c>
      <c r="AW1723" s="161">
        <f>+IF(ISERROR(PV($E$13,A1724,,#REF!)),0,(PV($E$13,A1724,,#REF!)))</f>
        <v/>
      </c>
    </row>
    <row r="1724">
      <c r="AV1724" s="161">
        <f>+IF(ISERROR(PV($E$13,A1725,,D1725)),0,(PV($E$13,A1725,,D1725)))</f>
        <v/>
      </c>
      <c r="AW1724" s="161">
        <f>+IF(ISERROR(PV($E$13,A1725,,#REF!)),0,(PV($E$13,A1725,,#REF!)))</f>
        <v/>
      </c>
    </row>
    <row r="1725">
      <c r="AV1725" s="161">
        <f>+IF(ISERROR(PV($E$13,A1726,,D1726)),0,(PV($E$13,A1726,,D1726)))</f>
        <v/>
      </c>
      <c r="AW1725" s="161">
        <f>+IF(ISERROR(PV($E$13,A1726,,#REF!)),0,(PV($E$13,A1726,,#REF!)))</f>
        <v/>
      </c>
    </row>
    <row r="1726">
      <c r="AV1726" s="161">
        <f>+IF(ISERROR(PV($E$13,A1727,,D1727)),0,(PV($E$13,A1727,,D1727)))</f>
        <v/>
      </c>
      <c r="AW1726" s="161">
        <f>+IF(ISERROR(PV($E$13,A1727,,#REF!)),0,(PV($E$13,A1727,,#REF!)))</f>
        <v/>
      </c>
    </row>
    <row r="1727">
      <c r="AV1727" s="161">
        <f>+IF(ISERROR(PV($E$13,A1728,,D1728)),0,(PV($E$13,A1728,,D1728)))</f>
        <v/>
      </c>
      <c r="AW1727" s="161">
        <f>+IF(ISERROR(PV($E$13,A1728,,#REF!)),0,(PV($E$13,A1728,,#REF!)))</f>
        <v/>
      </c>
    </row>
    <row r="1728">
      <c r="AV1728" s="161">
        <f>+IF(ISERROR(PV($E$13,A1729,,D1729)),0,(PV($E$13,A1729,,D1729)))</f>
        <v/>
      </c>
      <c r="AW1728" s="161">
        <f>+IF(ISERROR(PV($E$13,A1729,,#REF!)),0,(PV($E$13,A1729,,#REF!)))</f>
        <v/>
      </c>
    </row>
    <row r="1729">
      <c r="AV1729" s="161">
        <f>+IF(ISERROR(PV($E$13,A1730,,D1730)),0,(PV($E$13,A1730,,D1730)))</f>
        <v/>
      </c>
      <c r="AW1729" s="161">
        <f>+IF(ISERROR(PV($E$13,A1730,,#REF!)),0,(PV($E$13,A1730,,#REF!)))</f>
        <v/>
      </c>
    </row>
    <row r="1730">
      <c r="AV1730" s="161">
        <f>+IF(ISERROR(PV($E$13,A1731,,D1731)),0,(PV($E$13,A1731,,D1731)))</f>
        <v/>
      </c>
      <c r="AW1730" s="161">
        <f>+IF(ISERROR(PV($E$13,A1731,,#REF!)),0,(PV($E$13,A1731,,#REF!)))</f>
        <v/>
      </c>
    </row>
    <row r="1731">
      <c r="AV1731" s="161">
        <f>+IF(ISERROR(PV($E$13,A1732,,D1732)),0,(PV($E$13,A1732,,D1732)))</f>
        <v/>
      </c>
      <c r="AW1731" s="161">
        <f>+IF(ISERROR(PV($E$13,A1732,,#REF!)),0,(PV($E$13,A1732,,#REF!)))</f>
        <v/>
      </c>
    </row>
    <row r="1732">
      <c r="AV1732" s="161">
        <f>+IF(ISERROR(PV($E$13,A1733,,D1733)),0,(PV($E$13,A1733,,D1733)))</f>
        <v/>
      </c>
      <c r="AW1732" s="161">
        <f>+IF(ISERROR(PV($E$13,A1733,,#REF!)),0,(PV($E$13,A1733,,#REF!)))</f>
        <v/>
      </c>
    </row>
    <row r="1733">
      <c r="AV1733" s="161">
        <f>+IF(ISERROR(PV($E$13,A1734,,D1734)),0,(PV($E$13,A1734,,D1734)))</f>
        <v/>
      </c>
      <c r="AW1733" s="161">
        <f>+IF(ISERROR(PV($E$13,A1734,,#REF!)),0,(PV($E$13,A1734,,#REF!)))</f>
        <v/>
      </c>
    </row>
    <row r="1734">
      <c r="AV1734" s="161">
        <f>+IF(ISERROR(PV($E$13,A1735,,D1735)),0,(PV($E$13,A1735,,D1735)))</f>
        <v/>
      </c>
      <c r="AW1734" s="161">
        <f>+IF(ISERROR(PV($E$13,A1735,,#REF!)),0,(PV($E$13,A1735,,#REF!)))</f>
        <v/>
      </c>
    </row>
    <row r="1735">
      <c r="AV1735" s="161">
        <f>+IF(ISERROR(PV($E$13,A1736,,D1736)),0,(PV($E$13,A1736,,D1736)))</f>
        <v/>
      </c>
      <c r="AW1735" s="161">
        <f>+IF(ISERROR(PV($E$13,A1736,,#REF!)),0,(PV($E$13,A1736,,#REF!)))</f>
        <v/>
      </c>
    </row>
    <row r="1736">
      <c r="AV1736" s="161">
        <f>+IF(ISERROR(PV($E$13,A1737,,D1737)),0,(PV($E$13,A1737,,D1737)))</f>
        <v/>
      </c>
      <c r="AW1736" s="161">
        <f>+IF(ISERROR(PV($E$13,A1737,,#REF!)),0,(PV($E$13,A1737,,#REF!)))</f>
        <v/>
      </c>
    </row>
    <row r="1737">
      <c r="AV1737" s="161">
        <f>+IF(ISERROR(PV($E$13,A1738,,D1738)),0,(PV($E$13,A1738,,D1738)))</f>
        <v/>
      </c>
      <c r="AW1737" s="161">
        <f>+IF(ISERROR(PV($E$13,A1738,,#REF!)),0,(PV($E$13,A1738,,#REF!)))</f>
        <v/>
      </c>
    </row>
    <row r="1738">
      <c r="AV1738" s="161">
        <f>+IF(ISERROR(PV($E$13,A1739,,D1739)),0,(PV($E$13,A1739,,D1739)))</f>
        <v/>
      </c>
      <c r="AW1738" s="161">
        <f>+IF(ISERROR(PV($E$13,A1739,,#REF!)),0,(PV($E$13,A1739,,#REF!)))</f>
        <v/>
      </c>
    </row>
    <row r="1739">
      <c r="AV1739" s="161">
        <f>+IF(ISERROR(PV($E$13,A1740,,D1740)),0,(PV($E$13,A1740,,D1740)))</f>
        <v/>
      </c>
      <c r="AW1739" s="161">
        <f>+IF(ISERROR(PV($E$13,A1740,,#REF!)),0,(PV($E$13,A1740,,#REF!)))</f>
        <v/>
      </c>
    </row>
    <row r="1740">
      <c r="AV1740" s="161">
        <f>+IF(ISERROR(PV($E$13,A1741,,D1741)),0,(PV($E$13,A1741,,D1741)))</f>
        <v/>
      </c>
      <c r="AW1740" s="161">
        <f>+IF(ISERROR(PV($E$13,A1741,,#REF!)),0,(PV($E$13,A1741,,#REF!)))</f>
        <v/>
      </c>
    </row>
    <row r="1741">
      <c r="AV1741" s="161">
        <f>+IF(ISERROR(PV($E$13,A1742,,D1742)),0,(PV($E$13,A1742,,D1742)))</f>
        <v/>
      </c>
      <c r="AW1741" s="161">
        <f>+IF(ISERROR(PV($E$13,A1742,,#REF!)),0,(PV($E$13,A1742,,#REF!)))</f>
        <v/>
      </c>
    </row>
    <row r="1742">
      <c r="AV1742" s="161">
        <f>+IF(ISERROR(PV($E$13,A1743,,D1743)),0,(PV($E$13,A1743,,D1743)))</f>
        <v/>
      </c>
      <c r="AW1742" s="161">
        <f>+IF(ISERROR(PV($E$13,A1743,,#REF!)),0,(PV($E$13,A1743,,#REF!)))</f>
        <v/>
      </c>
    </row>
    <row r="1743">
      <c r="AV1743" s="161">
        <f>+IF(ISERROR(PV($E$13,A1744,,D1744)),0,(PV($E$13,A1744,,D1744)))</f>
        <v/>
      </c>
      <c r="AW1743" s="161">
        <f>+IF(ISERROR(PV($E$13,A1744,,#REF!)),0,(PV($E$13,A1744,,#REF!)))</f>
        <v/>
      </c>
    </row>
    <row r="1744">
      <c r="AV1744" s="161">
        <f>+IF(ISERROR(PV($E$13,A1745,,D1745)),0,(PV($E$13,A1745,,D1745)))</f>
        <v/>
      </c>
      <c r="AW1744" s="161">
        <f>+IF(ISERROR(PV($E$13,A1745,,#REF!)),0,(PV($E$13,A1745,,#REF!)))</f>
        <v/>
      </c>
    </row>
    <row r="1745">
      <c r="AV1745" s="161">
        <f>+IF(ISERROR(PV($E$13,A1746,,D1746)),0,(PV($E$13,A1746,,D1746)))</f>
        <v/>
      </c>
      <c r="AW1745" s="161">
        <f>+IF(ISERROR(PV($E$13,A1746,,#REF!)),0,(PV($E$13,A1746,,#REF!)))</f>
        <v/>
      </c>
    </row>
    <row r="1746">
      <c r="AV1746" s="161">
        <f>+IF(ISERROR(PV($E$13,A1747,,D1747)),0,(PV($E$13,A1747,,D1747)))</f>
        <v/>
      </c>
      <c r="AW1746" s="161">
        <f>+IF(ISERROR(PV($E$13,A1747,,#REF!)),0,(PV($E$13,A1747,,#REF!)))</f>
        <v/>
      </c>
    </row>
    <row r="1747">
      <c r="AV1747" s="161">
        <f>+IF(ISERROR(PV($E$13,A1748,,D1748)),0,(PV($E$13,A1748,,D1748)))</f>
        <v/>
      </c>
      <c r="AW1747" s="161">
        <f>+IF(ISERROR(PV($E$13,A1748,,#REF!)),0,(PV($E$13,A1748,,#REF!)))</f>
        <v/>
      </c>
    </row>
    <row r="1748">
      <c r="AV1748" s="161">
        <f>+IF(ISERROR(PV($E$13,A1749,,D1749)),0,(PV($E$13,A1749,,D1749)))</f>
        <v/>
      </c>
      <c r="AW1748" s="161">
        <f>+IF(ISERROR(PV($E$13,A1749,,#REF!)),0,(PV($E$13,A1749,,#REF!)))</f>
        <v/>
      </c>
    </row>
    <row r="1749">
      <c r="AV1749" s="161">
        <f>+IF(ISERROR(PV($E$13,A1750,,D1750)),0,(PV($E$13,A1750,,D1750)))</f>
        <v/>
      </c>
      <c r="AW1749" s="161">
        <f>+IF(ISERROR(PV($E$13,A1750,,#REF!)),0,(PV($E$13,A1750,,#REF!)))</f>
        <v/>
      </c>
    </row>
    <row r="1750">
      <c r="AV1750" s="161">
        <f>+IF(ISERROR(PV($E$13,A1751,,D1751)),0,(PV($E$13,A1751,,D1751)))</f>
        <v/>
      </c>
      <c r="AW1750" s="161">
        <f>+IF(ISERROR(PV($E$13,A1751,,#REF!)),0,(PV($E$13,A1751,,#REF!)))</f>
        <v/>
      </c>
    </row>
    <row r="1751">
      <c r="AV1751" s="161">
        <f>+IF(ISERROR(PV($E$13,A1752,,D1752)),0,(PV($E$13,A1752,,D1752)))</f>
        <v/>
      </c>
      <c r="AW1751" s="161">
        <f>+IF(ISERROR(PV($E$13,A1752,,#REF!)),0,(PV($E$13,A1752,,#REF!)))</f>
        <v/>
      </c>
    </row>
    <row r="1752">
      <c r="AV1752" s="161">
        <f>+IF(ISERROR(PV($E$13,A1753,,D1753)),0,(PV($E$13,A1753,,D1753)))</f>
        <v/>
      </c>
      <c r="AW1752" s="161">
        <f>+IF(ISERROR(PV($E$13,A1753,,#REF!)),0,(PV($E$13,A1753,,#REF!)))</f>
        <v/>
      </c>
    </row>
    <row r="1753">
      <c r="AV1753" s="161">
        <f>+IF(ISERROR(PV($E$13,A1754,,D1754)),0,(PV($E$13,A1754,,D1754)))</f>
        <v/>
      </c>
      <c r="AW1753" s="161">
        <f>+IF(ISERROR(PV($E$13,A1754,,#REF!)),0,(PV($E$13,A1754,,#REF!)))</f>
        <v/>
      </c>
    </row>
    <row r="1754">
      <c r="AV1754" s="161">
        <f>+IF(ISERROR(PV($E$13,A1755,,D1755)),0,(PV($E$13,A1755,,D1755)))</f>
        <v/>
      </c>
      <c r="AW1754" s="161">
        <f>+IF(ISERROR(PV($E$13,A1755,,#REF!)),0,(PV($E$13,A1755,,#REF!)))</f>
        <v/>
      </c>
    </row>
    <row r="1755">
      <c r="AV1755" s="161">
        <f>+IF(ISERROR(PV($E$13,A1756,,D1756)),0,(PV($E$13,A1756,,D1756)))</f>
        <v/>
      </c>
      <c r="AW1755" s="161">
        <f>+IF(ISERROR(PV($E$13,A1756,,#REF!)),0,(PV($E$13,A1756,,#REF!)))</f>
        <v/>
      </c>
    </row>
    <row r="1756">
      <c r="AV1756" s="161">
        <f>+IF(ISERROR(PV($E$13,A1757,,D1757)),0,(PV($E$13,A1757,,D1757)))</f>
        <v/>
      </c>
      <c r="AW1756" s="161">
        <f>+IF(ISERROR(PV($E$13,A1757,,#REF!)),0,(PV($E$13,A1757,,#REF!)))</f>
        <v/>
      </c>
    </row>
    <row r="1757">
      <c r="AV1757" s="161">
        <f>+IF(ISERROR(PV($E$13,A1758,,D1758)),0,(PV($E$13,A1758,,D1758)))</f>
        <v/>
      </c>
      <c r="AW1757" s="161">
        <f>+IF(ISERROR(PV($E$13,A1758,,#REF!)),0,(PV($E$13,A1758,,#REF!)))</f>
        <v/>
      </c>
    </row>
    <row r="1758">
      <c r="AV1758" s="161">
        <f>+IF(ISERROR(PV($E$13,A1759,,D1759)),0,(PV($E$13,A1759,,D1759)))</f>
        <v/>
      </c>
      <c r="AW1758" s="161">
        <f>+IF(ISERROR(PV($E$13,A1759,,#REF!)),0,(PV($E$13,A1759,,#REF!)))</f>
        <v/>
      </c>
    </row>
    <row r="1759">
      <c r="AV1759" s="161">
        <f>+IF(ISERROR(PV($E$13,A1760,,D1760)),0,(PV($E$13,A1760,,D1760)))</f>
        <v/>
      </c>
      <c r="AW1759" s="161">
        <f>+IF(ISERROR(PV($E$13,A1760,,#REF!)),0,(PV($E$13,A1760,,#REF!)))</f>
        <v/>
      </c>
    </row>
    <row r="1760">
      <c r="AV1760" s="161">
        <f>+IF(ISERROR(PV($E$13,A1761,,D1761)),0,(PV($E$13,A1761,,D1761)))</f>
        <v/>
      </c>
      <c r="AW1760" s="161">
        <f>+IF(ISERROR(PV($E$13,A1761,,#REF!)),0,(PV($E$13,A1761,,#REF!)))</f>
        <v/>
      </c>
    </row>
    <row r="1761">
      <c r="AV1761" s="161">
        <f>+IF(ISERROR(PV($E$13,A1762,,D1762)),0,(PV($E$13,A1762,,D1762)))</f>
        <v/>
      </c>
      <c r="AW1761" s="161">
        <f>+IF(ISERROR(PV($E$13,A1762,,#REF!)),0,(PV($E$13,A1762,,#REF!)))</f>
        <v/>
      </c>
    </row>
    <row r="1762">
      <c r="AV1762" s="161">
        <f>+IF(ISERROR(PV($E$13,A1763,,D1763)),0,(PV($E$13,A1763,,D1763)))</f>
        <v/>
      </c>
      <c r="AW1762" s="161">
        <f>+IF(ISERROR(PV($E$13,A1763,,#REF!)),0,(PV($E$13,A1763,,#REF!)))</f>
        <v/>
      </c>
    </row>
    <row r="1763">
      <c r="AV1763" s="161">
        <f>+IF(ISERROR(PV($E$13,A1764,,D1764)),0,(PV($E$13,A1764,,D1764)))</f>
        <v/>
      </c>
      <c r="AW1763" s="161">
        <f>+IF(ISERROR(PV($E$13,A1764,,#REF!)),0,(PV($E$13,A1764,,#REF!)))</f>
        <v/>
      </c>
    </row>
    <row r="1764">
      <c r="AV1764" s="161">
        <f>+IF(ISERROR(PV($E$13,A1765,,D1765)),0,(PV($E$13,A1765,,D1765)))</f>
        <v/>
      </c>
      <c r="AW1764" s="161">
        <f>+IF(ISERROR(PV($E$13,A1765,,#REF!)),0,(PV($E$13,A1765,,#REF!)))</f>
        <v/>
      </c>
    </row>
    <row r="1765">
      <c r="AV1765" s="161">
        <f>+IF(ISERROR(PV($E$13,A1766,,D1766)),0,(PV($E$13,A1766,,D1766)))</f>
        <v/>
      </c>
      <c r="AW1765" s="161">
        <f>+IF(ISERROR(PV($E$13,A1766,,#REF!)),0,(PV($E$13,A1766,,#REF!)))</f>
        <v/>
      </c>
    </row>
    <row r="1766">
      <c r="AV1766" s="161">
        <f>+IF(ISERROR(PV($E$13,A1767,,D1767)),0,(PV($E$13,A1767,,D1767)))</f>
        <v/>
      </c>
      <c r="AW1766" s="161">
        <f>+IF(ISERROR(PV($E$13,A1767,,#REF!)),0,(PV($E$13,A1767,,#REF!)))</f>
        <v/>
      </c>
    </row>
    <row r="1767">
      <c r="AV1767" s="161">
        <f>+IF(ISERROR(PV($E$13,A1768,,D1768)),0,(PV($E$13,A1768,,D1768)))</f>
        <v/>
      </c>
      <c r="AW1767" s="161">
        <f>+IF(ISERROR(PV($E$13,A1768,,#REF!)),0,(PV($E$13,A1768,,#REF!)))</f>
        <v/>
      </c>
    </row>
    <row r="1768">
      <c r="AV1768" s="161">
        <f>+IF(ISERROR(PV($E$13,A1769,,D1769)),0,(PV($E$13,A1769,,D1769)))</f>
        <v/>
      </c>
      <c r="AW1768" s="161">
        <f>+IF(ISERROR(PV($E$13,A1769,,#REF!)),0,(PV($E$13,A1769,,#REF!)))</f>
        <v/>
      </c>
    </row>
    <row r="1769">
      <c r="AV1769" s="161">
        <f>+IF(ISERROR(PV($E$13,A1770,,D1770)),0,(PV($E$13,A1770,,D1770)))</f>
        <v/>
      </c>
      <c r="AW1769" s="161">
        <f>+IF(ISERROR(PV($E$13,A1770,,#REF!)),0,(PV($E$13,A1770,,#REF!)))</f>
        <v/>
      </c>
    </row>
    <row r="1770">
      <c r="AV1770" s="161">
        <f>+IF(ISERROR(PV($E$13,A1771,,D1771)),0,(PV($E$13,A1771,,D1771)))</f>
        <v/>
      </c>
      <c r="AW1770" s="161">
        <f>+IF(ISERROR(PV($E$13,A1771,,#REF!)),0,(PV($E$13,A1771,,#REF!)))</f>
        <v/>
      </c>
    </row>
    <row r="1771">
      <c r="AV1771" s="161">
        <f>+IF(ISERROR(PV($E$13,A1772,,D1772)),0,(PV($E$13,A1772,,D1772)))</f>
        <v/>
      </c>
      <c r="AW1771" s="161">
        <f>+IF(ISERROR(PV($E$13,A1772,,#REF!)),0,(PV($E$13,A1772,,#REF!)))</f>
        <v/>
      </c>
    </row>
    <row r="1772">
      <c r="AV1772" s="161">
        <f>+IF(ISERROR(PV($E$13,A1773,,D1773)),0,(PV($E$13,A1773,,D1773)))</f>
        <v/>
      </c>
      <c r="AW1772" s="161">
        <f>+IF(ISERROR(PV($E$13,A1773,,#REF!)),0,(PV($E$13,A1773,,#REF!)))</f>
        <v/>
      </c>
    </row>
    <row r="1773">
      <c r="AV1773" s="161">
        <f>+IF(ISERROR(PV($E$13,A1774,,D1774)),0,(PV($E$13,A1774,,D1774)))</f>
        <v/>
      </c>
      <c r="AW1773" s="161">
        <f>+IF(ISERROR(PV($E$13,A1774,,#REF!)),0,(PV($E$13,A1774,,#REF!)))</f>
        <v/>
      </c>
    </row>
    <row r="1774">
      <c r="AV1774" s="161">
        <f>+IF(ISERROR(PV($E$13,A1775,,D1775)),0,(PV($E$13,A1775,,D1775)))</f>
        <v/>
      </c>
      <c r="AW1774" s="161">
        <f>+IF(ISERROR(PV($E$13,A1775,,#REF!)),0,(PV($E$13,A1775,,#REF!)))</f>
        <v/>
      </c>
    </row>
    <row r="1775">
      <c r="AV1775" s="161">
        <f>+IF(ISERROR(PV($E$13,A1776,,D1776)),0,(PV($E$13,A1776,,D1776)))</f>
        <v/>
      </c>
      <c r="AW1775" s="161">
        <f>+IF(ISERROR(PV($E$13,A1776,,#REF!)),0,(PV($E$13,A1776,,#REF!)))</f>
        <v/>
      </c>
    </row>
    <row r="1776">
      <c r="AV1776" s="161">
        <f>+IF(ISERROR(PV($E$13,A1777,,D1777)),0,(PV($E$13,A1777,,D1777)))</f>
        <v/>
      </c>
      <c r="AW1776" s="161">
        <f>+IF(ISERROR(PV($E$13,A1777,,#REF!)),0,(PV($E$13,A1777,,#REF!)))</f>
        <v/>
      </c>
    </row>
    <row r="1777">
      <c r="AV1777" s="161">
        <f>+IF(ISERROR(PV($E$13,A1778,,D1778)),0,(PV($E$13,A1778,,D1778)))</f>
        <v/>
      </c>
      <c r="AW1777" s="161">
        <f>+IF(ISERROR(PV($E$13,A1778,,#REF!)),0,(PV($E$13,A1778,,#REF!)))</f>
        <v/>
      </c>
    </row>
    <row r="1778">
      <c r="AV1778" s="161">
        <f>+IF(ISERROR(PV($E$13,A1779,,D1779)),0,(PV($E$13,A1779,,D1779)))</f>
        <v/>
      </c>
      <c r="AW1778" s="161">
        <f>+IF(ISERROR(PV($E$13,A1779,,#REF!)),0,(PV($E$13,A1779,,#REF!)))</f>
        <v/>
      </c>
    </row>
    <row r="1779">
      <c r="AV1779" s="161">
        <f>+IF(ISERROR(PV($E$13,A1780,,D1780)),0,(PV($E$13,A1780,,D1780)))</f>
        <v/>
      </c>
      <c r="AW1779" s="161">
        <f>+IF(ISERROR(PV($E$13,A1780,,#REF!)),0,(PV($E$13,A1780,,#REF!)))</f>
        <v/>
      </c>
    </row>
    <row r="1780">
      <c r="AV1780" s="161">
        <f>+IF(ISERROR(PV($E$13,A1781,,D1781)),0,(PV($E$13,A1781,,D1781)))</f>
        <v/>
      </c>
      <c r="AW1780" s="161">
        <f>+IF(ISERROR(PV($E$13,A1781,,#REF!)),0,(PV($E$13,A1781,,#REF!)))</f>
        <v/>
      </c>
    </row>
    <row r="1781">
      <c r="AV1781" s="161">
        <f>+IF(ISERROR(PV($E$13,A1782,,D1782)),0,(PV($E$13,A1782,,D1782)))</f>
        <v/>
      </c>
      <c r="AW1781" s="161">
        <f>+IF(ISERROR(PV($E$13,A1782,,#REF!)),0,(PV($E$13,A1782,,#REF!)))</f>
        <v/>
      </c>
    </row>
    <row r="1782">
      <c r="AV1782" s="161">
        <f>+IF(ISERROR(PV($E$13,A1783,,D1783)),0,(PV($E$13,A1783,,D1783)))</f>
        <v/>
      </c>
      <c r="AW1782" s="161">
        <f>+IF(ISERROR(PV($E$13,A1783,,#REF!)),0,(PV($E$13,A1783,,#REF!)))</f>
        <v/>
      </c>
    </row>
    <row r="1783">
      <c r="AV1783" s="161">
        <f>+IF(ISERROR(PV($E$13,A1784,,D1784)),0,(PV($E$13,A1784,,D1784)))</f>
        <v/>
      </c>
      <c r="AW1783" s="161">
        <f>+IF(ISERROR(PV($E$13,A1784,,#REF!)),0,(PV($E$13,A1784,,#REF!)))</f>
        <v/>
      </c>
    </row>
    <row r="1784">
      <c r="AV1784" s="161">
        <f>+IF(ISERROR(PV($E$13,A1785,,D1785)),0,(PV($E$13,A1785,,D1785)))</f>
        <v/>
      </c>
      <c r="AW1784" s="161">
        <f>+IF(ISERROR(PV($E$13,A1785,,#REF!)),0,(PV($E$13,A1785,,#REF!)))</f>
        <v/>
      </c>
    </row>
    <row r="1785">
      <c r="AV1785" s="161">
        <f>+IF(ISERROR(PV($E$13,A1786,,D1786)),0,(PV($E$13,A1786,,D1786)))</f>
        <v/>
      </c>
      <c r="AW1785" s="161">
        <f>+IF(ISERROR(PV($E$13,A1786,,#REF!)),0,(PV($E$13,A1786,,#REF!)))</f>
        <v/>
      </c>
    </row>
    <row r="1786">
      <c r="AV1786" s="161">
        <f>+IF(ISERROR(PV($E$13,A1787,,D1787)),0,(PV($E$13,A1787,,D1787)))</f>
        <v/>
      </c>
      <c r="AW1786" s="161">
        <f>+IF(ISERROR(PV($E$13,A1787,,#REF!)),0,(PV($E$13,A1787,,#REF!)))</f>
        <v/>
      </c>
    </row>
    <row r="1787">
      <c r="AV1787" s="161">
        <f>+IF(ISERROR(PV($E$13,A1788,,D1788)),0,(PV($E$13,A1788,,D1788)))</f>
        <v/>
      </c>
      <c r="AW1787" s="161">
        <f>+IF(ISERROR(PV($E$13,A1788,,#REF!)),0,(PV($E$13,A1788,,#REF!)))</f>
        <v/>
      </c>
    </row>
    <row r="1788">
      <c r="AV1788" s="161">
        <f>+IF(ISERROR(PV($E$13,A1789,,D1789)),0,(PV($E$13,A1789,,D1789)))</f>
        <v/>
      </c>
      <c r="AW1788" s="161">
        <f>+IF(ISERROR(PV($E$13,A1789,,#REF!)),0,(PV($E$13,A1789,,#REF!)))</f>
        <v/>
      </c>
    </row>
    <row r="1789">
      <c r="AV1789" s="161">
        <f>+IF(ISERROR(PV($E$13,A1790,,D1790)),0,(PV($E$13,A1790,,D1790)))</f>
        <v/>
      </c>
      <c r="AW1789" s="161">
        <f>+IF(ISERROR(PV($E$13,A1790,,#REF!)),0,(PV($E$13,A1790,,#REF!)))</f>
        <v/>
      </c>
    </row>
    <row r="1790">
      <c r="AV1790" s="161">
        <f>+IF(ISERROR(PV($E$13,A1791,,D1791)),0,(PV($E$13,A1791,,D1791)))</f>
        <v/>
      </c>
      <c r="AW1790" s="161">
        <f>+IF(ISERROR(PV($E$13,A1791,,#REF!)),0,(PV($E$13,A1791,,#REF!)))</f>
        <v/>
      </c>
    </row>
    <row r="1791">
      <c r="AV1791" s="161">
        <f>+IF(ISERROR(PV($E$13,A1792,,D1792)),0,(PV($E$13,A1792,,D1792)))</f>
        <v/>
      </c>
      <c r="AW1791" s="161">
        <f>+IF(ISERROR(PV($E$13,A1792,,#REF!)),0,(PV($E$13,A1792,,#REF!)))</f>
        <v/>
      </c>
    </row>
    <row r="1792">
      <c r="AV1792" s="161">
        <f>+IF(ISERROR(PV($E$13,A1793,,D1793)),0,(PV($E$13,A1793,,D1793)))</f>
        <v/>
      </c>
      <c r="AW1792" s="161">
        <f>+IF(ISERROR(PV($E$13,A1793,,#REF!)),0,(PV($E$13,A1793,,#REF!)))</f>
        <v/>
      </c>
    </row>
    <row r="1793">
      <c r="AV1793" s="161">
        <f>+IF(ISERROR(PV($E$13,A1794,,D1794)),0,(PV($E$13,A1794,,D1794)))</f>
        <v/>
      </c>
      <c r="AW1793" s="161">
        <f>+IF(ISERROR(PV($E$13,A1794,,#REF!)),0,(PV($E$13,A1794,,#REF!)))</f>
        <v/>
      </c>
    </row>
    <row r="1794">
      <c r="AV1794" s="161">
        <f>+IF(ISERROR(PV($E$13,A1795,,D1795)),0,(PV($E$13,A1795,,D1795)))</f>
        <v/>
      </c>
      <c r="AW1794" s="161">
        <f>+IF(ISERROR(PV($E$13,A1795,,#REF!)),0,(PV($E$13,A1795,,#REF!)))</f>
        <v/>
      </c>
    </row>
    <row r="1795">
      <c r="AV1795" s="161">
        <f>+IF(ISERROR(PV($E$13,A1796,,D1796)),0,(PV($E$13,A1796,,D1796)))</f>
        <v/>
      </c>
      <c r="AW1795" s="161">
        <f>+IF(ISERROR(PV($E$13,A1796,,#REF!)),0,(PV($E$13,A1796,,#REF!)))</f>
        <v/>
      </c>
    </row>
    <row r="1796">
      <c r="AV1796" s="161">
        <f>+IF(ISERROR(PV($E$13,A1797,,D1797)),0,(PV($E$13,A1797,,D1797)))</f>
        <v/>
      </c>
      <c r="AW1796" s="161">
        <f>+IF(ISERROR(PV($E$13,A1797,,#REF!)),0,(PV($E$13,A1797,,#REF!)))</f>
        <v/>
      </c>
    </row>
    <row r="1797">
      <c r="AV1797" s="161">
        <f>+IF(ISERROR(PV($E$13,A1798,,D1798)),0,(PV($E$13,A1798,,D1798)))</f>
        <v/>
      </c>
      <c r="AW1797" s="161">
        <f>+IF(ISERROR(PV($E$13,A1798,,#REF!)),0,(PV($E$13,A1798,,#REF!)))</f>
        <v/>
      </c>
    </row>
    <row r="1798">
      <c r="AV1798" s="161">
        <f>+IF(ISERROR(PV($E$13,A1799,,D1799)),0,(PV($E$13,A1799,,D1799)))</f>
        <v/>
      </c>
      <c r="AW1798" s="161">
        <f>+IF(ISERROR(PV($E$13,A1799,,#REF!)),0,(PV($E$13,A1799,,#REF!)))</f>
        <v/>
      </c>
    </row>
    <row r="1799">
      <c r="AV1799" s="161">
        <f>+IF(ISERROR(PV($E$13,A1800,,D1800)),0,(PV($E$13,A1800,,D1800)))</f>
        <v/>
      </c>
      <c r="AW1799" s="161">
        <f>+IF(ISERROR(PV($E$13,A1800,,#REF!)),0,(PV($E$13,A1800,,#REF!)))</f>
        <v/>
      </c>
    </row>
    <row r="1800">
      <c r="AV1800" s="161">
        <f>+IF(ISERROR(PV($E$13,A1801,,D1801)),0,(PV($E$13,A1801,,D1801)))</f>
        <v/>
      </c>
      <c r="AW1800" s="161">
        <f>+IF(ISERROR(PV($E$13,A1801,,#REF!)),0,(PV($E$13,A1801,,#REF!)))</f>
        <v/>
      </c>
    </row>
    <row r="1801">
      <c r="AV1801" s="161">
        <f>+IF(ISERROR(PV($E$13,A1802,,D1802)),0,(PV($E$13,A1802,,D1802)))</f>
        <v/>
      </c>
      <c r="AW1801" s="161">
        <f>+IF(ISERROR(PV($E$13,A1802,,#REF!)),0,(PV($E$13,A1802,,#REF!)))</f>
        <v/>
      </c>
    </row>
    <row r="1802">
      <c r="AV1802" s="161">
        <f>+IF(ISERROR(PV($E$13,A1803,,D1803)),0,(PV($E$13,A1803,,D1803)))</f>
        <v/>
      </c>
      <c r="AW1802" s="161">
        <f>+IF(ISERROR(PV($E$13,A1803,,#REF!)),0,(PV($E$13,A1803,,#REF!)))</f>
        <v/>
      </c>
    </row>
    <row r="1803">
      <c r="AV1803" s="161">
        <f>+IF(ISERROR(PV($E$13,A1804,,D1804)),0,(PV($E$13,A1804,,D1804)))</f>
        <v/>
      </c>
      <c r="AW1803" s="161">
        <f>+IF(ISERROR(PV($E$13,A1804,,#REF!)),0,(PV($E$13,A1804,,#REF!)))</f>
        <v/>
      </c>
    </row>
    <row r="1804">
      <c r="AV1804" s="161">
        <f>+IF(ISERROR(PV($E$13,A1805,,D1805)),0,(PV($E$13,A1805,,D1805)))</f>
        <v/>
      </c>
      <c r="AW1804" s="161">
        <f>+IF(ISERROR(PV($E$13,A1805,,#REF!)),0,(PV($E$13,A1805,,#REF!)))</f>
        <v/>
      </c>
    </row>
    <row r="1805">
      <c r="AV1805" s="161">
        <f>+IF(ISERROR(PV($E$13,A1806,,D1806)),0,(PV($E$13,A1806,,D1806)))</f>
        <v/>
      </c>
      <c r="AW1805" s="161">
        <f>+IF(ISERROR(PV($E$13,A1806,,#REF!)),0,(PV($E$13,A1806,,#REF!)))</f>
        <v/>
      </c>
    </row>
    <row r="1806">
      <c r="AV1806" s="161">
        <f>+IF(ISERROR(PV($E$13,A1807,,D1807)),0,(PV($E$13,A1807,,D1807)))</f>
        <v/>
      </c>
      <c r="AW1806" s="161">
        <f>+IF(ISERROR(PV($E$13,A1807,,#REF!)),0,(PV($E$13,A1807,,#REF!)))</f>
        <v/>
      </c>
    </row>
    <row r="1807">
      <c r="AV1807" s="161">
        <f>+IF(ISERROR(PV($E$13,A1808,,D1808)),0,(PV($E$13,A1808,,D1808)))</f>
        <v/>
      </c>
      <c r="AW1807" s="161">
        <f>+IF(ISERROR(PV($E$13,A1808,,#REF!)),0,(PV($E$13,A1808,,#REF!)))</f>
        <v/>
      </c>
    </row>
    <row r="1808">
      <c r="AV1808" s="161">
        <f>+IF(ISERROR(PV($E$13,A1809,,D1809)),0,(PV($E$13,A1809,,D1809)))</f>
        <v/>
      </c>
      <c r="AW1808" s="161">
        <f>+IF(ISERROR(PV($E$13,A1809,,#REF!)),0,(PV($E$13,A1809,,#REF!)))</f>
        <v/>
      </c>
    </row>
    <row r="1809">
      <c r="AV1809" s="161">
        <f>+IF(ISERROR(PV($E$13,A1810,,D1810)),0,(PV($E$13,A1810,,D1810)))</f>
        <v/>
      </c>
      <c r="AW1809" s="161">
        <f>+IF(ISERROR(PV($E$13,A1810,,#REF!)),0,(PV($E$13,A1810,,#REF!)))</f>
        <v/>
      </c>
    </row>
    <row r="1810">
      <c r="AV1810" s="161">
        <f>+IF(ISERROR(PV($E$13,A1811,,D1811)),0,(PV($E$13,A1811,,D1811)))</f>
        <v/>
      </c>
      <c r="AW1810" s="161">
        <f>+IF(ISERROR(PV($E$13,A1811,,#REF!)),0,(PV($E$13,A1811,,#REF!)))</f>
        <v/>
      </c>
    </row>
    <row r="1811">
      <c r="AV1811" s="161">
        <f>+IF(ISERROR(PV($E$13,A1812,,D1812)),0,(PV($E$13,A1812,,D1812)))</f>
        <v/>
      </c>
      <c r="AW1811" s="161">
        <f>+IF(ISERROR(PV($E$13,A1812,,#REF!)),0,(PV($E$13,A1812,,#REF!)))</f>
        <v/>
      </c>
    </row>
    <row r="1812">
      <c r="AV1812" s="161">
        <f>+IF(ISERROR(PV($E$13,A1813,,D1813)),0,(PV($E$13,A1813,,D1813)))</f>
        <v/>
      </c>
      <c r="AW1812" s="161">
        <f>+IF(ISERROR(PV($E$13,A1813,,#REF!)),0,(PV($E$13,A1813,,#REF!)))</f>
        <v/>
      </c>
    </row>
    <row r="1813">
      <c r="AV1813" s="161">
        <f>+IF(ISERROR(PV($E$13,A1814,,D1814)),0,(PV($E$13,A1814,,D1814)))</f>
        <v/>
      </c>
      <c r="AW1813" s="161">
        <f>+IF(ISERROR(PV($E$13,A1814,,#REF!)),0,(PV($E$13,A1814,,#REF!)))</f>
        <v/>
      </c>
    </row>
    <row r="1814">
      <c r="AV1814" s="161">
        <f>+IF(ISERROR(PV($E$13,A1815,,D1815)),0,(PV($E$13,A1815,,D1815)))</f>
        <v/>
      </c>
      <c r="AW1814" s="161">
        <f>+IF(ISERROR(PV($E$13,A1815,,#REF!)),0,(PV($E$13,A1815,,#REF!)))</f>
        <v/>
      </c>
    </row>
    <row r="1815">
      <c r="AV1815" s="161">
        <f>+IF(ISERROR(PV($E$13,A1816,,D1816)),0,(PV($E$13,A1816,,D1816)))</f>
        <v/>
      </c>
      <c r="AW1815" s="161">
        <f>+IF(ISERROR(PV($E$13,A1816,,#REF!)),0,(PV($E$13,A1816,,#REF!)))</f>
        <v/>
      </c>
    </row>
    <row r="1816">
      <c r="AV1816" s="161">
        <f>+IF(ISERROR(PV($E$13,A1817,,D1817)),0,(PV($E$13,A1817,,D1817)))</f>
        <v/>
      </c>
      <c r="AW1816" s="161">
        <f>+IF(ISERROR(PV($E$13,A1817,,#REF!)),0,(PV($E$13,A1817,,#REF!)))</f>
        <v/>
      </c>
    </row>
    <row r="1817">
      <c r="AV1817" s="161">
        <f>+IF(ISERROR(PV($E$13,A1818,,D1818)),0,(PV($E$13,A1818,,D1818)))</f>
        <v/>
      </c>
      <c r="AW1817" s="161">
        <f>+IF(ISERROR(PV($E$13,A1818,,#REF!)),0,(PV($E$13,A1818,,#REF!)))</f>
        <v/>
      </c>
    </row>
    <row r="1818">
      <c r="AV1818" s="161">
        <f>+IF(ISERROR(PV($E$13,A1819,,D1819)),0,(PV($E$13,A1819,,D1819)))</f>
        <v/>
      </c>
      <c r="AW1818" s="161">
        <f>+IF(ISERROR(PV($E$13,A1819,,#REF!)),0,(PV($E$13,A1819,,#REF!)))</f>
        <v/>
      </c>
    </row>
    <row r="1819">
      <c r="AV1819" s="161">
        <f>+IF(ISERROR(PV($E$13,A1820,,D1820)),0,(PV($E$13,A1820,,D1820)))</f>
        <v/>
      </c>
      <c r="AW1819" s="161">
        <f>+IF(ISERROR(PV($E$13,A1820,,#REF!)),0,(PV($E$13,A1820,,#REF!)))</f>
        <v/>
      </c>
    </row>
    <row r="1820">
      <c r="AV1820" s="161">
        <f>+IF(ISERROR(PV($E$13,A1821,,D1821)),0,(PV($E$13,A1821,,D1821)))</f>
        <v/>
      </c>
      <c r="AW1820" s="161">
        <f>+IF(ISERROR(PV($E$13,A1821,,#REF!)),0,(PV($E$13,A1821,,#REF!)))</f>
        <v/>
      </c>
    </row>
    <row r="1821">
      <c r="AV1821" s="161">
        <f>+IF(ISERROR(PV($E$13,A1822,,D1822)),0,(PV($E$13,A1822,,D1822)))</f>
        <v/>
      </c>
      <c r="AW1821" s="161">
        <f>+IF(ISERROR(PV($E$13,A1822,,#REF!)),0,(PV($E$13,A1822,,#REF!)))</f>
        <v/>
      </c>
    </row>
    <row r="1822">
      <c r="AV1822" s="161">
        <f>+IF(ISERROR(PV($E$13,A1823,,D1823)),0,(PV($E$13,A1823,,D1823)))</f>
        <v/>
      </c>
      <c r="AW1822" s="161">
        <f>+IF(ISERROR(PV($E$13,A1823,,#REF!)),0,(PV($E$13,A1823,,#REF!)))</f>
        <v/>
      </c>
    </row>
    <row r="1823">
      <c r="AV1823" s="161">
        <f>+IF(ISERROR(PV($E$13,A1824,,D1824)),0,(PV($E$13,A1824,,D1824)))</f>
        <v/>
      </c>
      <c r="AW1823" s="161">
        <f>+IF(ISERROR(PV($E$13,A1824,,#REF!)),0,(PV($E$13,A1824,,#REF!)))</f>
        <v/>
      </c>
    </row>
    <row r="1824">
      <c r="AV1824" s="161">
        <f>+IF(ISERROR(PV($E$13,A1825,,D1825)),0,(PV($E$13,A1825,,D1825)))</f>
        <v/>
      </c>
      <c r="AW1824" s="161">
        <f>+IF(ISERROR(PV($E$13,A1825,,#REF!)),0,(PV($E$13,A1825,,#REF!)))</f>
        <v/>
      </c>
    </row>
    <row r="1825">
      <c r="AV1825" s="161">
        <f>+IF(ISERROR(PV($E$13,A1826,,D1826)),0,(PV($E$13,A1826,,D1826)))</f>
        <v/>
      </c>
      <c r="AW1825" s="161">
        <f>+IF(ISERROR(PV($E$13,A1826,,#REF!)),0,(PV($E$13,A1826,,#REF!)))</f>
        <v/>
      </c>
    </row>
    <row r="1826">
      <c r="AV1826" s="161">
        <f>+IF(ISERROR(PV($E$13,A1827,,D1827)),0,(PV($E$13,A1827,,D1827)))</f>
        <v/>
      </c>
      <c r="AW1826" s="161">
        <f>+IF(ISERROR(PV($E$13,A1827,,#REF!)),0,(PV($E$13,A1827,,#REF!)))</f>
        <v/>
      </c>
    </row>
    <row r="1827">
      <c r="AV1827" s="161">
        <f>+IF(ISERROR(PV($E$13,A1828,,D1828)),0,(PV($E$13,A1828,,D1828)))</f>
        <v/>
      </c>
      <c r="AW1827" s="161">
        <f>+IF(ISERROR(PV($E$13,A1828,,#REF!)),0,(PV($E$13,A1828,,#REF!)))</f>
        <v/>
      </c>
    </row>
    <row r="1828">
      <c r="AV1828" s="161">
        <f>+IF(ISERROR(PV($E$13,A1829,,D1829)),0,(PV($E$13,A1829,,D1829)))</f>
        <v/>
      </c>
      <c r="AW1828" s="161">
        <f>+IF(ISERROR(PV($E$13,A1829,,#REF!)),0,(PV($E$13,A1829,,#REF!)))</f>
        <v/>
      </c>
    </row>
    <row r="1829">
      <c r="AV1829" s="161">
        <f>+IF(ISERROR(PV($E$13,A1830,,D1830)),0,(PV($E$13,A1830,,D1830)))</f>
        <v/>
      </c>
      <c r="AW1829" s="161">
        <f>+IF(ISERROR(PV($E$13,A1830,,#REF!)),0,(PV($E$13,A1830,,#REF!)))</f>
        <v/>
      </c>
    </row>
    <row r="1830">
      <c r="AV1830" s="161">
        <f>+IF(ISERROR(PV($E$13,A1831,,D1831)),0,(PV($E$13,A1831,,D1831)))</f>
        <v/>
      </c>
      <c r="AW1830" s="161">
        <f>+IF(ISERROR(PV($E$13,A1831,,#REF!)),0,(PV($E$13,A1831,,#REF!)))</f>
        <v/>
      </c>
    </row>
    <row r="1831">
      <c r="AV1831" s="161">
        <f>+IF(ISERROR(PV($E$13,A1832,,D1832)),0,(PV($E$13,A1832,,D1832)))</f>
        <v/>
      </c>
      <c r="AW1831" s="161">
        <f>+IF(ISERROR(PV($E$13,A1832,,#REF!)),0,(PV($E$13,A1832,,#REF!)))</f>
        <v/>
      </c>
    </row>
    <row r="1832">
      <c r="AV1832" s="161">
        <f>+IF(ISERROR(PV($E$13,A1833,,D1833)),0,(PV($E$13,A1833,,D1833)))</f>
        <v/>
      </c>
      <c r="AW1832" s="161">
        <f>+IF(ISERROR(PV($E$13,A1833,,#REF!)),0,(PV($E$13,A1833,,#REF!)))</f>
        <v/>
      </c>
    </row>
    <row r="1833">
      <c r="AV1833" s="161">
        <f>+IF(ISERROR(PV($E$13,A1834,,D1834)),0,(PV($E$13,A1834,,D1834)))</f>
        <v/>
      </c>
      <c r="AW1833" s="161">
        <f>+IF(ISERROR(PV($E$13,A1834,,#REF!)),0,(PV($E$13,A1834,,#REF!)))</f>
        <v/>
      </c>
    </row>
    <row r="1834">
      <c r="AV1834" s="161">
        <f>+IF(ISERROR(PV($E$13,A1835,,D1835)),0,(PV($E$13,A1835,,D1835)))</f>
        <v/>
      </c>
      <c r="AW1834" s="161">
        <f>+IF(ISERROR(PV($E$13,A1835,,#REF!)),0,(PV($E$13,A1835,,#REF!)))</f>
        <v/>
      </c>
    </row>
    <row r="1835">
      <c r="AV1835" s="161">
        <f>+IF(ISERROR(PV($E$13,A1836,,D1836)),0,(PV($E$13,A1836,,D1836)))</f>
        <v/>
      </c>
      <c r="AW1835" s="161">
        <f>+IF(ISERROR(PV($E$13,A1836,,#REF!)),0,(PV($E$13,A1836,,#REF!)))</f>
        <v/>
      </c>
    </row>
    <row r="1836">
      <c r="AV1836" s="161">
        <f>+IF(ISERROR(PV($E$13,A1837,,D1837)),0,(PV($E$13,A1837,,D1837)))</f>
        <v/>
      </c>
      <c r="AW1836" s="161">
        <f>+IF(ISERROR(PV($E$13,A1837,,#REF!)),0,(PV($E$13,A1837,,#REF!)))</f>
        <v/>
      </c>
    </row>
    <row r="1837">
      <c r="AV1837" s="161">
        <f>+IF(ISERROR(PV($E$13,A1838,,D1838)),0,(PV($E$13,A1838,,D1838)))</f>
        <v/>
      </c>
      <c r="AW1837" s="161">
        <f>+IF(ISERROR(PV($E$13,A1838,,#REF!)),0,(PV($E$13,A1838,,#REF!)))</f>
        <v/>
      </c>
    </row>
    <row r="1838">
      <c r="AV1838" s="161">
        <f>+IF(ISERROR(PV($E$13,A1839,,D1839)),0,(PV($E$13,A1839,,D1839)))</f>
        <v/>
      </c>
      <c r="AW1838" s="161">
        <f>+IF(ISERROR(PV($E$13,A1839,,#REF!)),0,(PV($E$13,A1839,,#REF!)))</f>
        <v/>
      </c>
    </row>
    <row r="1839">
      <c r="AV1839" s="161">
        <f>+IF(ISERROR(PV($E$13,A1840,,D1840)),0,(PV($E$13,A1840,,D1840)))</f>
        <v/>
      </c>
      <c r="AW1839" s="161">
        <f>+IF(ISERROR(PV($E$13,A1840,,#REF!)),0,(PV($E$13,A1840,,#REF!)))</f>
        <v/>
      </c>
    </row>
    <row r="1840">
      <c r="AV1840" s="161">
        <f>+IF(ISERROR(PV($E$13,A1841,,D1841)),0,(PV($E$13,A1841,,D1841)))</f>
        <v/>
      </c>
      <c r="AW1840" s="161">
        <f>+IF(ISERROR(PV($E$13,A1841,,#REF!)),0,(PV($E$13,A1841,,#REF!)))</f>
        <v/>
      </c>
    </row>
    <row r="1841">
      <c r="AV1841" s="161">
        <f>+IF(ISERROR(PV($E$13,A1842,,D1842)),0,(PV($E$13,A1842,,D1842)))</f>
        <v/>
      </c>
      <c r="AW1841" s="161">
        <f>+IF(ISERROR(PV($E$13,A1842,,#REF!)),0,(PV($E$13,A1842,,#REF!)))</f>
        <v/>
      </c>
    </row>
    <row r="1842">
      <c r="AV1842" s="161">
        <f>+IF(ISERROR(PV($E$13,A1843,,D1843)),0,(PV($E$13,A1843,,D1843)))</f>
        <v/>
      </c>
      <c r="AW1842" s="161">
        <f>+IF(ISERROR(PV($E$13,A1843,,#REF!)),0,(PV($E$13,A1843,,#REF!)))</f>
        <v/>
      </c>
    </row>
    <row r="1843">
      <c r="AV1843" s="161">
        <f>+IF(ISERROR(PV($E$13,A1844,,D1844)),0,(PV($E$13,A1844,,D1844)))</f>
        <v/>
      </c>
      <c r="AW1843" s="161">
        <f>+IF(ISERROR(PV($E$13,A1844,,#REF!)),0,(PV($E$13,A1844,,#REF!)))</f>
        <v/>
      </c>
    </row>
    <row r="1844">
      <c r="AV1844" s="161">
        <f>+IF(ISERROR(PV($E$13,A1845,,D1845)),0,(PV($E$13,A1845,,D1845)))</f>
        <v/>
      </c>
      <c r="AW1844" s="161">
        <f>+IF(ISERROR(PV($E$13,A1845,,#REF!)),0,(PV($E$13,A1845,,#REF!)))</f>
        <v/>
      </c>
    </row>
    <row r="1845">
      <c r="AV1845" s="161">
        <f>+IF(ISERROR(PV($E$13,A1846,,D1846)),0,(PV($E$13,A1846,,D1846)))</f>
        <v/>
      </c>
      <c r="AW1845" s="161">
        <f>+IF(ISERROR(PV($E$13,A1846,,#REF!)),0,(PV($E$13,A1846,,#REF!)))</f>
        <v/>
      </c>
    </row>
    <row r="1846">
      <c r="AV1846" s="161">
        <f>+IF(ISERROR(PV($E$13,A1847,,D1847)),0,(PV($E$13,A1847,,D1847)))</f>
        <v/>
      </c>
      <c r="AW1846" s="161">
        <f>+IF(ISERROR(PV($E$13,A1847,,#REF!)),0,(PV($E$13,A1847,,#REF!)))</f>
        <v/>
      </c>
    </row>
    <row r="1847">
      <c r="AV1847" s="161">
        <f>+IF(ISERROR(PV($E$13,A1848,,D1848)),0,(PV($E$13,A1848,,D1848)))</f>
        <v/>
      </c>
      <c r="AW1847" s="161">
        <f>+IF(ISERROR(PV($E$13,A1848,,#REF!)),0,(PV($E$13,A1848,,#REF!)))</f>
        <v/>
      </c>
    </row>
    <row r="1848">
      <c r="AV1848" s="161">
        <f>+IF(ISERROR(PV($E$13,A1849,,D1849)),0,(PV($E$13,A1849,,D1849)))</f>
        <v/>
      </c>
      <c r="AW1848" s="161">
        <f>+IF(ISERROR(PV($E$13,A1849,,#REF!)),0,(PV($E$13,A1849,,#REF!)))</f>
        <v/>
      </c>
    </row>
    <row r="1849">
      <c r="AV1849" s="161">
        <f>+IF(ISERROR(PV($E$13,A1850,,D1850)),0,(PV($E$13,A1850,,D1850)))</f>
        <v/>
      </c>
      <c r="AW1849" s="161">
        <f>+IF(ISERROR(PV($E$13,A1850,,#REF!)),0,(PV($E$13,A1850,,#REF!)))</f>
        <v/>
      </c>
    </row>
    <row r="1850">
      <c r="AV1850" s="161">
        <f>+IF(ISERROR(PV($E$13,A1851,,D1851)),0,(PV($E$13,A1851,,D1851)))</f>
        <v/>
      </c>
      <c r="AW1850" s="161">
        <f>+IF(ISERROR(PV($E$13,A1851,,#REF!)),0,(PV($E$13,A1851,,#REF!)))</f>
        <v/>
      </c>
    </row>
    <row r="1851">
      <c r="AV1851" s="161">
        <f>+IF(ISERROR(PV($E$13,A1852,,D1852)),0,(PV($E$13,A1852,,D1852)))</f>
        <v/>
      </c>
      <c r="AW1851" s="161">
        <f>+IF(ISERROR(PV($E$13,A1852,,#REF!)),0,(PV($E$13,A1852,,#REF!)))</f>
        <v/>
      </c>
    </row>
    <row r="1852">
      <c r="AV1852" s="161">
        <f>+IF(ISERROR(PV($E$13,A1853,,D1853)),0,(PV($E$13,A1853,,D1853)))</f>
        <v/>
      </c>
      <c r="AW1852" s="161">
        <f>+IF(ISERROR(PV($E$13,A1853,,#REF!)),0,(PV($E$13,A1853,,#REF!)))</f>
        <v/>
      </c>
    </row>
    <row r="1853">
      <c r="AV1853" s="161">
        <f>+IF(ISERROR(PV($E$13,A1854,,D1854)),0,(PV($E$13,A1854,,D1854)))</f>
        <v/>
      </c>
      <c r="AW1853" s="161">
        <f>+IF(ISERROR(PV($E$13,A1854,,#REF!)),0,(PV($E$13,A1854,,#REF!)))</f>
        <v/>
      </c>
    </row>
    <row r="1854">
      <c r="AV1854" s="161">
        <f>+IF(ISERROR(PV($E$13,A1855,,D1855)),0,(PV($E$13,A1855,,D1855)))</f>
        <v/>
      </c>
      <c r="AW1854" s="161">
        <f>+IF(ISERROR(PV($E$13,A1855,,#REF!)),0,(PV($E$13,A1855,,#REF!)))</f>
        <v/>
      </c>
    </row>
    <row r="1855">
      <c r="AV1855" s="161">
        <f>+IF(ISERROR(PV($E$13,A1856,,D1856)),0,(PV($E$13,A1856,,D1856)))</f>
        <v/>
      </c>
      <c r="AW1855" s="161">
        <f>+IF(ISERROR(PV($E$13,A1856,,#REF!)),0,(PV($E$13,A1856,,#REF!)))</f>
        <v/>
      </c>
    </row>
    <row r="1856">
      <c r="AV1856" s="161">
        <f>+IF(ISERROR(PV($E$13,A1857,,D1857)),0,(PV($E$13,A1857,,D1857)))</f>
        <v/>
      </c>
      <c r="AW1856" s="161">
        <f>+IF(ISERROR(PV($E$13,A1857,,#REF!)),0,(PV($E$13,A1857,,#REF!)))</f>
        <v/>
      </c>
    </row>
    <row r="1857">
      <c r="AV1857" s="161">
        <f>+IF(ISERROR(PV($E$13,A1858,,D1858)),0,(PV($E$13,A1858,,D1858)))</f>
        <v/>
      </c>
      <c r="AW1857" s="161">
        <f>+IF(ISERROR(PV($E$13,A1858,,#REF!)),0,(PV($E$13,A1858,,#REF!)))</f>
        <v/>
      </c>
    </row>
    <row r="1858">
      <c r="AV1858" s="161">
        <f>+IF(ISERROR(PV($E$13,A1859,,D1859)),0,(PV($E$13,A1859,,D1859)))</f>
        <v/>
      </c>
      <c r="AW1858" s="161">
        <f>+IF(ISERROR(PV($E$13,A1859,,#REF!)),0,(PV($E$13,A1859,,#REF!)))</f>
        <v/>
      </c>
    </row>
    <row r="1859">
      <c r="AV1859" s="161">
        <f>+IF(ISERROR(PV($E$13,A1860,,D1860)),0,(PV($E$13,A1860,,D1860)))</f>
        <v/>
      </c>
      <c r="AW1859" s="161">
        <f>+IF(ISERROR(PV($E$13,A1860,,#REF!)),0,(PV($E$13,A1860,,#REF!)))</f>
        <v/>
      </c>
    </row>
    <row r="1860">
      <c r="AV1860" s="161">
        <f>+IF(ISERROR(PV($E$13,A1861,,D1861)),0,(PV($E$13,A1861,,D1861)))</f>
        <v/>
      </c>
      <c r="AW1860" s="161">
        <f>+IF(ISERROR(PV($E$13,A1861,,#REF!)),0,(PV($E$13,A1861,,#REF!)))</f>
        <v/>
      </c>
    </row>
    <row r="1861">
      <c r="AV1861" s="161">
        <f>+IF(ISERROR(PV($E$13,A1862,,D1862)),0,(PV($E$13,A1862,,D1862)))</f>
        <v/>
      </c>
      <c r="AW1861" s="161">
        <f>+IF(ISERROR(PV($E$13,A1862,,#REF!)),0,(PV($E$13,A1862,,#REF!)))</f>
        <v/>
      </c>
    </row>
    <row r="1862">
      <c r="AV1862" s="161">
        <f>+IF(ISERROR(PV($E$13,A1863,,D1863)),0,(PV($E$13,A1863,,D1863)))</f>
        <v/>
      </c>
      <c r="AW1862" s="161">
        <f>+IF(ISERROR(PV($E$13,A1863,,#REF!)),0,(PV($E$13,A1863,,#REF!)))</f>
        <v/>
      </c>
    </row>
    <row r="1863">
      <c r="AV1863" s="161">
        <f>+IF(ISERROR(PV($E$13,A1864,,D1864)),0,(PV($E$13,A1864,,D1864)))</f>
        <v/>
      </c>
      <c r="AW1863" s="161">
        <f>+IF(ISERROR(PV($E$13,A1864,,#REF!)),0,(PV($E$13,A1864,,#REF!)))</f>
        <v/>
      </c>
    </row>
    <row r="1864">
      <c r="AV1864" s="161">
        <f>+IF(ISERROR(PV($E$13,A1865,,D1865)),0,(PV($E$13,A1865,,D1865)))</f>
        <v/>
      </c>
      <c r="AW1864" s="161">
        <f>+IF(ISERROR(PV($E$13,A1865,,#REF!)),0,(PV($E$13,A1865,,#REF!)))</f>
        <v/>
      </c>
    </row>
    <row r="1865">
      <c r="AV1865" s="161">
        <f>+IF(ISERROR(PV($E$13,A1866,,D1866)),0,(PV($E$13,A1866,,D1866)))</f>
        <v/>
      </c>
      <c r="AW1865" s="161">
        <f>+IF(ISERROR(PV($E$13,A1866,,#REF!)),0,(PV($E$13,A1866,,#REF!)))</f>
        <v/>
      </c>
    </row>
    <row r="1866">
      <c r="AV1866" s="161">
        <f>+IF(ISERROR(PV($E$13,A1867,,D1867)),0,(PV($E$13,A1867,,D1867)))</f>
        <v/>
      </c>
      <c r="AW1866" s="161">
        <f>+IF(ISERROR(PV($E$13,A1867,,#REF!)),0,(PV($E$13,A1867,,#REF!)))</f>
        <v/>
      </c>
    </row>
    <row r="1867">
      <c r="AV1867" s="161">
        <f>+IF(ISERROR(PV($E$13,A1868,,D1868)),0,(PV($E$13,A1868,,D1868)))</f>
        <v/>
      </c>
      <c r="AW1867" s="161">
        <f>+IF(ISERROR(PV($E$13,A1868,,#REF!)),0,(PV($E$13,A1868,,#REF!)))</f>
        <v/>
      </c>
    </row>
    <row r="1868">
      <c r="AV1868" s="161">
        <f>+IF(ISERROR(PV($E$13,A1869,,D1869)),0,(PV($E$13,A1869,,D1869)))</f>
        <v/>
      </c>
      <c r="AW1868" s="161">
        <f>+IF(ISERROR(PV($E$13,A1869,,#REF!)),0,(PV($E$13,A1869,,#REF!)))</f>
        <v/>
      </c>
    </row>
    <row r="1869">
      <c r="AV1869" s="161">
        <f>+IF(ISERROR(PV($E$13,A1870,,D1870)),0,(PV($E$13,A1870,,D1870)))</f>
        <v/>
      </c>
      <c r="AW1869" s="161">
        <f>+IF(ISERROR(PV($E$13,A1870,,#REF!)),0,(PV($E$13,A1870,,#REF!)))</f>
        <v/>
      </c>
    </row>
    <row r="1870">
      <c r="AV1870" s="161">
        <f>+IF(ISERROR(PV($E$13,A1871,,D1871)),0,(PV($E$13,A1871,,D1871)))</f>
        <v/>
      </c>
      <c r="AW1870" s="161">
        <f>+IF(ISERROR(PV($E$13,A1871,,#REF!)),0,(PV($E$13,A1871,,#REF!)))</f>
        <v/>
      </c>
    </row>
    <row r="1871">
      <c r="AV1871" s="161">
        <f>+IF(ISERROR(PV($E$13,A1872,,D1872)),0,(PV($E$13,A1872,,D1872)))</f>
        <v/>
      </c>
      <c r="AW1871" s="161">
        <f>+IF(ISERROR(PV($E$13,A1872,,#REF!)),0,(PV($E$13,A1872,,#REF!)))</f>
        <v/>
      </c>
    </row>
    <row r="1872">
      <c r="AV1872" s="161">
        <f>+IF(ISERROR(PV($E$13,A1873,,D1873)),0,(PV($E$13,A1873,,D1873)))</f>
        <v/>
      </c>
      <c r="AW1872" s="161">
        <f>+IF(ISERROR(PV($E$13,A1873,,#REF!)),0,(PV($E$13,A1873,,#REF!)))</f>
        <v/>
      </c>
    </row>
    <row r="1873">
      <c r="AV1873" s="161">
        <f>+IF(ISERROR(PV($E$13,A1874,,D1874)),0,(PV($E$13,A1874,,D1874)))</f>
        <v/>
      </c>
      <c r="AW1873" s="161">
        <f>+IF(ISERROR(PV($E$13,A1874,,#REF!)),0,(PV($E$13,A1874,,#REF!)))</f>
        <v/>
      </c>
    </row>
    <row r="1874">
      <c r="AV1874" s="161">
        <f>+IF(ISERROR(PV($E$13,A1875,,D1875)),0,(PV($E$13,A1875,,D1875)))</f>
        <v/>
      </c>
      <c r="AW1874" s="161">
        <f>+IF(ISERROR(PV($E$13,A1875,,#REF!)),0,(PV($E$13,A1875,,#REF!)))</f>
        <v/>
      </c>
    </row>
    <row r="1875">
      <c r="AV1875" s="161">
        <f>+IF(ISERROR(PV($E$13,A1876,,D1876)),0,(PV($E$13,A1876,,D1876)))</f>
        <v/>
      </c>
      <c r="AW1875" s="161">
        <f>+IF(ISERROR(PV($E$13,A1876,,#REF!)),0,(PV($E$13,A1876,,#REF!)))</f>
        <v/>
      </c>
    </row>
    <row r="1876">
      <c r="AV1876" s="161">
        <f>+IF(ISERROR(PV($E$13,A1877,,D1877)),0,(PV($E$13,A1877,,D1877)))</f>
        <v/>
      </c>
      <c r="AW1876" s="161">
        <f>+IF(ISERROR(PV($E$13,A1877,,#REF!)),0,(PV($E$13,A1877,,#REF!)))</f>
        <v/>
      </c>
    </row>
    <row r="1877">
      <c r="AV1877" s="161">
        <f>+IF(ISERROR(PV($E$13,A1878,,D1878)),0,(PV($E$13,A1878,,D1878)))</f>
        <v/>
      </c>
      <c r="AW1877" s="161">
        <f>+IF(ISERROR(PV($E$13,A1878,,#REF!)),0,(PV($E$13,A1878,,#REF!)))</f>
        <v/>
      </c>
    </row>
    <row r="1878">
      <c r="AV1878" s="161">
        <f>+IF(ISERROR(PV($E$13,A1879,,D1879)),0,(PV($E$13,A1879,,D1879)))</f>
        <v/>
      </c>
      <c r="AW1878" s="161">
        <f>+IF(ISERROR(PV($E$13,A1879,,#REF!)),0,(PV($E$13,A1879,,#REF!)))</f>
        <v/>
      </c>
    </row>
    <row r="1879">
      <c r="AV1879" s="161">
        <f>+IF(ISERROR(PV($E$13,A1880,,D1880)),0,(PV($E$13,A1880,,D1880)))</f>
        <v/>
      </c>
      <c r="AW1879" s="161">
        <f>+IF(ISERROR(PV($E$13,A1880,,#REF!)),0,(PV($E$13,A1880,,#REF!)))</f>
        <v/>
      </c>
    </row>
    <row r="1880">
      <c r="AV1880" s="161">
        <f>+IF(ISERROR(PV($E$13,A1881,,D1881)),0,(PV($E$13,A1881,,D1881)))</f>
        <v/>
      </c>
      <c r="AW1880" s="161">
        <f>+IF(ISERROR(PV($E$13,A1881,,#REF!)),0,(PV($E$13,A1881,,#REF!)))</f>
        <v/>
      </c>
    </row>
    <row r="1881">
      <c r="AV1881" s="161">
        <f>+IF(ISERROR(PV($E$13,A1882,,D1882)),0,(PV($E$13,A1882,,D1882)))</f>
        <v/>
      </c>
      <c r="AW1881" s="161">
        <f>+IF(ISERROR(PV($E$13,A1882,,#REF!)),0,(PV($E$13,A1882,,#REF!)))</f>
        <v/>
      </c>
    </row>
    <row r="1882">
      <c r="AV1882" s="161">
        <f>+IF(ISERROR(PV($E$13,A1883,,D1883)),0,(PV($E$13,A1883,,D1883)))</f>
        <v/>
      </c>
      <c r="AW1882" s="161">
        <f>+IF(ISERROR(PV($E$13,A1883,,#REF!)),0,(PV($E$13,A1883,,#REF!)))</f>
        <v/>
      </c>
    </row>
    <row r="1883">
      <c r="AV1883" s="161">
        <f>+IF(ISERROR(PV($E$13,A1884,,D1884)),0,(PV($E$13,A1884,,D1884)))</f>
        <v/>
      </c>
      <c r="AW1883" s="161">
        <f>+IF(ISERROR(PV($E$13,A1884,,#REF!)),0,(PV($E$13,A1884,,#REF!)))</f>
        <v/>
      </c>
    </row>
    <row r="1884">
      <c r="AV1884" s="161">
        <f>+IF(ISERROR(PV($E$13,A1885,,D1885)),0,(PV($E$13,A1885,,D1885)))</f>
        <v/>
      </c>
      <c r="AW1884" s="161">
        <f>+IF(ISERROR(PV($E$13,A1885,,#REF!)),0,(PV($E$13,A1885,,#REF!)))</f>
        <v/>
      </c>
    </row>
    <row r="1885">
      <c r="AV1885" s="161">
        <f>+IF(ISERROR(PV($E$13,A1886,,D1886)),0,(PV($E$13,A1886,,D1886)))</f>
        <v/>
      </c>
      <c r="AW1885" s="161">
        <f>+IF(ISERROR(PV($E$13,A1886,,#REF!)),0,(PV($E$13,A1886,,#REF!)))</f>
        <v/>
      </c>
    </row>
    <row r="1886">
      <c r="AV1886" s="161">
        <f>+IF(ISERROR(PV($E$13,A1887,,D1887)),0,(PV($E$13,A1887,,D1887)))</f>
        <v/>
      </c>
      <c r="AW1886" s="161">
        <f>+IF(ISERROR(PV($E$13,A1887,,#REF!)),0,(PV($E$13,A1887,,#REF!)))</f>
        <v/>
      </c>
    </row>
    <row r="1887">
      <c r="AV1887" s="161">
        <f>+IF(ISERROR(PV($E$13,A1888,,D1888)),0,(PV($E$13,A1888,,D1888)))</f>
        <v/>
      </c>
      <c r="AW1887" s="161">
        <f>+IF(ISERROR(PV($E$13,A1888,,#REF!)),0,(PV($E$13,A1888,,#REF!)))</f>
        <v/>
      </c>
    </row>
    <row r="1888">
      <c r="AV1888" s="161">
        <f>+IF(ISERROR(PV($E$13,A1889,,D1889)),0,(PV($E$13,A1889,,D1889)))</f>
        <v/>
      </c>
      <c r="AW1888" s="161">
        <f>+IF(ISERROR(PV($E$13,A1889,,#REF!)),0,(PV($E$13,A1889,,#REF!)))</f>
        <v/>
      </c>
    </row>
    <row r="1889">
      <c r="AV1889" s="161">
        <f>+IF(ISERROR(PV($E$13,A1890,,D1890)),0,(PV($E$13,A1890,,D1890)))</f>
        <v/>
      </c>
      <c r="AW1889" s="161">
        <f>+IF(ISERROR(PV($E$13,A1890,,#REF!)),0,(PV($E$13,A1890,,#REF!)))</f>
        <v/>
      </c>
    </row>
    <row r="1890">
      <c r="AV1890" s="161">
        <f>+IF(ISERROR(PV($E$13,A1891,,D1891)),0,(PV($E$13,A1891,,D1891)))</f>
        <v/>
      </c>
      <c r="AW1890" s="161">
        <f>+IF(ISERROR(PV($E$13,A1891,,#REF!)),0,(PV($E$13,A1891,,#REF!)))</f>
        <v/>
      </c>
    </row>
    <row r="1891">
      <c r="AV1891" s="161">
        <f>+IF(ISERROR(PV($E$13,A1892,,D1892)),0,(PV($E$13,A1892,,D1892)))</f>
        <v/>
      </c>
      <c r="AW1891" s="161">
        <f>+IF(ISERROR(PV($E$13,A1892,,#REF!)),0,(PV($E$13,A1892,,#REF!)))</f>
        <v/>
      </c>
    </row>
    <row r="1892">
      <c r="AV1892" s="161">
        <f>+IF(ISERROR(PV($E$13,A1893,,D1893)),0,(PV($E$13,A1893,,D1893)))</f>
        <v/>
      </c>
      <c r="AW1892" s="161">
        <f>+IF(ISERROR(PV($E$13,A1893,,#REF!)),0,(PV($E$13,A1893,,#REF!)))</f>
        <v/>
      </c>
    </row>
    <row r="1893">
      <c r="AV1893" s="161">
        <f>+IF(ISERROR(PV($E$13,A1894,,D1894)),0,(PV($E$13,A1894,,D1894)))</f>
        <v/>
      </c>
      <c r="AW1893" s="161">
        <f>+IF(ISERROR(PV($E$13,A1894,,#REF!)),0,(PV($E$13,A1894,,#REF!)))</f>
        <v/>
      </c>
    </row>
    <row r="1894">
      <c r="AV1894" s="161">
        <f>+IF(ISERROR(PV($E$13,A1895,,D1895)),0,(PV($E$13,A1895,,D1895)))</f>
        <v/>
      </c>
      <c r="AW1894" s="161">
        <f>+IF(ISERROR(PV($E$13,A1895,,#REF!)),0,(PV($E$13,A1895,,#REF!)))</f>
        <v/>
      </c>
    </row>
    <row r="1895">
      <c r="AV1895" s="161">
        <f>+IF(ISERROR(PV($E$13,A1896,,D1896)),0,(PV($E$13,A1896,,D1896)))</f>
        <v/>
      </c>
      <c r="AW1895" s="161">
        <f>+IF(ISERROR(PV($E$13,A1896,,#REF!)),0,(PV($E$13,A1896,,#REF!)))</f>
        <v/>
      </c>
    </row>
    <row r="1896">
      <c r="AV1896" s="161">
        <f>+IF(ISERROR(PV($E$13,A1897,,D1897)),0,(PV($E$13,A1897,,D1897)))</f>
        <v/>
      </c>
      <c r="AW1896" s="161">
        <f>+IF(ISERROR(PV($E$13,A1897,,#REF!)),0,(PV($E$13,A1897,,#REF!)))</f>
        <v/>
      </c>
    </row>
    <row r="1897">
      <c r="AV1897" s="161">
        <f>+IF(ISERROR(PV($E$13,A1898,,D1898)),0,(PV($E$13,A1898,,D1898)))</f>
        <v/>
      </c>
      <c r="AW1897" s="161">
        <f>+IF(ISERROR(PV($E$13,A1898,,#REF!)),0,(PV($E$13,A1898,,#REF!)))</f>
        <v/>
      </c>
    </row>
    <row r="1898">
      <c r="AV1898" s="161">
        <f>+IF(ISERROR(PV($E$13,A1899,,D1899)),0,(PV($E$13,A1899,,D1899)))</f>
        <v/>
      </c>
      <c r="AW1898" s="161">
        <f>+IF(ISERROR(PV($E$13,A1899,,#REF!)),0,(PV($E$13,A1899,,#REF!)))</f>
        <v/>
      </c>
    </row>
    <row r="1899">
      <c r="AV1899" s="161">
        <f>+IF(ISERROR(PV($E$13,A1900,,D1900)),0,(PV($E$13,A1900,,D1900)))</f>
        <v/>
      </c>
      <c r="AW1899" s="161">
        <f>+IF(ISERROR(PV($E$13,A1900,,#REF!)),0,(PV($E$13,A1900,,#REF!)))</f>
        <v/>
      </c>
    </row>
    <row r="1900">
      <c r="AV1900" s="161">
        <f>+IF(ISERROR(PV($E$13,A1901,,D1901)),0,(PV($E$13,A1901,,D1901)))</f>
        <v/>
      </c>
      <c r="AW1900" s="161">
        <f>+IF(ISERROR(PV($E$13,A1901,,#REF!)),0,(PV($E$13,A1901,,#REF!)))</f>
        <v/>
      </c>
    </row>
    <row r="1901">
      <c r="AV1901" s="161">
        <f>+IF(ISERROR(PV($E$13,A1902,,D1902)),0,(PV($E$13,A1902,,D1902)))</f>
        <v/>
      </c>
      <c r="AW1901" s="161">
        <f>+IF(ISERROR(PV($E$13,A1902,,#REF!)),0,(PV($E$13,A1902,,#REF!)))</f>
        <v/>
      </c>
    </row>
    <row r="1902">
      <c r="AV1902" s="161">
        <f>+IF(ISERROR(PV($E$13,A1903,,D1903)),0,(PV($E$13,A1903,,D1903)))</f>
        <v/>
      </c>
      <c r="AW1902" s="161">
        <f>+IF(ISERROR(PV($E$13,A1903,,#REF!)),0,(PV($E$13,A1903,,#REF!)))</f>
        <v/>
      </c>
    </row>
    <row r="1903">
      <c r="AV1903" s="161">
        <f>+IF(ISERROR(PV($E$13,A1904,,D1904)),0,(PV($E$13,A1904,,D1904)))</f>
        <v/>
      </c>
      <c r="AW1903" s="161">
        <f>+IF(ISERROR(PV($E$13,A1904,,#REF!)),0,(PV($E$13,A1904,,#REF!)))</f>
        <v/>
      </c>
    </row>
    <row r="1904">
      <c r="AV1904" s="161">
        <f>+IF(ISERROR(PV($E$13,A1905,,D1905)),0,(PV($E$13,A1905,,D1905)))</f>
        <v/>
      </c>
      <c r="AW1904" s="161">
        <f>+IF(ISERROR(PV($E$13,A1905,,#REF!)),0,(PV($E$13,A1905,,#REF!)))</f>
        <v/>
      </c>
    </row>
    <row r="1905">
      <c r="AV1905" s="161">
        <f>+IF(ISERROR(PV($E$13,A1906,,D1906)),0,(PV($E$13,A1906,,D1906)))</f>
        <v/>
      </c>
      <c r="AW1905" s="161">
        <f>+IF(ISERROR(PV($E$13,A1906,,#REF!)),0,(PV($E$13,A1906,,#REF!)))</f>
        <v/>
      </c>
    </row>
    <row r="1906">
      <c r="AV1906" s="161">
        <f>+IF(ISERROR(PV($E$13,A1907,,D1907)),0,(PV($E$13,A1907,,D1907)))</f>
        <v/>
      </c>
      <c r="AW1906" s="161">
        <f>+IF(ISERROR(PV($E$13,A1907,,#REF!)),0,(PV($E$13,A1907,,#REF!)))</f>
        <v/>
      </c>
    </row>
    <row r="1907">
      <c r="AV1907" s="161">
        <f>+IF(ISERROR(PV($E$13,A1908,,D1908)),0,(PV($E$13,A1908,,D1908)))</f>
        <v/>
      </c>
      <c r="AW1907" s="161">
        <f>+IF(ISERROR(PV($E$13,A1908,,#REF!)),0,(PV($E$13,A1908,,#REF!)))</f>
        <v/>
      </c>
    </row>
    <row r="1908">
      <c r="AV1908" s="161">
        <f>+IF(ISERROR(PV($E$13,A1909,,D1909)),0,(PV($E$13,A1909,,D1909)))</f>
        <v/>
      </c>
      <c r="AW1908" s="161">
        <f>+IF(ISERROR(PV($E$13,A1909,,#REF!)),0,(PV($E$13,A1909,,#REF!)))</f>
        <v/>
      </c>
    </row>
    <row r="1909">
      <c r="AV1909" s="161">
        <f>+IF(ISERROR(PV($E$13,A1910,,D1910)),0,(PV($E$13,A1910,,D1910)))</f>
        <v/>
      </c>
      <c r="AW1909" s="161">
        <f>+IF(ISERROR(PV($E$13,A1910,,#REF!)),0,(PV($E$13,A1910,,#REF!)))</f>
        <v/>
      </c>
    </row>
    <row r="1910">
      <c r="AV1910" s="161">
        <f>+IF(ISERROR(PV($E$13,A1911,,D1911)),0,(PV($E$13,A1911,,D1911)))</f>
        <v/>
      </c>
      <c r="AW1910" s="161">
        <f>+IF(ISERROR(PV($E$13,A1911,,#REF!)),0,(PV($E$13,A1911,,#REF!)))</f>
        <v/>
      </c>
    </row>
    <row r="1911">
      <c r="AV1911" s="161">
        <f>+IF(ISERROR(PV($E$13,A1912,,D1912)),0,(PV($E$13,A1912,,D1912)))</f>
        <v/>
      </c>
      <c r="AW1911" s="161">
        <f>+IF(ISERROR(PV($E$13,A1912,,#REF!)),0,(PV($E$13,A1912,,#REF!)))</f>
        <v/>
      </c>
    </row>
    <row r="1912">
      <c r="AV1912" s="161">
        <f>+IF(ISERROR(PV($E$13,A1913,,D1913)),0,(PV($E$13,A1913,,D1913)))</f>
        <v/>
      </c>
      <c r="AW1912" s="161">
        <f>+IF(ISERROR(PV($E$13,A1913,,#REF!)),0,(PV($E$13,A1913,,#REF!)))</f>
        <v/>
      </c>
    </row>
    <row r="1913">
      <c r="AV1913" s="161">
        <f>+IF(ISERROR(PV($E$13,A1914,,D1914)),0,(PV($E$13,A1914,,D1914)))</f>
        <v/>
      </c>
      <c r="AW1913" s="161">
        <f>+IF(ISERROR(PV($E$13,A1914,,#REF!)),0,(PV($E$13,A1914,,#REF!)))</f>
        <v/>
      </c>
    </row>
    <row r="1914">
      <c r="AV1914" s="161">
        <f>+IF(ISERROR(PV($E$13,A1915,,D1915)),0,(PV($E$13,A1915,,D1915)))</f>
        <v/>
      </c>
      <c r="AW1914" s="161">
        <f>+IF(ISERROR(PV($E$13,A1915,,#REF!)),0,(PV($E$13,A1915,,#REF!)))</f>
        <v/>
      </c>
    </row>
    <row r="1915">
      <c r="AV1915" s="161">
        <f>+IF(ISERROR(PV($E$13,A1916,,D1916)),0,(PV($E$13,A1916,,D1916)))</f>
        <v/>
      </c>
      <c r="AW1915" s="161">
        <f>+IF(ISERROR(PV($E$13,A1916,,#REF!)),0,(PV($E$13,A1916,,#REF!)))</f>
        <v/>
      </c>
    </row>
    <row r="1916">
      <c r="AV1916" s="161">
        <f>+IF(ISERROR(PV($E$13,A1917,,D1917)),0,(PV($E$13,A1917,,D1917)))</f>
        <v/>
      </c>
      <c r="AW1916" s="161">
        <f>+IF(ISERROR(PV($E$13,A1917,,#REF!)),0,(PV($E$13,A1917,,#REF!)))</f>
        <v/>
      </c>
    </row>
    <row r="1917">
      <c r="AV1917" s="161">
        <f>+IF(ISERROR(PV($E$13,A1918,,D1918)),0,(PV($E$13,A1918,,D1918)))</f>
        <v/>
      </c>
      <c r="AW1917" s="161">
        <f>+IF(ISERROR(PV($E$13,A1918,,#REF!)),0,(PV($E$13,A1918,,#REF!)))</f>
        <v/>
      </c>
    </row>
    <row r="1918">
      <c r="AV1918" s="161">
        <f>+IF(ISERROR(PV($E$13,A1919,,D1919)),0,(PV($E$13,A1919,,D1919)))</f>
        <v/>
      </c>
      <c r="AW1918" s="161">
        <f>+IF(ISERROR(PV($E$13,A1919,,#REF!)),0,(PV($E$13,A1919,,#REF!)))</f>
        <v/>
      </c>
    </row>
    <row r="1919">
      <c r="AV1919" s="161">
        <f>+IF(ISERROR(PV($E$13,A1920,,D1920)),0,(PV($E$13,A1920,,D1920)))</f>
        <v/>
      </c>
      <c r="AW1919" s="161">
        <f>+IF(ISERROR(PV($E$13,A1920,,#REF!)),0,(PV($E$13,A1920,,#REF!)))</f>
        <v/>
      </c>
    </row>
    <row r="1920">
      <c r="AV1920" s="161">
        <f>+IF(ISERROR(PV($E$13,A1921,,D1921)),0,(PV($E$13,A1921,,D1921)))</f>
        <v/>
      </c>
      <c r="AW1920" s="161">
        <f>+IF(ISERROR(PV($E$13,A1921,,#REF!)),0,(PV($E$13,A1921,,#REF!)))</f>
        <v/>
      </c>
    </row>
    <row r="1921">
      <c r="AV1921" s="161">
        <f>+IF(ISERROR(PV($E$13,A1922,,D1922)),0,(PV($E$13,A1922,,D1922)))</f>
        <v/>
      </c>
      <c r="AW1921" s="161">
        <f>+IF(ISERROR(PV($E$13,A1922,,#REF!)),0,(PV($E$13,A1922,,#REF!)))</f>
        <v/>
      </c>
    </row>
    <row r="1922">
      <c r="AV1922" s="161">
        <f>+IF(ISERROR(PV($E$13,A1923,,D1923)),0,(PV($E$13,A1923,,D1923)))</f>
        <v/>
      </c>
      <c r="AW1922" s="161">
        <f>+IF(ISERROR(PV($E$13,A1923,,#REF!)),0,(PV($E$13,A1923,,#REF!)))</f>
        <v/>
      </c>
    </row>
    <row r="1923">
      <c r="AV1923" s="161">
        <f>+IF(ISERROR(PV($E$13,A1924,,D1924)),0,(PV($E$13,A1924,,D1924)))</f>
        <v/>
      </c>
      <c r="AW1923" s="161">
        <f>+IF(ISERROR(PV($E$13,A1924,,#REF!)),0,(PV($E$13,A1924,,#REF!)))</f>
        <v/>
      </c>
    </row>
    <row r="1924">
      <c r="AV1924" s="161">
        <f>+IF(ISERROR(PV($E$13,A1925,,D1925)),0,(PV($E$13,A1925,,D1925)))</f>
        <v/>
      </c>
      <c r="AW1924" s="161">
        <f>+IF(ISERROR(PV($E$13,A1925,,#REF!)),0,(PV($E$13,A1925,,#REF!)))</f>
        <v/>
      </c>
    </row>
    <row r="1925">
      <c r="AV1925" s="161">
        <f>+IF(ISERROR(PV($E$13,A1926,,D1926)),0,(PV($E$13,A1926,,D1926)))</f>
        <v/>
      </c>
      <c r="AW1925" s="161">
        <f>+IF(ISERROR(PV($E$13,A1926,,#REF!)),0,(PV($E$13,A1926,,#REF!)))</f>
        <v/>
      </c>
    </row>
    <row r="1926">
      <c r="AV1926" s="161">
        <f>+IF(ISERROR(PV($E$13,A1927,,D1927)),0,(PV($E$13,A1927,,D1927)))</f>
        <v/>
      </c>
      <c r="AW1926" s="161">
        <f>+IF(ISERROR(PV($E$13,A1927,,#REF!)),0,(PV($E$13,A1927,,#REF!)))</f>
        <v/>
      </c>
    </row>
    <row r="1927">
      <c r="AV1927" s="161">
        <f>+IF(ISERROR(PV($E$13,A1928,,D1928)),0,(PV($E$13,A1928,,D1928)))</f>
        <v/>
      </c>
      <c r="AW1927" s="161">
        <f>+IF(ISERROR(PV($E$13,A1928,,#REF!)),0,(PV($E$13,A1928,,#REF!)))</f>
        <v/>
      </c>
    </row>
    <row r="1928">
      <c r="AV1928" s="161">
        <f>+IF(ISERROR(PV($E$13,A1929,,D1929)),0,(PV($E$13,A1929,,D1929)))</f>
        <v/>
      </c>
      <c r="AW1928" s="161">
        <f>+IF(ISERROR(PV($E$13,A1929,,#REF!)),0,(PV($E$13,A1929,,#REF!)))</f>
        <v/>
      </c>
    </row>
    <row r="1929">
      <c r="AV1929" s="161">
        <f>+IF(ISERROR(PV($E$13,A1930,,D1930)),0,(PV($E$13,A1930,,D1930)))</f>
        <v/>
      </c>
      <c r="AW1929" s="161">
        <f>+IF(ISERROR(PV($E$13,A1930,,#REF!)),0,(PV($E$13,A1930,,#REF!)))</f>
        <v/>
      </c>
    </row>
    <row r="1930">
      <c r="AV1930" s="161">
        <f>+IF(ISERROR(PV($E$13,A1931,,D1931)),0,(PV($E$13,A1931,,D1931)))</f>
        <v/>
      </c>
      <c r="AW1930" s="161">
        <f>+IF(ISERROR(PV($E$13,A1931,,#REF!)),0,(PV($E$13,A1931,,#REF!)))</f>
        <v/>
      </c>
    </row>
    <row r="1931">
      <c r="AV1931" s="161">
        <f>+IF(ISERROR(PV($E$13,A1932,,D1932)),0,(PV($E$13,A1932,,D1932)))</f>
        <v/>
      </c>
      <c r="AW1931" s="161">
        <f>+IF(ISERROR(PV($E$13,A1932,,#REF!)),0,(PV($E$13,A1932,,#REF!)))</f>
        <v/>
      </c>
    </row>
    <row r="1932">
      <c r="AV1932" s="161">
        <f>+IF(ISERROR(PV($E$13,A1933,,D1933)),0,(PV($E$13,A1933,,D1933)))</f>
        <v/>
      </c>
      <c r="AW1932" s="161">
        <f>+IF(ISERROR(PV($E$13,A1933,,#REF!)),0,(PV($E$13,A1933,,#REF!)))</f>
        <v/>
      </c>
    </row>
    <row r="1933">
      <c r="AV1933" s="161">
        <f>+IF(ISERROR(PV($E$13,A1934,,D1934)),0,(PV($E$13,A1934,,D1934)))</f>
        <v/>
      </c>
      <c r="AW1933" s="161">
        <f>+IF(ISERROR(PV($E$13,A1934,,#REF!)),0,(PV($E$13,A1934,,#REF!)))</f>
        <v/>
      </c>
    </row>
    <row r="1934">
      <c r="AV1934" s="161">
        <f>+IF(ISERROR(PV($E$13,A1935,,D1935)),0,(PV($E$13,A1935,,D1935)))</f>
        <v/>
      </c>
      <c r="AW1934" s="161">
        <f>+IF(ISERROR(PV($E$13,A1935,,#REF!)),0,(PV($E$13,A1935,,#REF!)))</f>
        <v/>
      </c>
    </row>
    <row r="1935">
      <c r="AV1935" s="161">
        <f>+IF(ISERROR(PV($E$13,A1936,,D1936)),0,(PV($E$13,A1936,,D1936)))</f>
        <v/>
      </c>
      <c r="AW1935" s="161">
        <f>+IF(ISERROR(PV($E$13,A1936,,#REF!)),0,(PV($E$13,A1936,,#REF!)))</f>
        <v/>
      </c>
    </row>
    <row r="1936">
      <c r="AV1936" s="161">
        <f>+IF(ISERROR(PV($E$13,A1937,,D1937)),0,(PV($E$13,A1937,,D1937)))</f>
        <v/>
      </c>
      <c r="AW1936" s="161">
        <f>+IF(ISERROR(PV($E$13,A1937,,#REF!)),0,(PV($E$13,A1937,,#REF!)))</f>
        <v/>
      </c>
    </row>
    <row r="1937">
      <c r="AV1937" s="161">
        <f>+IF(ISERROR(PV($E$13,A1938,,D1938)),0,(PV($E$13,A1938,,D1938)))</f>
        <v/>
      </c>
      <c r="AW1937" s="161">
        <f>+IF(ISERROR(PV($E$13,A1938,,#REF!)),0,(PV($E$13,A1938,,#REF!)))</f>
        <v/>
      </c>
    </row>
    <row r="1938">
      <c r="AV1938" s="161">
        <f>+IF(ISERROR(PV($E$13,A1939,,D1939)),0,(PV($E$13,A1939,,D1939)))</f>
        <v/>
      </c>
      <c r="AW1938" s="161">
        <f>+IF(ISERROR(PV($E$13,A1939,,#REF!)),0,(PV($E$13,A1939,,#REF!)))</f>
        <v/>
      </c>
    </row>
    <row r="1939">
      <c r="AV1939" s="161">
        <f>+IF(ISERROR(PV($E$13,A1940,,D1940)),0,(PV($E$13,A1940,,D1940)))</f>
        <v/>
      </c>
      <c r="AW1939" s="161">
        <f>+IF(ISERROR(PV($E$13,A1940,,#REF!)),0,(PV($E$13,A1940,,#REF!)))</f>
        <v/>
      </c>
    </row>
    <row r="1940">
      <c r="AV1940" s="161">
        <f>+IF(ISERROR(PV($E$13,A1941,,D1941)),0,(PV($E$13,A1941,,D1941)))</f>
        <v/>
      </c>
      <c r="AW1940" s="161">
        <f>+IF(ISERROR(PV($E$13,A1941,,#REF!)),0,(PV($E$13,A1941,,#REF!)))</f>
        <v/>
      </c>
    </row>
    <row r="1941">
      <c r="AV1941" s="161">
        <f>+IF(ISERROR(PV($E$13,A1942,,D1942)),0,(PV($E$13,A1942,,D1942)))</f>
        <v/>
      </c>
      <c r="AW1941" s="161">
        <f>+IF(ISERROR(PV($E$13,A1942,,#REF!)),0,(PV($E$13,A1942,,#REF!)))</f>
        <v/>
      </c>
    </row>
    <row r="1942">
      <c r="AV1942" s="161">
        <f>+IF(ISERROR(PV($E$13,A1943,,D1943)),0,(PV($E$13,A1943,,D1943)))</f>
        <v/>
      </c>
      <c r="AW1942" s="161">
        <f>+IF(ISERROR(PV($E$13,A1943,,#REF!)),0,(PV($E$13,A1943,,#REF!)))</f>
        <v/>
      </c>
    </row>
    <row r="1943">
      <c r="AV1943" s="161">
        <f>+IF(ISERROR(PV($E$13,A1944,,D1944)),0,(PV($E$13,A1944,,D1944)))</f>
        <v/>
      </c>
      <c r="AW1943" s="161">
        <f>+IF(ISERROR(PV($E$13,A1944,,#REF!)),0,(PV($E$13,A1944,,#REF!)))</f>
        <v/>
      </c>
    </row>
    <row r="1944">
      <c r="AV1944" s="161">
        <f>+IF(ISERROR(PV($E$13,A1945,,D1945)),0,(PV($E$13,A1945,,D1945)))</f>
        <v/>
      </c>
      <c r="AW1944" s="161">
        <f>+IF(ISERROR(PV($E$13,A1945,,#REF!)),0,(PV($E$13,A1945,,#REF!)))</f>
        <v/>
      </c>
    </row>
    <row r="1945">
      <c r="AV1945" s="161">
        <f>+IF(ISERROR(PV($E$13,A1946,,D1946)),0,(PV($E$13,A1946,,D1946)))</f>
        <v/>
      </c>
      <c r="AW1945" s="161">
        <f>+IF(ISERROR(PV($E$13,A1946,,#REF!)),0,(PV($E$13,A1946,,#REF!)))</f>
        <v/>
      </c>
    </row>
    <row r="1946">
      <c r="AV1946" s="161">
        <f>+IF(ISERROR(PV($E$13,A1947,,D1947)),0,(PV($E$13,A1947,,D1947)))</f>
        <v/>
      </c>
      <c r="AW1946" s="161">
        <f>+IF(ISERROR(PV($E$13,A1947,,#REF!)),0,(PV($E$13,A1947,,#REF!)))</f>
        <v/>
      </c>
    </row>
    <row r="1947">
      <c r="AV1947" s="161">
        <f>+IF(ISERROR(PV($E$13,A1948,,D1948)),0,(PV($E$13,A1948,,D1948)))</f>
        <v/>
      </c>
      <c r="AW1947" s="161">
        <f>+IF(ISERROR(PV($E$13,A1948,,#REF!)),0,(PV($E$13,A1948,,#REF!)))</f>
        <v/>
      </c>
    </row>
    <row r="1948">
      <c r="AV1948" s="161">
        <f>+IF(ISERROR(PV($E$13,A1949,,D1949)),0,(PV($E$13,A1949,,D1949)))</f>
        <v/>
      </c>
      <c r="AW1948" s="161">
        <f>+IF(ISERROR(PV($E$13,A1949,,#REF!)),0,(PV($E$13,A1949,,#REF!)))</f>
        <v/>
      </c>
    </row>
    <row r="1949">
      <c r="AV1949" s="161">
        <f>+IF(ISERROR(PV($E$13,A1950,,D1950)),0,(PV($E$13,A1950,,D1950)))</f>
        <v/>
      </c>
      <c r="AW1949" s="161">
        <f>+IF(ISERROR(PV($E$13,A1950,,#REF!)),0,(PV($E$13,A1950,,#REF!)))</f>
        <v/>
      </c>
    </row>
    <row r="1950">
      <c r="AV1950" s="161">
        <f>+IF(ISERROR(PV($E$13,A1951,,D1951)),0,(PV($E$13,A1951,,D1951)))</f>
        <v/>
      </c>
      <c r="AW1950" s="161">
        <f>+IF(ISERROR(PV($E$13,A1951,,#REF!)),0,(PV($E$13,A1951,,#REF!)))</f>
        <v/>
      </c>
    </row>
    <row r="1951">
      <c r="AV1951" s="161">
        <f>+IF(ISERROR(PV($E$13,A1952,,D1952)),0,(PV($E$13,A1952,,D1952)))</f>
        <v/>
      </c>
      <c r="AW1951" s="161">
        <f>+IF(ISERROR(PV($E$13,A1952,,#REF!)),0,(PV($E$13,A1952,,#REF!)))</f>
        <v/>
      </c>
    </row>
    <row r="1952">
      <c r="AV1952" s="161">
        <f>+IF(ISERROR(PV($E$13,A1953,,D1953)),0,(PV($E$13,A1953,,D1953)))</f>
        <v/>
      </c>
      <c r="AW1952" s="161">
        <f>+IF(ISERROR(PV($E$13,A1953,,#REF!)),0,(PV($E$13,A1953,,#REF!)))</f>
        <v/>
      </c>
    </row>
    <row r="1953">
      <c r="AV1953" s="161">
        <f>+IF(ISERROR(PV($E$13,A1954,,D1954)),0,(PV($E$13,A1954,,D1954)))</f>
        <v/>
      </c>
      <c r="AW1953" s="161">
        <f>+IF(ISERROR(PV($E$13,A1954,,#REF!)),0,(PV($E$13,A1954,,#REF!)))</f>
        <v/>
      </c>
    </row>
    <row r="1954">
      <c r="AV1954" s="161">
        <f>+IF(ISERROR(PV($E$13,A1955,,D1955)),0,(PV($E$13,A1955,,D1955)))</f>
        <v/>
      </c>
      <c r="AW1954" s="161">
        <f>+IF(ISERROR(PV($E$13,A1955,,#REF!)),0,(PV($E$13,A1955,,#REF!)))</f>
        <v/>
      </c>
    </row>
    <row r="1955">
      <c r="AV1955" s="161">
        <f>+IF(ISERROR(PV($E$13,A1956,,D1956)),0,(PV($E$13,A1956,,D1956)))</f>
        <v/>
      </c>
      <c r="AW1955" s="161">
        <f>+IF(ISERROR(PV($E$13,A1956,,#REF!)),0,(PV($E$13,A1956,,#REF!)))</f>
        <v/>
      </c>
    </row>
    <row r="1956">
      <c r="AV1956" s="161">
        <f>+IF(ISERROR(PV($E$13,A1957,,D1957)),0,(PV($E$13,A1957,,D1957)))</f>
        <v/>
      </c>
      <c r="AW1956" s="161">
        <f>+IF(ISERROR(PV($E$13,A1957,,#REF!)),0,(PV($E$13,A1957,,#REF!)))</f>
        <v/>
      </c>
    </row>
    <row r="1957">
      <c r="AV1957" s="161">
        <f>+IF(ISERROR(PV($E$13,A1958,,D1958)),0,(PV($E$13,A1958,,D1958)))</f>
        <v/>
      </c>
      <c r="AW1957" s="161">
        <f>+IF(ISERROR(PV($E$13,A1958,,#REF!)),0,(PV($E$13,A1958,,#REF!)))</f>
        <v/>
      </c>
    </row>
    <row r="1958">
      <c r="AV1958" s="161">
        <f>+IF(ISERROR(PV($E$13,A1959,,D1959)),0,(PV($E$13,A1959,,D1959)))</f>
        <v/>
      </c>
      <c r="AW1958" s="161">
        <f>+IF(ISERROR(PV($E$13,A1959,,#REF!)),0,(PV($E$13,A1959,,#REF!)))</f>
        <v/>
      </c>
    </row>
    <row r="1959">
      <c r="AV1959" s="161">
        <f>+IF(ISERROR(PV($E$13,A1960,,D1960)),0,(PV($E$13,A1960,,D1960)))</f>
        <v/>
      </c>
      <c r="AW1959" s="161">
        <f>+IF(ISERROR(PV($E$13,A1960,,#REF!)),0,(PV($E$13,A1960,,#REF!)))</f>
        <v/>
      </c>
    </row>
    <row r="1960">
      <c r="AV1960" s="161">
        <f>+IF(ISERROR(PV($E$13,A1961,,D1961)),0,(PV($E$13,A1961,,D1961)))</f>
        <v/>
      </c>
      <c r="AW1960" s="161">
        <f>+IF(ISERROR(PV($E$13,A1961,,#REF!)),0,(PV($E$13,A1961,,#REF!)))</f>
        <v/>
      </c>
    </row>
    <row r="1961">
      <c r="AV1961" s="161">
        <f>+IF(ISERROR(PV($E$13,A1962,,D1962)),0,(PV($E$13,A1962,,D1962)))</f>
        <v/>
      </c>
      <c r="AW1961" s="161">
        <f>+IF(ISERROR(PV($E$13,A1962,,#REF!)),0,(PV($E$13,A1962,,#REF!)))</f>
        <v/>
      </c>
    </row>
    <row r="1962">
      <c r="AV1962" s="161">
        <f>+IF(ISERROR(PV($E$13,A1963,,D1963)),0,(PV($E$13,A1963,,D1963)))</f>
        <v/>
      </c>
      <c r="AW1962" s="161">
        <f>+IF(ISERROR(PV($E$13,A1963,,#REF!)),0,(PV($E$13,A1963,,#REF!)))</f>
        <v/>
      </c>
    </row>
    <row r="1963">
      <c r="AV1963" s="161">
        <f>+IF(ISERROR(PV($E$13,A1964,,D1964)),0,(PV($E$13,A1964,,D1964)))</f>
        <v/>
      </c>
      <c r="AW1963" s="161">
        <f>+IF(ISERROR(PV($E$13,A1964,,#REF!)),0,(PV($E$13,A1964,,#REF!)))</f>
        <v/>
      </c>
    </row>
    <row r="1964">
      <c r="AV1964" s="161">
        <f>+IF(ISERROR(PV($E$13,A1965,,D1965)),0,(PV($E$13,A1965,,D1965)))</f>
        <v/>
      </c>
      <c r="AW1964" s="161">
        <f>+IF(ISERROR(PV($E$13,A1965,,#REF!)),0,(PV($E$13,A1965,,#REF!)))</f>
        <v/>
      </c>
    </row>
    <row r="1965">
      <c r="AV1965" s="161">
        <f>+IF(ISERROR(PV($E$13,A1966,,D1966)),0,(PV($E$13,A1966,,D1966)))</f>
        <v/>
      </c>
      <c r="AW1965" s="161">
        <f>+IF(ISERROR(PV($E$13,A1966,,#REF!)),0,(PV($E$13,A1966,,#REF!)))</f>
        <v/>
      </c>
    </row>
    <row r="1966">
      <c r="AV1966" s="161">
        <f>+IF(ISERROR(PV($E$13,A1967,,D1967)),0,(PV($E$13,A1967,,D1967)))</f>
        <v/>
      </c>
      <c r="AW1966" s="161">
        <f>+IF(ISERROR(PV($E$13,A1967,,#REF!)),0,(PV($E$13,A1967,,#REF!)))</f>
        <v/>
      </c>
    </row>
    <row r="1967">
      <c r="AV1967" s="161">
        <f>+IF(ISERROR(PV($E$13,A1968,,D1968)),0,(PV($E$13,A1968,,D1968)))</f>
        <v/>
      </c>
      <c r="AW1967" s="161">
        <f>+IF(ISERROR(PV($E$13,A1968,,#REF!)),0,(PV($E$13,A1968,,#REF!)))</f>
        <v/>
      </c>
    </row>
    <row r="1968">
      <c r="AV1968" s="161">
        <f>+IF(ISERROR(PV($E$13,A1969,,D1969)),0,(PV($E$13,A1969,,D1969)))</f>
        <v/>
      </c>
      <c r="AW1968" s="161">
        <f>+IF(ISERROR(PV($E$13,A1969,,#REF!)),0,(PV($E$13,A1969,,#REF!)))</f>
        <v/>
      </c>
    </row>
    <row r="1969">
      <c r="AV1969" s="161">
        <f>+IF(ISERROR(PV($E$13,A1970,,D1970)),0,(PV($E$13,A1970,,D1970)))</f>
        <v/>
      </c>
      <c r="AW1969" s="161">
        <f>+IF(ISERROR(PV($E$13,A1970,,#REF!)),0,(PV($E$13,A1970,,#REF!)))</f>
        <v/>
      </c>
    </row>
    <row r="1970">
      <c r="AV1970" s="161">
        <f>+IF(ISERROR(PV($E$13,A1971,,D1971)),0,(PV($E$13,A1971,,D1971)))</f>
        <v/>
      </c>
      <c r="AW1970" s="161">
        <f>+IF(ISERROR(PV($E$13,A1971,,#REF!)),0,(PV($E$13,A1971,,#REF!)))</f>
        <v/>
      </c>
    </row>
    <row r="1971">
      <c r="AV1971" s="161">
        <f>+IF(ISERROR(PV($E$13,A1972,,D1972)),0,(PV($E$13,A1972,,D1972)))</f>
        <v/>
      </c>
      <c r="AW1971" s="161">
        <f>+IF(ISERROR(PV($E$13,A1972,,#REF!)),0,(PV($E$13,A1972,,#REF!)))</f>
        <v/>
      </c>
    </row>
    <row r="1972">
      <c r="AV1972" s="161">
        <f>+IF(ISERROR(PV($E$13,A1973,,D1973)),0,(PV($E$13,A1973,,D1973)))</f>
        <v/>
      </c>
      <c r="AW1972" s="161">
        <f>+IF(ISERROR(PV($E$13,A1973,,#REF!)),0,(PV($E$13,A1973,,#REF!)))</f>
        <v/>
      </c>
    </row>
    <row r="1973">
      <c r="AV1973" s="161">
        <f>+IF(ISERROR(PV($E$13,A1974,,D1974)),0,(PV($E$13,A1974,,D1974)))</f>
        <v/>
      </c>
      <c r="AW1973" s="161">
        <f>+IF(ISERROR(PV($E$13,A1974,,#REF!)),0,(PV($E$13,A1974,,#REF!)))</f>
        <v/>
      </c>
    </row>
    <row r="1974">
      <c r="AV1974" s="161">
        <f>+IF(ISERROR(PV($E$13,A1975,,D1975)),0,(PV($E$13,A1975,,D1975)))</f>
        <v/>
      </c>
      <c r="AW1974" s="161">
        <f>+IF(ISERROR(PV($E$13,A1975,,#REF!)),0,(PV($E$13,A1975,,#REF!)))</f>
        <v/>
      </c>
    </row>
    <row r="1975">
      <c r="AV1975" s="161">
        <f>+IF(ISERROR(PV($E$13,A1976,,D1976)),0,(PV($E$13,A1976,,D1976)))</f>
        <v/>
      </c>
      <c r="AW1975" s="161">
        <f>+IF(ISERROR(PV($E$13,A1976,,#REF!)),0,(PV($E$13,A1976,,#REF!)))</f>
        <v/>
      </c>
    </row>
    <row r="1976">
      <c r="AV1976" s="161">
        <f>+IF(ISERROR(PV($E$13,A1977,,D1977)),0,(PV($E$13,A1977,,D1977)))</f>
        <v/>
      </c>
      <c r="AW1976" s="161">
        <f>+IF(ISERROR(PV($E$13,A1977,,#REF!)),0,(PV($E$13,A1977,,#REF!)))</f>
        <v/>
      </c>
    </row>
    <row r="1977">
      <c r="AV1977" s="161">
        <f>+IF(ISERROR(PV($E$13,A1978,,D1978)),0,(PV($E$13,A1978,,D1978)))</f>
        <v/>
      </c>
      <c r="AW1977" s="161">
        <f>+IF(ISERROR(PV($E$13,A1978,,#REF!)),0,(PV($E$13,A1978,,#REF!)))</f>
        <v/>
      </c>
    </row>
    <row r="1978">
      <c r="AV1978" s="161">
        <f>+IF(ISERROR(PV($E$13,A1979,,D1979)),0,(PV($E$13,A1979,,D1979)))</f>
        <v/>
      </c>
      <c r="AW1978" s="161">
        <f>+IF(ISERROR(PV($E$13,A1979,,#REF!)),0,(PV($E$13,A1979,,#REF!)))</f>
        <v/>
      </c>
    </row>
    <row r="1979">
      <c r="AV1979" s="161">
        <f>+IF(ISERROR(PV($E$13,A1980,,D1980)),0,(PV($E$13,A1980,,D1980)))</f>
        <v/>
      </c>
      <c r="AW1979" s="161">
        <f>+IF(ISERROR(PV($E$13,A1980,,#REF!)),0,(PV($E$13,A1980,,#REF!)))</f>
        <v/>
      </c>
    </row>
    <row r="1980">
      <c r="AV1980" s="161">
        <f>+IF(ISERROR(PV($E$13,A1981,,D1981)),0,(PV($E$13,A1981,,D1981)))</f>
        <v/>
      </c>
      <c r="AW1980" s="161">
        <f>+IF(ISERROR(PV($E$13,A1981,,#REF!)),0,(PV($E$13,A1981,,#REF!)))</f>
        <v/>
      </c>
    </row>
    <row r="1981">
      <c r="AV1981" s="161">
        <f>+IF(ISERROR(PV($E$13,A1982,,D1982)),0,(PV($E$13,A1982,,D1982)))</f>
        <v/>
      </c>
      <c r="AW1981" s="161">
        <f>+IF(ISERROR(PV($E$13,A1982,,#REF!)),0,(PV($E$13,A1982,,#REF!)))</f>
        <v/>
      </c>
    </row>
    <row r="1982">
      <c r="AV1982" s="161">
        <f>+IF(ISERROR(PV($E$13,A1983,,D1983)),0,(PV($E$13,A1983,,D1983)))</f>
        <v/>
      </c>
      <c r="AW1982" s="161">
        <f>+IF(ISERROR(PV($E$13,A1983,,#REF!)),0,(PV($E$13,A1983,,#REF!)))</f>
        <v/>
      </c>
    </row>
    <row r="1983">
      <c r="AV1983" s="161">
        <f>+IF(ISERROR(PV($E$13,A1984,,D1984)),0,(PV($E$13,A1984,,D1984)))</f>
        <v/>
      </c>
      <c r="AW1983" s="161">
        <f>+IF(ISERROR(PV($E$13,A1984,,#REF!)),0,(PV($E$13,A1984,,#REF!)))</f>
        <v/>
      </c>
    </row>
    <row r="1984">
      <c r="AV1984" s="161">
        <f>+IF(ISERROR(PV($E$13,A1985,,D1985)),0,(PV($E$13,A1985,,D1985)))</f>
        <v/>
      </c>
      <c r="AW1984" s="161">
        <f>+IF(ISERROR(PV($E$13,A1985,,#REF!)),0,(PV($E$13,A1985,,#REF!)))</f>
        <v/>
      </c>
    </row>
    <row r="1985">
      <c r="AV1985" s="161">
        <f>+IF(ISERROR(PV($E$13,A1986,,D1986)),0,(PV($E$13,A1986,,D1986)))</f>
        <v/>
      </c>
      <c r="AW1985" s="161">
        <f>+IF(ISERROR(PV($E$13,A1986,,#REF!)),0,(PV($E$13,A1986,,#REF!)))</f>
        <v/>
      </c>
    </row>
    <row r="1986">
      <c r="AV1986" s="161">
        <f>+IF(ISERROR(PV($E$13,A1987,,D1987)),0,(PV($E$13,A1987,,D1987)))</f>
        <v/>
      </c>
      <c r="AW1986" s="161">
        <f>+IF(ISERROR(PV($E$13,A1987,,#REF!)),0,(PV($E$13,A1987,,#REF!)))</f>
        <v/>
      </c>
    </row>
    <row r="1987">
      <c r="AV1987" s="161">
        <f>+IF(ISERROR(PV($E$13,A1988,,D1988)),0,(PV($E$13,A1988,,D1988)))</f>
        <v/>
      </c>
      <c r="AW1987" s="161">
        <f>+IF(ISERROR(PV($E$13,A1988,,#REF!)),0,(PV($E$13,A1988,,#REF!)))</f>
        <v/>
      </c>
    </row>
    <row r="1988">
      <c r="AV1988" s="161">
        <f>+IF(ISERROR(PV($E$13,A1989,,D1989)),0,(PV($E$13,A1989,,D1989)))</f>
        <v/>
      </c>
      <c r="AW1988" s="161">
        <f>+IF(ISERROR(PV($E$13,A1989,,#REF!)),0,(PV($E$13,A1989,,#REF!)))</f>
        <v/>
      </c>
    </row>
    <row r="1989">
      <c r="AV1989" s="161">
        <f>+IF(ISERROR(PV($E$13,A1990,,D1990)),0,(PV($E$13,A1990,,D1990)))</f>
        <v/>
      </c>
      <c r="AW1989" s="161">
        <f>+IF(ISERROR(PV($E$13,A1990,,#REF!)),0,(PV($E$13,A1990,,#REF!)))</f>
        <v/>
      </c>
    </row>
    <row r="1990">
      <c r="AV1990" s="161">
        <f>+IF(ISERROR(PV($E$13,A1991,,D1991)),0,(PV($E$13,A1991,,D1991)))</f>
        <v/>
      </c>
      <c r="AW1990" s="161">
        <f>+IF(ISERROR(PV($E$13,A1991,,#REF!)),0,(PV($E$13,A1991,,#REF!)))</f>
        <v/>
      </c>
    </row>
    <row r="1991">
      <c r="AV1991" s="161">
        <f>+IF(ISERROR(PV($E$13,A1992,,D1992)),0,(PV($E$13,A1992,,D1992)))</f>
        <v/>
      </c>
      <c r="AW1991" s="161">
        <f>+IF(ISERROR(PV($E$13,A1992,,#REF!)),0,(PV($E$13,A1992,,#REF!)))</f>
        <v/>
      </c>
    </row>
    <row r="1992">
      <c r="AV1992" s="161">
        <f>+IF(ISERROR(PV($E$13,A1993,,D1993)),0,(PV($E$13,A1993,,D1993)))</f>
        <v/>
      </c>
      <c r="AW1992" s="161">
        <f>+IF(ISERROR(PV($E$13,A1993,,#REF!)),0,(PV($E$13,A1993,,#REF!)))</f>
        <v/>
      </c>
    </row>
    <row r="1993">
      <c r="AV1993" s="161">
        <f>+IF(ISERROR(PV($E$13,A1994,,D1994)),0,(PV($E$13,A1994,,D1994)))</f>
        <v/>
      </c>
      <c r="AW1993" s="161">
        <f>+IF(ISERROR(PV($E$13,A1994,,#REF!)),0,(PV($E$13,A1994,,#REF!)))</f>
        <v/>
      </c>
    </row>
    <row r="1994">
      <c r="AV1994" s="161">
        <f>+IF(ISERROR(PV($E$13,A1995,,D1995)),0,(PV($E$13,A1995,,D1995)))</f>
        <v/>
      </c>
      <c r="AW1994" s="161">
        <f>+IF(ISERROR(PV($E$13,A1995,,#REF!)),0,(PV($E$13,A1995,,#REF!)))</f>
        <v/>
      </c>
    </row>
    <row r="1995">
      <c r="AV1995" s="161">
        <f>+IF(ISERROR(PV($E$13,A1996,,D1996)),0,(PV($E$13,A1996,,D1996)))</f>
        <v/>
      </c>
      <c r="AW1995" s="161">
        <f>+IF(ISERROR(PV($E$13,A1996,,#REF!)),0,(PV($E$13,A1996,,#REF!)))</f>
        <v/>
      </c>
    </row>
    <row r="1996">
      <c r="AV1996" s="161">
        <f>+IF(ISERROR(PV($E$13,A1997,,D1997)),0,(PV($E$13,A1997,,D1997)))</f>
        <v/>
      </c>
      <c r="AW1996" s="161">
        <f>+IF(ISERROR(PV($E$13,A1997,,#REF!)),0,(PV($E$13,A1997,,#REF!)))</f>
        <v/>
      </c>
    </row>
    <row r="1997">
      <c r="AV1997" s="161">
        <f>+IF(ISERROR(PV($E$13,A1998,,D1998)),0,(PV($E$13,A1998,,D1998)))</f>
        <v/>
      </c>
      <c r="AW1997" s="161">
        <f>+IF(ISERROR(PV($E$13,A1998,,#REF!)),0,(PV($E$13,A1998,,#REF!)))</f>
        <v/>
      </c>
    </row>
    <row r="1998">
      <c r="AV1998" s="161">
        <f>+IF(ISERROR(PV($E$13,A1999,,D1999)),0,(PV($E$13,A1999,,D1999)))</f>
        <v/>
      </c>
      <c r="AW1998" s="161">
        <f>+IF(ISERROR(PV($E$13,A1999,,#REF!)),0,(PV($E$13,A1999,,#REF!)))</f>
        <v/>
      </c>
    </row>
    <row r="1999">
      <c r="AV1999" s="161">
        <f>+IF(ISERROR(PV($E$13,A2000,,D2000)),0,(PV($E$13,A2000,,D2000)))</f>
        <v/>
      </c>
      <c r="AW1999" s="161">
        <f>+IF(ISERROR(PV($E$13,A2000,,#REF!)),0,(PV($E$13,A2000,,#REF!)))</f>
        <v/>
      </c>
    </row>
    <row r="2000">
      <c r="AV2000" s="161">
        <f>+IF(ISERROR(PV($E$13,A2001,,D2001)),0,(PV($E$13,A2001,,D2001)))</f>
        <v/>
      </c>
      <c r="AW2000" s="161">
        <f>+IF(ISERROR(PV($E$13,A2001,,#REF!)),0,(PV($E$13,A2001,,#REF!)))</f>
        <v/>
      </c>
    </row>
    <row r="2001">
      <c r="AV2001" s="161">
        <f>+IF(ISERROR(PV($E$13,A2002,,D2002)),0,(PV($E$13,A2002,,D2002)))</f>
        <v/>
      </c>
      <c r="AW2001" s="161">
        <f>+IF(ISERROR(PV($E$13,A2002,,#REF!)),0,(PV($E$13,A2002,,#REF!)))</f>
        <v/>
      </c>
    </row>
    <row r="2002">
      <c r="AV2002" s="161">
        <f>+IF(ISERROR(PV($E$13,A2003,,D2003)),0,(PV($E$13,A2003,,D2003)))</f>
        <v/>
      </c>
      <c r="AW2002" s="161">
        <f>+IF(ISERROR(PV($E$13,A2003,,#REF!)),0,(PV($E$13,A2003,,#REF!)))</f>
        <v/>
      </c>
    </row>
    <row r="2003">
      <c r="AV2003" s="161">
        <f>+IF(ISERROR(PV($E$13,A2004,,D2004)),0,(PV($E$13,A2004,,D2004)))</f>
        <v/>
      </c>
      <c r="AW2003" s="161">
        <f>+IF(ISERROR(PV($E$13,A2004,,#REF!)),0,(PV($E$13,A2004,,#REF!)))</f>
        <v/>
      </c>
    </row>
    <row r="2004">
      <c r="AV2004" s="161">
        <f>+IF(ISERROR(PV($E$13,A2005,,D2005)),0,(PV($E$13,A2005,,D2005)))</f>
        <v/>
      </c>
      <c r="AW2004" s="161">
        <f>+IF(ISERROR(PV($E$13,A2005,,#REF!)),0,(PV($E$13,A2005,,#REF!)))</f>
        <v/>
      </c>
    </row>
    <row r="2005">
      <c r="AV2005" s="161">
        <f>+IF(ISERROR(PV($E$13,A2006,,D2006)),0,(PV($E$13,A2006,,D2006)))</f>
        <v/>
      </c>
      <c r="AW2005" s="161">
        <f>+IF(ISERROR(PV($E$13,A2006,,#REF!)),0,(PV($E$13,A2006,,#REF!)))</f>
        <v/>
      </c>
    </row>
    <row r="2006">
      <c r="AV2006" s="161">
        <f>+IF(ISERROR(PV($E$13,A2007,,D2007)),0,(PV($E$13,A2007,,D2007)))</f>
        <v/>
      </c>
      <c r="AW2006" s="161">
        <f>+IF(ISERROR(PV($E$13,A2007,,#REF!)),0,(PV($E$13,A2007,,#REF!)))</f>
        <v/>
      </c>
    </row>
    <row r="2007">
      <c r="AV2007" s="161">
        <f>+IF(ISERROR(PV($E$13,A2008,,D2008)),0,(PV($E$13,A2008,,D2008)))</f>
        <v/>
      </c>
      <c r="AW2007" s="161">
        <f>+IF(ISERROR(PV($E$13,A2008,,#REF!)),0,(PV($E$13,A2008,,#REF!)))</f>
        <v/>
      </c>
    </row>
    <row r="2008">
      <c r="AV2008" s="161">
        <f>+IF(ISERROR(PV($E$13,A2009,,D2009)),0,(PV($E$13,A2009,,D2009)))</f>
        <v/>
      </c>
      <c r="AW2008" s="161">
        <f>+IF(ISERROR(PV($E$13,A2009,,#REF!)),0,(PV($E$13,A2009,,#REF!)))</f>
        <v/>
      </c>
    </row>
    <row r="2009">
      <c r="AV2009" s="161">
        <f>+IF(ISERROR(PV($E$13,A2010,,D2010)),0,(PV($E$13,A2010,,D2010)))</f>
        <v/>
      </c>
      <c r="AW2009" s="161">
        <f>+IF(ISERROR(PV($E$13,A2010,,#REF!)),0,(PV($E$13,A2010,,#REF!)))</f>
        <v/>
      </c>
    </row>
    <row r="2010">
      <c r="AV2010" s="161">
        <f>+IF(ISERROR(PV($E$13,A2011,,D2011)),0,(PV($E$13,A2011,,D2011)))</f>
        <v/>
      </c>
      <c r="AW2010" s="161">
        <f>+IF(ISERROR(PV($E$13,A2011,,#REF!)),0,(PV($E$13,A2011,,#REF!)))</f>
        <v/>
      </c>
    </row>
    <row r="2011">
      <c r="AV2011" s="161">
        <f>+IF(ISERROR(PV($E$13,A2012,,D2012)),0,(PV($E$13,A2012,,D2012)))</f>
        <v/>
      </c>
      <c r="AW2011" s="161">
        <f>+IF(ISERROR(PV($E$13,A2012,,#REF!)),0,(PV($E$13,A2012,,#REF!)))</f>
        <v/>
      </c>
    </row>
    <row r="2012">
      <c r="AV2012" s="161">
        <f>+IF(ISERROR(PV($E$13,A2013,,D2013)),0,(PV($E$13,A2013,,D2013)))</f>
        <v/>
      </c>
      <c r="AW2012" s="161">
        <f>+IF(ISERROR(PV($E$13,A2013,,#REF!)),0,(PV($E$13,A2013,,#REF!)))</f>
        <v/>
      </c>
    </row>
    <row r="2013">
      <c r="AV2013" s="161">
        <f>+IF(ISERROR(PV($E$13,A2014,,D2014)),0,(PV($E$13,A2014,,D2014)))</f>
        <v/>
      </c>
      <c r="AW2013" s="161">
        <f>+IF(ISERROR(PV($E$13,A2014,,#REF!)),0,(PV($E$13,A2014,,#REF!)))</f>
        <v/>
      </c>
    </row>
    <row r="2014">
      <c r="AV2014" s="161">
        <f>+IF(ISERROR(PV($E$13,A2015,,D2015)),0,(PV($E$13,A2015,,D2015)))</f>
        <v/>
      </c>
      <c r="AW2014" s="161">
        <f>+IF(ISERROR(PV($E$13,A2015,,#REF!)),0,(PV($E$13,A2015,,#REF!)))</f>
        <v/>
      </c>
    </row>
    <row r="2015">
      <c r="AV2015" s="161">
        <f>+IF(ISERROR(PV($E$13,A2016,,D2016)),0,(PV($E$13,A2016,,D2016)))</f>
        <v/>
      </c>
      <c r="AW2015" s="161">
        <f>+IF(ISERROR(PV($E$13,A2016,,#REF!)),0,(PV($E$13,A2016,,#REF!)))</f>
        <v/>
      </c>
    </row>
    <row r="2016">
      <c r="AV2016" s="161">
        <f>+IF(ISERROR(PV($E$13,A2017,,D2017)),0,(PV($E$13,A2017,,D2017)))</f>
        <v/>
      </c>
      <c r="AW2016" s="161">
        <f>+IF(ISERROR(PV($E$13,A2017,,#REF!)),0,(PV($E$13,A2017,,#REF!)))</f>
        <v/>
      </c>
    </row>
    <row r="2017">
      <c r="AV2017" s="161">
        <f>+IF(ISERROR(PV($E$13,A2018,,D2018)),0,(PV($E$13,A2018,,D2018)))</f>
        <v/>
      </c>
      <c r="AW2017" s="161">
        <f>+IF(ISERROR(PV($E$13,A2018,,#REF!)),0,(PV($E$13,A2018,,#REF!)))</f>
        <v/>
      </c>
    </row>
    <row r="2018">
      <c r="AV2018" s="161">
        <f>+IF(ISERROR(PV($E$13,A2019,,D2019)),0,(PV($E$13,A2019,,D2019)))</f>
        <v/>
      </c>
      <c r="AW2018" s="161">
        <f>+IF(ISERROR(PV($E$13,A2019,,#REF!)),0,(PV($E$13,A2019,,#REF!)))</f>
        <v/>
      </c>
    </row>
    <row r="2019">
      <c r="AV2019" s="161">
        <f>+IF(ISERROR(PV($E$13,A2020,,D2020)),0,(PV($E$13,A2020,,D2020)))</f>
        <v/>
      </c>
      <c r="AW2019" s="161">
        <f>+IF(ISERROR(PV($E$13,A2020,,#REF!)),0,(PV($E$13,A2020,,#REF!)))</f>
        <v/>
      </c>
    </row>
    <row r="2020">
      <c r="AV2020" s="161">
        <f>+IF(ISERROR(PV($E$13,A2021,,D2021)),0,(PV($E$13,A2021,,D2021)))</f>
        <v/>
      </c>
      <c r="AW2020" s="161">
        <f>+IF(ISERROR(PV($E$13,A2021,,#REF!)),0,(PV($E$13,A2021,,#REF!)))</f>
        <v/>
      </c>
    </row>
    <row r="2021">
      <c r="AV2021" s="161">
        <f>+IF(ISERROR(PV($E$13,A2022,,D2022)),0,(PV($E$13,A2022,,D2022)))</f>
        <v/>
      </c>
      <c r="AW2021" s="161">
        <f>+IF(ISERROR(PV($E$13,A2022,,#REF!)),0,(PV($E$13,A2022,,#REF!)))</f>
        <v/>
      </c>
    </row>
    <row r="2022">
      <c r="AV2022" s="161">
        <f>+IF(ISERROR(PV($E$13,A2023,,D2023)),0,(PV($E$13,A2023,,D2023)))</f>
        <v/>
      </c>
      <c r="AW2022" s="161">
        <f>+IF(ISERROR(PV($E$13,A2023,,#REF!)),0,(PV($E$13,A2023,,#REF!)))</f>
        <v/>
      </c>
    </row>
    <row r="2023">
      <c r="AV2023" s="161">
        <f>+IF(ISERROR(PV($E$13,A2024,,D2024)),0,(PV($E$13,A2024,,D2024)))</f>
        <v/>
      </c>
      <c r="AW2023" s="161">
        <f>+IF(ISERROR(PV($E$13,A2024,,#REF!)),0,(PV($E$13,A2024,,#REF!)))</f>
        <v/>
      </c>
    </row>
    <row r="2024">
      <c r="AV2024" s="161">
        <f>+IF(ISERROR(PV($E$13,A2025,,D2025)),0,(PV($E$13,A2025,,D2025)))</f>
        <v/>
      </c>
      <c r="AW2024" s="161">
        <f>+IF(ISERROR(PV($E$13,A2025,,#REF!)),0,(PV($E$13,A2025,,#REF!)))</f>
        <v/>
      </c>
    </row>
    <row r="2025">
      <c r="AV2025" s="161">
        <f>+IF(ISERROR(PV($E$13,A2026,,D2026)),0,(PV($E$13,A2026,,D2026)))</f>
        <v/>
      </c>
      <c r="AW2025" s="161">
        <f>+IF(ISERROR(PV($E$13,A2026,,#REF!)),0,(PV($E$13,A2026,,#REF!)))</f>
        <v/>
      </c>
    </row>
    <row r="2026">
      <c r="AV2026" s="161">
        <f>+IF(ISERROR(PV($E$13,A2027,,D2027)),0,(PV($E$13,A2027,,D2027)))</f>
        <v/>
      </c>
      <c r="AW2026" s="161">
        <f>+IF(ISERROR(PV($E$13,A2027,,#REF!)),0,(PV($E$13,A2027,,#REF!)))</f>
        <v/>
      </c>
    </row>
    <row r="2027">
      <c r="AV2027" s="161">
        <f>+IF(ISERROR(PV($E$13,A2028,,D2028)),0,(PV($E$13,A2028,,D2028)))</f>
        <v/>
      </c>
      <c r="AW2027" s="161">
        <f>+IF(ISERROR(PV($E$13,A2028,,#REF!)),0,(PV($E$13,A2028,,#REF!)))</f>
        <v/>
      </c>
    </row>
    <row r="2028">
      <c r="AV2028" s="161">
        <f>+IF(ISERROR(PV($E$13,A2029,,D2029)),0,(PV($E$13,A2029,,D2029)))</f>
        <v/>
      </c>
      <c r="AW2028" s="161">
        <f>+IF(ISERROR(PV($E$13,A2029,,#REF!)),0,(PV($E$13,A2029,,#REF!)))</f>
        <v/>
      </c>
    </row>
    <row r="2029">
      <c r="AV2029" s="161">
        <f>+IF(ISERROR(PV($E$13,A2030,,D2030)),0,(PV($E$13,A2030,,D2030)))</f>
        <v/>
      </c>
      <c r="AW2029" s="161">
        <f>+IF(ISERROR(PV($E$13,A2030,,#REF!)),0,(PV($E$13,A2030,,#REF!)))</f>
        <v/>
      </c>
    </row>
    <row r="2030">
      <c r="AV2030" s="161">
        <f>+IF(ISERROR(PV($E$13,A2031,,D2031)),0,(PV($E$13,A2031,,D2031)))</f>
        <v/>
      </c>
      <c r="AW2030" s="161">
        <f>+IF(ISERROR(PV($E$13,A2031,,#REF!)),0,(PV($E$13,A2031,,#REF!)))</f>
        <v/>
      </c>
    </row>
    <row r="2031">
      <c r="AV2031" s="161">
        <f>+IF(ISERROR(PV($E$13,A2032,,D2032)),0,(PV($E$13,A2032,,D2032)))</f>
        <v/>
      </c>
      <c r="AW2031" s="161">
        <f>+IF(ISERROR(PV($E$13,A2032,,#REF!)),0,(PV($E$13,A2032,,#REF!)))</f>
        <v/>
      </c>
    </row>
    <row r="2032">
      <c r="AV2032" s="161">
        <f>+IF(ISERROR(PV($E$13,A2033,,D2033)),0,(PV($E$13,A2033,,D2033)))</f>
        <v/>
      </c>
      <c r="AW2032" s="161">
        <f>+IF(ISERROR(PV($E$13,A2033,,#REF!)),0,(PV($E$13,A2033,,#REF!)))</f>
        <v/>
      </c>
    </row>
    <row r="2033">
      <c r="AV2033" s="161">
        <f>+IF(ISERROR(PV($E$13,A2034,,D2034)),0,(PV($E$13,A2034,,D2034)))</f>
        <v/>
      </c>
      <c r="AW2033" s="161">
        <f>+IF(ISERROR(PV($E$13,A2034,,#REF!)),0,(PV($E$13,A2034,,#REF!)))</f>
        <v/>
      </c>
    </row>
    <row r="2034">
      <c r="AV2034" s="161">
        <f>+IF(ISERROR(PV($E$13,A2035,,D2035)),0,(PV($E$13,A2035,,D2035)))</f>
        <v/>
      </c>
      <c r="AW2034" s="161">
        <f>+IF(ISERROR(PV($E$13,A2035,,#REF!)),0,(PV($E$13,A2035,,#REF!)))</f>
        <v/>
      </c>
    </row>
    <row r="2035">
      <c r="AV2035" s="161">
        <f>+IF(ISERROR(PV($E$13,A2036,,D2036)),0,(PV($E$13,A2036,,D2036)))</f>
        <v/>
      </c>
      <c r="AW2035" s="161">
        <f>+IF(ISERROR(PV($E$13,A2036,,#REF!)),0,(PV($E$13,A2036,,#REF!)))</f>
        <v/>
      </c>
    </row>
    <row r="2036">
      <c r="AV2036" s="161">
        <f>+IF(ISERROR(PV($E$13,A2037,,D2037)),0,(PV($E$13,A2037,,D2037)))</f>
        <v/>
      </c>
      <c r="AW2036" s="161">
        <f>+IF(ISERROR(PV($E$13,A2037,,#REF!)),0,(PV($E$13,A2037,,#REF!)))</f>
        <v/>
      </c>
    </row>
    <row r="2037">
      <c r="AV2037" s="161">
        <f>+IF(ISERROR(PV($E$13,A2038,,D2038)),0,(PV($E$13,A2038,,D2038)))</f>
        <v/>
      </c>
      <c r="AW2037" s="161">
        <f>+IF(ISERROR(PV($E$13,A2038,,#REF!)),0,(PV($E$13,A2038,,#REF!)))</f>
        <v/>
      </c>
    </row>
    <row r="2038">
      <c r="AV2038" s="161">
        <f>+IF(ISERROR(PV($E$13,A2039,,D2039)),0,(PV($E$13,A2039,,D2039)))</f>
        <v/>
      </c>
      <c r="AW2038" s="161">
        <f>+IF(ISERROR(PV($E$13,A2039,,#REF!)),0,(PV($E$13,A2039,,#REF!)))</f>
        <v/>
      </c>
    </row>
    <row r="2039">
      <c r="AV2039" s="161">
        <f>+IF(ISERROR(PV($E$13,A2040,,D2040)),0,(PV($E$13,A2040,,D2040)))</f>
        <v/>
      </c>
      <c r="AW2039" s="161">
        <f>+IF(ISERROR(PV($E$13,A2040,,#REF!)),0,(PV($E$13,A2040,,#REF!)))</f>
        <v/>
      </c>
    </row>
    <row r="2040">
      <c r="AV2040" s="161">
        <f>+IF(ISERROR(PV($E$13,A2041,,D2041)),0,(PV($E$13,A2041,,D2041)))</f>
        <v/>
      </c>
      <c r="AW2040" s="161">
        <f>+IF(ISERROR(PV($E$13,A2041,,#REF!)),0,(PV($E$13,A2041,,#REF!)))</f>
        <v/>
      </c>
    </row>
    <row r="2041">
      <c r="AV2041" s="161">
        <f>+IF(ISERROR(PV($E$13,A2042,,D2042)),0,(PV($E$13,A2042,,D2042)))</f>
        <v/>
      </c>
      <c r="AW2041" s="161">
        <f>+IF(ISERROR(PV($E$13,A2042,,#REF!)),0,(PV($E$13,A2042,,#REF!)))</f>
        <v/>
      </c>
    </row>
    <row r="2042">
      <c r="AV2042" s="161">
        <f>+IF(ISERROR(PV($E$13,A2043,,D2043)),0,(PV($E$13,A2043,,D2043)))</f>
        <v/>
      </c>
      <c r="AW2042" s="161">
        <f>+IF(ISERROR(PV($E$13,A2043,,#REF!)),0,(PV($E$13,A2043,,#REF!)))</f>
        <v/>
      </c>
    </row>
    <row r="2043">
      <c r="AV2043" s="161">
        <f>+IF(ISERROR(PV($E$13,A2044,,D2044)),0,(PV($E$13,A2044,,D2044)))</f>
        <v/>
      </c>
      <c r="AW2043" s="161">
        <f>+IF(ISERROR(PV($E$13,A2044,,#REF!)),0,(PV($E$13,A2044,,#REF!)))</f>
        <v/>
      </c>
    </row>
    <row r="2044">
      <c r="AV2044" s="161">
        <f>+IF(ISERROR(PV($E$13,A2045,,D2045)),0,(PV($E$13,A2045,,D2045)))</f>
        <v/>
      </c>
      <c r="AW2044" s="161">
        <f>+IF(ISERROR(PV($E$13,A2045,,#REF!)),0,(PV($E$13,A2045,,#REF!)))</f>
        <v/>
      </c>
    </row>
    <row r="2045">
      <c r="AV2045" s="161">
        <f>+IF(ISERROR(PV($E$13,A2046,,D2046)),0,(PV($E$13,A2046,,D2046)))</f>
        <v/>
      </c>
      <c r="AW2045" s="161">
        <f>+IF(ISERROR(PV($E$13,A2046,,#REF!)),0,(PV($E$13,A2046,,#REF!)))</f>
        <v/>
      </c>
    </row>
    <row r="2046">
      <c r="AV2046" s="161">
        <f>+IF(ISERROR(PV($E$13,A2047,,D2047)),0,(PV($E$13,A2047,,D2047)))</f>
        <v/>
      </c>
      <c r="AW2046" s="161">
        <f>+IF(ISERROR(PV($E$13,A2047,,#REF!)),0,(PV($E$13,A2047,,#REF!)))</f>
        <v/>
      </c>
    </row>
    <row r="2047">
      <c r="AV2047" s="161">
        <f>+IF(ISERROR(PV($E$13,A2048,,D2048)),0,(PV($E$13,A2048,,D2048)))</f>
        <v/>
      </c>
      <c r="AW2047" s="161">
        <f>+IF(ISERROR(PV($E$13,A2048,,#REF!)),0,(PV($E$13,A2048,,#REF!)))</f>
        <v/>
      </c>
    </row>
    <row r="2048">
      <c r="AV2048" s="161">
        <f>+IF(ISERROR(PV($E$13,A2049,,D2049)),0,(PV($E$13,A2049,,D2049)))</f>
        <v/>
      </c>
      <c r="AW2048" s="161">
        <f>+IF(ISERROR(PV($E$13,A2049,,#REF!)),0,(PV($E$13,A2049,,#REF!)))</f>
        <v/>
      </c>
    </row>
    <row r="2049">
      <c r="AV2049" s="161">
        <f>+IF(ISERROR(PV($E$13,A2050,,D2050)),0,(PV($E$13,A2050,,D2050)))</f>
        <v/>
      </c>
      <c r="AW2049" s="161">
        <f>+IF(ISERROR(PV($E$13,A2050,,#REF!)),0,(PV($E$13,A2050,,#REF!)))</f>
        <v/>
      </c>
    </row>
    <row r="2050">
      <c r="AV2050" s="161">
        <f>+IF(ISERROR(PV($E$13,A2051,,D2051)),0,(PV($E$13,A2051,,D2051)))</f>
        <v/>
      </c>
      <c r="AW2050" s="161">
        <f>+IF(ISERROR(PV($E$13,A2051,,#REF!)),0,(PV($E$13,A2051,,#REF!)))</f>
        <v/>
      </c>
    </row>
    <row r="2051">
      <c r="AV2051" s="161">
        <f>+IF(ISERROR(PV($E$13,A2052,,D2052)),0,(PV($E$13,A2052,,D2052)))</f>
        <v/>
      </c>
      <c r="AW2051" s="161">
        <f>+IF(ISERROR(PV($E$13,A2052,,#REF!)),0,(PV($E$13,A2052,,#REF!)))</f>
        <v/>
      </c>
    </row>
    <row r="2052">
      <c r="AV2052" s="161">
        <f>+IF(ISERROR(PV($E$13,A2053,,D2053)),0,(PV($E$13,A2053,,D2053)))</f>
        <v/>
      </c>
      <c r="AW2052" s="161">
        <f>+IF(ISERROR(PV($E$13,A2053,,#REF!)),0,(PV($E$13,A2053,,#REF!)))</f>
        <v/>
      </c>
    </row>
    <row r="2053">
      <c r="AV2053" s="161">
        <f>+IF(ISERROR(PV($E$13,A2054,,D2054)),0,(PV($E$13,A2054,,D2054)))</f>
        <v/>
      </c>
      <c r="AW2053" s="161">
        <f>+IF(ISERROR(PV($E$13,A2054,,#REF!)),0,(PV($E$13,A2054,,#REF!)))</f>
        <v/>
      </c>
    </row>
    <row r="2054">
      <c r="AV2054" s="161">
        <f>+IF(ISERROR(PV($E$13,A2055,,D2055)),0,(PV($E$13,A2055,,D2055)))</f>
        <v/>
      </c>
      <c r="AW2054" s="161">
        <f>+IF(ISERROR(PV($E$13,A2055,,#REF!)),0,(PV($E$13,A2055,,#REF!)))</f>
        <v/>
      </c>
    </row>
    <row r="2055">
      <c r="AV2055" s="161">
        <f>+IF(ISERROR(PV($E$13,A2056,,D2056)),0,(PV($E$13,A2056,,D2056)))</f>
        <v/>
      </c>
      <c r="AW2055" s="161">
        <f>+IF(ISERROR(PV($E$13,A2056,,#REF!)),0,(PV($E$13,A2056,,#REF!)))</f>
        <v/>
      </c>
    </row>
    <row r="2056">
      <c r="AV2056" s="161">
        <f>+IF(ISERROR(PV($E$13,A2057,,D2057)),0,(PV($E$13,A2057,,D2057)))</f>
        <v/>
      </c>
      <c r="AW2056" s="161">
        <f>+IF(ISERROR(PV($E$13,A2057,,#REF!)),0,(PV($E$13,A2057,,#REF!)))</f>
        <v/>
      </c>
    </row>
    <row r="2057">
      <c r="AV2057" s="161">
        <f>+IF(ISERROR(PV($E$13,A2058,,D2058)),0,(PV($E$13,A2058,,D2058)))</f>
        <v/>
      </c>
      <c r="AW2057" s="161">
        <f>+IF(ISERROR(PV($E$13,A2058,,#REF!)),0,(PV($E$13,A2058,,#REF!)))</f>
        <v/>
      </c>
    </row>
    <row r="2058">
      <c r="AV2058" s="161">
        <f>+IF(ISERROR(PV($E$13,A2059,,D2059)),0,(PV($E$13,A2059,,D2059)))</f>
        <v/>
      </c>
      <c r="AW2058" s="161">
        <f>+IF(ISERROR(PV($E$13,A2059,,#REF!)),0,(PV($E$13,A2059,,#REF!)))</f>
        <v/>
      </c>
    </row>
    <row r="2059">
      <c r="AV2059" s="161">
        <f>+IF(ISERROR(PV($E$13,A2060,,D2060)),0,(PV($E$13,A2060,,D2060)))</f>
        <v/>
      </c>
      <c r="AW2059" s="161">
        <f>+IF(ISERROR(PV($E$13,A2060,,#REF!)),0,(PV($E$13,A2060,,#REF!)))</f>
        <v/>
      </c>
    </row>
    <row r="2060">
      <c r="AV2060" s="161">
        <f>+IF(ISERROR(PV($E$13,A2061,,D2061)),0,(PV($E$13,A2061,,D2061)))</f>
        <v/>
      </c>
      <c r="AW2060" s="161">
        <f>+IF(ISERROR(PV($E$13,A2061,,#REF!)),0,(PV($E$13,A2061,,#REF!)))</f>
        <v/>
      </c>
    </row>
    <row r="2061">
      <c r="AV2061" s="161">
        <f>+IF(ISERROR(PV($E$13,A2062,,D2062)),0,(PV($E$13,A2062,,D2062)))</f>
        <v/>
      </c>
      <c r="AW2061" s="161">
        <f>+IF(ISERROR(PV($E$13,A2062,,#REF!)),0,(PV($E$13,A2062,,#REF!)))</f>
        <v/>
      </c>
    </row>
    <row r="2062">
      <c r="AV2062" s="161">
        <f>+IF(ISERROR(PV($E$13,A2063,,D2063)),0,(PV($E$13,A2063,,D2063)))</f>
        <v/>
      </c>
      <c r="AW2062" s="161">
        <f>+IF(ISERROR(PV($E$13,A2063,,#REF!)),0,(PV($E$13,A2063,,#REF!)))</f>
        <v/>
      </c>
    </row>
    <row r="2063">
      <c r="AV2063" s="161">
        <f>+IF(ISERROR(PV($E$13,A2064,,D2064)),0,(PV($E$13,A2064,,D2064)))</f>
        <v/>
      </c>
      <c r="AW2063" s="161">
        <f>+IF(ISERROR(PV($E$13,A2064,,#REF!)),0,(PV($E$13,A2064,,#REF!)))</f>
        <v/>
      </c>
    </row>
    <row r="2064">
      <c r="AV2064" s="161">
        <f>+IF(ISERROR(PV($E$13,A2065,,D2065)),0,(PV($E$13,A2065,,D2065)))</f>
        <v/>
      </c>
      <c r="AW2064" s="161">
        <f>+IF(ISERROR(PV($E$13,A2065,,#REF!)),0,(PV($E$13,A2065,,#REF!)))</f>
        <v/>
      </c>
    </row>
    <row r="2065">
      <c r="AV2065" s="161">
        <f>+IF(ISERROR(PV($E$13,A2066,,D2066)),0,(PV($E$13,A2066,,D2066)))</f>
        <v/>
      </c>
      <c r="AW2065" s="161">
        <f>+IF(ISERROR(PV($E$13,A2066,,#REF!)),0,(PV($E$13,A2066,,#REF!)))</f>
        <v/>
      </c>
    </row>
    <row r="2066">
      <c r="AV2066" s="161">
        <f>+IF(ISERROR(PV($E$13,A2067,,D2067)),0,(PV($E$13,A2067,,D2067)))</f>
        <v/>
      </c>
      <c r="AW2066" s="161">
        <f>+IF(ISERROR(PV($E$13,A2067,,#REF!)),0,(PV($E$13,A2067,,#REF!)))</f>
        <v/>
      </c>
    </row>
    <row r="2067">
      <c r="AV2067" s="161">
        <f>+IF(ISERROR(PV($E$13,A2068,,D2068)),0,(PV($E$13,A2068,,D2068)))</f>
        <v/>
      </c>
      <c r="AW2067" s="161">
        <f>+IF(ISERROR(PV($E$13,A2068,,#REF!)),0,(PV($E$13,A2068,,#REF!)))</f>
        <v/>
      </c>
    </row>
    <row r="2068">
      <c r="AV2068" s="161">
        <f>+IF(ISERROR(PV($E$13,A2069,,D2069)),0,(PV($E$13,A2069,,D2069)))</f>
        <v/>
      </c>
      <c r="AW2068" s="161">
        <f>+IF(ISERROR(PV($E$13,A2069,,#REF!)),0,(PV($E$13,A2069,,#REF!)))</f>
        <v/>
      </c>
    </row>
    <row r="2069">
      <c r="AV2069" s="161">
        <f>+IF(ISERROR(PV($E$13,A2070,,D2070)),0,(PV($E$13,A2070,,D2070)))</f>
        <v/>
      </c>
      <c r="AW2069" s="161">
        <f>+IF(ISERROR(PV($E$13,A2070,,#REF!)),0,(PV($E$13,A2070,,#REF!)))</f>
        <v/>
      </c>
    </row>
    <row r="2070">
      <c r="AV2070" s="161">
        <f>+IF(ISERROR(PV($E$13,A2071,,D2071)),0,(PV($E$13,A2071,,D2071)))</f>
        <v/>
      </c>
      <c r="AW2070" s="161">
        <f>+IF(ISERROR(PV($E$13,A2071,,#REF!)),0,(PV($E$13,A2071,,#REF!)))</f>
        <v/>
      </c>
    </row>
    <row r="2071">
      <c r="AV2071" s="161">
        <f>+IF(ISERROR(PV($E$13,A2072,,D2072)),0,(PV($E$13,A2072,,D2072)))</f>
        <v/>
      </c>
      <c r="AW2071" s="161">
        <f>+IF(ISERROR(PV($E$13,A2072,,#REF!)),0,(PV($E$13,A2072,,#REF!)))</f>
        <v/>
      </c>
    </row>
    <row r="2072">
      <c r="AV2072" s="161">
        <f>+IF(ISERROR(PV($E$13,A2073,,D2073)),0,(PV($E$13,A2073,,D2073)))</f>
        <v/>
      </c>
      <c r="AW2072" s="161">
        <f>+IF(ISERROR(PV($E$13,A2073,,#REF!)),0,(PV($E$13,A2073,,#REF!)))</f>
        <v/>
      </c>
    </row>
    <row r="2073">
      <c r="AV2073" s="161">
        <f>+IF(ISERROR(PV($E$13,A2074,,D2074)),0,(PV($E$13,A2074,,D2074)))</f>
        <v/>
      </c>
      <c r="AW2073" s="161">
        <f>+IF(ISERROR(PV($E$13,A2074,,#REF!)),0,(PV($E$13,A2074,,#REF!)))</f>
        <v/>
      </c>
    </row>
    <row r="2074">
      <c r="AV2074" s="161">
        <f>+IF(ISERROR(PV($E$13,A2075,,D2075)),0,(PV($E$13,A2075,,D2075)))</f>
        <v/>
      </c>
      <c r="AW2074" s="161">
        <f>+IF(ISERROR(PV($E$13,A2075,,#REF!)),0,(PV($E$13,A2075,,#REF!)))</f>
        <v/>
      </c>
    </row>
    <row r="2075">
      <c r="AV2075" s="161">
        <f>+IF(ISERROR(PV($E$13,A2076,,D2076)),0,(PV($E$13,A2076,,D2076)))</f>
        <v/>
      </c>
      <c r="AW2075" s="161">
        <f>+IF(ISERROR(PV($E$13,A2076,,#REF!)),0,(PV($E$13,A2076,,#REF!)))</f>
        <v/>
      </c>
    </row>
    <row r="2076">
      <c r="AV2076" s="161">
        <f>+IF(ISERROR(PV($E$13,A2077,,D2077)),0,(PV($E$13,A2077,,D2077)))</f>
        <v/>
      </c>
      <c r="AW2076" s="161">
        <f>+IF(ISERROR(PV($E$13,A2077,,#REF!)),0,(PV($E$13,A2077,,#REF!)))</f>
        <v/>
      </c>
    </row>
    <row r="2077">
      <c r="AV2077" s="161">
        <f>+IF(ISERROR(PV($E$13,A2078,,D2078)),0,(PV($E$13,A2078,,D2078)))</f>
        <v/>
      </c>
      <c r="AW2077" s="161">
        <f>+IF(ISERROR(PV($E$13,A2078,,#REF!)),0,(PV($E$13,A2078,,#REF!)))</f>
        <v/>
      </c>
    </row>
    <row r="2078">
      <c r="AV2078" s="161">
        <f>+IF(ISERROR(PV($E$13,A2079,,D2079)),0,(PV($E$13,A2079,,D2079)))</f>
        <v/>
      </c>
      <c r="AW2078" s="161">
        <f>+IF(ISERROR(PV($E$13,A2079,,#REF!)),0,(PV($E$13,A2079,,#REF!)))</f>
        <v/>
      </c>
    </row>
    <row r="2079">
      <c r="AV2079" s="161">
        <f>+IF(ISERROR(PV($E$13,A2080,,D2080)),0,(PV($E$13,A2080,,D2080)))</f>
        <v/>
      </c>
      <c r="AW2079" s="161">
        <f>+IF(ISERROR(PV($E$13,A2080,,#REF!)),0,(PV($E$13,A2080,,#REF!)))</f>
        <v/>
      </c>
    </row>
    <row r="2080">
      <c r="AV2080" s="161">
        <f>+IF(ISERROR(PV($E$13,A2081,,D2081)),0,(PV($E$13,A2081,,D2081)))</f>
        <v/>
      </c>
      <c r="AW2080" s="161">
        <f>+IF(ISERROR(PV($E$13,A2081,,#REF!)),0,(PV($E$13,A2081,,#REF!)))</f>
        <v/>
      </c>
    </row>
    <row r="2081">
      <c r="AV2081" s="161">
        <f>+IF(ISERROR(PV($E$13,A2082,,D2082)),0,(PV($E$13,A2082,,D2082)))</f>
        <v/>
      </c>
      <c r="AW2081" s="161">
        <f>+IF(ISERROR(PV($E$13,A2082,,#REF!)),0,(PV($E$13,A2082,,#REF!)))</f>
        <v/>
      </c>
    </row>
    <row r="2082">
      <c r="AV2082" s="161">
        <f>+IF(ISERROR(PV($E$13,A2083,,D2083)),0,(PV($E$13,A2083,,D2083)))</f>
        <v/>
      </c>
      <c r="AW2082" s="161">
        <f>+IF(ISERROR(PV($E$13,A2083,,#REF!)),0,(PV($E$13,A2083,,#REF!)))</f>
        <v/>
      </c>
    </row>
    <row r="2083">
      <c r="AV2083" s="161">
        <f>+IF(ISERROR(PV($E$13,A2084,,D2084)),0,(PV($E$13,A2084,,D2084)))</f>
        <v/>
      </c>
      <c r="AW2083" s="161">
        <f>+IF(ISERROR(PV($E$13,A2084,,#REF!)),0,(PV($E$13,A2084,,#REF!)))</f>
        <v/>
      </c>
    </row>
    <row r="2084">
      <c r="AV2084" s="161">
        <f>+IF(ISERROR(PV($E$13,A2085,,D2085)),0,(PV($E$13,A2085,,D2085)))</f>
        <v/>
      </c>
      <c r="AW2084" s="161">
        <f>+IF(ISERROR(PV($E$13,A2085,,#REF!)),0,(PV($E$13,A2085,,#REF!)))</f>
        <v/>
      </c>
    </row>
    <row r="2085">
      <c r="AV2085" s="161">
        <f>+IF(ISERROR(PV($E$13,A2086,,D2086)),0,(PV($E$13,A2086,,D2086)))</f>
        <v/>
      </c>
      <c r="AW2085" s="161">
        <f>+IF(ISERROR(PV($E$13,A2086,,#REF!)),0,(PV($E$13,A2086,,#REF!)))</f>
        <v/>
      </c>
    </row>
    <row r="2086">
      <c r="AV2086" s="161">
        <f>+IF(ISERROR(PV($E$13,A2087,,D2087)),0,(PV($E$13,A2087,,D2087)))</f>
        <v/>
      </c>
      <c r="AW2086" s="161">
        <f>+IF(ISERROR(PV($E$13,A2087,,#REF!)),0,(PV($E$13,A2087,,#REF!)))</f>
        <v/>
      </c>
    </row>
    <row r="2087">
      <c r="AV2087" s="161">
        <f>+IF(ISERROR(PV($E$13,A2088,,D2088)),0,(PV($E$13,A2088,,D2088)))</f>
        <v/>
      </c>
      <c r="AW2087" s="161">
        <f>+IF(ISERROR(PV($E$13,A2088,,#REF!)),0,(PV($E$13,A2088,,#REF!)))</f>
        <v/>
      </c>
    </row>
    <row r="2088">
      <c r="AV2088" s="161">
        <f>+IF(ISERROR(PV($E$13,A2089,,D2089)),0,(PV($E$13,A2089,,D2089)))</f>
        <v/>
      </c>
      <c r="AW2088" s="161">
        <f>+IF(ISERROR(PV($E$13,A2089,,#REF!)),0,(PV($E$13,A2089,,#REF!)))</f>
        <v/>
      </c>
    </row>
    <row r="2089">
      <c r="AV2089" s="161">
        <f>+IF(ISERROR(PV($E$13,A2090,,D2090)),0,(PV($E$13,A2090,,D2090)))</f>
        <v/>
      </c>
      <c r="AW2089" s="161">
        <f>+IF(ISERROR(PV($E$13,A2090,,#REF!)),0,(PV($E$13,A2090,,#REF!)))</f>
        <v/>
      </c>
    </row>
    <row r="2090">
      <c r="AV2090" s="161">
        <f>+IF(ISERROR(PV($E$13,A2091,,D2091)),0,(PV($E$13,A2091,,D2091)))</f>
        <v/>
      </c>
      <c r="AW2090" s="161">
        <f>+IF(ISERROR(PV($E$13,A2091,,#REF!)),0,(PV($E$13,A2091,,#REF!)))</f>
        <v/>
      </c>
    </row>
    <row r="2091">
      <c r="AV2091" s="161">
        <f>+IF(ISERROR(PV($E$13,A2092,,D2092)),0,(PV($E$13,A2092,,D2092)))</f>
        <v/>
      </c>
      <c r="AW2091" s="161">
        <f>+IF(ISERROR(PV($E$13,A2092,,#REF!)),0,(PV($E$13,A2092,,#REF!)))</f>
        <v/>
      </c>
    </row>
    <row r="2092">
      <c r="AV2092" s="161">
        <f>+IF(ISERROR(PV($E$13,A2093,,D2093)),0,(PV($E$13,A2093,,D2093)))</f>
        <v/>
      </c>
      <c r="AW2092" s="161">
        <f>+IF(ISERROR(PV($E$13,A2093,,#REF!)),0,(PV($E$13,A2093,,#REF!)))</f>
        <v/>
      </c>
    </row>
    <row r="2093">
      <c r="AV2093" s="161">
        <f>+IF(ISERROR(PV($E$13,A2094,,D2094)),0,(PV($E$13,A2094,,D2094)))</f>
        <v/>
      </c>
      <c r="AW2093" s="161">
        <f>+IF(ISERROR(PV($E$13,A2094,,#REF!)),0,(PV($E$13,A2094,,#REF!)))</f>
        <v/>
      </c>
    </row>
    <row r="2094">
      <c r="AV2094" s="161">
        <f>+IF(ISERROR(PV($E$13,A2095,,D2095)),0,(PV($E$13,A2095,,D2095)))</f>
        <v/>
      </c>
      <c r="AW2094" s="161">
        <f>+IF(ISERROR(PV($E$13,A2095,,#REF!)),0,(PV($E$13,A2095,,#REF!)))</f>
        <v/>
      </c>
    </row>
    <row r="2095">
      <c r="AV2095" s="161">
        <f>+IF(ISERROR(PV($E$13,A2096,,D2096)),0,(PV($E$13,A2096,,D2096)))</f>
        <v/>
      </c>
      <c r="AW2095" s="161">
        <f>+IF(ISERROR(PV($E$13,A2096,,#REF!)),0,(PV($E$13,A2096,,#REF!)))</f>
        <v/>
      </c>
    </row>
    <row r="2096">
      <c r="AV2096" s="161">
        <f>+IF(ISERROR(PV($E$13,A2097,,D2097)),0,(PV($E$13,A2097,,D2097)))</f>
        <v/>
      </c>
      <c r="AW2096" s="161">
        <f>+IF(ISERROR(PV($E$13,A2097,,#REF!)),0,(PV($E$13,A2097,,#REF!)))</f>
        <v/>
      </c>
    </row>
    <row r="2097">
      <c r="AV2097" s="161">
        <f>+IF(ISERROR(PV($E$13,A2098,,D2098)),0,(PV($E$13,A2098,,D2098)))</f>
        <v/>
      </c>
      <c r="AW2097" s="161">
        <f>+IF(ISERROR(PV($E$13,A2098,,#REF!)),0,(PV($E$13,A2098,,#REF!)))</f>
        <v/>
      </c>
    </row>
    <row r="2098">
      <c r="AV2098" s="161">
        <f>+IF(ISERROR(PV($E$13,A2099,,D2099)),0,(PV($E$13,A2099,,D2099)))</f>
        <v/>
      </c>
      <c r="AW2098" s="161">
        <f>+IF(ISERROR(PV($E$13,A2099,,#REF!)),0,(PV($E$13,A2099,,#REF!)))</f>
        <v/>
      </c>
    </row>
    <row r="2099">
      <c r="AV2099" s="161">
        <f>+IF(ISERROR(PV($E$13,A2100,,D2100)),0,(PV($E$13,A2100,,D2100)))</f>
        <v/>
      </c>
      <c r="AW2099" s="161">
        <f>+IF(ISERROR(PV($E$13,A2100,,#REF!)),0,(PV($E$13,A2100,,#REF!)))</f>
        <v/>
      </c>
    </row>
    <row r="2100">
      <c r="AV2100" s="161">
        <f>+IF(ISERROR(PV($E$13,A2101,,D2101)),0,(PV($E$13,A2101,,D2101)))</f>
        <v/>
      </c>
      <c r="AW2100" s="161">
        <f>+IF(ISERROR(PV($E$13,A2101,,#REF!)),0,(PV($E$13,A2101,,#REF!)))</f>
        <v/>
      </c>
    </row>
    <row r="2101">
      <c r="AV2101" s="161">
        <f>+IF(ISERROR(PV($E$13,A2102,,D2102)),0,(PV($E$13,A2102,,D2102)))</f>
        <v/>
      </c>
      <c r="AW2101" s="161">
        <f>+IF(ISERROR(PV($E$13,A2102,,#REF!)),0,(PV($E$13,A2102,,#REF!)))</f>
        <v/>
      </c>
    </row>
    <row r="2102">
      <c r="AV2102" s="161">
        <f>+IF(ISERROR(PV($E$13,A2103,,D2103)),0,(PV($E$13,A2103,,D2103)))</f>
        <v/>
      </c>
      <c r="AW2102" s="161">
        <f>+IF(ISERROR(PV($E$13,A2103,,#REF!)),0,(PV($E$13,A2103,,#REF!)))</f>
        <v/>
      </c>
    </row>
    <row r="2103">
      <c r="AV2103" s="161">
        <f>+IF(ISERROR(PV($E$13,A2104,,D2104)),0,(PV($E$13,A2104,,D2104)))</f>
        <v/>
      </c>
      <c r="AW2103" s="161">
        <f>+IF(ISERROR(PV($E$13,A2104,,#REF!)),0,(PV($E$13,A2104,,#REF!)))</f>
        <v/>
      </c>
    </row>
    <row r="2104">
      <c r="AV2104" s="161">
        <f>+IF(ISERROR(PV($E$13,A2105,,D2105)),0,(PV($E$13,A2105,,D2105)))</f>
        <v/>
      </c>
      <c r="AW2104" s="161">
        <f>+IF(ISERROR(PV($E$13,A2105,,#REF!)),0,(PV($E$13,A2105,,#REF!)))</f>
        <v/>
      </c>
    </row>
    <row r="2105">
      <c r="AV2105" s="161">
        <f>+IF(ISERROR(PV($E$13,A2106,,D2106)),0,(PV($E$13,A2106,,D2106)))</f>
        <v/>
      </c>
      <c r="AW2105" s="161">
        <f>+IF(ISERROR(PV($E$13,A2106,,#REF!)),0,(PV($E$13,A2106,,#REF!)))</f>
        <v/>
      </c>
    </row>
    <row r="2106">
      <c r="AV2106" s="161">
        <f>+IF(ISERROR(PV($E$13,A2107,,D2107)),0,(PV($E$13,A2107,,D2107)))</f>
        <v/>
      </c>
      <c r="AW2106" s="161">
        <f>+IF(ISERROR(PV($E$13,A2107,,#REF!)),0,(PV($E$13,A2107,,#REF!)))</f>
        <v/>
      </c>
    </row>
    <row r="2107">
      <c r="AV2107" s="161">
        <f>+IF(ISERROR(PV($E$13,A2108,,D2108)),0,(PV($E$13,A2108,,D2108)))</f>
        <v/>
      </c>
      <c r="AW2107" s="161">
        <f>+IF(ISERROR(PV($E$13,A2108,,#REF!)),0,(PV($E$13,A2108,,#REF!)))</f>
        <v/>
      </c>
    </row>
    <row r="2108">
      <c r="AV2108" s="161">
        <f>+IF(ISERROR(PV($E$13,A2109,,D2109)),0,(PV($E$13,A2109,,D2109)))</f>
        <v/>
      </c>
      <c r="AW2108" s="161">
        <f>+IF(ISERROR(PV($E$13,A2109,,#REF!)),0,(PV($E$13,A2109,,#REF!)))</f>
        <v/>
      </c>
    </row>
    <row r="2109">
      <c r="AV2109" s="161">
        <f>+IF(ISERROR(PV($E$13,A2110,,D2110)),0,(PV($E$13,A2110,,D2110)))</f>
        <v/>
      </c>
      <c r="AW2109" s="161">
        <f>+IF(ISERROR(PV($E$13,A2110,,#REF!)),0,(PV($E$13,A2110,,#REF!)))</f>
        <v/>
      </c>
    </row>
    <row r="2110">
      <c r="AV2110" s="161">
        <f>+IF(ISERROR(PV($E$13,A2111,,D2111)),0,(PV($E$13,A2111,,D2111)))</f>
        <v/>
      </c>
      <c r="AW2110" s="161">
        <f>+IF(ISERROR(PV($E$13,A2111,,#REF!)),0,(PV($E$13,A2111,,#REF!)))</f>
        <v/>
      </c>
    </row>
    <row r="2111">
      <c r="AV2111" s="161">
        <f>+IF(ISERROR(PV($E$13,A2112,,D2112)),0,(PV($E$13,A2112,,D2112)))</f>
        <v/>
      </c>
      <c r="AW2111" s="161">
        <f>+IF(ISERROR(PV($E$13,A2112,,#REF!)),0,(PV($E$13,A2112,,#REF!)))</f>
        <v/>
      </c>
    </row>
    <row r="2112">
      <c r="AV2112" s="161">
        <f>+IF(ISERROR(PV($E$13,A2113,,D2113)),0,(PV($E$13,A2113,,D2113)))</f>
        <v/>
      </c>
      <c r="AW2112" s="161">
        <f>+IF(ISERROR(PV($E$13,A2113,,#REF!)),0,(PV($E$13,A2113,,#REF!)))</f>
        <v/>
      </c>
    </row>
    <row r="2113">
      <c r="AV2113" s="161">
        <f>+IF(ISERROR(PV($E$13,A2114,,D2114)),0,(PV($E$13,A2114,,D2114)))</f>
        <v/>
      </c>
      <c r="AW2113" s="161">
        <f>+IF(ISERROR(PV($E$13,A2114,,#REF!)),0,(PV($E$13,A2114,,#REF!)))</f>
        <v/>
      </c>
    </row>
    <row r="2114">
      <c r="AV2114" s="161">
        <f>+IF(ISERROR(PV($E$13,A2115,,D2115)),0,(PV($E$13,A2115,,D2115)))</f>
        <v/>
      </c>
      <c r="AW2114" s="161">
        <f>+IF(ISERROR(PV($E$13,A2115,,#REF!)),0,(PV($E$13,A2115,,#REF!)))</f>
        <v/>
      </c>
    </row>
    <row r="2115">
      <c r="AV2115" s="161">
        <f>+IF(ISERROR(PV($E$13,A2116,,D2116)),0,(PV($E$13,A2116,,D2116)))</f>
        <v/>
      </c>
      <c r="AW2115" s="161">
        <f>+IF(ISERROR(PV($E$13,A2116,,#REF!)),0,(PV($E$13,A2116,,#REF!)))</f>
        <v/>
      </c>
    </row>
    <row r="2116">
      <c r="AV2116" s="161">
        <f>+IF(ISERROR(PV($E$13,A2117,,D2117)),0,(PV($E$13,A2117,,D2117)))</f>
        <v/>
      </c>
      <c r="AW2116" s="161">
        <f>+IF(ISERROR(PV($E$13,A2117,,#REF!)),0,(PV($E$13,A2117,,#REF!)))</f>
        <v/>
      </c>
    </row>
    <row r="2117">
      <c r="AV2117" s="161">
        <f>+IF(ISERROR(PV($E$13,A2118,,D2118)),0,(PV($E$13,A2118,,D2118)))</f>
        <v/>
      </c>
      <c r="AW2117" s="161">
        <f>+IF(ISERROR(PV($E$13,A2118,,#REF!)),0,(PV($E$13,A2118,,#REF!)))</f>
        <v/>
      </c>
    </row>
    <row r="2118">
      <c r="AV2118" s="161">
        <f>+IF(ISERROR(PV($E$13,A2119,,D2119)),0,(PV($E$13,A2119,,D2119)))</f>
        <v/>
      </c>
      <c r="AW2118" s="161">
        <f>+IF(ISERROR(PV($E$13,A2119,,#REF!)),0,(PV($E$13,A2119,,#REF!)))</f>
        <v/>
      </c>
    </row>
    <row r="2119">
      <c r="AV2119" s="161">
        <f>+IF(ISERROR(PV($E$13,A2120,,D2120)),0,(PV($E$13,A2120,,D2120)))</f>
        <v/>
      </c>
      <c r="AW2119" s="161">
        <f>+IF(ISERROR(PV($E$13,A2120,,#REF!)),0,(PV($E$13,A2120,,#REF!)))</f>
        <v/>
      </c>
    </row>
    <row r="2120">
      <c r="AV2120" s="161">
        <f>+IF(ISERROR(PV($E$13,A2121,,D2121)),0,(PV($E$13,A2121,,D2121)))</f>
        <v/>
      </c>
      <c r="AW2120" s="161">
        <f>+IF(ISERROR(PV($E$13,A2121,,#REF!)),0,(PV($E$13,A2121,,#REF!)))</f>
        <v/>
      </c>
    </row>
    <row r="2121">
      <c r="AV2121" s="161">
        <f>+IF(ISERROR(PV($E$13,A2122,,D2122)),0,(PV($E$13,A2122,,D2122)))</f>
        <v/>
      </c>
      <c r="AW2121" s="161">
        <f>+IF(ISERROR(PV($E$13,A2122,,#REF!)),0,(PV($E$13,A2122,,#REF!)))</f>
        <v/>
      </c>
    </row>
    <row r="2122">
      <c r="AV2122" s="161">
        <f>+IF(ISERROR(PV($E$13,A2123,,D2123)),0,(PV($E$13,A2123,,D2123)))</f>
        <v/>
      </c>
      <c r="AW2122" s="161">
        <f>+IF(ISERROR(PV($E$13,A2123,,#REF!)),0,(PV($E$13,A2123,,#REF!)))</f>
        <v/>
      </c>
    </row>
    <row r="2123">
      <c r="AV2123" s="161">
        <f>+IF(ISERROR(PV($E$13,A2124,,D2124)),0,(PV($E$13,A2124,,D2124)))</f>
        <v/>
      </c>
      <c r="AW2123" s="161">
        <f>+IF(ISERROR(PV($E$13,A2124,,#REF!)),0,(PV($E$13,A2124,,#REF!)))</f>
        <v/>
      </c>
    </row>
    <row r="2124">
      <c r="AV2124" s="161">
        <f>+IF(ISERROR(PV($E$13,A2125,,D2125)),0,(PV($E$13,A2125,,D2125)))</f>
        <v/>
      </c>
      <c r="AW2124" s="161">
        <f>+IF(ISERROR(PV($E$13,A2125,,#REF!)),0,(PV($E$13,A2125,,#REF!)))</f>
        <v/>
      </c>
    </row>
    <row r="2125">
      <c r="AV2125" s="161">
        <f>+IF(ISERROR(PV($E$13,A2126,,D2126)),0,(PV($E$13,A2126,,D2126)))</f>
        <v/>
      </c>
      <c r="AW2125" s="161">
        <f>+IF(ISERROR(PV($E$13,A2126,,#REF!)),0,(PV($E$13,A2126,,#REF!)))</f>
        <v/>
      </c>
    </row>
    <row r="2126">
      <c r="AV2126" s="161">
        <f>+IF(ISERROR(PV($E$13,A2127,,D2127)),0,(PV($E$13,A2127,,D2127)))</f>
        <v/>
      </c>
      <c r="AW2126" s="161">
        <f>+IF(ISERROR(PV($E$13,A2127,,#REF!)),0,(PV($E$13,A2127,,#REF!)))</f>
        <v/>
      </c>
    </row>
    <row r="2127">
      <c r="AV2127" s="161">
        <f>+IF(ISERROR(PV($E$13,A2128,,D2128)),0,(PV($E$13,A2128,,D2128)))</f>
        <v/>
      </c>
      <c r="AW2127" s="161">
        <f>+IF(ISERROR(PV($E$13,A2128,,#REF!)),0,(PV($E$13,A2128,,#REF!)))</f>
        <v/>
      </c>
    </row>
    <row r="2128">
      <c r="AV2128" s="161">
        <f>+IF(ISERROR(PV($E$13,A2129,,D2129)),0,(PV($E$13,A2129,,D2129)))</f>
        <v/>
      </c>
      <c r="AW2128" s="161">
        <f>+IF(ISERROR(PV($E$13,A2129,,#REF!)),0,(PV($E$13,A2129,,#REF!)))</f>
        <v/>
      </c>
    </row>
    <row r="2129">
      <c r="AV2129" s="161">
        <f>+IF(ISERROR(PV($E$13,A2130,,D2130)),0,(PV($E$13,A2130,,D2130)))</f>
        <v/>
      </c>
      <c r="AW2129" s="161">
        <f>+IF(ISERROR(PV($E$13,A2130,,#REF!)),0,(PV($E$13,A2130,,#REF!)))</f>
        <v/>
      </c>
    </row>
    <row r="2130">
      <c r="AV2130" s="161">
        <f>+IF(ISERROR(PV($E$13,A2131,,D2131)),0,(PV($E$13,A2131,,D2131)))</f>
        <v/>
      </c>
      <c r="AW2130" s="161">
        <f>+IF(ISERROR(PV($E$13,A2131,,#REF!)),0,(PV($E$13,A2131,,#REF!)))</f>
        <v/>
      </c>
    </row>
    <row r="2131">
      <c r="AV2131" s="161">
        <f>+IF(ISERROR(PV($E$13,A2132,,D2132)),0,(PV($E$13,A2132,,D2132)))</f>
        <v/>
      </c>
      <c r="AW2131" s="161">
        <f>+IF(ISERROR(PV($E$13,A2132,,#REF!)),0,(PV($E$13,A2132,,#REF!)))</f>
        <v/>
      </c>
    </row>
    <row r="2132">
      <c r="AV2132" s="161">
        <f>+IF(ISERROR(PV($E$13,A2133,,D2133)),0,(PV($E$13,A2133,,D2133)))</f>
        <v/>
      </c>
      <c r="AW2132" s="161">
        <f>+IF(ISERROR(PV($E$13,A2133,,#REF!)),0,(PV($E$13,A2133,,#REF!)))</f>
        <v/>
      </c>
    </row>
    <row r="2133">
      <c r="AV2133" s="161">
        <f>+IF(ISERROR(PV($E$13,A2134,,D2134)),0,(PV($E$13,A2134,,D2134)))</f>
        <v/>
      </c>
      <c r="AW2133" s="161">
        <f>+IF(ISERROR(PV($E$13,A2134,,#REF!)),0,(PV($E$13,A2134,,#REF!)))</f>
        <v/>
      </c>
    </row>
    <row r="2134">
      <c r="AV2134" s="161">
        <f>+IF(ISERROR(PV($E$13,A2135,,D2135)),0,(PV($E$13,A2135,,D2135)))</f>
        <v/>
      </c>
      <c r="AW2134" s="161">
        <f>+IF(ISERROR(PV($E$13,A2135,,#REF!)),0,(PV($E$13,A2135,,#REF!)))</f>
        <v/>
      </c>
    </row>
    <row r="2135">
      <c r="AV2135" s="161">
        <f>+IF(ISERROR(PV($E$13,A2136,,D2136)),0,(PV($E$13,A2136,,D2136)))</f>
        <v/>
      </c>
      <c r="AW2135" s="161">
        <f>+IF(ISERROR(PV($E$13,A2136,,#REF!)),0,(PV($E$13,A2136,,#REF!)))</f>
        <v/>
      </c>
    </row>
    <row r="2136">
      <c r="AV2136" s="161">
        <f>+IF(ISERROR(PV($E$13,A2137,,D2137)),0,(PV($E$13,A2137,,D2137)))</f>
        <v/>
      </c>
      <c r="AW2136" s="161">
        <f>+IF(ISERROR(PV($E$13,A2137,,#REF!)),0,(PV($E$13,A2137,,#REF!)))</f>
        <v/>
      </c>
    </row>
    <row r="2137">
      <c r="AV2137" s="161">
        <f>+IF(ISERROR(PV($E$13,A2138,,D2138)),0,(PV($E$13,A2138,,D2138)))</f>
        <v/>
      </c>
      <c r="AW2137" s="161">
        <f>+IF(ISERROR(PV($E$13,A2138,,#REF!)),0,(PV($E$13,A2138,,#REF!)))</f>
        <v/>
      </c>
    </row>
    <row r="2138">
      <c r="AV2138" s="161">
        <f>+IF(ISERROR(PV($E$13,A2139,,D2139)),0,(PV($E$13,A2139,,D2139)))</f>
        <v/>
      </c>
      <c r="AW2138" s="161">
        <f>+IF(ISERROR(PV($E$13,A2139,,#REF!)),0,(PV($E$13,A2139,,#REF!)))</f>
        <v/>
      </c>
    </row>
    <row r="2139">
      <c r="AV2139" s="161">
        <f>+IF(ISERROR(PV($E$13,A2140,,D2140)),0,(PV($E$13,A2140,,D2140)))</f>
        <v/>
      </c>
      <c r="AW2139" s="161">
        <f>+IF(ISERROR(PV($E$13,A2140,,#REF!)),0,(PV($E$13,A2140,,#REF!)))</f>
        <v/>
      </c>
    </row>
    <row r="2140">
      <c r="AV2140" s="161">
        <f>+IF(ISERROR(PV($E$13,A2141,,D2141)),0,(PV($E$13,A2141,,D2141)))</f>
        <v/>
      </c>
      <c r="AW2140" s="161">
        <f>+IF(ISERROR(PV($E$13,A2141,,#REF!)),0,(PV($E$13,A2141,,#REF!)))</f>
        <v/>
      </c>
    </row>
    <row r="2141">
      <c r="AV2141" s="161">
        <f>+IF(ISERROR(PV($E$13,A2142,,D2142)),0,(PV($E$13,A2142,,D2142)))</f>
        <v/>
      </c>
      <c r="AW2141" s="161">
        <f>+IF(ISERROR(PV($E$13,A2142,,#REF!)),0,(PV($E$13,A2142,,#REF!)))</f>
        <v/>
      </c>
    </row>
    <row r="2142">
      <c r="AV2142" s="161">
        <f>+IF(ISERROR(PV($E$13,A2143,,D2143)),0,(PV($E$13,A2143,,D2143)))</f>
        <v/>
      </c>
      <c r="AW2142" s="161">
        <f>+IF(ISERROR(PV($E$13,A2143,,#REF!)),0,(PV($E$13,A2143,,#REF!)))</f>
        <v/>
      </c>
    </row>
    <row r="2143">
      <c r="AV2143" s="161">
        <f>+IF(ISERROR(PV($E$13,A2144,,D2144)),0,(PV($E$13,A2144,,D2144)))</f>
        <v/>
      </c>
      <c r="AW2143" s="161">
        <f>+IF(ISERROR(PV($E$13,A2144,,#REF!)),0,(PV($E$13,A2144,,#REF!)))</f>
        <v/>
      </c>
    </row>
    <row r="2144">
      <c r="AV2144" s="161">
        <f>+IF(ISERROR(PV($E$13,A2145,,D2145)),0,(PV($E$13,A2145,,D2145)))</f>
        <v/>
      </c>
      <c r="AW2144" s="161">
        <f>+IF(ISERROR(PV($E$13,A2145,,#REF!)),0,(PV($E$13,A2145,,#REF!)))</f>
        <v/>
      </c>
    </row>
    <row r="2145">
      <c r="AV2145" s="161">
        <f>+IF(ISERROR(PV($E$13,A2146,,D2146)),0,(PV($E$13,A2146,,D2146)))</f>
        <v/>
      </c>
      <c r="AW2145" s="161">
        <f>+IF(ISERROR(PV($E$13,A2146,,#REF!)),0,(PV($E$13,A2146,,#REF!)))</f>
        <v/>
      </c>
    </row>
    <row r="2146">
      <c r="AV2146" s="161">
        <f>+IF(ISERROR(PV($E$13,A2147,,D2147)),0,(PV($E$13,A2147,,D2147)))</f>
        <v/>
      </c>
      <c r="AW2146" s="161">
        <f>+IF(ISERROR(PV($E$13,A2147,,#REF!)),0,(PV($E$13,A2147,,#REF!)))</f>
        <v/>
      </c>
    </row>
    <row r="2147">
      <c r="AV2147" s="161">
        <f>+IF(ISERROR(PV($E$13,A2148,,D2148)),0,(PV($E$13,A2148,,D2148)))</f>
        <v/>
      </c>
      <c r="AW2147" s="161">
        <f>+IF(ISERROR(PV($E$13,A2148,,#REF!)),0,(PV($E$13,A2148,,#REF!)))</f>
        <v/>
      </c>
    </row>
    <row r="2148">
      <c r="AV2148" s="161">
        <f>+IF(ISERROR(PV($E$13,A2149,,D2149)),0,(PV($E$13,A2149,,D2149)))</f>
        <v/>
      </c>
      <c r="AW2148" s="161">
        <f>+IF(ISERROR(PV($E$13,A2149,,#REF!)),0,(PV($E$13,A2149,,#REF!)))</f>
        <v/>
      </c>
    </row>
    <row r="2149">
      <c r="AV2149" s="161">
        <f>+IF(ISERROR(PV($E$13,A2150,,D2150)),0,(PV($E$13,A2150,,D2150)))</f>
        <v/>
      </c>
      <c r="AW2149" s="161">
        <f>+IF(ISERROR(PV($E$13,A2150,,#REF!)),0,(PV($E$13,A2150,,#REF!)))</f>
        <v/>
      </c>
    </row>
    <row r="2150">
      <c r="AV2150" s="161">
        <f>+IF(ISERROR(PV($E$13,A2151,,D2151)),0,(PV($E$13,A2151,,D2151)))</f>
        <v/>
      </c>
      <c r="AW2150" s="161">
        <f>+IF(ISERROR(PV($E$13,A2151,,#REF!)),0,(PV($E$13,A2151,,#REF!)))</f>
        <v/>
      </c>
    </row>
    <row r="2151">
      <c r="AV2151" s="161">
        <f>+IF(ISERROR(PV($E$13,A2152,,D2152)),0,(PV($E$13,A2152,,D2152)))</f>
        <v/>
      </c>
      <c r="AW2151" s="161">
        <f>+IF(ISERROR(PV($E$13,A2152,,#REF!)),0,(PV($E$13,A2152,,#REF!)))</f>
        <v/>
      </c>
    </row>
    <row r="2152">
      <c r="AV2152" s="161">
        <f>+IF(ISERROR(PV($E$13,A2153,,D2153)),0,(PV($E$13,A2153,,D2153)))</f>
        <v/>
      </c>
      <c r="AW2152" s="161">
        <f>+IF(ISERROR(PV($E$13,A2153,,#REF!)),0,(PV($E$13,A2153,,#REF!)))</f>
        <v/>
      </c>
    </row>
    <row r="2153">
      <c r="AV2153" s="161">
        <f>+IF(ISERROR(PV($E$13,A2154,,D2154)),0,(PV($E$13,A2154,,D2154)))</f>
        <v/>
      </c>
      <c r="AW2153" s="161">
        <f>+IF(ISERROR(PV($E$13,A2154,,#REF!)),0,(PV($E$13,A2154,,#REF!)))</f>
        <v/>
      </c>
    </row>
    <row r="2154">
      <c r="AV2154" s="161">
        <f>+IF(ISERROR(PV($E$13,A2155,,D2155)),0,(PV($E$13,A2155,,D2155)))</f>
        <v/>
      </c>
      <c r="AW2154" s="161">
        <f>+IF(ISERROR(PV($E$13,A2155,,#REF!)),0,(PV($E$13,A2155,,#REF!)))</f>
        <v/>
      </c>
    </row>
    <row r="2155">
      <c r="AV2155" s="161">
        <f>+IF(ISERROR(PV($E$13,A2156,,D2156)),0,(PV($E$13,A2156,,D2156)))</f>
        <v/>
      </c>
      <c r="AW2155" s="161">
        <f>+IF(ISERROR(PV($E$13,A2156,,#REF!)),0,(PV($E$13,A2156,,#REF!)))</f>
        <v/>
      </c>
    </row>
    <row r="2156">
      <c r="AV2156" s="161">
        <f>+IF(ISERROR(PV($E$13,A2157,,D2157)),0,(PV($E$13,A2157,,D2157)))</f>
        <v/>
      </c>
      <c r="AW2156" s="161">
        <f>+IF(ISERROR(PV($E$13,A2157,,#REF!)),0,(PV($E$13,A2157,,#REF!)))</f>
        <v/>
      </c>
    </row>
    <row r="2157">
      <c r="AV2157" s="161">
        <f>+IF(ISERROR(PV($E$13,A2158,,D2158)),0,(PV($E$13,A2158,,D2158)))</f>
        <v/>
      </c>
      <c r="AW2157" s="161">
        <f>+IF(ISERROR(PV($E$13,A2158,,#REF!)),0,(PV($E$13,A2158,,#REF!)))</f>
        <v/>
      </c>
    </row>
    <row r="2158">
      <c r="AV2158" s="161">
        <f>+IF(ISERROR(PV($E$13,A2159,,D2159)),0,(PV($E$13,A2159,,D2159)))</f>
        <v/>
      </c>
      <c r="AW2158" s="161">
        <f>+IF(ISERROR(PV($E$13,A2159,,#REF!)),0,(PV($E$13,A2159,,#REF!)))</f>
        <v/>
      </c>
    </row>
    <row r="2159">
      <c r="AV2159" s="161">
        <f>+IF(ISERROR(PV($E$13,A2160,,D2160)),0,(PV($E$13,A2160,,D2160)))</f>
        <v/>
      </c>
      <c r="AW2159" s="161">
        <f>+IF(ISERROR(PV($E$13,A2160,,#REF!)),0,(PV($E$13,A2160,,#REF!)))</f>
        <v/>
      </c>
    </row>
    <row r="2160">
      <c r="AV2160" s="161">
        <f>+IF(ISERROR(PV($E$13,A2161,,D2161)),0,(PV($E$13,A2161,,D2161)))</f>
        <v/>
      </c>
      <c r="AW2160" s="161">
        <f>+IF(ISERROR(PV($E$13,A2161,,#REF!)),0,(PV($E$13,A2161,,#REF!)))</f>
        <v/>
      </c>
    </row>
    <row r="2161">
      <c r="AV2161" s="161">
        <f>+IF(ISERROR(PV($E$13,A2162,,D2162)),0,(PV($E$13,A2162,,D2162)))</f>
        <v/>
      </c>
      <c r="AW2161" s="161">
        <f>+IF(ISERROR(PV($E$13,A2162,,#REF!)),0,(PV($E$13,A2162,,#REF!)))</f>
        <v/>
      </c>
    </row>
    <row r="2162">
      <c r="AV2162" s="161">
        <f>+IF(ISERROR(PV($E$13,A2163,,D2163)),0,(PV($E$13,A2163,,D2163)))</f>
        <v/>
      </c>
      <c r="AW2162" s="161">
        <f>+IF(ISERROR(PV($E$13,A2163,,#REF!)),0,(PV($E$13,A2163,,#REF!)))</f>
        <v/>
      </c>
    </row>
    <row r="2163">
      <c r="AV2163" s="161">
        <f>+IF(ISERROR(PV($E$13,A2164,,D2164)),0,(PV($E$13,A2164,,D2164)))</f>
        <v/>
      </c>
      <c r="AW2163" s="161">
        <f>+IF(ISERROR(PV($E$13,A2164,,#REF!)),0,(PV($E$13,A2164,,#REF!)))</f>
        <v/>
      </c>
    </row>
    <row r="2164">
      <c r="AV2164" s="161">
        <f>+IF(ISERROR(PV($E$13,A2165,,D2165)),0,(PV($E$13,A2165,,D2165)))</f>
        <v/>
      </c>
      <c r="AW2164" s="161">
        <f>+IF(ISERROR(PV($E$13,A2165,,#REF!)),0,(PV($E$13,A2165,,#REF!)))</f>
        <v/>
      </c>
    </row>
    <row r="2165">
      <c r="AV2165" s="161">
        <f>+IF(ISERROR(PV($E$13,A2166,,D2166)),0,(PV($E$13,A2166,,D2166)))</f>
        <v/>
      </c>
      <c r="AW2165" s="161">
        <f>+IF(ISERROR(PV($E$13,A2166,,#REF!)),0,(PV($E$13,A2166,,#REF!)))</f>
        <v/>
      </c>
    </row>
    <row r="2166">
      <c r="AV2166" s="161">
        <f>+IF(ISERROR(PV($E$13,A2167,,D2167)),0,(PV($E$13,A2167,,D2167)))</f>
        <v/>
      </c>
      <c r="AW2166" s="161">
        <f>+IF(ISERROR(PV($E$13,A2167,,#REF!)),0,(PV($E$13,A2167,,#REF!)))</f>
        <v/>
      </c>
    </row>
    <row r="2167">
      <c r="AV2167" s="161">
        <f>+IF(ISERROR(PV($E$13,A2168,,D2168)),0,(PV($E$13,A2168,,D2168)))</f>
        <v/>
      </c>
      <c r="AW2167" s="161">
        <f>+IF(ISERROR(PV($E$13,A2168,,#REF!)),0,(PV($E$13,A2168,,#REF!)))</f>
        <v/>
      </c>
    </row>
    <row r="2168">
      <c r="AV2168" s="161">
        <f>+IF(ISERROR(PV($E$13,A2169,,D2169)),0,(PV($E$13,A2169,,D2169)))</f>
        <v/>
      </c>
      <c r="AW2168" s="161">
        <f>+IF(ISERROR(PV($E$13,A2169,,#REF!)),0,(PV($E$13,A2169,,#REF!)))</f>
        <v/>
      </c>
    </row>
    <row r="2169">
      <c r="AV2169" s="161">
        <f>+IF(ISERROR(PV($E$13,A2170,,D2170)),0,(PV($E$13,A2170,,D2170)))</f>
        <v/>
      </c>
      <c r="AW2169" s="161">
        <f>+IF(ISERROR(PV($E$13,A2170,,#REF!)),0,(PV($E$13,A2170,,#REF!)))</f>
        <v/>
      </c>
    </row>
    <row r="2170">
      <c r="AV2170" s="161">
        <f>+IF(ISERROR(PV($E$13,A2171,,D2171)),0,(PV($E$13,A2171,,D2171)))</f>
        <v/>
      </c>
      <c r="AW2170" s="161">
        <f>+IF(ISERROR(PV($E$13,A2171,,#REF!)),0,(PV($E$13,A2171,,#REF!)))</f>
        <v/>
      </c>
    </row>
    <row r="2171">
      <c r="AV2171" s="161">
        <f>+IF(ISERROR(PV($E$13,A2172,,D2172)),0,(PV($E$13,A2172,,D2172)))</f>
        <v/>
      </c>
      <c r="AW2171" s="161">
        <f>+IF(ISERROR(PV($E$13,A2172,,#REF!)),0,(PV($E$13,A2172,,#REF!)))</f>
        <v/>
      </c>
    </row>
    <row r="2172">
      <c r="AV2172" s="161">
        <f>+IF(ISERROR(PV($E$13,A2173,,D2173)),0,(PV($E$13,A2173,,D2173)))</f>
        <v/>
      </c>
      <c r="AW2172" s="161">
        <f>+IF(ISERROR(PV($E$13,A2173,,#REF!)),0,(PV($E$13,A2173,,#REF!)))</f>
        <v/>
      </c>
    </row>
    <row r="2173">
      <c r="AV2173" s="161">
        <f>+IF(ISERROR(PV($E$13,A2174,,D2174)),0,(PV($E$13,A2174,,D2174)))</f>
        <v/>
      </c>
      <c r="AW2173" s="161">
        <f>+IF(ISERROR(PV($E$13,A2174,,#REF!)),0,(PV($E$13,A2174,,#REF!)))</f>
        <v/>
      </c>
    </row>
    <row r="2174">
      <c r="AV2174" s="161">
        <f>+IF(ISERROR(PV($E$13,A2175,,D2175)),0,(PV($E$13,A2175,,D2175)))</f>
        <v/>
      </c>
      <c r="AW2174" s="161">
        <f>+IF(ISERROR(PV($E$13,A2175,,#REF!)),0,(PV($E$13,A2175,,#REF!)))</f>
        <v/>
      </c>
    </row>
    <row r="2175">
      <c r="AV2175" s="161">
        <f>+IF(ISERROR(PV($E$13,A2176,,D2176)),0,(PV($E$13,A2176,,D2176)))</f>
        <v/>
      </c>
      <c r="AW2175" s="161">
        <f>+IF(ISERROR(PV($E$13,A2176,,#REF!)),0,(PV($E$13,A2176,,#REF!)))</f>
        <v/>
      </c>
    </row>
    <row r="2176">
      <c r="AV2176" s="161">
        <f>+IF(ISERROR(PV($E$13,A2177,,D2177)),0,(PV($E$13,A2177,,D2177)))</f>
        <v/>
      </c>
      <c r="AW2176" s="161">
        <f>+IF(ISERROR(PV($E$13,A2177,,#REF!)),0,(PV($E$13,A2177,,#REF!)))</f>
        <v/>
      </c>
    </row>
    <row r="2177">
      <c r="AV2177" s="161">
        <f>+IF(ISERROR(PV($E$13,A2178,,D2178)),0,(PV($E$13,A2178,,D2178)))</f>
        <v/>
      </c>
      <c r="AW2177" s="161">
        <f>+IF(ISERROR(PV($E$13,A2178,,#REF!)),0,(PV($E$13,A2178,,#REF!)))</f>
        <v/>
      </c>
    </row>
    <row r="2178">
      <c r="AV2178" s="161">
        <f>+IF(ISERROR(PV($E$13,A2179,,D2179)),0,(PV($E$13,A2179,,D2179)))</f>
        <v/>
      </c>
      <c r="AW2178" s="161">
        <f>+IF(ISERROR(PV($E$13,A2179,,#REF!)),0,(PV($E$13,A2179,,#REF!)))</f>
        <v/>
      </c>
    </row>
    <row r="2179">
      <c r="AV2179" s="161">
        <f>+IF(ISERROR(PV($E$13,A2180,,D2180)),0,(PV($E$13,A2180,,D2180)))</f>
        <v/>
      </c>
      <c r="AW2179" s="161">
        <f>+IF(ISERROR(PV($E$13,A2180,,#REF!)),0,(PV($E$13,A2180,,#REF!)))</f>
        <v/>
      </c>
    </row>
    <row r="2180">
      <c r="AV2180" s="161">
        <f>+IF(ISERROR(PV($E$13,A2181,,D2181)),0,(PV($E$13,A2181,,D2181)))</f>
        <v/>
      </c>
      <c r="AW2180" s="161">
        <f>+IF(ISERROR(PV($E$13,A2181,,#REF!)),0,(PV($E$13,A2181,,#REF!)))</f>
        <v/>
      </c>
    </row>
    <row r="2181">
      <c r="AV2181" s="161">
        <f>+IF(ISERROR(PV($E$13,A2182,,D2182)),0,(PV($E$13,A2182,,D2182)))</f>
        <v/>
      </c>
      <c r="AW2181" s="161">
        <f>+IF(ISERROR(PV($E$13,A2182,,#REF!)),0,(PV($E$13,A2182,,#REF!)))</f>
        <v/>
      </c>
    </row>
    <row r="2182">
      <c r="AV2182" s="161">
        <f>+IF(ISERROR(PV($E$13,A2183,,D2183)),0,(PV($E$13,A2183,,D2183)))</f>
        <v/>
      </c>
      <c r="AW2182" s="161">
        <f>+IF(ISERROR(PV($E$13,A2183,,#REF!)),0,(PV($E$13,A2183,,#REF!)))</f>
        <v/>
      </c>
    </row>
    <row r="2183">
      <c r="AV2183" s="161">
        <f>+IF(ISERROR(PV($E$13,A2184,,D2184)),0,(PV($E$13,A2184,,D2184)))</f>
        <v/>
      </c>
      <c r="AW2183" s="161">
        <f>+IF(ISERROR(PV($E$13,A2184,,#REF!)),0,(PV($E$13,A2184,,#REF!)))</f>
        <v/>
      </c>
    </row>
    <row r="2184">
      <c r="AV2184" s="161">
        <f>+IF(ISERROR(PV($E$13,A2185,,D2185)),0,(PV($E$13,A2185,,D2185)))</f>
        <v/>
      </c>
      <c r="AW2184" s="161">
        <f>+IF(ISERROR(PV($E$13,A2185,,#REF!)),0,(PV($E$13,A2185,,#REF!)))</f>
        <v/>
      </c>
    </row>
    <row r="2185">
      <c r="AV2185" s="161">
        <f>+IF(ISERROR(PV($E$13,A2186,,D2186)),0,(PV($E$13,A2186,,D2186)))</f>
        <v/>
      </c>
      <c r="AW2185" s="161">
        <f>+IF(ISERROR(PV($E$13,A2186,,#REF!)),0,(PV($E$13,A2186,,#REF!)))</f>
        <v/>
      </c>
    </row>
    <row r="2186">
      <c r="AV2186" s="161">
        <f>+IF(ISERROR(PV($E$13,A2187,,D2187)),0,(PV($E$13,A2187,,D2187)))</f>
        <v/>
      </c>
      <c r="AW2186" s="161">
        <f>+IF(ISERROR(PV($E$13,A2187,,#REF!)),0,(PV($E$13,A2187,,#REF!)))</f>
        <v/>
      </c>
    </row>
    <row r="2187">
      <c r="AV2187" s="161">
        <f>+IF(ISERROR(PV($E$13,A2188,,D2188)),0,(PV($E$13,A2188,,D2188)))</f>
        <v/>
      </c>
      <c r="AW2187" s="161">
        <f>+IF(ISERROR(PV($E$13,A2188,,#REF!)),0,(PV($E$13,A2188,,#REF!)))</f>
        <v/>
      </c>
    </row>
    <row r="2188">
      <c r="AV2188" s="161">
        <f>+IF(ISERROR(PV($E$13,A2189,,D2189)),0,(PV($E$13,A2189,,D2189)))</f>
        <v/>
      </c>
      <c r="AW2188" s="161">
        <f>+IF(ISERROR(PV($E$13,A2189,,#REF!)),0,(PV($E$13,A2189,,#REF!)))</f>
        <v/>
      </c>
    </row>
    <row r="2189">
      <c r="AV2189" s="161">
        <f>+IF(ISERROR(PV($E$13,A2190,,D2190)),0,(PV($E$13,A2190,,D2190)))</f>
        <v/>
      </c>
      <c r="AW2189" s="161">
        <f>+IF(ISERROR(PV($E$13,A2190,,#REF!)),0,(PV($E$13,A2190,,#REF!)))</f>
        <v/>
      </c>
    </row>
    <row r="2190">
      <c r="AV2190" s="161">
        <f>+IF(ISERROR(PV($E$13,A2191,,D2191)),0,(PV($E$13,A2191,,D2191)))</f>
        <v/>
      </c>
      <c r="AW2190" s="161">
        <f>+IF(ISERROR(PV($E$13,A2191,,#REF!)),0,(PV($E$13,A2191,,#REF!)))</f>
        <v/>
      </c>
    </row>
    <row r="2191">
      <c r="AV2191" s="161">
        <f>+IF(ISERROR(PV($E$13,A2192,,D2192)),0,(PV($E$13,A2192,,D2192)))</f>
        <v/>
      </c>
      <c r="AW2191" s="161">
        <f>+IF(ISERROR(PV($E$13,A2192,,#REF!)),0,(PV($E$13,A2192,,#REF!)))</f>
        <v/>
      </c>
    </row>
    <row r="2192">
      <c r="AV2192" s="161">
        <f>+IF(ISERROR(PV($E$13,A2193,,D2193)),0,(PV($E$13,A2193,,D2193)))</f>
        <v/>
      </c>
      <c r="AW2192" s="161">
        <f>+IF(ISERROR(PV($E$13,A2193,,#REF!)),0,(PV($E$13,A2193,,#REF!)))</f>
        <v/>
      </c>
    </row>
    <row r="2193">
      <c r="AV2193" s="161">
        <f>+IF(ISERROR(PV($E$13,A2194,,D2194)),0,(PV($E$13,A2194,,D2194)))</f>
        <v/>
      </c>
      <c r="AW2193" s="161">
        <f>+IF(ISERROR(PV($E$13,A2194,,#REF!)),0,(PV($E$13,A2194,,#REF!)))</f>
        <v/>
      </c>
    </row>
    <row r="2194">
      <c r="AV2194" s="161">
        <f>+IF(ISERROR(PV($E$13,A2195,,D2195)),0,(PV($E$13,A2195,,D2195)))</f>
        <v/>
      </c>
      <c r="AW2194" s="161">
        <f>+IF(ISERROR(PV($E$13,A2195,,#REF!)),0,(PV($E$13,A2195,,#REF!)))</f>
        <v/>
      </c>
    </row>
    <row r="2195">
      <c r="AV2195" s="161">
        <f>+IF(ISERROR(PV($E$13,A2196,,D2196)),0,(PV($E$13,A2196,,D2196)))</f>
        <v/>
      </c>
      <c r="AW2195" s="161">
        <f>+IF(ISERROR(PV($E$13,A2196,,#REF!)),0,(PV($E$13,A2196,,#REF!)))</f>
        <v/>
      </c>
    </row>
    <row r="2196">
      <c r="AV2196" s="161">
        <f>+IF(ISERROR(PV($E$13,A2197,,D2197)),0,(PV($E$13,A2197,,D2197)))</f>
        <v/>
      </c>
      <c r="AW2196" s="161">
        <f>+IF(ISERROR(PV($E$13,A2197,,#REF!)),0,(PV($E$13,A2197,,#REF!)))</f>
        <v/>
      </c>
    </row>
    <row r="2197">
      <c r="AV2197" s="161">
        <f>+IF(ISERROR(PV($E$13,A2198,,D2198)),0,(PV($E$13,A2198,,D2198)))</f>
        <v/>
      </c>
      <c r="AW2197" s="161">
        <f>+IF(ISERROR(PV($E$13,A2198,,#REF!)),0,(PV($E$13,A2198,,#REF!)))</f>
        <v/>
      </c>
    </row>
    <row r="2198">
      <c r="AV2198" s="161">
        <f>+IF(ISERROR(PV($E$13,A2199,,D2199)),0,(PV($E$13,A2199,,D2199)))</f>
        <v/>
      </c>
      <c r="AW2198" s="161">
        <f>+IF(ISERROR(PV($E$13,A2199,,#REF!)),0,(PV($E$13,A2199,,#REF!)))</f>
        <v/>
      </c>
    </row>
    <row r="2199">
      <c r="AV2199" s="161">
        <f>+IF(ISERROR(PV($E$13,A2200,,D2200)),0,(PV($E$13,A2200,,D2200)))</f>
        <v/>
      </c>
      <c r="AW2199" s="161">
        <f>+IF(ISERROR(PV($E$13,A2200,,#REF!)),0,(PV($E$13,A2200,,#REF!)))</f>
        <v/>
      </c>
    </row>
    <row r="2200">
      <c r="AV2200" s="161">
        <f>+IF(ISERROR(PV($E$13,A2201,,D2201)),0,(PV($E$13,A2201,,D2201)))</f>
        <v/>
      </c>
      <c r="AW2200" s="161">
        <f>+IF(ISERROR(PV($E$13,A2201,,#REF!)),0,(PV($E$13,A2201,,#REF!)))</f>
        <v/>
      </c>
    </row>
    <row r="2201">
      <c r="AV2201" s="161">
        <f>+IF(ISERROR(PV($E$13,A2202,,D2202)),0,(PV($E$13,A2202,,D2202)))</f>
        <v/>
      </c>
      <c r="AW2201" s="161">
        <f>+IF(ISERROR(PV($E$13,A2202,,#REF!)),0,(PV($E$13,A2202,,#REF!)))</f>
        <v/>
      </c>
    </row>
    <row r="2202">
      <c r="AV2202" s="161">
        <f>+IF(ISERROR(PV($E$13,A2203,,D2203)),0,(PV($E$13,A2203,,D2203)))</f>
        <v/>
      </c>
      <c r="AW2202" s="161">
        <f>+IF(ISERROR(PV($E$13,A2203,,#REF!)),0,(PV($E$13,A2203,,#REF!)))</f>
        <v/>
      </c>
    </row>
    <row r="2203">
      <c r="AV2203" s="161">
        <f>+IF(ISERROR(PV($E$13,A2204,,D2204)),0,(PV($E$13,A2204,,D2204)))</f>
        <v/>
      </c>
      <c r="AW2203" s="161">
        <f>+IF(ISERROR(PV($E$13,A2204,,#REF!)),0,(PV($E$13,A2204,,#REF!)))</f>
        <v/>
      </c>
    </row>
    <row r="2204">
      <c r="AV2204" s="161">
        <f>+IF(ISERROR(PV($E$13,A2205,,D2205)),0,(PV($E$13,A2205,,D2205)))</f>
        <v/>
      </c>
      <c r="AW2204" s="161">
        <f>+IF(ISERROR(PV($E$13,A2205,,#REF!)),0,(PV($E$13,A2205,,#REF!)))</f>
        <v/>
      </c>
    </row>
    <row r="2205">
      <c r="AV2205" s="161">
        <f>+IF(ISERROR(PV($E$13,A2206,,D2206)),0,(PV($E$13,A2206,,D2206)))</f>
        <v/>
      </c>
      <c r="AW2205" s="161">
        <f>+IF(ISERROR(PV($E$13,A2206,,#REF!)),0,(PV($E$13,A2206,,#REF!)))</f>
        <v/>
      </c>
    </row>
    <row r="2206">
      <c r="AV2206" s="161">
        <f>+IF(ISERROR(PV($E$13,A2207,,D2207)),0,(PV($E$13,A2207,,D2207)))</f>
        <v/>
      </c>
      <c r="AW2206" s="161">
        <f>+IF(ISERROR(PV($E$13,A2207,,#REF!)),0,(PV($E$13,A2207,,#REF!)))</f>
        <v/>
      </c>
    </row>
    <row r="2207">
      <c r="AV2207" s="161">
        <f>+IF(ISERROR(PV($E$13,A2208,,D2208)),0,(PV($E$13,A2208,,D2208)))</f>
        <v/>
      </c>
      <c r="AW2207" s="161">
        <f>+IF(ISERROR(PV($E$13,A2208,,#REF!)),0,(PV($E$13,A2208,,#REF!)))</f>
        <v/>
      </c>
    </row>
    <row r="2208">
      <c r="AV2208" s="161">
        <f>+IF(ISERROR(PV($E$13,A2209,,D2209)),0,(PV($E$13,A2209,,D2209)))</f>
        <v/>
      </c>
      <c r="AW2208" s="161">
        <f>+IF(ISERROR(PV($E$13,A2209,,#REF!)),0,(PV($E$13,A2209,,#REF!)))</f>
        <v/>
      </c>
    </row>
    <row r="2209">
      <c r="AV2209" s="161">
        <f>+IF(ISERROR(PV($E$13,A2210,,D2210)),0,(PV($E$13,A2210,,D2210)))</f>
        <v/>
      </c>
      <c r="AW2209" s="161">
        <f>+IF(ISERROR(PV($E$13,A2210,,#REF!)),0,(PV($E$13,A2210,,#REF!)))</f>
        <v/>
      </c>
    </row>
    <row r="2210">
      <c r="AV2210" s="161">
        <f>+IF(ISERROR(PV($E$13,A2211,,D2211)),0,(PV($E$13,A2211,,D2211)))</f>
        <v/>
      </c>
      <c r="AW2210" s="161">
        <f>+IF(ISERROR(PV($E$13,A2211,,#REF!)),0,(PV($E$13,A2211,,#REF!)))</f>
        <v/>
      </c>
    </row>
    <row r="2211">
      <c r="AV2211" s="161">
        <f>+IF(ISERROR(PV($E$13,A2212,,D2212)),0,(PV($E$13,A2212,,D2212)))</f>
        <v/>
      </c>
      <c r="AW2211" s="161">
        <f>+IF(ISERROR(PV($E$13,A2212,,#REF!)),0,(PV($E$13,A2212,,#REF!)))</f>
        <v/>
      </c>
    </row>
    <row r="2212">
      <c r="AV2212" s="161">
        <f>+IF(ISERROR(PV($E$13,A2213,,D2213)),0,(PV($E$13,A2213,,D2213)))</f>
        <v/>
      </c>
      <c r="AW2212" s="161">
        <f>+IF(ISERROR(PV($E$13,A2213,,#REF!)),0,(PV($E$13,A2213,,#REF!)))</f>
        <v/>
      </c>
    </row>
    <row r="2213">
      <c r="AV2213" s="161">
        <f>+IF(ISERROR(PV($E$13,A2214,,D2214)),0,(PV($E$13,A2214,,D2214)))</f>
        <v/>
      </c>
      <c r="AW2213" s="161">
        <f>+IF(ISERROR(PV($E$13,A2214,,#REF!)),0,(PV($E$13,A2214,,#REF!)))</f>
        <v/>
      </c>
    </row>
    <row r="2214">
      <c r="AV2214" s="161">
        <f>+IF(ISERROR(PV($E$13,A2215,,D2215)),0,(PV($E$13,A2215,,D2215)))</f>
        <v/>
      </c>
      <c r="AW2214" s="161">
        <f>+IF(ISERROR(PV($E$13,A2215,,#REF!)),0,(PV($E$13,A2215,,#REF!)))</f>
        <v/>
      </c>
    </row>
    <row r="2215">
      <c r="AV2215" s="161">
        <f>+IF(ISERROR(PV($E$13,A2216,,D2216)),0,(PV($E$13,A2216,,D2216)))</f>
        <v/>
      </c>
      <c r="AW2215" s="161">
        <f>+IF(ISERROR(PV($E$13,A2216,,#REF!)),0,(PV($E$13,A2216,,#REF!)))</f>
        <v/>
      </c>
    </row>
    <row r="2216">
      <c r="AV2216" s="161">
        <f>+IF(ISERROR(PV($E$13,A2217,,D2217)),0,(PV($E$13,A2217,,D2217)))</f>
        <v/>
      </c>
      <c r="AW2216" s="161">
        <f>+IF(ISERROR(PV($E$13,A2217,,#REF!)),0,(PV($E$13,A2217,,#REF!)))</f>
        <v/>
      </c>
    </row>
    <row r="2217">
      <c r="AV2217" s="161">
        <f>+IF(ISERROR(PV($E$13,A2218,,D2218)),0,(PV($E$13,A2218,,D2218)))</f>
        <v/>
      </c>
      <c r="AW2217" s="161">
        <f>+IF(ISERROR(PV($E$13,A2218,,#REF!)),0,(PV($E$13,A2218,,#REF!)))</f>
        <v/>
      </c>
    </row>
    <row r="2218">
      <c r="AV2218" s="161">
        <f>+IF(ISERROR(PV($E$13,A2219,,D2219)),0,(PV($E$13,A2219,,D2219)))</f>
        <v/>
      </c>
      <c r="AW2218" s="161">
        <f>+IF(ISERROR(PV($E$13,A2219,,#REF!)),0,(PV($E$13,A2219,,#REF!)))</f>
        <v/>
      </c>
    </row>
    <row r="2219">
      <c r="AV2219" s="161">
        <f>+IF(ISERROR(PV($E$13,A2220,,D2220)),0,(PV($E$13,A2220,,D2220)))</f>
        <v/>
      </c>
      <c r="AW2219" s="161">
        <f>+IF(ISERROR(PV($E$13,A2220,,#REF!)),0,(PV($E$13,A2220,,#REF!)))</f>
        <v/>
      </c>
    </row>
    <row r="2220">
      <c r="AV2220" s="161">
        <f>+IF(ISERROR(PV($E$13,A2221,,D2221)),0,(PV($E$13,A2221,,D2221)))</f>
        <v/>
      </c>
      <c r="AW2220" s="161">
        <f>+IF(ISERROR(PV($E$13,A2221,,#REF!)),0,(PV($E$13,A2221,,#REF!)))</f>
        <v/>
      </c>
    </row>
    <row r="2221">
      <c r="AV2221" s="161">
        <f>+IF(ISERROR(PV($E$13,A2222,,D2222)),0,(PV($E$13,A2222,,D2222)))</f>
        <v/>
      </c>
      <c r="AW2221" s="161">
        <f>+IF(ISERROR(PV($E$13,A2222,,#REF!)),0,(PV($E$13,A2222,,#REF!)))</f>
        <v/>
      </c>
    </row>
    <row r="2222">
      <c r="AV2222" s="161">
        <f>+IF(ISERROR(PV($E$13,A2223,,D2223)),0,(PV($E$13,A2223,,D2223)))</f>
        <v/>
      </c>
      <c r="AW2222" s="161">
        <f>+IF(ISERROR(PV($E$13,A2223,,#REF!)),0,(PV($E$13,A2223,,#REF!)))</f>
        <v/>
      </c>
    </row>
    <row r="2223">
      <c r="AV2223" s="161">
        <f>+IF(ISERROR(PV($E$13,A2224,,D2224)),0,(PV($E$13,A2224,,D2224)))</f>
        <v/>
      </c>
      <c r="AW2223" s="161">
        <f>+IF(ISERROR(PV($E$13,A2224,,#REF!)),0,(PV($E$13,A2224,,#REF!)))</f>
        <v/>
      </c>
    </row>
    <row r="2224">
      <c r="AV2224" s="161">
        <f>+IF(ISERROR(PV($E$13,A2225,,D2225)),0,(PV($E$13,A2225,,D2225)))</f>
        <v/>
      </c>
      <c r="AW2224" s="161">
        <f>+IF(ISERROR(PV($E$13,A2225,,#REF!)),0,(PV($E$13,A2225,,#REF!)))</f>
        <v/>
      </c>
    </row>
    <row r="2225">
      <c r="AV2225" s="161">
        <f>+IF(ISERROR(PV($E$13,A2226,,D2226)),0,(PV($E$13,A2226,,D2226)))</f>
        <v/>
      </c>
      <c r="AW2225" s="161">
        <f>+IF(ISERROR(PV($E$13,A2226,,#REF!)),0,(PV($E$13,A2226,,#REF!)))</f>
        <v/>
      </c>
    </row>
    <row r="2226">
      <c r="AV2226" s="161">
        <f>+IF(ISERROR(PV($E$13,A2227,,D2227)),0,(PV($E$13,A2227,,D2227)))</f>
        <v/>
      </c>
      <c r="AW2226" s="161">
        <f>+IF(ISERROR(PV($E$13,A2227,,#REF!)),0,(PV($E$13,A2227,,#REF!)))</f>
        <v/>
      </c>
    </row>
    <row r="2227">
      <c r="AV2227" s="161">
        <f>+IF(ISERROR(PV($E$13,A2228,,D2228)),0,(PV($E$13,A2228,,D2228)))</f>
        <v/>
      </c>
      <c r="AW2227" s="161">
        <f>+IF(ISERROR(PV($E$13,A2228,,#REF!)),0,(PV($E$13,A2228,,#REF!)))</f>
        <v/>
      </c>
    </row>
    <row r="2228">
      <c r="AV2228" s="161">
        <f>+IF(ISERROR(PV($E$13,A2229,,D2229)),0,(PV($E$13,A2229,,D2229)))</f>
        <v/>
      </c>
      <c r="AW2228" s="161">
        <f>+IF(ISERROR(PV($E$13,A2229,,#REF!)),0,(PV($E$13,A2229,,#REF!)))</f>
        <v/>
      </c>
    </row>
    <row r="2229">
      <c r="AV2229" s="161">
        <f>+IF(ISERROR(PV($E$13,A2230,,D2230)),0,(PV($E$13,A2230,,D2230)))</f>
        <v/>
      </c>
      <c r="AW2229" s="161">
        <f>+IF(ISERROR(PV($E$13,A2230,,#REF!)),0,(PV($E$13,A2230,,#REF!)))</f>
        <v/>
      </c>
    </row>
    <row r="2230">
      <c r="AV2230" s="161">
        <f>+IF(ISERROR(PV($E$13,A2231,,D2231)),0,(PV($E$13,A2231,,D2231)))</f>
        <v/>
      </c>
      <c r="AW2230" s="161">
        <f>+IF(ISERROR(PV($E$13,A2231,,#REF!)),0,(PV($E$13,A2231,,#REF!)))</f>
        <v/>
      </c>
    </row>
    <row r="2231">
      <c r="AV2231" s="161">
        <f>+IF(ISERROR(PV($E$13,A2232,,D2232)),0,(PV($E$13,A2232,,D2232)))</f>
        <v/>
      </c>
      <c r="AW2231" s="161">
        <f>+IF(ISERROR(PV($E$13,A2232,,#REF!)),0,(PV($E$13,A2232,,#REF!)))</f>
        <v/>
      </c>
    </row>
    <row r="2232">
      <c r="AV2232" s="161">
        <f>+IF(ISERROR(PV($E$13,A2233,,D2233)),0,(PV($E$13,A2233,,D2233)))</f>
        <v/>
      </c>
      <c r="AW2232" s="161">
        <f>+IF(ISERROR(PV($E$13,A2233,,#REF!)),0,(PV($E$13,A2233,,#REF!)))</f>
        <v/>
      </c>
    </row>
    <row r="2233">
      <c r="AV2233" s="161">
        <f>+IF(ISERROR(PV($E$13,A2234,,D2234)),0,(PV($E$13,A2234,,D2234)))</f>
        <v/>
      </c>
      <c r="AW2233" s="161">
        <f>+IF(ISERROR(PV($E$13,A2234,,#REF!)),0,(PV($E$13,A2234,,#REF!)))</f>
        <v/>
      </c>
    </row>
    <row r="2234">
      <c r="AV2234" s="161">
        <f>+IF(ISERROR(PV($E$13,A2235,,D2235)),0,(PV($E$13,A2235,,D2235)))</f>
        <v/>
      </c>
      <c r="AW2234" s="161">
        <f>+IF(ISERROR(PV($E$13,A2235,,#REF!)),0,(PV($E$13,A2235,,#REF!)))</f>
        <v/>
      </c>
    </row>
    <row r="2235">
      <c r="AV2235" s="161">
        <f>+IF(ISERROR(PV($E$13,A2236,,D2236)),0,(PV($E$13,A2236,,D2236)))</f>
        <v/>
      </c>
      <c r="AW2235" s="161">
        <f>+IF(ISERROR(PV($E$13,A2236,,#REF!)),0,(PV($E$13,A2236,,#REF!)))</f>
        <v/>
      </c>
    </row>
    <row r="2236">
      <c r="AV2236" s="161">
        <f>+IF(ISERROR(PV($E$13,A2237,,D2237)),0,(PV($E$13,A2237,,D2237)))</f>
        <v/>
      </c>
      <c r="AW2236" s="161">
        <f>+IF(ISERROR(PV($E$13,A2237,,#REF!)),0,(PV($E$13,A2237,,#REF!)))</f>
        <v/>
      </c>
    </row>
    <row r="2237">
      <c r="AV2237" s="161">
        <f>+IF(ISERROR(PV($E$13,A2238,,D2238)),0,(PV($E$13,A2238,,D2238)))</f>
        <v/>
      </c>
      <c r="AW2237" s="161">
        <f>+IF(ISERROR(PV($E$13,A2238,,#REF!)),0,(PV($E$13,A2238,,#REF!)))</f>
        <v/>
      </c>
    </row>
    <row r="2238">
      <c r="AV2238" s="161">
        <f>+IF(ISERROR(PV($E$13,A2239,,D2239)),0,(PV($E$13,A2239,,D2239)))</f>
        <v/>
      </c>
      <c r="AW2238" s="161">
        <f>+IF(ISERROR(PV($E$13,A2239,,#REF!)),0,(PV($E$13,A2239,,#REF!)))</f>
        <v/>
      </c>
    </row>
    <row r="2239">
      <c r="AV2239" s="161">
        <f>+IF(ISERROR(PV($E$13,A2240,,D2240)),0,(PV($E$13,A2240,,D2240)))</f>
        <v/>
      </c>
      <c r="AW2239" s="161">
        <f>+IF(ISERROR(PV($E$13,A2240,,#REF!)),0,(PV($E$13,A2240,,#REF!)))</f>
        <v/>
      </c>
    </row>
    <row r="2240">
      <c r="AV2240" s="161">
        <f>+IF(ISERROR(PV($E$13,A2241,,D2241)),0,(PV($E$13,A2241,,D2241)))</f>
        <v/>
      </c>
      <c r="AW2240" s="161">
        <f>+IF(ISERROR(PV($E$13,A2241,,#REF!)),0,(PV($E$13,A2241,,#REF!)))</f>
        <v/>
      </c>
    </row>
    <row r="2241">
      <c r="AV2241" s="161">
        <f>+IF(ISERROR(PV($E$13,A2242,,D2242)),0,(PV($E$13,A2242,,D2242)))</f>
        <v/>
      </c>
      <c r="AW2241" s="161">
        <f>+IF(ISERROR(PV($E$13,A2242,,#REF!)),0,(PV($E$13,A2242,,#REF!)))</f>
        <v/>
      </c>
    </row>
    <row r="2242">
      <c r="AV2242" s="161">
        <f>+IF(ISERROR(PV($E$13,A2243,,D2243)),0,(PV($E$13,A2243,,D2243)))</f>
        <v/>
      </c>
      <c r="AW2242" s="161">
        <f>+IF(ISERROR(PV($E$13,A2243,,#REF!)),0,(PV($E$13,A2243,,#REF!)))</f>
        <v/>
      </c>
    </row>
    <row r="2243">
      <c r="AV2243" s="161">
        <f>+IF(ISERROR(PV($E$13,A2244,,D2244)),0,(PV($E$13,A2244,,D2244)))</f>
        <v/>
      </c>
      <c r="AW2243" s="161">
        <f>+IF(ISERROR(PV($E$13,A2244,,#REF!)),0,(PV($E$13,A2244,,#REF!)))</f>
        <v/>
      </c>
    </row>
    <row r="2244">
      <c r="AV2244" s="161">
        <f>+IF(ISERROR(PV($E$13,A2245,,D2245)),0,(PV($E$13,A2245,,D2245)))</f>
        <v/>
      </c>
      <c r="AW2244" s="161">
        <f>+IF(ISERROR(PV($E$13,A2245,,#REF!)),0,(PV($E$13,A2245,,#REF!)))</f>
        <v/>
      </c>
    </row>
    <row r="2245">
      <c r="AV2245" s="161">
        <f>+IF(ISERROR(PV($E$13,A2246,,D2246)),0,(PV($E$13,A2246,,D2246)))</f>
        <v/>
      </c>
      <c r="AW2245" s="161">
        <f>+IF(ISERROR(PV($E$13,A2246,,#REF!)),0,(PV($E$13,A2246,,#REF!)))</f>
        <v/>
      </c>
    </row>
    <row r="2246">
      <c r="AV2246" s="161">
        <f>+IF(ISERROR(PV($E$13,A2247,,D2247)),0,(PV($E$13,A2247,,D2247)))</f>
        <v/>
      </c>
      <c r="AW2246" s="161">
        <f>+IF(ISERROR(PV($E$13,A2247,,#REF!)),0,(PV($E$13,A2247,,#REF!)))</f>
        <v/>
      </c>
    </row>
    <row r="2247">
      <c r="AV2247" s="161">
        <f>+IF(ISERROR(PV($E$13,A2248,,D2248)),0,(PV($E$13,A2248,,D2248)))</f>
        <v/>
      </c>
      <c r="AW2247" s="161">
        <f>+IF(ISERROR(PV($E$13,A2248,,#REF!)),0,(PV($E$13,A2248,,#REF!)))</f>
        <v/>
      </c>
    </row>
    <row r="2248">
      <c r="AV2248" s="161">
        <f>+IF(ISERROR(PV($E$13,A2249,,D2249)),0,(PV($E$13,A2249,,D2249)))</f>
        <v/>
      </c>
      <c r="AW2248" s="161">
        <f>+IF(ISERROR(PV($E$13,A2249,,#REF!)),0,(PV($E$13,A2249,,#REF!)))</f>
        <v/>
      </c>
    </row>
    <row r="2249">
      <c r="AV2249" s="161">
        <f>+IF(ISERROR(PV($E$13,A2250,,D2250)),0,(PV($E$13,A2250,,D2250)))</f>
        <v/>
      </c>
      <c r="AW2249" s="161">
        <f>+IF(ISERROR(PV($E$13,A2250,,#REF!)),0,(PV($E$13,A2250,,#REF!)))</f>
        <v/>
      </c>
    </row>
    <row r="2250">
      <c r="AV2250" s="161">
        <f>+IF(ISERROR(PV($E$13,A2251,,D2251)),0,(PV($E$13,A2251,,D2251)))</f>
        <v/>
      </c>
      <c r="AW2250" s="161">
        <f>+IF(ISERROR(PV($E$13,A2251,,#REF!)),0,(PV($E$13,A2251,,#REF!)))</f>
        <v/>
      </c>
    </row>
    <row r="2251">
      <c r="AV2251" s="161">
        <f>+IF(ISERROR(PV($E$13,A2252,,D2252)),0,(PV($E$13,A2252,,D2252)))</f>
        <v/>
      </c>
      <c r="AW2251" s="161">
        <f>+IF(ISERROR(PV($E$13,A2252,,#REF!)),0,(PV($E$13,A2252,,#REF!)))</f>
        <v/>
      </c>
    </row>
    <row r="2252">
      <c r="AV2252" s="161">
        <f>+IF(ISERROR(PV($E$13,A2253,,D2253)),0,(PV($E$13,A2253,,D2253)))</f>
        <v/>
      </c>
      <c r="AW2252" s="161">
        <f>+IF(ISERROR(PV($E$13,A2253,,#REF!)),0,(PV($E$13,A2253,,#REF!)))</f>
        <v/>
      </c>
    </row>
    <row r="2253">
      <c r="AV2253" s="161">
        <f>+IF(ISERROR(PV($E$13,A2254,,D2254)),0,(PV($E$13,A2254,,D2254)))</f>
        <v/>
      </c>
      <c r="AW2253" s="161">
        <f>+IF(ISERROR(PV($E$13,A2254,,#REF!)),0,(PV($E$13,A2254,,#REF!)))</f>
        <v/>
      </c>
    </row>
    <row r="2254">
      <c r="AV2254" s="161">
        <f>+IF(ISERROR(PV($E$13,A2255,,D2255)),0,(PV($E$13,A2255,,D2255)))</f>
        <v/>
      </c>
      <c r="AW2254" s="161">
        <f>+IF(ISERROR(PV($E$13,A2255,,#REF!)),0,(PV($E$13,A2255,,#REF!)))</f>
        <v/>
      </c>
    </row>
    <row r="2255">
      <c r="AV2255" s="161">
        <f>+IF(ISERROR(PV($E$13,A2256,,D2256)),0,(PV($E$13,A2256,,D2256)))</f>
        <v/>
      </c>
      <c r="AW2255" s="161">
        <f>+IF(ISERROR(PV($E$13,A2256,,#REF!)),0,(PV($E$13,A2256,,#REF!)))</f>
        <v/>
      </c>
    </row>
    <row r="2256">
      <c r="AV2256" s="161">
        <f>+IF(ISERROR(PV($E$13,A2257,,D2257)),0,(PV($E$13,A2257,,D2257)))</f>
        <v/>
      </c>
      <c r="AW2256" s="161">
        <f>+IF(ISERROR(PV($E$13,A2257,,#REF!)),0,(PV($E$13,A2257,,#REF!)))</f>
        <v/>
      </c>
    </row>
    <row r="2257">
      <c r="AV2257" s="161">
        <f>+IF(ISERROR(PV($E$13,A2258,,D2258)),0,(PV($E$13,A2258,,D2258)))</f>
        <v/>
      </c>
      <c r="AW2257" s="161">
        <f>+IF(ISERROR(PV($E$13,A2258,,#REF!)),0,(PV($E$13,A2258,,#REF!)))</f>
        <v/>
      </c>
    </row>
    <row r="2258">
      <c r="AV2258" s="161">
        <f>+IF(ISERROR(PV($E$13,A2259,,D2259)),0,(PV($E$13,A2259,,D2259)))</f>
        <v/>
      </c>
      <c r="AW2258" s="161">
        <f>+IF(ISERROR(PV($E$13,A2259,,#REF!)),0,(PV($E$13,A2259,,#REF!)))</f>
        <v/>
      </c>
    </row>
    <row r="2259">
      <c r="AV2259" s="161">
        <f>+IF(ISERROR(PV($E$13,A2260,,D2260)),0,(PV($E$13,A2260,,D2260)))</f>
        <v/>
      </c>
      <c r="AW2259" s="161">
        <f>+IF(ISERROR(PV($E$13,A2260,,#REF!)),0,(PV($E$13,A2260,,#REF!)))</f>
        <v/>
      </c>
    </row>
    <row r="2260">
      <c r="AV2260" s="161">
        <f>+IF(ISERROR(PV($E$13,A2261,,D2261)),0,(PV($E$13,A2261,,D2261)))</f>
        <v/>
      </c>
      <c r="AW2260" s="161">
        <f>+IF(ISERROR(PV($E$13,A2261,,#REF!)),0,(PV($E$13,A2261,,#REF!)))</f>
        <v/>
      </c>
    </row>
    <row r="2261">
      <c r="AV2261" s="161">
        <f>+IF(ISERROR(PV($E$13,A2262,,D2262)),0,(PV($E$13,A2262,,D2262)))</f>
        <v/>
      </c>
      <c r="AW2261" s="161">
        <f>+IF(ISERROR(PV($E$13,A2262,,#REF!)),0,(PV($E$13,A2262,,#REF!)))</f>
        <v/>
      </c>
    </row>
    <row r="2262">
      <c r="AV2262" s="161">
        <f>+IF(ISERROR(PV($E$13,A2263,,D2263)),0,(PV($E$13,A2263,,D2263)))</f>
        <v/>
      </c>
      <c r="AW2262" s="161">
        <f>+IF(ISERROR(PV($E$13,A2263,,#REF!)),0,(PV($E$13,A2263,,#REF!)))</f>
        <v/>
      </c>
    </row>
    <row r="2263">
      <c r="AV2263" s="161">
        <f>+IF(ISERROR(PV($E$13,A2264,,D2264)),0,(PV($E$13,A2264,,D2264)))</f>
        <v/>
      </c>
      <c r="AW2263" s="161">
        <f>+IF(ISERROR(PV($E$13,A2264,,#REF!)),0,(PV($E$13,A2264,,#REF!)))</f>
        <v/>
      </c>
    </row>
    <row r="2264">
      <c r="AV2264" s="161">
        <f>+IF(ISERROR(PV($E$13,A2265,,D2265)),0,(PV($E$13,A2265,,D2265)))</f>
        <v/>
      </c>
      <c r="AW2264" s="161">
        <f>+IF(ISERROR(PV($E$13,A2265,,#REF!)),0,(PV($E$13,A2265,,#REF!)))</f>
        <v/>
      </c>
    </row>
    <row r="2265">
      <c r="AV2265" s="161">
        <f>+IF(ISERROR(PV($E$13,A2266,,D2266)),0,(PV($E$13,A2266,,D2266)))</f>
        <v/>
      </c>
      <c r="AW2265" s="161">
        <f>+IF(ISERROR(PV($E$13,A2266,,#REF!)),0,(PV($E$13,A2266,,#REF!)))</f>
        <v/>
      </c>
    </row>
    <row r="2266">
      <c r="AV2266" s="161">
        <f>+IF(ISERROR(PV($E$13,A2267,,D2267)),0,(PV($E$13,A2267,,D2267)))</f>
        <v/>
      </c>
      <c r="AW2266" s="161">
        <f>+IF(ISERROR(PV($E$13,A2267,,#REF!)),0,(PV($E$13,A2267,,#REF!)))</f>
        <v/>
      </c>
    </row>
    <row r="2267">
      <c r="AV2267" s="161">
        <f>+IF(ISERROR(PV($E$13,A2268,,D2268)),0,(PV($E$13,A2268,,D2268)))</f>
        <v/>
      </c>
      <c r="AW2267" s="161">
        <f>+IF(ISERROR(PV($E$13,A2268,,#REF!)),0,(PV($E$13,A2268,,#REF!)))</f>
        <v/>
      </c>
    </row>
    <row r="2268">
      <c r="AV2268" s="161">
        <f>+IF(ISERROR(PV($E$13,A2269,,D2269)),0,(PV($E$13,A2269,,D2269)))</f>
        <v/>
      </c>
      <c r="AW2268" s="161">
        <f>+IF(ISERROR(PV($E$13,A2269,,#REF!)),0,(PV($E$13,A2269,,#REF!)))</f>
        <v/>
      </c>
    </row>
    <row r="2269">
      <c r="AV2269" s="161">
        <f>+IF(ISERROR(PV($E$13,A2270,,D2270)),0,(PV($E$13,A2270,,D2270)))</f>
        <v/>
      </c>
      <c r="AW2269" s="161">
        <f>+IF(ISERROR(PV($E$13,A2270,,#REF!)),0,(PV($E$13,A2270,,#REF!)))</f>
        <v/>
      </c>
    </row>
    <row r="2270">
      <c r="AV2270" s="161">
        <f>+IF(ISERROR(PV($E$13,A2271,,D2271)),0,(PV($E$13,A2271,,D2271)))</f>
        <v/>
      </c>
      <c r="AW2270" s="161">
        <f>+IF(ISERROR(PV($E$13,A2271,,#REF!)),0,(PV($E$13,A2271,,#REF!)))</f>
        <v/>
      </c>
    </row>
    <row r="2271">
      <c r="AV2271" s="161">
        <f>+IF(ISERROR(PV($E$13,A2272,,D2272)),0,(PV($E$13,A2272,,D2272)))</f>
        <v/>
      </c>
      <c r="AW2271" s="161">
        <f>+IF(ISERROR(PV($E$13,A2272,,#REF!)),0,(PV($E$13,A2272,,#REF!)))</f>
        <v/>
      </c>
    </row>
    <row r="2272">
      <c r="AV2272" s="161">
        <f>+IF(ISERROR(PV($E$13,A2273,,D2273)),0,(PV($E$13,A2273,,D2273)))</f>
        <v/>
      </c>
      <c r="AW2272" s="161">
        <f>+IF(ISERROR(PV($E$13,A2273,,#REF!)),0,(PV($E$13,A2273,,#REF!)))</f>
        <v/>
      </c>
    </row>
    <row r="2273">
      <c r="AV2273" s="161">
        <f>+IF(ISERROR(PV($E$13,A2274,,D2274)),0,(PV($E$13,A2274,,D2274)))</f>
        <v/>
      </c>
      <c r="AW2273" s="161">
        <f>+IF(ISERROR(PV($E$13,A2274,,#REF!)),0,(PV($E$13,A2274,,#REF!)))</f>
        <v/>
      </c>
    </row>
    <row r="2274">
      <c r="AV2274" s="161">
        <f>+IF(ISERROR(PV($E$13,A2275,,D2275)),0,(PV($E$13,A2275,,D2275)))</f>
        <v/>
      </c>
      <c r="AW2274" s="161">
        <f>+IF(ISERROR(PV($E$13,A2275,,#REF!)),0,(PV($E$13,A2275,,#REF!)))</f>
        <v/>
      </c>
    </row>
    <row r="2275">
      <c r="AV2275" s="161">
        <f>+IF(ISERROR(PV($E$13,A2276,,D2276)),0,(PV($E$13,A2276,,D2276)))</f>
        <v/>
      </c>
      <c r="AW2275" s="161">
        <f>+IF(ISERROR(PV($E$13,A2276,,#REF!)),0,(PV($E$13,A2276,,#REF!)))</f>
        <v/>
      </c>
    </row>
    <row r="2276">
      <c r="AV2276" s="161">
        <f>+IF(ISERROR(PV($E$13,A2277,,D2277)),0,(PV($E$13,A2277,,D2277)))</f>
        <v/>
      </c>
      <c r="AW2276" s="161">
        <f>+IF(ISERROR(PV($E$13,A2277,,#REF!)),0,(PV($E$13,A2277,,#REF!)))</f>
        <v/>
      </c>
    </row>
    <row r="2277">
      <c r="AV2277" s="161">
        <f>+IF(ISERROR(PV($E$13,A2278,,D2278)),0,(PV($E$13,A2278,,D2278)))</f>
        <v/>
      </c>
      <c r="AW2277" s="161">
        <f>+IF(ISERROR(PV($E$13,A2278,,#REF!)),0,(PV($E$13,A2278,,#REF!)))</f>
        <v/>
      </c>
    </row>
    <row r="2278">
      <c r="AV2278" s="161">
        <f>+IF(ISERROR(PV($E$13,A2279,,D2279)),0,(PV($E$13,A2279,,D2279)))</f>
        <v/>
      </c>
      <c r="AW2278" s="161">
        <f>+IF(ISERROR(PV($E$13,A2279,,#REF!)),0,(PV($E$13,A2279,,#REF!)))</f>
        <v/>
      </c>
    </row>
    <row r="2279">
      <c r="AV2279" s="161">
        <f>+IF(ISERROR(PV($E$13,A2280,,D2280)),0,(PV($E$13,A2280,,D2280)))</f>
        <v/>
      </c>
      <c r="AW2279" s="161">
        <f>+IF(ISERROR(PV($E$13,A2280,,#REF!)),0,(PV($E$13,A2280,,#REF!)))</f>
        <v/>
      </c>
    </row>
    <row r="2280">
      <c r="AV2280" s="161">
        <f>+IF(ISERROR(PV($E$13,A2281,,D2281)),0,(PV($E$13,A2281,,D2281)))</f>
        <v/>
      </c>
      <c r="AW2280" s="161">
        <f>+IF(ISERROR(PV($E$13,A2281,,#REF!)),0,(PV($E$13,A2281,,#REF!)))</f>
        <v/>
      </c>
    </row>
    <row r="2281">
      <c r="AV2281" s="161">
        <f>+IF(ISERROR(PV($E$13,A2282,,D2282)),0,(PV($E$13,A2282,,D2282)))</f>
        <v/>
      </c>
      <c r="AW2281" s="161">
        <f>+IF(ISERROR(PV($E$13,A2282,,#REF!)),0,(PV($E$13,A2282,,#REF!)))</f>
        <v/>
      </c>
    </row>
    <row r="2282">
      <c r="AV2282" s="161">
        <f>+IF(ISERROR(PV($E$13,A2283,,D2283)),0,(PV($E$13,A2283,,D2283)))</f>
        <v/>
      </c>
      <c r="AW2282" s="161">
        <f>+IF(ISERROR(PV($E$13,A2283,,#REF!)),0,(PV($E$13,A2283,,#REF!)))</f>
        <v/>
      </c>
    </row>
    <row r="2283">
      <c r="AV2283" s="161">
        <f>+IF(ISERROR(PV($E$13,A2284,,D2284)),0,(PV($E$13,A2284,,D2284)))</f>
        <v/>
      </c>
      <c r="AW2283" s="161">
        <f>+IF(ISERROR(PV($E$13,A2284,,#REF!)),0,(PV($E$13,A2284,,#REF!)))</f>
        <v/>
      </c>
    </row>
    <row r="2284">
      <c r="AV2284" s="161">
        <f>+IF(ISERROR(PV($E$13,A2285,,D2285)),0,(PV($E$13,A2285,,D2285)))</f>
        <v/>
      </c>
      <c r="AW2284" s="161">
        <f>+IF(ISERROR(PV($E$13,A2285,,#REF!)),0,(PV($E$13,A2285,,#REF!)))</f>
        <v/>
      </c>
    </row>
    <row r="2285">
      <c r="AV2285" s="161">
        <f>+IF(ISERROR(PV($E$13,A2286,,D2286)),0,(PV($E$13,A2286,,D2286)))</f>
        <v/>
      </c>
      <c r="AW2285" s="161">
        <f>+IF(ISERROR(PV($E$13,A2286,,#REF!)),0,(PV($E$13,A2286,,#REF!)))</f>
        <v/>
      </c>
    </row>
    <row r="2286">
      <c r="AV2286" s="161">
        <f>+IF(ISERROR(PV($E$13,A2287,,D2287)),0,(PV($E$13,A2287,,D2287)))</f>
        <v/>
      </c>
      <c r="AW2286" s="161">
        <f>+IF(ISERROR(PV($E$13,A2287,,#REF!)),0,(PV($E$13,A2287,,#REF!)))</f>
        <v/>
      </c>
    </row>
    <row r="2287">
      <c r="AV2287" s="161">
        <f>+IF(ISERROR(PV($E$13,A2288,,D2288)),0,(PV($E$13,A2288,,D2288)))</f>
        <v/>
      </c>
      <c r="AW2287" s="161">
        <f>+IF(ISERROR(PV($E$13,A2288,,#REF!)),0,(PV($E$13,A2288,,#REF!)))</f>
        <v/>
      </c>
    </row>
    <row r="2288">
      <c r="AV2288" s="161">
        <f>+IF(ISERROR(PV($E$13,A2289,,D2289)),0,(PV($E$13,A2289,,D2289)))</f>
        <v/>
      </c>
      <c r="AW2288" s="161">
        <f>+IF(ISERROR(PV($E$13,A2289,,#REF!)),0,(PV($E$13,A2289,,#REF!)))</f>
        <v/>
      </c>
    </row>
    <row r="2289">
      <c r="AV2289" s="161">
        <f>+IF(ISERROR(PV($E$13,A2290,,D2290)),0,(PV($E$13,A2290,,D2290)))</f>
        <v/>
      </c>
      <c r="AW2289" s="161">
        <f>+IF(ISERROR(PV($E$13,A2290,,#REF!)),0,(PV($E$13,A2290,,#REF!)))</f>
        <v/>
      </c>
    </row>
    <row r="2290">
      <c r="AV2290" s="161">
        <f>+IF(ISERROR(PV($E$13,A2291,,D2291)),0,(PV($E$13,A2291,,D2291)))</f>
        <v/>
      </c>
      <c r="AW2290" s="161">
        <f>+IF(ISERROR(PV($E$13,A2291,,#REF!)),0,(PV($E$13,A2291,,#REF!)))</f>
        <v/>
      </c>
    </row>
    <row r="2291">
      <c r="AV2291" s="161">
        <f>+IF(ISERROR(PV($E$13,A2292,,D2292)),0,(PV($E$13,A2292,,D2292)))</f>
        <v/>
      </c>
      <c r="AW2291" s="161">
        <f>+IF(ISERROR(PV($E$13,A2292,,#REF!)),0,(PV($E$13,A2292,,#REF!)))</f>
        <v/>
      </c>
    </row>
    <row r="2292">
      <c r="AV2292" s="161">
        <f>+IF(ISERROR(PV($E$13,A2293,,D2293)),0,(PV($E$13,A2293,,D2293)))</f>
        <v/>
      </c>
      <c r="AW2292" s="161">
        <f>+IF(ISERROR(PV($E$13,A2293,,#REF!)),0,(PV($E$13,A2293,,#REF!)))</f>
        <v/>
      </c>
    </row>
    <row r="2293">
      <c r="AV2293" s="161">
        <f>+IF(ISERROR(PV($E$13,A2294,,D2294)),0,(PV($E$13,A2294,,D2294)))</f>
        <v/>
      </c>
      <c r="AW2293" s="161">
        <f>+IF(ISERROR(PV($E$13,A2294,,#REF!)),0,(PV($E$13,A2294,,#REF!)))</f>
        <v/>
      </c>
    </row>
    <row r="2294">
      <c r="AV2294" s="161">
        <f>+IF(ISERROR(PV($E$13,A2295,,D2295)),0,(PV($E$13,A2295,,D2295)))</f>
        <v/>
      </c>
      <c r="AW2294" s="161">
        <f>+IF(ISERROR(PV($E$13,A2295,,#REF!)),0,(PV($E$13,A2295,,#REF!)))</f>
        <v/>
      </c>
    </row>
    <row r="2295">
      <c r="AV2295" s="161">
        <f>+IF(ISERROR(PV($E$13,A2296,,D2296)),0,(PV($E$13,A2296,,D2296)))</f>
        <v/>
      </c>
      <c r="AW2295" s="161">
        <f>+IF(ISERROR(PV($E$13,A2296,,#REF!)),0,(PV($E$13,A2296,,#REF!)))</f>
        <v/>
      </c>
    </row>
    <row r="2296">
      <c r="AV2296" s="161">
        <f>+IF(ISERROR(PV($E$13,A2297,,D2297)),0,(PV($E$13,A2297,,D2297)))</f>
        <v/>
      </c>
      <c r="AW2296" s="161">
        <f>+IF(ISERROR(PV($E$13,A2297,,#REF!)),0,(PV($E$13,A2297,,#REF!)))</f>
        <v/>
      </c>
    </row>
    <row r="2297">
      <c r="AV2297" s="161">
        <f>+IF(ISERROR(PV($E$13,A2298,,D2298)),0,(PV($E$13,A2298,,D2298)))</f>
        <v/>
      </c>
      <c r="AW2297" s="161">
        <f>+IF(ISERROR(PV($E$13,A2298,,#REF!)),0,(PV($E$13,A2298,,#REF!)))</f>
        <v/>
      </c>
    </row>
    <row r="2298">
      <c r="AV2298" s="161">
        <f>+IF(ISERROR(PV($E$13,A2299,,D2299)),0,(PV($E$13,A2299,,D2299)))</f>
        <v/>
      </c>
      <c r="AW2298" s="161">
        <f>+IF(ISERROR(PV($E$13,A2299,,#REF!)),0,(PV($E$13,A2299,,#REF!)))</f>
        <v/>
      </c>
    </row>
    <row r="2299">
      <c r="AV2299" s="161">
        <f>+IF(ISERROR(PV($E$13,A2300,,D2300)),0,(PV($E$13,A2300,,D2300)))</f>
        <v/>
      </c>
      <c r="AW2299" s="161">
        <f>+IF(ISERROR(PV($E$13,A2300,,#REF!)),0,(PV($E$13,A2300,,#REF!)))</f>
        <v/>
      </c>
    </row>
    <row r="2300">
      <c r="AV2300" s="161">
        <f>+IF(ISERROR(PV($E$13,A2301,,D2301)),0,(PV($E$13,A2301,,D2301)))</f>
        <v/>
      </c>
      <c r="AW2300" s="161">
        <f>+IF(ISERROR(PV($E$13,A2301,,#REF!)),0,(PV($E$13,A2301,,#REF!)))</f>
        <v/>
      </c>
    </row>
    <row r="2301">
      <c r="AV2301" s="161">
        <f>+IF(ISERROR(PV($E$13,A2302,,D2302)),0,(PV($E$13,A2302,,D2302)))</f>
        <v/>
      </c>
      <c r="AW2301" s="161">
        <f>+IF(ISERROR(PV($E$13,A2302,,#REF!)),0,(PV($E$13,A2302,,#REF!)))</f>
        <v/>
      </c>
    </row>
    <row r="2302">
      <c r="AV2302" s="161">
        <f>+IF(ISERROR(PV($E$13,A2303,,D2303)),0,(PV($E$13,A2303,,D2303)))</f>
        <v/>
      </c>
      <c r="AW2302" s="161">
        <f>+IF(ISERROR(PV($E$13,A2303,,#REF!)),0,(PV($E$13,A2303,,#REF!)))</f>
        <v/>
      </c>
    </row>
    <row r="2303">
      <c r="AV2303" s="161">
        <f>+IF(ISERROR(PV($E$13,A2304,,D2304)),0,(PV($E$13,A2304,,D2304)))</f>
        <v/>
      </c>
      <c r="AW2303" s="161">
        <f>+IF(ISERROR(PV($E$13,A2304,,#REF!)),0,(PV($E$13,A2304,,#REF!)))</f>
        <v/>
      </c>
    </row>
    <row r="2304">
      <c r="AV2304" s="161">
        <f>+IF(ISERROR(PV($E$13,A2305,,D2305)),0,(PV($E$13,A2305,,D2305)))</f>
        <v/>
      </c>
      <c r="AW2304" s="161">
        <f>+IF(ISERROR(PV($E$13,A2305,,#REF!)),0,(PV($E$13,A2305,,#REF!)))</f>
        <v/>
      </c>
    </row>
    <row r="2305">
      <c r="AV2305" s="161">
        <f>+IF(ISERROR(PV($E$13,A2306,,D2306)),0,(PV($E$13,A2306,,D2306)))</f>
        <v/>
      </c>
      <c r="AW2305" s="161">
        <f>+IF(ISERROR(PV($E$13,A2306,,#REF!)),0,(PV($E$13,A2306,,#REF!)))</f>
        <v/>
      </c>
    </row>
    <row r="2306">
      <c r="AV2306" s="161">
        <f>+IF(ISERROR(PV($E$13,A2307,,D2307)),0,(PV($E$13,A2307,,D2307)))</f>
        <v/>
      </c>
      <c r="AW2306" s="161">
        <f>+IF(ISERROR(PV($E$13,A2307,,#REF!)),0,(PV($E$13,A2307,,#REF!)))</f>
        <v/>
      </c>
    </row>
    <row r="2307">
      <c r="AV2307" s="161">
        <f>+IF(ISERROR(PV($E$13,A2308,,D2308)),0,(PV($E$13,A2308,,D2308)))</f>
        <v/>
      </c>
      <c r="AW2307" s="161">
        <f>+IF(ISERROR(PV($E$13,A2308,,#REF!)),0,(PV($E$13,A2308,,#REF!)))</f>
        <v/>
      </c>
    </row>
    <row r="2308">
      <c r="AV2308" s="161">
        <f>+IF(ISERROR(PV($E$13,A2309,,D2309)),0,(PV($E$13,A2309,,D2309)))</f>
        <v/>
      </c>
      <c r="AW2308" s="161">
        <f>+IF(ISERROR(PV($E$13,A2309,,#REF!)),0,(PV($E$13,A2309,,#REF!)))</f>
        <v/>
      </c>
    </row>
    <row r="2309">
      <c r="AV2309" s="161">
        <f>+IF(ISERROR(PV($E$13,A2310,,D2310)),0,(PV($E$13,A2310,,D2310)))</f>
        <v/>
      </c>
      <c r="AW2309" s="161">
        <f>+IF(ISERROR(PV($E$13,A2310,,#REF!)),0,(PV($E$13,A2310,,#REF!)))</f>
        <v/>
      </c>
    </row>
    <row r="2310">
      <c r="AV2310" s="161">
        <f>+IF(ISERROR(PV($E$13,A2311,,D2311)),0,(PV($E$13,A2311,,D2311)))</f>
        <v/>
      </c>
      <c r="AW2310" s="161">
        <f>+IF(ISERROR(PV($E$13,A2311,,#REF!)),0,(PV($E$13,A2311,,#REF!)))</f>
        <v/>
      </c>
    </row>
    <row r="2311">
      <c r="AV2311" s="161">
        <f>+IF(ISERROR(PV($E$13,A2312,,D2312)),0,(PV($E$13,A2312,,D2312)))</f>
        <v/>
      </c>
      <c r="AW2311" s="161">
        <f>+IF(ISERROR(PV($E$13,A2312,,#REF!)),0,(PV($E$13,A2312,,#REF!)))</f>
        <v/>
      </c>
    </row>
    <row r="2312">
      <c r="AV2312" s="161">
        <f>+IF(ISERROR(PV($E$13,A2313,,D2313)),0,(PV($E$13,A2313,,D2313)))</f>
        <v/>
      </c>
      <c r="AW2312" s="161">
        <f>+IF(ISERROR(PV($E$13,A2313,,#REF!)),0,(PV($E$13,A2313,,#REF!)))</f>
        <v/>
      </c>
    </row>
    <row r="2313">
      <c r="AV2313" s="161">
        <f>+IF(ISERROR(PV($E$13,A2314,,D2314)),0,(PV($E$13,A2314,,D2314)))</f>
        <v/>
      </c>
      <c r="AW2313" s="161">
        <f>+IF(ISERROR(PV($E$13,A2314,,#REF!)),0,(PV($E$13,A2314,,#REF!)))</f>
        <v/>
      </c>
    </row>
    <row r="2314">
      <c r="AV2314" s="161">
        <f>+IF(ISERROR(PV($E$13,A2315,,D2315)),0,(PV($E$13,A2315,,D2315)))</f>
        <v/>
      </c>
      <c r="AW2314" s="161">
        <f>+IF(ISERROR(PV($E$13,A2315,,#REF!)),0,(PV($E$13,A2315,,#REF!)))</f>
        <v/>
      </c>
    </row>
    <row r="2315">
      <c r="AV2315" s="161">
        <f>+IF(ISERROR(PV($E$13,A2316,,D2316)),0,(PV($E$13,A2316,,D2316)))</f>
        <v/>
      </c>
      <c r="AW2315" s="161">
        <f>+IF(ISERROR(PV($E$13,A2316,,#REF!)),0,(PV($E$13,A2316,,#REF!)))</f>
        <v/>
      </c>
    </row>
    <row r="2316">
      <c r="AV2316" s="161">
        <f>+IF(ISERROR(PV($E$13,A2317,,D2317)),0,(PV($E$13,A2317,,D2317)))</f>
        <v/>
      </c>
      <c r="AW2316" s="161">
        <f>+IF(ISERROR(PV($E$13,A2317,,#REF!)),0,(PV($E$13,A2317,,#REF!)))</f>
        <v/>
      </c>
    </row>
    <row r="2317">
      <c r="AV2317" s="161">
        <f>+IF(ISERROR(PV($E$13,A2318,,D2318)),0,(PV($E$13,A2318,,D2318)))</f>
        <v/>
      </c>
      <c r="AW2317" s="161">
        <f>+IF(ISERROR(PV($E$13,A2318,,#REF!)),0,(PV($E$13,A2318,,#REF!)))</f>
        <v/>
      </c>
    </row>
    <row r="2318">
      <c r="AV2318" s="161">
        <f>+IF(ISERROR(PV($E$13,A2319,,D2319)),0,(PV($E$13,A2319,,D2319)))</f>
        <v/>
      </c>
      <c r="AW2318" s="161">
        <f>+IF(ISERROR(PV($E$13,A2319,,#REF!)),0,(PV($E$13,A2319,,#REF!)))</f>
        <v/>
      </c>
    </row>
    <row r="2319">
      <c r="AV2319" s="161">
        <f>+IF(ISERROR(PV($E$13,A2320,,D2320)),0,(PV($E$13,A2320,,D2320)))</f>
        <v/>
      </c>
      <c r="AW2319" s="161">
        <f>+IF(ISERROR(PV($E$13,A2320,,#REF!)),0,(PV($E$13,A2320,,#REF!)))</f>
        <v/>
      </c>
    </row>
    <row r="2320">
      <c r="AV2320" s="161">
        <f>+IF(ISERROR(PV($E$13,A2321,,D2321)),0,(PV($E$13,A2321,,D2321)))</f>
        <v/>
      </c>
      <c r="AW2320" s="161">
        <f>+IF(ISERROR(PV($E$13,A2321,,#REF!)),0,(PV($E$13,A2321,,#REF!)))</f>
        <v/>
      </c>
    </row>
    <row r="2321">
      <c r="AV2321" s="161">
        <f>+IF(ISERROR(PV($E$13,A2322,,D2322)),0,(PV($E$13,A2322,,D2322)))</f>
        <v/>
      </c>
      <c r="AW2321" s="161">
        <f>+IF(ISERROR(PV($E$13,A2322,,#REF!)),0,(PV($E$13,A2322,,#REF!)))</f>
        <v/>
      </c>
    </row>
    <row r="2322">
      <c r="AV2322" s="161">
        <f>+IF(ISERROR(PV($E$13,A2323,,D2323)),0,(PV($E$13,A2323,,D2323)))</f>
        <v/>
      </c>
      <c r="AW2322" s="161">
        <f>+IF(ISERROR(PV($E$13,A2323,,#REF!)),0,(PV($E$13,A2323,,#REF!)))</f>
        <v/>
      </c>
    </row>
    <row r="2323">
      <c r="AV2323" s="161">
        <f>+IF(ISERROR(PV($E$13,A2324,,D2324)),0,(PV($E$13,A2324,,D2324)))</f>
        <v/>
      </c>
      <c r="AW2323" s="161">
        <f>+IF(ISERROR(PV($E$13,A2324,,#REF!)),0,(PV($E$13,A2324,,#REF!)))</f>
        <v/>
      </c>
    </row>
    <row r="2324">
      <c r="AV2324" s="161">
        <f>+IF(ISERROR(PV($E$13,A2325,,D2325)),0,(PV($E$13,A2325,,D2325)))</f>
        <v/>
      </c>
      <c r="AW2324" s="161">
        <f>+IF(ISERROR(PV($E$13,A2325,,#REF!)),0,(PV($E$13,A2325,,#REF!)))</f>
        <v/>
      </c>
    </row>
    <row r="2325">
      <c r="AV2325" s="161">
        <f>+IF(ISERROR(PV($E$13,A2326,,D2326)),0,(PV($E$13,A2326,,D2326)))</f>
        <v/>
      </c>
      <c r="AW2325" s="161">
        <f>+IF(ISERROR(PV($E$13,A2326,,#REF!)),0,(PV($E$13,A2326,,#REF!)))</f>
        <v/>
      </c>
    </row>
    <row r="2326">
      <c r="AV2326" s="161">
        <f>+IF(ISERROR(PV($E$13,A2327,,D2327)),0,(PV($E$13,A2327,,D2327)))</f>
        <v/>
      </c>
      <c r="AW2326" s="161">
        <f>+IF(ISERROR(PV($E$13,A2327,,#REF!)),0,(PV($E$13,A2327,,#REF!)))</f>
        <v/>
      </c>
    </row>
    <row r="2327">
      <c r="AV2327" s="161">
        <f>+IF(ISERROR(PV($E$13,A2328,,D2328)),0,(PV($E$13,A2328,,D2328)))</f>
        <v/>
      </c>
      <c r="AW2327" s="161">
        <f>+IF(ISERROR(PV($E$13,A2328,,#REF!)),0,(PV($E$13,A2328,,#REF!)))</f>
        <v/>
      </c>
    </row>
    <row r="2328">
      <c r="AV2328" s="161">
        <f>+IF(ISERROR(PV($E$13,A2329,,D2329)),0,(PV($E$13,A2329,,D2329)))</f>
        <v/>
      </c>
      <c r="AW2328" s="161">
        <f>+IF(ISERROR(PV($E$13,A2329,,#REF!)),0,(PV($E$13,A2329,,#REF!)))</f>
        <v/>
      </c>
    </row>
    <row r="2329">
      <c r="AV2329" s="161">
        <f>+IF(ISERROR(PV($E$13,A2330,,D2330)),0,(PV($E$13,A2330,,D2330)))</f>
        <v/>
      </c>
      <c r="AW2329" s="161">
        <f>+IF(ISERROR(PV($E$13,A2330,,#REF!)),0,(PV($E$13,A2330,,#REF!)))</f>
        <v/>
      </c>
    </row>
    <row r="2330">
      <c r="AV2330" s="161">
        <f>+IF(ISERROR(PV($E$13,A2331,,D2331)),0,(PV($E$13,A2331,,D2331)))</f>
        <v/>
      </c>
      <c r="AW2330" s="161">
        <f>+IF(ISERROR(PV($E$13,A2331,,#REF!)),0,(PV($E$13,A2331,,#REF!)))</f>
        <v/>
      </c>
    </row>
    <row r="2331">
      <c r="AV2331" s="161">
        <f>+IF(ISERROR(PV($E$13,A2332,,D2332)),0,(PV($E$13,A2332,,D2332)))</f>
        <v/>
      </c>
      <c r="AW2331" s="161">
        <f>+IF(ISERROR(PV($E$13,A2332,,#REF!)),0,(PV($E$13,A2332,,#REF!)))</f>
        <v/>
      </c>
    </row>
    <row r="2332">
      <c r="AV2332" s="161">
        <f>+IF(ISERROR(PV($E$13,A2333,,D2333)),0,(PV($E$13,A2333,,D2333)))</f>
        <v/>
      </c>
      <c r="AW2332" s="161">
        <f>+IF(ISERROR(PV($E$13,A2333,,#REF!)),0,(PV($E$13,A2333,,#REF!)))</f>
        <v/>
      </c>
    </row>
    <row r="2333">
      <c r="AV2333" s="161">
        <f>+IF(ISERROR(PV($E$13,A2334,,D2334)),0,(PV($E$13,A2334,,D2334)))</f>
        <v/>
      </c>
      <c r="AW2333" s="161">
        <f>+IF(ISERROR(PV($E$13,A2334,,#REF!)),0,(PV($E$13,A2334,,#REF!)))</f>
        <v/>
      </c>
    </row>
    <row r="2334">
      <c r="AV2334" s="161">
        <f>+IF(ISERROR(PV($E$13,A2335,,D2335)),0,(PV($E$13,A2335,,D2335)))</f>
        <v/>
      </c>
      <c r="AW2334" s="161">
        <f>+IF(ISERROR(PV($E$13,A2335,,#REF!)),0,(PV($E$13,A2335,,#REF!)))</f>
        <v/>
      </c>
    </row>
    <row r="2335">
      <c r="AV2335" s="161">
        <f>+IF(ISERROR(PV($E$13,A2336,,D2336)),0,(PV($E$13,A2336,,D2336)))</f>
        <v/>
      </c>
      <c r="AW2335" s="161">
        <f>+IF(ISERROR(PV($E$13,A2336,,#REF!)),0,(PV($E$13,A2336,,#REF!)))</f>
        <v/>
      </c>
    </row>
    <row r="2336">
      <c r="AV2336" s="161">
        <f>+IF(ISERROR(PV($E$13,A2337,,D2337)),0,(PV($E$13,A2337,,D2337)))</f>
        <v/>
      </c>
      <c r="AW2336" s="161">
        <f>+IF(ISERROR(PV($E$13,A2337,,#REF!)),0,(PV($E$13,A2337,,#REF!)))</f>
        <v/>
      </c>
    </row>
    <row r="2337">
      <c r="AV2337" s="161">
        <f>+IF(ISERROR(PV($E$13,A2338,,D2338)),0,(PV($E$13,A2338,,D2338)))</f>
        <v/>
      </c>
      <c r="AW2337" s="161">
        <f>+IF(ISERROR(PV($E$13,A2338,,#REF!)),0,(PV($E$13,A2338,,#REF!)))</f>
        <v/>
      </c>
    </row>
    <row r="2338">
      <c r="AV2338" s="161">
        <f>+IF(ISERROR(PV($E$13,A2339,,D2339)),0,(PV($E$13,A2339,,D2339)))</f>
        <v/>
      </c>
      <c r="AW2338" s="161">
        <f>+IF(ISERROR(PV($E$13,A2339,,#REF!)),0,(PV($E$13,A2339,,#REF!)))</f>
        <v/>
      </c>
    </row>
    <row r="2339">
      <c r="AV2339" s="161">
        <f>+IF(ISERROR(PV($E$13,A2340,,D2340)),0,(PV($E$13,A2340,,D2340)))</f>
        <v/>
      </c>
      <c r="AW2339" s="161">
        <f>+IF(ISERROR(PV($E$13,A2340,,#REF!)),0,(PV($E$13,A2340,,#REF!)))</f>
        <v/>
      </c>
    </row>
    <row r="2340">
      <c r="AV2340" s="161">
        <f>+IF(ISERROR(PV($E$13,A2341,,D2341)),0,(PV($E$13,A2341,,D2341)))</f>
        <v/>
      </c>
      <c r="AW2340" s="161">
        <f>+IF(ISERROR(PV($E$13,A2341,,#REF!)),0,(PV($E$13,A2341,,#REF!)))</f>
        <v/>
      </c>
    </row>
    <row r="2341">
      <c r="AV2341" s="161">
        <f>+IF(ISERROR(PV($E$13,A2342,,D2342)),0,(PV($E$13,A2342,,D2342)))</f>
        <v/>
      </c>
      <c r="AW2341" s="161">
        <f>+IF(ISERROR(PV($E$13,A2342,,#REF!)),0,(PV($E$13,A2342,,#REF!)))</f>
        <v/>
      </c>
    </row>
    <row r="2342">
      <c r="AV2342" s="161">
        <f>+IF(ISERROR(PV($E$13,A2343,,D2343)),0,(PV($E$13,A2343,,D2343)))</f>
        <v/>
      </c>
      <c r="AW2342" s="161">
        <f>+IF(ISERROR(PV($E$13,A2343,,#REF!)),0,(PV($E$13,A2343,,#REF!)))</f>
        <v/>
      </c>
    </row>
    <row r="2343">
      <c r="AV2343" s="161">
        <f>+IF(ISERROR(PV($E$13,A2344,,D2344)),0,(PV($E$13,A2344,,D2344)))</f>
        <v/>
      </c>
      <c r="AW2343" s="161">
        <f>+IF(ISERROR(PV($E$13,A2344,,#REF!)),0,(PV($E$13,A2344,,#REF!)))</f>
        <v/>
      </c>
    </row>
    <row r="2344">
      <c r="AV2344" s="161">
        <f>+IF(ISERROR(PV($E$13,A2345,,D2345)),0,(PV($E$13,A2345,,D2345)))</f>
        <v/>
      </c>
      <c r="AW2344" s="161">
        <f>+IF(ISERROR(PV($E$13,A2345,,#REF!)),0,(PV($E$13,A2345,,#REF!)))</f>
        <v/>
      </c>
    </row>
    <row r="2345">
      <c r="AV2345" s="161">
        <f>+IF(ISERROR(PV($E$13,A2346,,D2346)),0,(PV($E$13,A2346,,D2346)))</f>
        <v/>
      </c>
      <c r="AW2345" s="161">
        <f>+IF(ISERROR(PV($E$13,A2346,,#REF!)),0,(PV($E$13,A2346,,#REF!)))</f>
        <v/>
      </c>
    </row>
    <row r="2346">
      <c r="AV2346" s="161">
        <f>+IF(ISERROR(PV($E$13,A2347,,D2347)),0,(PV($E$13,A2347,,D2347)))</f>
        <v/>
      </c>
      <c r="AW2346" s="161">
        <f>+IF(ISERROR(PV($E$13,A2347,,#REF!)),0,(PV($E$13,A2347,,#REF!)))</f>
        <v/>
      </c>
    </row>
    <row r="2347">
      <c r="AV2347" s="161">
        <f>+IF(ISERROR(PV($E$13,A2348,,D2348)),0,(PV($E$13,A2348,,D2348)))</f>
        <v/>
      </c>
      <c r="AW2347" s="161">
        <f>+IF(ISERROR(PV($E$13,A2348,,#REF!)),0,(PV($E$13,A2348,,#REF!)))</f>
        <v/>
      </c>
    </row>
    <row r="2348">
      <c r="AV2348" s="161">
        <f>+IF(ISERROR(PV($E$13,A2349,,D2349)),0,(PV($E$13,A2349,,D2349)))</f>
        <v/>
      </c>
      <c r="AW2348" s="161">
        <f>+IF(ISERROR(PV($E$13,A2349,,#REF!)),0,(PV($E$13,A2349,,#REF!)))</f>
        <v/>
      </c>
    </row>
    <row r="2349">
      <c r="AV2349" s="161">
        <f>+IF(ISERROR(PV($E$13,A2350,,D2350)),0,(PV($E$13,A2350,,D2350)))</f>
        <v/>
      </c>
      <c r="AW2349" s="161">
        <f>+IF(ISERROR(PV($E$13,A2350,,#REF!)),0,(PV($E$13,A2350,,#REF!)))</f>
        <v/>
      </c>
    </row>
    <row r="2350">
      <c r="AV2350" s="161">
        <f>+IF(ISERROR(PV($E$13,A2351,,D2351)),0,(PV($E$13,A2351,,D2351)))</f>
        <v/>
      </c>
      <c r="AW2350" s="161">
        <f>+IF(ISERROR(PV($E$13,A2351,,#REF!)),0,(PV($E$13,A2351,,#REF!)))</f>
        <v/>
      </c>
    </row>
    <row r="2351">
      <c r="AV2351" s="161">
        <f>+IF(ISERROR(PV($E$13,A2352,,D2352)),0,(PV($E$13,A2352,,D2352)))</f>
        <v/>
      </c>
      <c r="AW2351" s="161">
        <f>+IF(ISERROR(PV($E$13,A2352,,#REF!)),0,(PV($E$13,A2352,,#REF!)))</f>
        <v/>
      </c>
    </row>
    <row r="2352">
      <c r="AV2352" s="161">
        <f>+IF(ISERROR(PV($E$13,A2353,,D2353)),0,(PV($E$13,A2353,,D2353)))</f>
        <v/>
      </c>
      <c r="AW2352" s="161">
        <f>+IF(ISERROR(PV($E$13,A2353,,#REF!)),0,(PV($E$13,A2353,,#REF!)))</f>
        <v/>
      </c>
    </row>
    <row r="2353">
      <c r="AV2353" s="161">
        <f>+IF(ISERROR(PV($E$13,A2354,,D2354)),0,(PV($E$13,A2354,,D2354)))</f>
        <v/>
      </c>
      <c r="AW2353" s="161">
        <f>+IF(ISERROR(PV($E$13,A2354,,#REF!)),0,(PV($E$13,A2354,,#REF!)))</f>
        <v/>
      </c>
    </row>
    <row r="2354">
      <c r="AV2354" s="161">
        <f>+IF(ISERROR(PV($E$13,A2355,,D2355)),0,(PV($E$13,A2355,,D2355)))</f>
        <v/>
      </c>
      <c r="AW2354" s="161">
        <f>+IF(ISERROR(PV($E$13,A2355,,#REF!)),0,(PV($E$13,A2355,,#REF!)))</f>
        <v/>
      </c>
    </row>
    <row r="2355">
      <c r="AV2355" s="161">
        <f>+IF(ISERROR(PV($E$13,A2356,,D2356)),0,(PV($E$13,A2356,,D2356)))</f>
        <v/>
      </c>
      <c r="AW2355" s="161">
        <f>+IF(ISERROR(PV($E$13,A2356,,#REF!)),0,(PV($E$13,A2356,,#REF!)))</f>
        <v/>
      </c>
    </row>
    <row r="2356">
      <c r="AV2356" s="161">
        <f>+IF(ISERROR(PV($E$13,A2357,,D2357)),0,(PV($E$13,A2357,,D2357)))</f>
        <v/>
      </c>
      <c r="AW2356" s="161">
        <f>+IF(ISERROR(PV($E$13,A2357,,#REF!)),0,(PV($E$13,A2357,,#REF!)))</f>
        <v/>
      </c>
    </row>
    <row r="2357">
      <c r="AV2357" s="161">
        <f>+IF(ISERROR(PV($E$13,A2358,,D2358)),0,(PV($E$13,A2358,,D2358)))</f>
        <v/>
      </c>
      <c r="AW2357" s="161">
        <f>+IF(ISERROR(PV($E$13,A2358,,#REF!)),0,(PV($E$13,A2358,,#REF!)))</f>
        <v/>
      </c>
    </row>
    <row r="2358">
      <c r="AV2358" s="161">
        <f>+IF(ISERROR(PV($E$13,A2359,,D2359)),0,(PV($E$13,A2359,,D2359)))</f>
        <v/>
      </c>
      <c r="AW2358" s="161">
        <f>+IF(ISERROR(PV($E$13,A2359,,#REF!)),0,(PV($E$13,A2359,,#REF!)))</f>
        <v/>
      </c>
    </row>
    <row r="2359">
      <c r="AV2359" s="161">
        <f>+IF(ISERROR(PV($E$13,A2360,,D2360)),0,(PV($E$13,A2360,,D2360)))</f>
        <v/>
      </c>
      <c r="AW2359" s="161">
        <f>+IF(ISERROR(PV($E$13,A2360,,#REF!)),0,(PV($E$13,A2360,,#REF!)))</f>
        <v/>
      </c>
    </row>
    <row r="2360">
      <c r="AV2360" s="161">
        <f>+IF(ISERROR(PV($E$13,A2361,,D2361)),0,(PV($E$13,A2361,,D2361)))</f>
        <v/>
      </c>
      <c r="AW2360" s="161">
        <f>+IF(ISERROR(PV($E$13,A2361,,#REF!)),0,(PV($E$13,A2361,,#REF!)))</f>
        <v/>
      </c>
    </row>
    <row r="2361">
      <c r="AV2361" s="161">
        <f>+IF(ISERROR(PV($E$13,A2362,,D2362)),0,(PV($E$13,A2362,,D2362)))</f>
        <v/>
      </c>
      <c r="AW2361" s="161">
        <f>+IF(ISERROR(PV($E$13,A2362,,#REF!)),0,(PV($E$13,A2362,,#REF!)))</f>
        <v/>
      </c>
    </row>
    <row r="2362">
      <c r="AV2362" s="161">
        <f>+IF(ISERROR(PV($E$13,A2363,,D2363)),0,(PV($E$13,A2363,,D2363)))</f>
        <v/>
      </c>
      <c r="AW2362" s="161">
        <f>+IF(ISERROR(PV($E$13,A2363,,#REF!)),0,(PV($E$13,A2363,,#REF!)))</f>
        <v/>
      </c>
    </row>
    <row r="2363">
      <c r="AV2363" s="161">
        <f>+IF(ISERROR(PV($E$13,A2364,,D2364)),0,(PV($E$13,A2364,,D2364)))</f>
        <v/>
      </c>
      <c r="AW2363" s="161">
        <f>+IF(ISERROR(PV($E$13,A2364,,#REF!)),0,(PV($E$13,A2364,,#REF!)))</f>
        <v/>
      </c>
    </row>
    <row r="2364">
      <c r="AV2364" s="161">
        <f>+IF(ISERROR(PV($E$13,A2365,,D2365)),0,(PV($E$13,A2365,,D2365)))</f>
        <v/>
      </c>
      <c r="AW2364" s="161">
        <f>+IF(ISERROR(PV($E$13,A2365,,#REF!)),0,(PV($E$13,A2365,,#REF!)))</f>
        <v/>
      </c>
    </row>
    <row r="2365">
      <c r="AV2365" s="161">
        <f>+IF(ISERROR(PV($E$13,A2366,,D2366)),0,(PV($E$13,A2366,,D2366)))</f>
        <v/>
      </c>
      <c r="AW2365" s="161">
        <f>+IF(ISERROR(PV($E$13,A2366,,#REF!)),0,(PV($E$13,A2366,,#REF!)))</f>
        <v/>
      </c>
    </row>
    <row r="2366">
      <c r="AV2366" s="161">
        <f>+IF(ISERROR(PV($E$13,A2367,,D2367)),0,(PV($E$13,A2367,,D2367)))</f>
        <v/>
      </c>
      <c r="AW2366" s="161">
        <f>+IF(ISERROR(PV($E$13,A2367,,#REF!)),0,(PV($E$13,A2367,,#REF!)))</f>
        <v/>
      </c>
    </row>
    <row r="2367">
      <c r="AV2367" s="161">
        <f>+IF(ISERROR(PV($E$13,A2368,,D2368)),0,(PV($E$13,A2368,,D2368)))</f>
        <v/>
      </c>
      <c r="AW2367" s="161">
        <f>+IF(ISERROR(PV($E$13,A2368,,#REF!)),0,(PV($E$13,A2368,,#REF!)))</f>
        <v/>
      </c>
    </row>
    <row r="2368">
      <c r="AV2368" s="161">
        <f>+IF(ISERROR(PV($E$13,A2369,,D2369)),0,(PV($E$13,A2369,,D2369)))</f>
        <v/>
      </c>
      <c r="AW2368" s="161">
        <f>+IF(ISERROR(PV($E$13,A2369,,#REF!)),0,(PV($E$13,A2369,,#REF!)))</f>
        <v/>
      </c>
    </row>
    <row r="2369">
      <c r="AV2369" s="161">
        <f>+IF(ISERROR(PV($E$13,A2370,,D2370)),0,(PV($E$13,A2370,,D2370)))</f>
        <v/>
      </c>
      <c r="AW2369" s="161">
        <f>+IF(ISERROR(PV($E$13,A2370,,#REF!)),0,(PV($E$13,A2370,,#REF!)))</f>
        <v/>
      </c>
    </row>
    <row r="2370">
      <c r="AV2370" s="161">
        <f>+IF(ISERROR(PV($E$13,A2371,,D2371)),0,(PV($E$13,A2371,,D2371)))</f>
        <v/>
      </c>
      <c r="AW2370" s="161">
        <f>+IF(ISERROR(PV($E$13,A2371,,#REF!)),0,(PV($E$13,A2371,,#REF!)))</f>
        <v/>
      </c>
    </row>
    <row r="2371">
      <c r="AV2371" s="161">
        <f>+IF(ISERROR(PV($E$13,A2372,,D2372)),0,(PV($E$13,A2372,,D2372)))</f>
        <v/>
      </c>
      <c r="AW2371" s="161">
        <f>+IF(ISERROR(PV($E$13,A2372,,#REF!)),0,(PV($E$13,A2372,,#REF!)))</f>
        <v/>
      </c>
    </row>
    <row r="2372">
      <c r="AV2372" s="161">
        <f>+IF(ISERROR(PV($E$13,A2373,,D2373)),0,(PV($E$13,A2373,,D2373)))</f>
        <v/>
      </c>
      <c r="AW2372" s="161">
        <f>+IF(ISERROR(PV($E$13,A2373,,#REF!)),0,(PV($E$13,A2373,,#REF!)))</f>
        <v/>
      </c>
    </row>
    <row r="2373">
      <c r="AV2373" s="161">
        <f>+IF(ISERROR(PV($E$13,A2374,,D2374)),0,(PV($E$13,A2374,,D2374)))</f>
        <v/>
      </c>
      <c r="AW2373" s="161">
        <f>+IF(ISERROR(PV($E$13,A2374,,#REF!)),0,(PV($E$13,A2374,,#REF!)))</f>
        <v/>
      </c>
    </row>
    <row r="2374">
      <c r="AV2374" s="161">
        <f>+IF(ISERROR(PV($E$13,A2375,,D2375)),0,(PV($E$13,A2375,,D2375)))</f>
        <v/>
      </c>
      <c r="AW2374" s="161">
        <f>+IF(ISERROR(PV($E$13,A2375,,#REF!)),0,(PV($E$13,A2375,,#REF!)))</f>
        <v/>
      </c>
    </row>
    <row r="2375">
      <c r="AV2375" s="161">
        <f>+IF(ISERROR(PV($E$13,A2376,,D2376)),0,(PV($E$13,A2376,,D2376)))</f>
        <v/>
      </c>
      <c r="AW2375" s="161">
        <f>+IF(ISERROR(PV($E$13,A2376,,#REF!)),0,(PV($E$13,A2376,,#REF!)))</f>
        <v/>
      </c>
    </row>
    <row r="2376">
      <c r="AV2376" s="161">
        <f>+IF(ISERROR(PV($E$13,A2377,,D2377)),0,(PV($E$13,A2377,,D2377)))</f>
        <v/>
      </c>
      <c r="AW2376" s="161">
        <f>+IF(ISERROR(PV($E$13,A2377,,#REF!)),0,(PV($E$13,A2377,,#REF!)))</f>
        <v/>
      </c>
    </row>
    <row r="2377">
      <c r="AV2377" s="161">
        <f>+IF(ISERROR(PV($E$13,A2378,,D2378)),0,(PV($E$13,A2378,,D2378)))</f>
        <v/>
      </c>
      <c r="AW2377" s="161">
        <f>+IF(ISERROR(PV($E$13,A2378,,#REF!)),0,(PV($E$13,A2378,,#REF!)))</f>
        <v/>
      </c>
    </row>
    <row r="2378">
      <c r="AV2378" s="161">
        <f>+IF(ISERROR(PV($E$13,A2379,,D2379)),0,(PV($E$13,A2379,,D2379)))</f>
        <v/>
      </c>
      <c r="AW2378" s="161">
        <f>+IF(ISERROR(PV($E$13,A2379,,#REF!)),0,(PV($E$13,A2379,,#REF!)))</f>
        <v/>
      </c>
    </row>
    <row r="2379">
      <c r="AV2379" s="161">
        <f>+IF(ISERROR(PV($E$13,A2380,,D2380)),0,(PV($E$13,A2380,,D2380)))</f>
        <v/>
      </c>
      <c r="AW2379" s="161">
        <f>+IF(ISERROR(PV($E$13,A2380,,#REF!)),0,(PV($E$13,A2380,,#REF!)))</f>
        <v/>
      </c>
    </row>
    <row r="2380">
      <c r="AV2380" s="161">
        <f>+IF(ISERROR(PV($E$13,A2381,,D2381)),0,(PV($E$13,A2381,,D2381)))</f>
        <v/>
      </c>
      <c r="AW2380" s="161">
        <f>+IF(ISERROR(PV($E$13,A2381,,#REF!)),0,(PV($E$13,A2381,,#REF!)))</f>
        <v/>
      </c>
    </row>
    <row r="2381">
      <c r="AV2381" s="161">
        <f>+IF(ISERROR(PV($E$13,A2382,,D2382)),0,(PV($E$13,A2382,,D2382)))</f>
        <v/>
      </c>
      <c r="AW2381" s="161">
        <f>+IF(ISERROR(PV($E$13,A2382,,#REF!)),0,(PV($E$13,A2382,,#REF!)))</f>
        <v/>
      </c>
    </row>
    <row r="2382">
      <c r="AV2382" s="161">
        <f>+IF(ISERROR(PV($E$13,A2383,,D2383)),0,(PV($E$13,A2383,,D2383)))</f>
        <v/>
      </c>
      <c r="AW2382" s="161">
        <f>+IF(ISERROR(PV($E$13,A2383,,#REF!)),0,(PV($E$13,A2383,,#REF!)))</f>
        <v/>
      </c>
    </row>
    <row r="2383">
      <c r="AV2383" s="161">
        <f>+IF(ISERROR(PV($E$13,A2384,,D2384)),0,(PV($E$13,A2384,,D2384)))</f>
        <v/>
      </c>
      <c r="AW2383" s="161">
        <f>+IF(ISERROR(PV($E$13,A2384,,#REF!)),0,(PV($E$13,A2384,,#REF!)))</f>
        <v/>
      </c>
    </row>
    <row r="2384">
      <c r="AV2384" s="161">
        <f>+IF(ISERROR(PV($E$13,A2385,,D2385)),0,(PV($E$13,A2385,,D2385)))</f>
        <v/>
      </c>
      <c r="AW2384" s="161">
        <f>+IF(ISERROR(PV($E$13,A2385,,#REF!)),0,(PV($E$13,A2385,,#REF!)))</f>
        <v/>
      </c>
    </row>
    <row r="2385">
      <c r="AV2385" s="161">
        <f>+IF(ISERROR(PV($E$13,A2386,,D2386)),0,(PV($E$13,A2386,,D2386)))</f>
        <v/>
      </c>
      <c r="AW2385" s="161">
        <f>+IF(ISERROR(PV($E$13,A2386,,#REF!)),0,(PV($E$13,A2386,,#REF!)))</f>
        <v/>
      </c>
    </row>
    <row r="2386">
      <c r="AV2386" s="161">
        <f>+IF(ISERROR(PV($E$13,A2387,,D2387)),0,(PV($E$13,A2387,,D2387)))</f>
        <v/>
      </c>
      <c r="AW2386" s="161">
        <f>+IF(ISERROR(PV($E$13,A2387,,#REF!)),0,(PV($E$13,A2387,,#REF!)))</f>
        <v/>
      </c>
    </row>
    <row r="2387">
      <c r="AV2387" s="161">
        <f>+IF(ISERROR(PV($E$13,A2388,,D2388)),0,(PV($E$13,A2388,,D2388)))</f>
        <v/>
      </c>
      <c r="AW2387" s="161">
        <f>+IF(ISERROR(PV($E$13,A2388,,#REF!)),0,(PV($E$13,A2388,,#REF!)))</f>
        <v/>
      </c>
    </row>
    <row r="2388">
      <c r="AV2388" s="161">
        <f>+IF(ISERROR(PV($E$13,A2389,,D2389)),0,(PV($E$13,A2389,,D2389)))</f>
        <v/>
      </c>
      <c r="AW2388" s="161">
        <f>+IF(ISERROR(PV($E$13,A2389,,#REF!)),0,(PV($E$13,A2389,,#REF!)))</f>
        <v/>
      </c>
    </row>
    <row r="2389">
      <c r="AV2389" s="161">
        <f>+IF(ISERROR(PV($E$13,A2390,,D2390)),0,(PV($E$13,A2390,,D2390)))</f>
        <v/>
      </c>
      <c r="AW2389" s="161">
        <f>+IF(ISERROR(PV($E$13,A2390,,#REF!)),0,(PV($E$13,A2390,,#REF!)))</f>
        <v/>
      </c>
    </row>
    <row r="2390">
      <c r="AV2390" s="161">
        <f>+IF(ISERROR(PV($E$13,A2391,,D2391)),0,(PV($E$13,A2391,,D2391)))</f>
        <v/>
      </c>
      <c r="AW2390" s="161">
        <f>+IF(ISERROR(PV($E$13,A2391,,#REF!)),0,(PV($E$13,A2391,,#REF!)))</f>
        <v/>
      </c>
    </row>
    <row r="2391">
      <c r="AV2391" s="161">
        <f>+IF(ISERROR(PV($E$13,A2392,,D2392)),0,(PV($E$13,A2392,,D2392)))</f>
        <v/>
      </c>
      <c r="AW2391" s="161">
        <f>+IF(ISERROR(PV($E$13,A2392,,#REF!)),0,(PV($E$13,A2392,,#REF!)))</f>
        <v/>
      </c>
    </row>
    <row r="2392">
      <c r="AV2392" s="161">
        <f>+IF(ISERROR(PV($E$13,A2393,,D2393)),0,(PV($E$13,A2393,,D2393)))</f>
        <v/>
      </c>
      <c r="AW2392" s="161">
        <f>+IF(ISERROR(PV($E$13,A2393,,#REF!)),0,(PV($E$13,A2393,,#REF!)))</f>
        <v/>
      </c>
    </row>
    <row r="2393">
      <c r="AV2393" s="161">
        <f>+IF(ISERROR(PV($E$13,A2394,,D2394)),0,(PV($E$13,A2394,,D2394)))</f>
        <v/>
      </c>
      <c r="AW2393" s="161">
        <f>+IF(ISERROR(PV($E$13,A2394,,#REF!)),0,(PV($E$13,A2394,,#REF!)))</f>
        <v/>
      </c>
    </row>
    <row r="2394">
      <c r="AV2394" s="161">
        <f>+IF(ISERROR(PV($E$13,A2395,,D2395)),0,(PV($E$13,A2395,,D2395)))</f>
        <v/>
      </c>
      <c r="AW2394" s="161">
        <f>+IF(ISERROR(PV($E$13,A2395,,#REF!)),0,(PV($E$13,A2395,,#REF!)))</f>
        <v/>
      </c>
    </row>
    <row r="2395">
      <c r="AV2395" s="161">
        <f>+IF(ISERROR(PV($E$13,A2396,,D2396)),0,(PV($E$13,A2396,,D2396)))</f>
        <v/>
      </c>
      <c r="AW2395" s="161">
        <f>+IF(ISERROR(PV($E$13,A2396,,#REF!)),0,(PV($E$13,A2396,,#REF!)))</f>
        <v/>
      </c>
    </row>
    <row r="2396">
      <c r="AV2396" s="161">
        <f>+IF(ISERROR(PV($E$13,A2397,,D2397)),0,(PV($E$13,A2397,,D2397)))</f>
        <v/>
      </c>
      <c r="AW2396" s="161">
        <f>+IF(ISERROR(PV($E$13,A2397,,#REF!)),0,(PV($E$13,A2397,,#REF!)))</f>
        <v/>
      </c>
    </row>
    <row r="2397">
      <c r="AV2397" s="161">
        <f>+IF(ISERROR(PV($E$13,A2398,,D2398)),0,(PV($E$13,A2398,,D2398)))</f>
        <v/>
      </c>
      <c r="AW2397" s="161">
        <f>+IF(ISERROR(PV($E$13,A2398,,#REF!)),0,(PV($E$13,A2398,,#REF!)))</f>
        <v/>
      </c>
    </row>
    <row r="2398">
      <c r="AV2398" s="161">
        <f>+IF(ISERROR(PV($E$13,A2399,,D2399)),0,(PV($E$13,A2399,,D2399)))</f>
        <v/>
      </c>
      <c r="AW2398" s="161">
        <f>+IF(ISERROR(PV($E$13,A2399,,#REF!)),0,(PV($E$13,A2399,,#REF!)))</f>
        <v/>
      </c>
    </row>
    <row r="2399">
      <c r="AV2399" s="161">
        <f>+IF(ISERROR(PV($E$13,A2400,,D2400)),0,(PV($E$13,A2400,,D2400)))</f>
        <v/>
      </c>
      <c r="AW2399" s="161">
        <f>+IF(ISERROR(PV($E$13,A2400,,#REF!)),0,(PV($E$13,A2400,,#REF!)))</f>
        <v/>
      </c>
    </row>
    <row r="2400">
      <c r="AV2400" s="161">
        <f>+IF(ISERROR(PV($E$13,A2401,,D2401)),0,(PV($E$13,A2401,,D2401)))</f>
        <v/>
      </c>
      <c r="AW2400" s="161">
        <f>+IF(ISERROR(PV($E$13,A2401,,#REF!)),0,(PV($E$13,A2401,,#REF!)))</f>
        <v/>
      </c>
    </row>
    <row r="2401">
      <c r="AV2401" s="161">
        <f>+IF(ISERROR(PV($E$13,A2402,,D2402)),0,(PV($E$13,A2402,,D2402)))</f>
        <v/>
      </c>
      <c r="AW2401" s="161">
        <f>+IF(ISERROR(PV($E$13,A2402,,#REF!)),0,(PV($E$13,A2402,,#REF!)))</f>
        <v/>
      </c>
    </row>
    <row r="2402">
      <c r="AV2402" s="161">
        <f>+IF(ISERROR(PV($E$13,A2403,,D2403)),0,(PV($E$13,A2403,,D2403)))</f>
        <v/>
      </c>
      <c r="AW2402" s="161">
        <f>+IF(ISERROR(PV($E$13,A2403,,#REF!)),0,(PV($E$13,A2403,,#REF!)))</f>
        <v/>
      </c>
    </row>
    <row r="2403">
      <c r="AV2403" s="161">
        <f>+IF(ISERROR(PV($E$13,A2404,,D2404)),0,(PV($E$13,A2404,,D2404)))</f>
        <v/>
      </c>
      <c r="AW2403" s="161">
        <f>+IF(ISERROR(PV($E$13,A2404,,#REF!)),0,(PV($E$13,A2404,,#REF!)))</f>
        <v/>
      </c>
    </row>
    <row r="2404">
      <c r="AV2404" s="161">
        <f>+IF(ISERROR(PV($E$13,A2405,,D2405)),0,(PV($E$13,A2405,,D2405)))</f>
        <v/>
      </c>
      <c r="AW2404" s="161">
        <f>+IF(ISERROR(PV($E$13,A2405,,#REF!)),0,(PV($E$13,A2405,,#REF!)))</f>
        <v/>
      </c>
    </row>
    <row r="2405">
      <c r="AV2405" s="161">
        <f>+IF(ISERROR(PV($E$13,A2406,,D2406)),0,(PV($E$13,A2406,,D2406)))</f>
        <v/>
      </c>
      <c r="AW2405" s="161">
        <f>+IF(ISERROR(PV($E$13,A2406,,#REF!)),0,(PV($E$13,A2406,,#REF!)))</f>
        <v/>
      </c>
    </row>
    <row r="2406">
      <c r="AV2406" s="161">
        <f>+IF(ISERROR(PV($E$13,A2407,,D2407)),0,(PV($E$13,A2407,,D2407)))</f>
        <v/>
      </c>
      <c r="AW2406" s="161">
        <f>+IF(ISERROR(PV($E$13,A2407,,#REF!)),0,(PV($E$13,A2407,,#REF!)))</f>
        <v/>
      </c>
    </row>
    <row r="2407">
      <c r="AV2407" s="161">
        <f>+IF(ISERROR(PV($E$13,A2408,,D2408)),0,(PV($E$13,A2408,,D2408)))</f>
        <v/>
      </c>
      <c r="AW2407" s="161">
        <f>+IF(ISERROR(PV($E$13,A2408,,#REF!)),0,(PV($E$13,A2408,,#REF!)))</f>
        <v/>
      </c>
    </row>
    <row r="2408">
      <c r="AV2408" s="161">
        <f>+IF(ISERROR(PV($E$13,A2409,,D2409)),0,(PV($E$13,A2409,,D2409)))</f>
        <v/>
      </c>
      <c r="AW2408" s="161">
        <f>+IF(ISERROR(PV($E$13,A2409,,#REF!)),0,(PV($E$13,A2409,,#REF!)))</f>
        <v/>
      </c>
    </row>
    <row r="2409">
      <c r="AV2409" s="161">
        <f>+IF(ISERROR(PV($E$13,A2410,,D2410)),0,(PV($E$13,A2410,,D2410)))</f>
        <v/>
      </c>
      <c r="AW2409" s="161">
        <f>+IF(ISERROR(PV($E$13,A2410,,#REF!)),0,(PV($E$13,A2410,,#REF!)))</f>
        <v/>
      </c>
    </row>
    <row r="2410">
      <c r="AV2410" s="161">
        <f>+IF(ISERROR(PV($E$13,A2411,,D2411)),0,(PV($E$13,A2411,,D2411)))</f>
        <v/>
      </c>
      <c r="AW2410" s="161">
        <f>+IF(ISERROR(PV($E$13,A2411,,#REF!)),0,(PV($E$13,A2411,,#REF!)))</f>
        <v/>
      </c>
    </row>
    <row r="2411">
      <c r="AV2411" s="161">
        <f>+IF(ISERROR(PV($E$13,A2412,,D2412)),0,(PV($E$13,A2412,,D2412)))</f>
        <v/>
      </c>
      <c r="AW2411" s="161">
        <f>+IF(ISERROR(PV($E$13,A2412,,#REF!)),0,(PV($E$13,A2412,,#REF!)))</f>
        <v/>
      </c>
    </row>
    <row r="2412">
      <c r="AV2412" s="161">
        <f>+IF(ISERROR(PV($E$13,A2413,,D2413)),0,(PV($E$13,A2413,,D2413)))</f>
        <v/>
      </c>
      <c r="AW2412" s="161">
        <f>+IF(ISERROR(PV($E$13,A2413,,#REF!)),0,(PV($E$13,A2413,,#REF!)))</f>
        <v/>
      </c>
    </row>
    <row r="2413">
      <c r="AV2413" s="161">
        <f>+IF(ISERROR(PV($E$13,A2414,,D2414)),0,(PV($E$13,A2414,,D2414)))</f>
        <v/>
      </c>
      <c r="AW2413" s="161">
        <f>+IF(ISERROR(PV($E$13,A2414,,#REF!)),0,(PV($E$13,A2414,,#REF!)))</f>
        <v/>
      </c>
    </row>
    <row r="2414">
      <c r="AV2414" s="161">
        <f>+IF(ISERROR(PV($E$13,A2415,,D2415)),0,(PV($E$13,A2415,,D2415)))</f>
        <v/>
      </c>
      <c r="AW2414" s="161">
        <f>+IF(ISERROR(PV($E$13,A2415,,#REF!)),0,(PV($E$13,A2415,,#REF!)))</f>
        <v/>
      </c>
    </row>
    <row r="2415">
      <c r="AV2415" s="161">
        <f>+IF(ISERROR(PV($E$13,A2416,,D2416)),0,(PV($E$13,A2416,,D2416)))</f>
        <v/>
      </c>
      <c r="AW2415" s="161">
        <f>+IF(ISERROR(PV($E$13,A2416,,#REF!)),0,(PV($E$13,A2416,,#REF!)))</f>
        <v/>
      </c>
    </row>
    <row r="2416">
      <c r="AV2416" s="161">
        <f>+IF(ISERROR(PV($E$13,A2417,,D2417)),0,(PV($E$13,A2417,,D2417)))</f>
        <v/>
      </c>
      <c r="AW2416" s="161">
        <f>+IF(ISERROR(PV($E$13,A2417,,#REF!)),0,(PV($E$13,A2417,,#REF!)))</f>
        <v/>
      </c>
    </row>
    <row r="2417">
      <c r="AV2417" s="161">
        <f>+IF(ISERROR(PV($E$13,A2418,,D2418)),0,(PV($E$13,A2418,,D2418)))</f>
        <v/>
      </c>
      <c r="AW2417" s="161">
        <f>+IF(ISERROR(PV($E$13,A2418,,#REF!)),0,(PV($E$13,A2418,,#REF!)))</f>
        <v/>
      </c>
    </row>
    <row r="2418">
      <c r="AV2418" s="161">
        <f>+IF(ISERROR(PV($E$13,A2419,,D2419)),0,(PV($E$13,A2419,,D2419)))</f>
        <v/>
      </c>
      <c r="AW2418" s="161">
        <f>+IF(ISERROR(PV($E$13,A2419,,#REF!)),0,(PV($E$13,A2419,,#REF!)))</f>
        <v/>
      </c>
    </row>
    <row r="2419">
      <c r="AV2419" s="161">
        <f>+IF(ISERROR(PV($E$13,A2420,,D2420)),0,(PV($E$13,A2420,,D2420)))</f>
        <v/>
      </c>
      <c r="AW2419" s="161">
        <f>+IF(ISERROR(PV($E$13,A2420,,#REF!)),0,(PV($E$13,A2420,,#REF!)))</f>
        <v/>
      </c>
    </row>
    <row r="2420">
      <c r="AV2420" s="161">
        <f>+IF(ISERROR(PV($E$13,A2421,,D2421)),0,(PV($E$13,A2421,,D2421)))</f>
        <v/>
      </c>
      <c r="AW2420" s="161">
        <f>+IF(ISERROR(PV($E$13,A2421,,#REF!)),0,(PV($E$13,A2421,,#REF!)))</f>
        <v/>
      </c>
    </row>
    <row r="2421">
      <c r="AV2421" s="161">
        <f>+IF(ISERROR(PV($E$13,A2422,,D2422)),0,(PV($E$13,A2422,,D2422)))</f>
        <v/>
      </c>
      <c r="AW2421" s="161">
        <f>+IF(ISERROR(PV($E$13,A2422,,#REF!)),0,(PV($E$13,A2422,,#REF!)))</f>
        <v/>
      </c>
    </row>
    <row r="2422">
      <c r="AV2422" s="161">
        <f>+IF(ISERROR(PV($E$13,A2423,,D2423)),0,(PV($E$13,A2423,,D2423)))</f>
        <v/>
      </c>
      <c r="AW2422" s="161">
        <f>+IF(ISERROR(PV($E$13,A2423,,#REF!)),0,(PV($E$13,A2423,,#REF!)))</f>
        <v/>
      </c>
    </row>
    <row r="2423">
      <c r="AV2423" s="161">
        <f>+IF(ISERROR(PV($E$13,A2424,,D2424)),0,(PV($E$13,A2424,,D2424)))</f>
        <v/>
      </c>
      <c r="AW2423" s="161">
        <f>+IF(ISERROR(PV($E$13,A2424,,#REF!)),0,(PV($E$13,A2424,,#REF!)))</f>
        <v/>
      </c>
    </row>
    <row r="2424">
      <c r="AV2424" s="161">
        <f>+IF(ISERROR(PV($E$13,A2425,,D2425)),0,(PV($E$13,A2425,,D2425)))</f>
        <v/>
      </c>
      <c r="AW2424" s="161">
        <f>+IF(ISERROR(PV($E$13,A2425,,#REF!)),0,(PV($E$13,A2425,,#REF!)))</f>
        <v/>
      </c>
    </row>
    <row r="2425">
      <c r="AV2425" s="161">
        <f>+IF(ISERROR(PV($E$13,A2426,,D2426)),0,(PV($E$13,A2426,,D2426)))</f>
        <v/>
      </c>
      <c r="AW2425" s="161">
        <f>+IF(ISERROR(PV($E$13,A2426,,#REF!)),0,(PV($E$13,A2426,,#REF!)))</f>
        <v/>
      </c>
    </row>
    <row r="2426">
      <c r="AV2426" s="161">
        <f>+IF(ISERROR(PV($E$13,A2427,,D2427)),0,(PV($E$13,A2427,,D2427)))</f>
        <v/>
      </c>
      <c r="AW2426" s="161">
        <f>+IF(ISERROR(PV($E$13,A2427,,#REF!)),0,(PV($E$13,A2427,,#REF!)))</f>
        <v/>
      </c>
    </row>
    <row r="2427">
      <c r="AV2427" s="161">
        <f>+IF(ISERROR(PV($E$13,A2428,,D2428)),0,(PV($E$13,A2428,,D2428)))</f>
        <v/>
      </c>
      <c r="AW2427" s="161">
        <f>+IF(ISERROR(PV($E$13,A2428,,#REF!)),0,(PV($E$13,A2428,,#REF!)))</f>
        <v/>
      </c>
    </row>
    <row r="2428">
      <c r="AV2428" s="161">
        <f>+IF(ISERROR(PV($E$13,A2429,,D2429)),0,(PV($E$13,A2429,,D2429)))</f>
        <v/>
      </c>
      <c r="AW2428" s="161">
        <f>+IF(ISERROR(PV($E$13,A2429,,#REF!)),0,(PV($E$13,A2429,,#REF!)))</f>
        <v/>
      </c>
    </row>
    <row r="2429">
      <c r="AV2429" s="161">
        <f>+IF(ISERROR(PV($E$13,A2430,,D2430)),0,(PV($E$13,A2430,,D2430)))</f>
        <v/>
      </c>
      <c r="AW2429" s="161">
        <f>+IF(ISERROR(PV($E$13,A2430,,#REF!)),0,(PV($E$13,A2430,,#REF!)))</f>
        <v/>
      </c>
    </row>
    <row r="2430">
      <c r="AV2430" s="161">
        <f>+IF(ISERROR(PV($E$13,A2431,,D2431)),0,(PV($E$13,A2431,,D2431)))</f>
        <v/>
      </c>
      <c r="AW2430" s="161">
        <f>+IF(ISERROR(PV($E$13,A2431,,#REF!)),0,(PV($E$13,A2431,,#REF!)))</f>
        <v/>
      </c>
    </row>
    <row r="2431">
      <c r="AV2431" s="161">
        <f>+IF(ISERROR(PV($E$13,A2432,,D2432)),0,(PV($E$13,A2432,,D2432)))</f>
        <v/>
      </c>
      <c r="AW2431" s="161">
        <f>+IF(ISERROR(PV($E$13,A2432,,#REF!)),0,(PV($E$13,A2432,,#REF!)))</f>
        <v/>
      </c>
    </row>
    <row r="2432">
      <c r="AV2432" s="161">
        <f>+IF(ISERROR(PV($E$13,A2433,,D2433)),0,(PV($E$13,A2433,,D2433)))</f>
        <v/>
      </c>
      <c r="AW2432" s="161">
        <f>+IF(ISERROR(PV($E$13,A2433,,#REF!)),0,(PV($E$13,A2433,,#REF!)))</f>
        <v/>
      </c>
    </row>
    <row r="2433">
      <c r="AV2433" s="161">
        <f>+IF(ISERROR(PV($E$13,A2434,,D2434)),0,(PV($E$13,A2434,,D2434)))</f>
        <v/>
      </c>
      <c r="AW2433" s="161">
        <f>+IF(ISERROR(PV($E$13,A2434,,#REF!)),0,(PV($E$13,A2434,,#REF!)))</f>
        <v/>
      </c>
    </row>
    <row r="2434">
      <c r="AV2434" s="161">
        <f>+IF(ISERROR(PV($E$13,A2435,,D2435)),0,(PV($E$13,A2435,,D2435)))</f>
        <v/>
      </c>
      <c r="AW2434" s="161">
        <f>+IF(ISERROR(PV($E$13,A2435,,#REF!)),0,(PV($E$13,A2435,,#REF!)))</f>
        <v/>
      </c>
    </row>
    <row r="2435">
      <c r="AV2435" s="161">
        <f>+IF(ISERROR(PV($E$13,A2436,,D2436)),0,(PV($E$13,A2436,,D2436)))</f>
        <v/>
      </c>
      <c r="AW2435" s="161">
        <f>+IF(ISERROR(PV($E$13,A2436,,#REF!)),0,(PV($E$13,A2436,,#REF!)))</f>
        <v/>
      </c>
    </row>
    <row r="2436">
      <c r="AV2436" s="161">
        <f>+IF(ISERROR(PV($E$13,A2437,,D2437)),0,(PV($E$13,A2437,,D2437)))</f>
        <v/>
      </c>
      <c r="AW2436" s="161">
        <f>+IF(ISERROR(PV($E$13,A2437,,#REF!)),0,(PV($E$13,A2437,,#REF!)))</f>
        <v/>
      </c>
    </row>
    <row r="2437">
      <c r="AV2437" s="161">
        <f>+IF(ISERROR(PV($E$13,A2438,,D2438)),0,(PV($E$13,A2438,,D2438)))</f>
        <v/>
      </c>
      <c r="AW2437" s="161">
        <f>+IF(ISERROR(PV($E$13,A2438,,#REF!)),0,(PV($E$13,A2438,,#REF!)))</f>
        <v/>
      </c>
    </row>
    <row r="2438">
      <c r="AV2438" s="161">
        <f>+IF(ISERROR(PV($E$13,A2439,,D2439)),0,(PV($E$13,A2439,,D2439)))</f>
        <v/>
      </c>
      <c r="AW2438" s="161">
        <f>+IF(ISERROR(PV($E$13,A2439,,#REF!)),0,(PV($E$13,A2439,,#REF!)))</f>
        <v/>
      </c>
    </row>
    <row r="2439">
      <c r="AV2439" s="161">
        <f>+IF(ISERROR(PV($E$13,A2440,,D2440)),0,(PV($E$13,A2440,,D2440)))</f>
        <v/>
      </c>
      <c r="AW2439" s="161">
        <f>+IF(ISERROR(PV($E$13,A2440,,#REF!)),0,(PV($E$13,A2440,,#REF!)))</f>
        <v/>
      </c>
    </row>
    <row r="2440">
      <c r="AV2440" s="161">
        <f>+IF(ISERROR(PV($E$13,A2441,,D2441)),0,(PV($E$13,A2441,,D2441)))</f>
        <v/>
      </c>
      <c r="AW2440" s="161">
        <f>+IF(ISERROR(PV($E$13,A2441,,#REF!)),0,(PV($E$13,A2441,,#REF!)))</f>
        <v/>
      </c>
    </row>
    <row r="2441">
      <c r="AV2441" s="161">
        <f>+IF(ISERROR(PV($E$13,A2442,,D2442)),0,(PV($E$13,A2442,,D2442)))</f>
        <v/>
      </c>
      <c r="AW2441" s="161">
        <f>+IF(ISERROR(PV($E$13,A2442,,#REF!)),0,(PV($E$13,A2442,,#REF!)))</f>
        <v/>
      </c>
    </row>
    <row r="2442">
      <c r="AV2442" s="161">
        <f>+IF(ISERROR(PV($E$13,A2443,,D2443)),0,(PV($E$13,A2443,,D2443)))</f>
        <v/>
      </c>
      <c r="AW2442" s="161">
        <f>+IF(ISERROR(PV($E$13,A2443,,#REF!)),0,(PV($E$13,A2443,,#REF!)))</f>
        <v/>
      </c>
    </row>
    <row r="2443">
      <c r="AV2443" s="161">
        <f>+IF(ISERROR(PV($E$13,A2444,,D2444)),0,(PV($E$13,A2444,,D2444)))</f>
        <v/>
      </c>
      <c r="AW2443" s="161">
        <f>+IF(ISERROR(PV($E$13,A2444,,#REF!)),0,(PV($E$13,A2444,,#REF!)))</f>
        <v/>
      </c>
    </row>
    <row r="2444">
      <c r="AV2444" s="161">
        <f>+IF(ISERROR(PV($E$13,A2445,,D2445)),0,(PV($E$13,A2445,,D2445)))</f>
        <v/>
      </c>
      <c r="AW2444" s="161">
        <f>+IF(ISERROR(PV($E$13,A2445,,#REF!)),0,(PV($E$13,A2445,,#REF!)))</f>
        <v/>
      </c>
    </row>
    <row r="2445">
      <c r="AV2445" s="161">
        <f>+IF(ISERROR(PV($E$13,A2446,,D2446)),0,(PV($E$13,A2446,,D2446)))</f>
        <v/>
      </c>
      <c r="AW2445" s="161">
        <f>+IF(ISERROR(PV($E$13,A2446,,#REF!)),0,(PV($E$13,A2446,,#REF!)))</f>
        <v/>
      </c>
    </row>
    <row r="2446">
      <c r="AV2446" s="161">
        <f>+IF(ISERROR(PV($E$13,A2447,,D2447)),0,(PV($E$13,A2447,,D2447)))</f>
        <v/>
      </c>
      <c r="AW2446" s="161">
        <f>+IF(ISERROR(PV($E$13,A2447,,#REF!)),0,(PV($E$13,A2447,,#REF!)))</f>
        <v/>
      </c>
    </row>
    <row r="2447">
      <c r="AV2447" s="161">
        <f>+IF(ISERROR(PV($E$13,A2448,,D2448)),0,(PV($E$13,A2448,,D2448)))</f>
        <v/>
      </c>
      <c r="AW2447" s="161">
        <f>+IF(ISERROR(PV($E$13,A2448,,#REF!)),0,(PV($E$13,A2448,,#REF!)))</f>
        <v/>
      </c>
    </row>
    <row r="2448">
      <c r="AV2448" s="161">
        <f>+IF(ISERROR(PV($E$13,A2449,,D2449)),0,(PV($E$13,A2449,,D2449)))</f>
        <v/>
      </c>
      <c r="AW2448" s="161">
        <f>+IF(ISERROR(PV($E$13,A2449,,#REF!)),0,(PV($E$13,A2449,,#REF!)))</f>
        <v/>
      </c>
    </row>
    <row r="2449">
      <c r="AV2449" s="161">
        <f>+IF(ISERROR(PV($E$13,A2450,,D2450)),0,(PV($E$13,A2450,,D2450)))</f>
        <v/>
      </c>
      <c r="AW2449" s="161">
        <f>+IF(ISERROR(PV($E$13,A2450,,#REF!)),0,(PV($E$13,A2450,,#REF!)))</f>
        <v/>
      </c>
    </row>
    <row r="2450">
      <c r="AV2450" s="161">
        <f>+IF(ISERROR(PV($E$13,A2451,,D2451)),0,(PV($E$13,A2451,,D2451)))</f>
        <v/>
      </c>
      <c r="AW2450" s="161">
        <f>+IF(ISERROR(PV($E$13,A2451,,#REF!)),0,(PV($E$13,A2451,,#REF!)))</f>
        <v/>
      </c>
    </row>
    <row r="2451">
      <c r="AV2451" s="161">
        <f>+IF(ISERROR(PV($E$13,A2452,,D2452)),0,(PV($E$13,A2452,,D2452)))</f>
        <v/>
      </c>
      <c r="AW2451" s="161">
        <f>+IF(ISERROR(PV($E$13,A2452,,#REF!)),0,(PV($E$13,A2452,,#REF!)))</f>
        <v/>
      </c>
    </row>
    <row r="2452">
      <c r="AV2452" s="161">
        <f>+IF(ISERROR(PV($E$13,A2453,,D2453)),0,(PV($E$13,A2453,,D2453)))</f>
        <v/>
      </c>
      <c r="AW2452" s="161">
        <f>+IF(ISERROR(PV($E$13,A2453,,#REF!)),0,(PV($E$13,A2453,,#REF!)))</f>
        <v/>
      </c>
    </row>
    <row r="2453">
      <c r="AV2453" s="161">
        <f>+IF(ISERROR(PV($E$13,A2454,,D2454)),0,(PV($E$13,A2454,,D2454)))</f>
        <v/>
      </c>
      <c r="AW2453" s="161">
        <f>+IF(ISERROR(PV($E$13,A2454,,#REF!)),0,(PV($E$13,A2454,,#REF!)))</f>
        <v/>
      </c>
    </row>
    <row r="2454">
      <c r="AV2454" s="161">
        <f>+IF(ISERROR(PV($E$13,A2455,,D2455)),0,(PV($E$13,A2455,,D2455)))</f>
        <v/>
      </c>
      <c r="AW2454" s="161">
        <f>+IF(ISERROR(PV($E$13,A2455,,#REF!)),0,(PV($E$13,A2455,,#REF!)))</f>
        <v/>
      </c>
    </row>
    <row r="2455">
      <c r="AV2455" s="161">
        <f>+IF(ISERROR(PV($E$13,A2456,,D2456)),0,(PV($E$13,A2456,,D2456)))</f>
        <v/>
      </c>
      <c r="AW2455" s="161">
        <f>+IF(ISERROR(PV($E$13,A2456,,#REF!)),0,(PV($E$13,A2456,,#REF!)))</f>
        <v/>
      </c>
    </row>
    <row r="2456">
      <c r="AV2456" s="161">
        <f>+IF(ISERROR(PV($E$13,A2457,,D2457)),0,(PV($E$13,A2457,,D2457)))</f>
        <v/>
      </c>
      <c r="AW2456" s="161">
        <f>+IF(ISERROR(PV($E$13,A2457,,#REF!)),0,(PV($E$13,A2457,,#REF!)))</f>
        <v/>
      </c>
    </row>
    <row r="2457">
      <c r="AV2457" s="161">
        <f>+IF(ISERROR(PV($E$13,A2458,,D2458)),0,(PV($E$13,A2458,,D2458)))</f>
        <v/>
      </c>
      <c r="AW2457" s="161">
        <f>+IF(ISERROR(PV($E$13,A2458,,#REF!)),0,(PV($E$13,A2458,,#REF!)))</f>
        <v/>
      </c>
    </row>
    <row r="2458">
      <c r="AV2458" s="161">
        <f>+IF(ISERROR(PV($E$13,A2459,,D2459)),0,(PV($E$13,A2459,,D2459)))</f>
        <v/>
      </c>
      <c r="AW2458" s="161">
        <f>+IF(ISERROR(PV($E$13,A2459,,#REF!)),0,(PV($E$13,A2459,,#REF!)))</f>
        <v/>
      </c>
    </row>
    <row r="2459">
      <c r="AV2459" s="161">
        <f>+IF(ISERROR(PV($E$13,A2460,,D2460)),0,(PV($E$13,A2460,,D2460)))</f>
        <v/>
      </c>
      <c r="AW2459" s="161">
        <f>+IF(ISERROR(PV($E$13,A2460,,#REF!)),0,(PV($E$13,A2460,,#REF!)))</f>
        <v/>
      </c>
    </row>
    <row r="2460">
      <c r="AV2460" s="161">
        <f>+IF(ISERROR(PV($E$13,A2461,,D2461)),0,(PV($E$13,A2461,,D2461)))</f>
        <v/>
      </c>
      <c r="AW2460" s="161">
        <f>+IF(ISERROR(PV($E$13,A2461,,#REF!)),0,(PV($E$13,A2461,,#REF!)))</f>
        <v/>
      </c>
    </row>
    <row r="2461">
      <c r="AV2461" s="161">
        <f>+IF(ISERROR(PV($E$13,A2462,,D2462)),0,(PV($E$13,A2462,,D2462)))</f>
        <v/>
      </c>
      <c r="AW2461" s="161">
        <f>+IF(ISERROR(PV($E$13,A2462,,#REF!)),0,(PV($E$13,A2462,,#REF!)))</f>
        <v/>
      </c>
    </row>
    <row r="2462">
      <c r="AV2462" s="161">
        <f>+IF(ISERROR(PV($E$13,A2463,,D2463)),0,(PV($E$13,A2463,,D2463)))</f>
        <v/>
      </c>
      <c r="AW2462" s="161">
        <f>+IF(ISERROR(PV($E$13,A2463,,#REF!)),0,(PV($E$13,A2463,,#REF!)))</f>
        <v/>
      </c>
    </row>
    <row r="2463">
      <c r="AV2463" s="161">
        <f>+IF(ISERROR(PV($E$13,A2464,,D2464)),0,(PV($E$13,A2464,,D2464)))</f>
        <v/>
      </c>
      <c r="AW2463" s="161">
        <f>+IF(ISERROR(PV($E$13,A2464,,#REF!)),0,(PV($E$13,A2464,,#REF!)))</f>
        <v/>
      </c>
    </row>
    <row r="2464">
      <c r="AV2464" s="161">
        <f>+IF(ISERROR(PV($E$13,A2465,,D2465)),0,(PV($E$13,A2465,,D2465)))</f>
        <v/>
      </c>
      <c r="AW2464" s="161">
        <f>+IF(ISERROR(PV($E$13,A2465,,#REF!)),0,(PV($E$13,A2465,,#REF!)))</f>
        <v/>
      </c>
    </row>
    <row r="2465">
      <c r="AV2465" s="161">
        <f>+IF(ISERROR(PV($E$13,A2466,,D2466)),0,(PV($E$13,A2466,,D2466)))</f>
        <v/>
      </c>
      <c r="AW2465" s="161">
        <f>+IF(ISERROR(PV($E$13,A2466,,#REF!)),0,(PV($E$13,A2466,,#REF!)))</f>
        <v/>
      </c>
    </row>
    <row r="2466">
      <c r="AV2466" s="161">
        <f>+IF(ISERROR(PV($E$13,A2467,,D2467)),0,(PV($E$13,A2467,,D2467)))</f>
        <v/>
      </c>
      <c r="AW2466" s="161">
        <f>+IF(ISERROR(PV($E$13,A2467,,#REF!)),0,(PV($E$13,A2467,,#REF!)))</f>
        <v/>
      </c>
    </row>
    <row r="2467">
      <c r="AV2467" s="161">
        <f>+IF(ISERROR(PV($E$13,A2468,,D2468)),0,(PV($E$13,A2468,,D2468)))</f>
        <v/>
      </c>
      <c r="AW2467" s="161">
        <f>+IF(ISERROR(PV($E$13,A2468,,#REF!)),0,(PV($E$13,A2468,,#REF!)))</f>
        <v/>
      </c>
    </row>
    <row r="2468">
      <c r="AV2468" s="161">
        <f>+IF(ISERROR(PV($E$13,A2469,,D2469)),0,(PV($E$13,A2469,,D2469)))</f>
        <v/>
      </c>
      <c r="AW2468" s="161">
        <f>+IF(ISERROR(PV($E$13,A2469,,#REF!)),0,(PV($E$13,A2469,,#REF!)))</f>
        <v/>
      </c>
    </row>
    <row r="2469">
      <c r="AV2469" s="161">
        <f>+IF(ISERROR(PV($E$13,A2470,,D2470)),0,(PV($E$13,A2470,,D2470)))</f>
        <v/>
      </c>
      <c r="AW2469" s="161">
        <f>+IF(ISERROR(PV($E$13,A2470,,#REF!)),0,(PV($E$13,A2470,,#REF!)))</f>
        <v/>
      </c>
    </row>
    <row r="2470">
      <c r="AV2470" s="161">
        <f>+IF(ISERROR(PV($E$13,A2471,,D2471)),0,(PV($E$13,A2471,,D2471)))</f>
        <v/>
      </c>
      <c r="AW2470" s="161">
        <f>+IF(ISERROR(PV($E$13,A2471,,#REF!)),0,(PV($E$13,A2471,,#REF!)))</f>
        <v/>
      </c>
    </row>
    <row r="2471">
      <c r="AV2471" s="161">
        <f>+IF(ISERROR(PV($E$13,A2472,,D2472)),0,(PV($E$13,A2472,,D2472)))</f>
        <v/>
      </c>
      <c r="AW2471" s="161">
        <f>+IF(ISERROR(PV($E$13,A2472,,#REF!)),0,(PV($E$13,A2472,,#REF!)))</f>
        <v/>
      </c>
    </row>
    <row r="2472">
      <c r="AV2472" s="161">
        <f>+IF(ISERROR(PV($E$13,A2473,,D2473)),0,(PV($E$13,A2473,,D2473)))</f>
        <v/>
      </c>
      <c r="AW2472" s="161">
        <f>+IF(ISERROR(PV($E$13,A2473,,#REF!)),0,(PV($E$13,A2473,,#REF!)))</f>
        <v/>
      </c>
    </row>
    <row r="2473">
      <c r="AV2473" s="161">
        <f>+IF(ISERROR(PV($E$13,A2474,,D2474)),0,(PV($E$13,A2474,,D2474)))</f>
        <v/>
      </c>
      <c r="AW2473" s="161">
        <f>+IF(ISERROR(PV($E$13,A2474,,#REF!)),0,(PV($E$13,A2474,,#REF!)))</f>
        <v/>
      </c>
    </row>
    <row r="2474">
      <c r="AV2474" s="161">
        <f>+IF(ISERROR(PV($E$13,A2475,,D2475)),0,(PV($E$13,A2475,,D2475)))</f>
        <v/>
      </c>
      <c r="AW2474" s="161">
        <f>+IF(ISERROR(PV($E$13,A2475,,#REF!)),0,(PV($E$13,A2475,,#REF!)))</f>
        <v/>
      </c>
    </row>
    <row r="2475">
      <c r="AV2475" s="161">
        <f>+IF(ISERROR(PV($E$13,A2476,,D2476)),0,(PV($E$13,A2476,,D2476)))</f>
        <v/>
      </c>
      <c r="AW2475" s="161">
        <f>+IF(ISERROR(PV($E$13,A2476,,#REF!)),0,(PV($E$13,A2476,,#REF!)))</f>
        <v/>
      </c>
    </row>
    <row r="2476">
      <c r="AV2476" s="161">
        <f>+IF(ISERROR(PV($E$13,A2477,,D2477)),0,(PV($E$13,A2477,,D2477)))</f>
        <v/>
      </c>
      <c r="AW2476" s="161">
        <f>+IF(ISERROR(PV($E$13,A2477,,#REF!)),0,(PV($E$13,A2477,,#REF!)))</f>
        <v/>
      </c>
    </row>
    <row r="2477">
      <c r="AV2477" s="161">
        <f>+IF(ISERROR(PV($E$13,A2478,,D2478)),0,(PV($E$13,A2478,,D2478)))</f>
        <v/>
      </c>
      <c r="AW2477" s="161">
        <f>+IF(ISERROR(PV($E$13,A2478,,#REF!)),0,(PV($E$13,A2478,,#REF!)))</f>
        <v/>
      </c>
    </row>
    <row r="2478">
      <c r="AV2478" s="161">
        <f>+IF(ISERROR(PV($E$13,A2479,,D2479)),0,(PV($E$13,A2479,,D2479)))</f>
        <v/>
      </c>
      <c r="AW2478" s="161">
        <f>+IF(ISERROR(PV($E$13,A2479,,#REF!)),0,(PV($E$13,A2479,,#REF!)))</f>
        <v/>
      </c>
    </row>
    <row r="2479">
      <c r="AV2479" s="161">
        <f>+IF(ISERROR(PV($E$13,A2480,,D2480)),0,(PV($E$13,A2480,,D2480)))</f>
        <v/>
      </c>
      <c r="AW2479" s="161">
        <f>+IF(ISERROR(PV($E$13,A2480,,#REF!)),0,(PV($E$13,A2480,,#REF!)))</f>
        <v/>
      </c>
    </row>
    <row r="2480">
      <c r="AV2480" s="161">
        <f>+IF(ISERROR(PV($E$13,A2481,,D2481)),0,(PV($E$13,A2481,,D2481)))</f>
        <v/>
      </c>
      <c r="AW2480" s="161">
        <f>+IF(ISERROR(PV($E$13,A2481,,#REF!)),0,(PV($E$13,A2481,,#REF!)))</f>
        <v/>
      </c>
    </row>
    <row r="2481">
      <c r="AV2481" s="161">
        <f>+IF(ISERROR(PV($E$13,A2482,,D2482)),0,(PV($E$13,A2482,,D2482)))</f>
        <v/>
      </c>
      <c r="AW2481" s="161">
        <f>+IF(ISERROR(PV($E$13,A2482,,#REF!)),0,(PV($E$13,A2482,,#REF!)))</f>
        <v/>
      </c>
    </row>
    <row r="2482">
      <c r="AV2482" s="161">
        <f>+IF(ISERROR(PV($E$13,A2483,,D2483)),0,(PV($E$13,A2483,,D2483)))</f>
        <v/>
      </c>
      <c r="AW2482" s="161">
        <f>+IF(ISERROR(PV($E$13,A2483,,#REF!)),0,(PV($E$13,A2483,,#REF!)))</f>
        <v/>
      </c>
    </row>
    <row r="2483">
      <c r="AV2483" s="161">
        <f>+IF(ISERROR(PV($E$13,A2484,,D2484)),0,(PV($E$13,A2484,,D2484)))</f>
        <v/>
      </c>
      <c r="AW2483" s="161">
        <f>+IF(ISERROR(PV($E$13,A2484,,#REF!)),0,(PV($E$13,A2484,,#REF!)))</f>
        <v/>
      </c>
    </row>
    <row r="2484">
      <c r="AV2484" s="161">
        <f>+IF(ISERROR(PV($E$13,A2485,,D2485)),0,(PV($E$13,A2485,,D2485)))</f>
        <v/>
      </c>
      <c r="AW2484" s="161">
        <f>+IF(ISERROR(PV($E$13,A2485,,#REF!)),0,(PV($E$13,A2485,,#REF!)))</f>
        <v/>
      </c>
    </row>
    <row r="2485">
      <c r="AV2485" s="161">
        <f>+IF(ISERROR(PV($E$13,A2486,,D2486)),0,(PV($E$13,A2486,,D2486)))</f>
        <v/>
      </c>
      <c r="AW2485" s="161">
        <f>+IF(ISERROR(PV($E$13,A2486,,#REF!)),0,(PV($E$13,A2486,,#REF!)))</f>
        <v/>
      </c>
    </row>
    <row r="2486">
      <c r="AV2486" s="161">
        <f>+IF(ISERROR(PV($E$13,A2487,,D2487)),0,(PV($E$13,A2487,,D2487)))</f>
        <v/>
      </c>
      <c r="AW2486" s="161">
        <f>+IF(ISERROR(PV($E$13,A2487,,#REF!)),0,(PV($E$13,A2487,,#REF!)))</f>
        <v/>
      </c>
    </row>
    <row r="2487">
      <c r="AV2487" s="161">
        <f>+IF(ISERROR(PV($E$13,A2488,,D2488)),0,(PV($E$13,A2488,,D2488)))</f>
        <v/>
      </c>
      <c r="AW2487" s="161">
        <f>+IF(ISERROR(PV($E$13,A2488,,#REF!)),0,(PV($E$13,A2488,,#REF!)))</f>
        <v/>
      </c>
    </row>
    <row r="2488">
      <c r="AV2488" s="161">
        <f>+IF(ISERROR(PV($E$13,A2489,,D2489)),0,(PV($E$13,A2489,,D2489)))</f>
        <v/>
      </c>
      <c r="AW2488" s="161">
        <f>+IF(ISERROR(PV($E$13,A2489,,#REF!)),0,(PV($E$13,A2489,,#REF!)))</f>
        <v/>
      </c>
    </row>
    <row r="2489">
      <c r="AV2489" s="161">
        <f>+IF(ISERROR(PV($E$13,A2490,,D2490)),0,(PV($E$13,A2490,,D2490)))</f>
        <v/>
      </c>
      <c r="AW2489" s="161">
        <f>+IF(ISERROR(PV($E$13,A2490,,#REF!)),0,(PV($E$13,A2490,,#REF!)))</f>
        <v/>
      </c>
    </row>
    <row r="2490">
      <c r="AV2490" s="161">
        <f>+IF(ISERROR(PV($E$13,A2491,,D2491)),0,(PV($E$13,A2491,,D2491)))</f>
        <v/>
      </c>
      <c r="AW2490" s="161">
        <f>+IF(ISERROR(PV($E$13,A2491,,#REF!)),0,(PV($E$13,A2491,,#REF!)))</f>
        <v/>
      </c>
    </row>
    <row r="2491">
      <c r="AV2491" s="161">
        <f>+IF(ISERROR(PV($E$13,A2492,,D2492)),0,(PV($E$13,A2492,,D2492)))</f>
        <v/>
      </c>
      <c r="AW2491" s="161">
        <f>+IF(ISERROR(PV($E$13,A2492,,#REF!)),0,(PV($E$13,A2492,,#REF!)))</f>
        <v/>
      </c>
    </row>
    <row r="2492">
      <c r="AV2492" s="161">
        <f>+IF(ISERROR(PV($E$13,A2493,,D2493)),0,(PV($E$13,A2493,,D2493)))</f>
        <v/>
      </c>
      <c r="AW2492" s="161">
        <f>+IF(ISERROR(PV($E$13,A2493,,#REF!)),0,(PV($E$13,A2493,,#REF!)))</f>
        <v/>
      </c>
    </row>
    <row r="2493">
      <c r="AV2493" s="161">
        <f>+IF(ISERROR(PV($E$13,A2494,,D2494)),0,(PV($E$13,A2494,,D2494)))</f>
        <v/>
      </c>
      <c r="AW2493" s="161">
        <f>+IF(ISERROR(PV($E$13,A2494,,#REF!)),0,(PV($E$13,A2494,,#REF!)))</f>
        <v/>
      </c>
    </row>
    <row r="2494">
      <c r="AV2494" s="161">
        <f>+IF(ISERROR(PV($E$13,A2495,,D2495)),0,(PV($E$13,A2495,,D2495)))</f>
        <v/>
      </c>
      <c r="AW2494" s="161">
        <f>+IF(ISERROR(PV($E$13,A2495,,#REF!)),0,(PV($E$13,A2495,,#REF!)))</f>
        <v/>
      </c>
    </row>
    <row r="2495">
      <c r="AV2495" s="161">
        <f>+IF(ISERROR(PV($E$13,A2496,,D2496)),0,(PV($E$13,A2496,,D2496)))</f>
        <v/>
      </c>
      <c r="AW2495" s="161">
        <f>+IF(ISERROR(PV($E$13,A2496,,#REF!)),0,(PV($E$13,A2496,,#REF!)))</f>
        <v/>
      </c>
    </row>
    <row r="2496">
      <c r="AV2496" s="161">
        <f>+IF(ISERROR(PV($E$13,A2497,,D2497)),0,(PV($E$13,A2497,,D2497)))</f>
        <v/>
      </c>
      <c r="AW2496" s="161">
        <f>+IF(ISERROR(PV($E$13,A2497,,#REF!)),0,(PV($E$13,A2497,,#REF!)))</f>
        <v/>
      </c>
    </row>
    <row r="2497">
      <c r="AV2497" s="161">
        <f>+IF(ISERROR(PV($E$13,A2498,,D2498)),0,(PV($E$13,A2498,,D2498)))</f>
        <v/>
      </c>
      <c r="AW2497" s="161">
        <f>+IF(ISERROR(PV($E$13,A2498,,#REF!)),0,(PV($E$13,A2498,,#REF!)))</f>
        <v/>
      </c>
    </row>
    <row r="2498">
      <c r="AV2498" s="161">
        <f>+IF(ISERROR(PV($E$13,A2499,,D2499)),0,(PV($E$13,A2499,,D2499)))</f>
        <v/>
      </c>
      <c r="AW2498" s="161">
        <f>+IF(ISERROR(PV($E$13,A2499,,#REF!)),0,(PV($E$13,A2499,,#REF!)))</f>
        <v/>
      </c>
    </row>
    <row r="2499">
      <c r="AV2499" s="161">
        <f>+IF(ISERROR(PV($E$13,A2500,,D2500)),0,(PV($E$13,A2500,,D2500)))</f>
        <v/>
      </c>
      <c r="AW2499" s="161">
        <f>+IF(ISERROR(PV($E$13,A2500,,#REF!)),0,(PV($E$13,A2500,,#REF!)))</f>
        <v/>
      </c>
    </row>
    <row r="2500">
      <c r="AV2500" s="161">
        <f>+IF(ISERROR(PV($E$13,A2501,,D2501)),0,(PV($E$13,A2501,,D2501)))</f>
        <v/>
      </c>
      <c r="AW2500" s="161">
        <f>+IF(ISERROR(PV($E$13,A2501,,#REF!)),0,(PV($E$13,A2501,,#REF!)))</f>
        <v/>
      </c>
    </row>
    <row r="2501">
      <c r="AV2501" s="161">
        <f>+IF(ISERROR(PV($E$13,A2502,,D2502)),0,(PV($E$13,A2502,,D2502)))</f>
        <v/>
      </c>
      <c r="AW2501" s="161">
        <f>+IF(ISERROR(PV($E$13,A2502,,#REF!)),0,(PV($E$13,A2502,,#REF!)))</f>
        <v/>
      </c>
    </row>
    <row r="2502">
      <c r="AV2502" s="161">
        <f>+IF(ISERROR(PV($E$13,A2503,,D2503)),0,(PV($E$13,A2503,,D2503)))</f>
        <v/>
      </c>
      <c r="AW2502" s="161">
        <f>+IF(ISERROR(PV($E$13,A2503,,#REF!)),0,(PV($E$13,A2503,,#REF!)))</f>
        <v/>
      </c>
    </row>
    <row r="2503">
      <c r="AV2503" s="161">
        <f>+IF(ISERROR(PV($E$13,A2504,,D2504)),0,(PV($E$13,A2504,,D2504)))</f>
        <v/>
      </c>
      <c r="AW2503" s="161">
        <f>+IF(ISERROR(PV($E$13,A2504,,#REF!)),0,(PV($E$13,A2504,,#REF!)))</f>
        <v/>
      </c>
    </row>
    <row r="2504">
      <c r="AV2504" s="161">
        <f>+IF(ISERROR(PV($E$13,A2505,,D2505)),0,(PV($E$13,A2505,,D2505)))</f>
        <v/>
      </c>
      <c r="AW2504" s="161">
        <f>+IF(ISERROR(PV($E$13,A2505,,#REF!)),0,(PV($E$13,A2505,,#REF!)))</f>
        <v/>
      </c>
    </row>
    <row r="2505">
      <c r="AV2505" s="161">
        <f>+IF(ISERROR(PV($E$13,A2506,,D2506)),0,(PV($E$13,A2506,,D2506)))</f>
        <v/>
      </c>
      <c r="AW2505" s="161">
        <f>+IF(ISERROR(PV($E$13,A2506,,#REF!)),0,(PV($E$13,A2506,,#REF!)))</f>
        <v/>
      </c>
    </row>
    <row r="2506">
      <c r="AV2506" s="161">
        <f>+IF(ISERROR(PV($E$13,A2507,,D2507)),0,(PV($E$13,A2507,,D2507)))</f>
        <v/>
      </c>
      <c r="AW2506" s="161">
        <f>+IF(ISERROR(PV($E$13,A2507,,#REF!)),0,(PV($E$13,A2507,,#REF!)))</f>
        <v/>
      </c>
    </row>
    <row r="2507">
      <c r="AV2507" s="161">
        <f>+IF(ISERROR(PV($E$13,A2508,,D2508)),0,(PV($E$13,A2508,,D2508)))</f>
        <v/>
      </c>
      <c r="AW2507" s="161">
        <f>+IF(ISERROR(PV($E$13,A2508,,#REF!)),0,(PV($E$13,A2508,,#REF!)))</f>
        <v/>
      </c>
    </row>
    <row r="2508">
      <c r="AV2508" s="161">
        <f>+IF(ISERROR(PV($E$13,A2509,,D2509)),0,(PV($E$13,A2509,,D2509)))</f>
        <v/>
      </c>
      <c r="AW2508" s="161">
        <f>+IF(ISERROR(PV($E$13,A2509,,#REF!)),0,(PV($E$13,A2509,,#REF!)))</f>
        <v/>
      </c>
    </row>
    <row r="2509">
      <c r="AV2509" s="161">
        <f>+IF(ISERROR(PV($E$13,A2510,,D2510)),0,(PV($E$13,A2510,,D2510)))</f>
        <v/>
      </c>
      <c r="AW2509" s="161">
        <f>+IF(ISERROR(PV($E$13,A2510,,#REF!)),0,(PV($E$13,A2510,,#REF!)))</f>
        <v/>
      </c>
    </row>
    <row r="2510">
      <c r="AV2510" s="161">
        <f>+IF(ISERROR(PV($E$13,A2511,,D2511)),0,(PV($E$13,A2511,,D2511)))</f>
        <v/>
      </c>
      <c r="AW2510" s="161">
        <f>+IF(ISERROR(PV($E$13,A2511,,#REF!)),0,(PV($E$13,A2511,,#REF!)))</f>
        <v/>
      </c>
    </row>
    <row r="2511">
      <c r="AV2511" s="161">
        <f>+IF(ISERROR(PV($E$13,A2512,,D2512)),0,(PV($E$13,A2512,,D2512)))</f>
        <v/>
      </c>
      <c r="AW2511" s="161">
        <f>+IF(ISERROR(PV($E$13,A2512,,#REF!)),0,(PV($E$13,A2512,,#REF!)))</f>
        <v/>
      </c>
    </row>
    <row r="2512">
      <c r="AV2512" s="161">
        <f>+IF(ISERROR(PV($E$13,A2513,,D2513)),0,(PV($E$13,A2513,,D2513)))</f>
        <v/>
      </c>
      <c r="AW2512" s="161">
        <f>+IF(ISERROR(PV($E$13,A2513,,#REF!)),0,(PV($E$13,A2513,,#REF!)))</f>
        <v/>
      </c>
    </row>
    <row r="2513">
      <c r="AV2513" s="161">
        <f>+IF(ISERROR(PV($E$13,A2514,,D2514)),0,(PV($E$13,A2514,,D2514)))</f>
        <v/>
      </c>
      <c r="AW2513" s="161">
        <f>+IF(ISERROR(PV($E$13,A2514,,#REF!)),0,(PV($E$13,A2514,,#REF!)))</f>
        <v/>
      </c>
    </row>
    <row r="2514">
      <c r="AV2514" s="161">
        <f>+IF(ISERROR(PV($E$13,A2515,,D2515)),0,(PV($E$13,A2515,,D2515)))</f>
        <v/>
      </c>
      <c r="AW2514" s="161">
        <f>+IF(ISERROR(PV($E$13,A2515,,#REF!)),0,(PV($E$13,A2515,,#REF!)))</f>
        <v/>
      </c>
    </row>
    <row r="2515">
      <c r="AV2515" s="161">
        <f>+IF(ISERROR(PV($E$13,A2516,,D2516)),0,(PV($E$13,A2516,,D2516)))</f>
        <v/>
      </c>
      <c r="AW2515" s="161">
        <f>+IF(ISERROR(PV($E$13,A2516,,#REF!)),0,(PV($E$13,A2516,,#REF!)))</f>
        <v/>
      </c>
    </row>
    <row r="2516">
      <c r="AV2516" s="161">
        <f>+IF(ISERROR(PV($E$13,A2517,,D2517)),0,(PV($E$13,A2517,,D2517)))</f>
        <v/>
      </c>
      <c r="AW2516" s="161">
        <f>+IF(ISERROR(PV($E$13,A2517,,#REF!)),0,(PV($E$13,A2517,,#REF!)))</f>
        <v/>
      </c>
    </row>
    <row r="2517">
      <c r="AV2517" s="161">
        <f>+IF(ISERROR(PV($E$13,A2518,,D2518)),0,(PV($E$13,A2518,,D2518)))</f>
        <v/>
      </c>
      <c r="AW2517" s="161">
        <f>+IF(ISERROR(PV($E$13,A2518,,#REF!)),0,(PV($E$13,A2518,,#REF!)))</f>
        <v/>
      </c>
    </row>
    <row r="2518">
      <c r="AV2518" s="161">
        <f>+IF(ISERROR(PV($E$13,A2519,,D2519)),0,(PV($E$13,A2519,,D2519)))</f>
        <v/>
      </c>
      <c r="AW2518" s="161">
        <f>+IF(ISERROR(PV($E$13,A2519,,#REF!)),0,(PV($E$13,A2519,,#REF!)))</f>
        <v/>
      </c>
    </row>
    <row r="2519">
      <c r="AV2519" s="161">
        <f>+IF(ISERROR(PV($E$13,A2520,,D2520)),0,(PV($E$13,A2520,,D2520)))</f>
        <v/>
      </c>
      <c r="AW2519" s="161">
        <f>+IF(ISERROR(PV($E$13,A2520,,#REF!)),0,(PV($E$13,A2520,,#REF!)))</f>
        <v/>
      </c>
    </row>
    <row r="2520">
      <c r="AV2520" s="161">
        <f>+IF(ISERROR(PV($E$13,A2521,,D2521)),0,(PV($E$13,A2521,,D2521)))</f>
        <v/>
      </c>
      <c r="AW2520" s="161">
        <f>+IF(ISERROR(PV($E$13,A2521,,#REF!)),0,(PV($E$13,A2521,,#REF!)))</f>
        <v/>
      </c>
    </row>
    <row r="2521">
      <c r="AV2521" s="161">
        <f>+IF(ISERROR(PV($E$13,A2522,,D2522)),0,(PV($E$13,A2522,,D2522)))</f>
        <v/>
      </c>
      <c r="AW2521" s="161">
        <f>+IF(ISERROR(PV($E$13,A2522,,#REF!)),0,(PV($E$13,A2522,,#REF!)))</f>
        <v/>
      </c>
    </row>
    <row r="2522">
      <c r="AV2522" s="161">
        <f>+IF(ISERROR(PV($E$13,A2523,,D2523)),0,(PV($E$13,A2523,,D2523)))</f>
        <v/>
      </c>
      <c r="AW2522" s="161">
        <f>+IF(ISERROR(PV($E$13,A2523,,#REF!)),0,(PV($E$13,A2523,,#REF!)))</f>
        <v/>
      </c>
    </row>
    <row r="2523">
      <c r="AV2523" s="161">
        <f>+IF(ISERROR(PV($E$13,A2524,,D2524)),0,(PV($E$13,A2524,,D2524)))</f>
        <v/>
      </c>
      <c r="AW2523" s="161">
        <f>+IF(ISERROR(PV($E$13,A2524,,#REF!)),0,(PV($E$13,A2524,,#REF!)))</f>
        <v/>
      </c>
    </row>
    <row r="2524">
      <c r="AV2524" s="161">
        <f>+IF(ISERROR(PV($E$13,A2525,,D2525)),0,(PV($E$13,A2525,,D2525)))</f>
        <v/>
      </c>
      <c r="AW2524" s="161">
        <f>+IF(ISERROR(PV($E$13,A2525,,#REF!)),0,(PV($E$13,A2525,,#REF!)))</f>
        <v/>
      </c>
    </row>
    <row r="2525">
      <c r="AV2525" s="161">
        <f>+IF(ISERROR(PV($E$13,A2526,,D2526)),0,(PV($E$13,A2526,,D2526)))</f>
        <v/>
      </c>
      <c r="AW2525" s="161">
        <f>+IF(ISERROR(PV($E$13,A2526,,#REF!)),0,(PV($E$13,A2526,,#REF!)))</f>
        <v/>
      </c>
    </row>
    <row r="2526">
      <c r="AV2526" s="161">
        <f>+IF(ISERROR(PV($E$13,A2527,,D2527)),0,(PV($E$13,A2527,,D2527)))</f>
        <v/>
      </c>
      <c r="AW2526" s="161">
        <f>+IF(ISERROR(PV($E$13,A2527,,#REF!)),0,(PV($E$13,A2527,,#REF!)))</f>
        <v/>
      </c>
    </row>
    <row r="2527">
      <c r="AV2527" s="161">
        <f>+IF(ISERROR(PV($E$13,A2528,,D2528)),0,(PV($E$13,A2528,,D2528)))</f>
        <v/>
      </c>
      <c r="AW2527" s="161">
        <f>+IF(ISERROR(PV($E$13,A2528,,#REF!)),0,(PV($E$13,A2528,,#REF!)))</f>
        <v/>
      </c>
    </row>
    <row r="2528">
      <c r="AV2528" s="161">
        <f>+IF(ISERROR(PV($E$13,A2529,,D2529)),0,(PV($E$13,A2529,,D2529)))</f>
        <v/>
      </c>
      <c r="AW2528" s="161">
        <f>+IF(ISERROR(PV($E$13,A2529,,#REF!)),0,(PV($E$13,A2529,,#REF!)))</f>
        <v/>
      </c>
    </row>
    <row r="2529">
      <c r="AV2529" s="161">
        <f>+IF(ISERROR(PV($E$13,A2530,,D2530)),0,(PV($E$13,A2530,,D2530)))</f>
        <v/>
      </c>
      <c r="AW2529" s="161">
        <f>+IF(ISERROR(PV($E$13,A2530,,#REF!)),0,(PV($E$13,A2530,,#REF!)))</f>
        <v/>
      </c>
    </row>
    <row r="2530">
      <c r="AV2530" s="161">
        <f>+IF(ISERROR(PV($E$13,A2531,,D2531)),0,(PV($E$13,A2531,,D2531)))</f>
        <v/>
      </c>
      <c r="AW2530" s="161">
        <f>+IF(ISERROR(PV($E$13,A2531,,#REF!)),0,(PV($E$13,A2531,,#REF!)))</f>
        <v/>
      </c>
    </row>
    <row r="2531">
      <c r="AV2531" s="161">
        <f>+IF(ISERROR(PV($E$13,A2532,,D2532)),0,(PV($E$13,A2532,,D2532)))</f>
        <v/>
      </c>
      <c r="AW2531" s="161">
        <f>+IF(ISERROR(PV($E$13,A2532,,#REF!)),0,(PV($E$13,A2532,,#REF!)))</f>
        <v/>
      </c>
    </row>
    <row r="2532">
      <c r="AV2532" s="161">
        <f>+IF(ISERROR(PV($E$13,A2533,,D2533)),0,(PV($E$13,A2533,,D2533)))</f>
        <v/>
      </c>
      <c r="AW2532" s="161">
        <f>+IF(ISERROR(PV($E$13,A2533,,#REF!)),0,(PV($E$13,A2533,,#REF!)))</f>
        <v/>
      </c>
    </row>
    <row r="2533">
      <c r="AV2533" s="161">
        <f>+IF(ISERROR(PV($E$13,A2534,,D2534)),0,(PV($E$13,A2534,,D2534)))</f>
        <v/>
      </c>
      <c r="AW2533" s="161">
        <f>+IF(ISERROR(PV($E$13,A2534,,#REF!)),0,(PV($E$13,A2534,,#REF!)))</f>
        <v/>
      </c>
    </row>
    <row r="2534">
      <c r="AV2534" s="161">
        <f>+IF(ISERROR(PV($E$13,A2535,,D2535)),0,(PV($E$13,A2535,,D2535)))</f>
        <v/>
      </c>
      <c r="AW2534" s="161">
        <f>+IF(ISERROR(PV($E$13,A2535,,#REF!)),0,(PV($E$13,A2535,,#REF!)))</f>
        <v/>
      </c>
    </row>
    <row r="2535">
      <c r="AV2535" s="161">
        <f>+IF(ISERROR(PV($E$13,A2536,,D2536)),0,(PV($E$13,A2536,,D2536)))</f>
        <v/>
      </c>
      <c r="AW2535" s="161">
        <f>+IF(ISERROR(PV($E$13,A2536,,#REF!)),0,(PV($E$13,A2536,,#REF!)))</f>
        <v/>
      </c>
    </row>
    <row r="2536">
      <c r="AV2536" s="161">
        <f>+IF(ISERROR(PV($E$13,A2537,,D2537)),0,(PV($E$13,A2537,,D2537)))</f>
        <v/>
      </c>
      <c r="AW2536" s="161">
        <f>+IF(ISERROR(PV($E$13,A2537,,#REF!)),0,(PV($E$13,A2537,,#REF!)))</f>
        <v/>
      </c>
    </row>
    <row r="2537">
      <c r="AV2537" s="161">
        <f>+IF(ISERROR(PV($E$13,A2538,,D2538)),0,(PV($E$13,A2538,,D2538)))</f>
        <v/>
      </c>
      <c r="AW2537" s="161">
        <f>+IF(ISERROR(PV($E$13,A2538,,#REF!)),0,(PV($E$13,A2538,,#REF!)))</f>
        <v/>
      </c>
    </row>
    <row r="2538">
      <c r="AV2538" s="161">
        <f>+IF(ISERROR(PV($E$13,A2539,,D2539)),0,(PV($E$13,A2539,,D2539)))</f>
        <v/>
      </c>
      <c r="AW2538" s="161">
        <f>+IF(ISERROR(PV($E$13,A2539,,#REF!)),0,(PV($E$13,A2539,,#REF!)))</f>
        <v/>
      </c>
    </row>
    <row r="2539">
      <c r="AV2539" s="161">
        <f>+IF(ISERROR(PV($E$13,A2540,,D2540)),0,(PV($E$13,A2540,,D2540)))</f>
        <v/>
      </c>
      <c r="AW2539" s="161">
        <f>+IF(ISERROR(PV($E$13,A2540,,#REF!)),0,(PV($E$13,A2540,,#REF!)))</f>
        <v/>
      </c>
    </row>
    <row r="2540">
      <c r="AV2540" s="161">
        <f>+IF(ISERROR(PV($E$13,A2541,,D2541)),0,(PV($E$13,A2541,,D2541)))</f>
        <v/>
      </c>
      <c r="AW2540" s="161">
        <f>+IF(ISERROR(PV($E$13,A2541,,#REF!)),0,(PV($E$13,A2541,,#REF!)))</f>
        <v/>
      </c>
    </row>
    <row r="2541">
      <c r="AV2541" s="161">
        <f>+IF(ISERROR(PV($E$13,A2542,,D2542)),0,(PV($E$13,A2542,,D2542)))</f>
        <v/>
      </c>
      <c r="AW2541" s="161">
        <f>+IF(ISERROR(PV($E$13,A2542,,#REF!)),0,(PV($E$13,A2542,,#REF!)))</f>
        <v/>
      </c>
    </row>
    <row r="2542">
      <c r="AV2542" s="161">
        <f>+IF(ISERROR(PV($E$13,A2543,,D2543)),0,(PV($E$13,A2543,,D2543)))</f>
        <v/>
      </c>
      <c r="AW2542" s="161">
        <f>+IF(ISERROR(PV($E$13,A2543,,#REF!)),0,(PV($E$13,A2543,,#REF!)))</f>
        <v/>
      </c>
    </row>
    <row r="2543">
      <c r="AV2543" s="161">
        <f>+IF(ISERROR(PV($E$13,A2544,,D2544)),0,(PV($E$13,A2544,,D2544)))</f>
        <v/>
      </c>
      <c r="AW2543" s="161">
        <f>+IF(ISERROR(PV($E$13,A2544,,#REF!)),0,(PV($E$13,A2544,,#REF!)))</f>
        <v/>
      </c>
    </row>
    <row r="2544">
      <c r="AV2544" s="161">
        <f>+IF(ISERROR(PV($E$13,A2545,,D2545)),0,(PV($E$13,A2545,,D2545)))</f>
        <v/>
      </c>
      <c r="AW2544" s="161">
        <f>+IF(ISERROR(PV($E$13,A2545,,#REF!)),0,(PV($E$13,A2545,,#REF!)))</f>
        <v/>
      </c>
    </row>
    <row r="2545">
      <c r="AV2545" s="161">
        <f>+IF(ISERROR(PV($E$13,A2546,,D2546)),0,(PV($E$13,A2546,,D2546)))</f>
        <v/>
      </c>
      <c r="AW2545" s="161">
        <f>+IF(ISERROR(PV($E$13,A2546,,#REF!)),0,(PV($E$13,A2546,,#REF!)))</f>
        <v/>
      </c>
    </row>
    <row r="2546">
      <c r="AV2546" s="161">
        <f>+IF(ISERROR(PV($E$13,A2547,,D2547)),0,(PV($E$13,A2547,,D2547)))</f>
        <v/>
      </c>
      <c r="AW2546" s="161">
        <f>+IF(ISERROR(PV($E$13,A2547,,#REF!)),0,(PV($E$13,A2547,,#REF!)))</f>
        <v/>
      </c>
    </row>
    <row r="2547">
      <c r="AV2547" s="161">
        <f>+IF(ISERROR(PV($E$13,A2548,,D2548)),0,(PV($E$13,A2548,,D2548)))</f>
        <v/>
      </c>
      <c r="AW2547" s="161">
        <f>+IF(ISERROR(PV($E$13,A2548,,#REF!)),0,(PV($E$13,A2548,,#REF!)))</f>
        <v/>
      </c>
    </row>
    <row r="2548">
      <c r="AV2548" s="161">
        <f>+IF(ISERROR(PV($E$13,A2549,,D2549)),0,(PV($E$13,A2549,,D2549)))</f>
        <v/>
      </c>
      <c r="AW2548" s="161">
        <f>+IF(ISERROR(PV($E$13,A2549,,#REF!)),0,(PV($E$13,A2549,,#REF!)))</f>
        <v/>
      </c>
    </row>
    <row r="2549">
      <c r="AV2549" s="161">
        <f>+IF(ISERROR(PV($E$13,A2550,,D2550)),0,(PV($E$13,A2550,,D2550)))</f>
        <v/>
      </c>
      <c r="AW2549" s="161">
        <f>+IF(ISERROR(PV($E$13,A2550,,#REF!)),0,(PV($E$13,A2550,,#REF!)))</f>
        <v/>
      </c>
    </row>
    <row r="2550">
      <c r="AV2550" s="161">
        <f>+IF(ISERROR(PV($E$13,A2551,,D2551)),0,(PV($E$13,A2551,,D2551)))</f>
        <v/>
      </c>
      <c r="AW2550" s="161">
        <f>+IF(ISERROR(PV($E$13,A2551,,#REF!)),0,(PV($E$13,A2551,,#REF!)))</f>
        <v/>
      </c>
    </row>
    <row r="2551">
      <c r="AV2551" s="161">
        <f>+IF(ISERROR(PV($E$13,A2552,,D2552)),0,(PV($E$13,A2552,,D2552)))</f>
        <v/>
      </c>
      <c r="AW2551" s="161">
        <f>+IF(ISERROR(PV($E$13,A2552,,#REF!)),0,(PV($E$13,A2552,,#REF!)))</f>
        <v/>
      </c>
    </row>
    <row r="2552">
      <c r="AV2552" s="161">
        <f>+IF(ISERROR(PV($E$13,A2553,,D2553)),0,(PV($E$13,A2553,,D2553)))</f>
        <v/>
      </c>
      <c r="AW2552" s="161">
        <f>+IF(ISERROR(PV($E$13,A2553,,#REF!)),0,(PV($E$13,A2553,,#REF!)))</f>
        <v/>
      </c>
    </row>
    <row r="2553">
      <c r="AV2553" s="161">
        <f>+IF(ISERROR(PV($E$13,A2554,,D2554)),0,(PV($E$13,A2554,,D2554)))</f>
        <v/>
      </c>
      <c r="AW2553" s="161">
        <f>+IF(ISERROR(PV($E$13,A2554,,#REF!)),0,(PV($E$13,A2554,,#REF!)))</f>
        <v/>
      </c>
    </row>
    <row r="2554">
      <c r="AV2554" s="161">
        <f>+IF(ISERROR(PV($E$13,A2555,,D2555)),0,(PV($E$13,A2555,,D2555)))</f>
        <v/>
      </c>
      <c r="AW2554" s="161">
        <f>+IF(ISERROR(PV($E$13,A2555,,#REF!)),0,(PV($E$13,A2555,,#REF!)))</f>
        <v/>
      </c>
    </row>
    <row r="2555">
      <c r="AV2555" s="161">
        <f>+IF(ISERROR(PV($E$13,A2556,,D2556)),0,(PV($E$13,A2556,,D2556)))</f>
        <v/>
      </c>
      <c r="AW2555" s="161">
        <f>+IF(ISERROR(PV($E$13,A2556,,#REF!)),0,(PV($E$13,A2556,,#REF!)))</f>
        <v/>
      </c>
    </row>
    <row r="2556">
      <c r="AV2556" s="161">
        <f>+IF(ISERROR(PV($E$13,A2557,,D2557)),0,(PV($E$13,A2557,,D2557)))</f>
        <v/>
      </c>
      <c r="AW2556" s="161">
        <f>+IF(ISERROR(PV($E$13,A2557,,#REF!)),0,(PV($E$13,A2557,,#REF!)))</f>
        <v/>
      </c>
    </row>
    <row r="2557">
      <c r="AV2557" s="161">
        <f>+IF(ISERROR(PV($E$13,A2558,,D2558)),0,(PV($E$13,A2558,,D2558)))</f>
        <v/>
      </c>
      <c r="AW2557" s="161">
        <f>+IF(ISERROR(PV($E$13,A2558,,#REF!)),0,(PV($E$13,A2558,,#REF!)))</f>
        <v/>
      </c>
    </row>
    <row r="2558">
      <c r="AV2558" s="161">
        <f>+IF(ISERROR(PV($E$13,A2559,,D2559)),0,(PV($E$13,A2559,,D2559)))</f>
        <v/>
      </c>
      <c r="AW2558" s="161">
        <f>+IF(ISERROR(PV($E$13,A2559,,#REF!)),0,(PV($E$13,A2559,,#REF!)))</f>
        <v/>
      </c>
    </row>
    <row r="2559">
      <c r="AV2559" s="161">
        <f>+IF(ISERROR(PV($E$13,A2560,,D2560)),0,(PV($E$13,A2560,,D2560)))</f>
        <v/>
      </c>
      <c r="AW2559" s="161">
        <f>+IF(ISERROR(PV($E$13,A2560,,#REF!)),0,(PV($E$13,A2560,,#REF!)))</f>
        <v/>
      </c>
    </row>
    <row r="2560">
      <c r="AV2560" s="161">
        <f>+IF(ISERROR(PV($E$13,A2561,,D2561)),0,(PV($E$13,A2561,,D2561)))</f>
        <v/>
      </c>
      <c r="AW2560" s="161">
        <f>+IF(ISERROR(PV($E$13,A2561,,#REF!)),0,(PV($E$13,A2561,,#REF!)))</f>
        <v/>
      </c>
    </row>
    <row r="2561">
      <c r="AV2561" s="161">
        <f>+IF(ISERROR(PV($E$13,A2562,,D2562)),0,(PV($E$13,A2562,,D2562)))</f>
        <v/>
      </c>
      <c r="AW2561" s="161">
        <f>+IF(ISERROR(PV($E$13,A2562,,#REF!)),0,(PV($E$13,A2562,,#REF!)))</f>
        <v/>
      </c>
    </row>
    <row r="2562">
      <c r="AV2562" s="161">
        <f>+IF(ISERROR(PV($E$13,A2563,,D2563)),0,(PV($E$13,A2563,,D2563)))</f>
        <v/>
      </c>
      <c r="AW2562" s="161">
        <f>+IF(ISERROR(PV($E$13,A2563,,#REF!)),0,(PV($E$13,A2563,,#REF!)))</f>
        <v/>
      </c>
    </row>
    <row r="2563">
      <c r="AV2563" s="161">
        <f>+IF(ISERROR(PV($E$13,A2564,,D2564)),0,(PV($E$13,A2564,,D2564)))</f>
        <v/>
      </c>
      <c r="AW2563" s="161">
        <f>+IF(ISERROR(PV($E$13,A2564,,#REF!)),0,(PV($E$13,A2564,,#REF!)))</f>
        <v/>
      </c>
    </row>
    <row r="2564">
      <c r="AV2564" s="161">
        <f>+IF(ISERROR(PV($E$13,A2565,,D2565)),0,(PV($E$13,A2565,,D2565)))</f>
        <v/>
      </c>
      <c r="AW2564" s="161">
        <f>+IF(ISERROR(PV($E$13,A2565,,#REF!)),0,(PV($E$13,A2565,,#REF!)))</f>
        <v/>
      </c>
    </row>
    <row r="2565">
      <c r="AV2565" s="161">
        <f>+IF(ISERROR(PV($E$13,A2566,,D2566)),0,(PV($E$13,A2566,,D2566)))</f>
        <v/>
      </c>
      <c r="AW2565" s="161">
        <f>+IF(ISERROR(PV($E$13,A2566,,#REF!)),0,(PV($E$13,A2566,,#REF!)))</f>
        <v/>
      </c>
    </row>
    <row r="2566">
      <c r="AV2566" s="161">
        <f>+IF(ISERROR(PV($E$13,A2567,,D2567)),0,(PV($E$13,A2567,,D2567)))</f>
        <v/>
      </c>
      <c r="AW2566" s="161">
        <f>+IF(ISERROR(PV($E$13,A2567,,#REF!)),0,(PV($E$13,A2567,,#REF!)))</f>
        <v/>
      </c>
    </row>
    <row r="2567">
      <c r="AV2567" s="161">
        <f>+IF(ISERROR(PV($E$13,A2568,,D2568)),0,(PV($E$13,A2568,,D2568)))</f>
        <v/>
      </c>
      <c r="AW2567" s="161">
        <f>+IF(ISERROR(PV($E$13,A2568,,#REF!)),0,(PV($E$13,A2568,,#REF!)))</f>
        <v/>
      </c>
    </row>
    <row r="2568">
      <c r="AV2568" s="161">
        <f>+IF(ISERROR(PV($E$13,A2569,,D2569)),0,(PV($E$13,A2569,,D2569)))</f>
        <v/>
      </c>
      <c r="AW2568" s="161">
        <f>+IF(ISERROR(PV($E$13,A2569,,#REF!)),0,(PV($E$13,A2569,,#REF!)))</f>
        <v/>
      </c>
    </row>
    <row r="2569">
      <c r="AV2569" s="161">
        <f>+IF(ISERROR(PV($E$13,A2570,,D2570)),0,(PV($E$13,A2570,,D2570)))</f>
        <v/>
      </c>
      <c r="AW2569" s="161">
        <f>+IF(ISERROR(PV($E$13,A2570,,#REF!)),0,(PV($E$13,A2570,,#REF!)))</f>
        <v/>
      </c>
    </row>
    <row r="2570">
      <c r="AV2570" s="161">
        <f>+IF(ISERROR(PV($E$13,A2571,,D2571)),0,(PV($E$13,A2571,,D2571)))</f>
        <v/>
      </c>
      <c r="AW2570" s="161">
        <f>+IF(ISERROR(PV($E$13,A2571,,#REF!)),0,(PV($E$13,A2571,,#REF!)))</f>
        <v/>
      </c>
    </row>
    <row r="2571">
      <c r="AV2571" s="161">
        <f>+IF(ISERROR(PV($E$13,A2572,,D2572)),0,(PV($E$13,A2572,,D2572)))</f>
        <v/>
      </c>
      <c r="AW2571" s="161">
        <f>+IF(ISERROR(PV($E$13,A2572,,#REF!)),0,(PV($E$13,A2572,,#REF!)))</f>
        <v/>
      </c>
    </row>
    <row r="2572">
      <c r="AV2572" s="161">
        <f>+IF(ISERROR(PV($E$13,A2573,,D2573)),0,(PV($E$13,A2573,,D2573)))</f>
        <v/>
      </c>
      <c r="AW2572" s="161">
        <f>+IF(ISERROR(PV($E$13,A2573,,#REF!)),0,(PV($E$13,A2573,,#REF!)))</f>
        <v/>
      </c>
    </row>
    <row r="2573">
      <c r="AV2573" s="161">
        <f>+IF(ISERROR(PV($E$13,A2574,,D2574)),0,(PV($E$13,A2574,,D2574)))</f>
        <v/>
      </c>
      <c r="AW2573" s="161">
        <f>+IF(ISERROR(PV($E$13,A2574,,#REF!)),0,(PV($E$13,A2574,,#REF!)))</f>
        <v/>
      </c>
    </row>
    <row r="2574">
      <c r="AV2574" s="161">
        <f>+IF(ISERROR(PV($E$13,A2575,,D2575)),0,(PV($E$13,A2575,,D2575)))</f>
        <v/>
      </c>
      <c r="AW2574" s="161">
        <f>+IF(ISERROR(PV($E$13,A2575,,#REF!)),0,(PV($E$13,A2575,,#REF!)))</f>
        <v/>
      </c>
    </row>
    <row r="2575">
      <c r="AV2575" s="161">
        <f>+IF(ISERROR(PV($E$13,A2576,,D2576)),0,(PV($E$13,A2576,,D2576)))</f>
        <v/>
      </c>
      <c r="AW2575" s="161">
        <f>+IF(ISERROR(PV($E$13,A2576,,#REF!)),0,(PV($E$13,A2576,,#REF!)))</f>
        <v/>
      </c>
    </row>
    <row r="2576">
      <c r="AV2576" s="161">
        <f>+IF(ISERROR(PV($E$13,A2577,,D2577)),0,(PV($E$13,A2577,,D2577)))</f>
        <v/>
      </c>
      <c r="AW2576" s="161">
        <f>+IF(ISERROR(PV($E$13,A2577,,#REF!)),0,(PV($E$13,A2577,,#REF!)))</f>
        <v/>
      </c>
    </row>
    <row r="2577">
      <c r="AV2577" s="161">
        <f>+IF(ISERROR(PV($E$13,A2578,,D2578)),0,(PV($E$13,A2578,,D2578)))</f>
        <v/>
      </c>
      <c r="AW2577" s="161">
        <f>+IF(ISERROR(PV($E$13,A2578,,#REF!)),0,(PV($E$13,A2578,,#REF!)))</f>
        <v/>
      </c>
    </row>
    <row r="2578">
      <c r="AV2578" s="161">
        <f>+IF(ISERROR(PV($E$13,A2579,,D2579)),0,(PV($E$13,A2579,,D2579)))</f>
        <v/>
      </c>
      <c r="AW2578" s="161">
        <f>+IF(ISERROR(PV($E$13,A2579,,#REF!)),0,(PV($E$13,A2579,,#REF!)))</f>
        <v/>
      </c>
    </row>
    <row r="2579">
      <c r="AV2579" s="161">
        <f>+IF(ISERROR(PV($E$13,A2580,,D2580)),0,(PV($E$13,A2580,,D2580)))</f>
        <v/>
      </c>
      <c r="AW2579" s="161">
        <f>+IF(ISERROR(PV($E$13,A2580,,#REF!)),0,(PV($E$13,A2580,,#REF!)))</f>
        <v/>
      </c>
    </row>
    <row r="2580">
      <c r="AV2580" s="161">
        <f>+IF(ISERROR(PV($E$13,A2581,,D2581)),0,(PV($E$13,A2581,,D2581)))</f>
        <v/>
      </c>
      <c r="AW2580" s="161">
        <f>+IF(ISERROR(PV($E$13,A2581,,#REF!)),0,(PV($E$13,A2581,,#REF!)))</f>
        <v/>
      </c>
    </row>
    <row r="2581">
      <c r="AV2581" s="161">
        <f>+IF(ISERROR(PV($E$13,A2582,,D2582)),0,(PV($E$13,A2582,,D2582)))</f>
        <v/>
      </c>
      <c r="AW2581" s="161">
        <f>+IF(ISERROR(PV($E$13,A2582,,#REF!)),0,(PV($E$13,A2582,,#REF!)))</f>
        <v/>
      </c>
    </row>
    <row r="2582">
      <c r="AV2582" s="161">
        <f>+IF(ISERROR(PV($E$13,A2583,,D2583)),0,(PV($E$13,A2583,,D2583)))</f>
        <v/>
      </c>
      <c r="AW2582" s="161">
        <f>+IF(ISERROR(PV($E$13,A2583,,#REF!)),0,(PV($E$13,A2583,,#REF!)))</f>
        <v/>
      </c>
    </row>
    <row r="2583">
      <c r="AV2583" s="161">
        <f>+IF(ISERROR(PV($E$13,A2584,,D2584)),0,(PV($E$13,A2584,,D2584)))</f>
        <v/>
      </c>
      <c r="AW2583" s="161">
        <f>+IF(ISERROR(PV($E$13,A2584,,#REF!)),0,(PV($E$13,A2584,,#REF!)))</f>
        <v/>
      </c>
    </row>
    <row r="2584">
      <c r="AV2584" s="161">
        <f>+IF(ISERROR(PV($E$13,A2585,,D2585)),0,(PV($E$13,A2585,,D2585)))</f>
        <v/>
      </c>
      <c r="AW2584" s="161">
        <f>+IF(ISERROR(PV($E$13,A2585,,#REF!)),0,(PV($E$13,A2585,,#REF!)))</f>
        <v/>
      </c>
    </row>
    <row r="2585">
      <c r="AV2585" s="161">
        <f>+IF(ISERROR(PV($E$13,A2586,,D2586)),0,(PV($E$13,A2586,,D2586)))</f>
        <v/>
      </c>
      <c r="AW2585" s="161">
        <f>+IF(ISERROR(PV($E$13,A2586,,#REF!)),0,(PV($E$13,A2586,,#REF!)))</f>
        <v/>
      </c>
    </row>
    <row r="2586">
      <c r="AV2586" s="161">
        <f>+IF(ISERROR(PV($E$13,A2587,,D2587)),0,(PV($E$13,A2587,,D2587)))</f>
        <v/>
      </c>
      <c r="AW2586" s="161">
        <f>+IF(ISERROR(PV($E$13,A2587,,#REF!)),0,(PV($E$13,A2587,,#REF!)))</f>
        <v/>
      </c>
    </row>
    <row r="2587">
      <c r="AV2587" s="161">
        <f>+IF(ISERROR(PV($E$13,A2588,,D2588)),0,(PV($E$13,A2588,,D2588)))</f>
        <v/>
      </c>
      <c r="AW2587" s="161">
        <f>+IF(ISERROR(PV($E$13,A2588,,#REF!)),0,(PV($E$13,A2588,,#REF!)))</f>
        <v/>
      </c>
    </row>
    <row r="2588">
      <c r="AV2588" s="161">
        <f>+IF(ISERROR(PV($E$13,A2589,,D2589)),0,(PV($E$13,A2589,,D2589)))</f>
        <v/>
      </c>
      <c r="AW2588" s="161">
        <f>+IF(ISERROR(PV($E$13,A2589,,#REF!)),0,(PV($E$13,A2589,,#REF!)))</f>
        <v/>
      </c>
    </row>
    <row r="2589">
      <c r="AV2589" s="161">
        <f>+IF(ISERROR(PV($E$13,A2590,,D2590)),0,(PV($E$13,A2590,,D2590)))</f>
        <v/>
      </c>
      <c r="AW2589" s="161">
        <f>+IF(ISERROR(PV($E$13,A2590,,#REF!)),0,(PV($E$13,A2590,,#REF!)))</f>
        <v/>
      </c>
    </row>
    <row r="2590">
      <c r="AV2590" s="161">
        <f>+IF(ISERROR(PV($E$13,A2591,,D2591)),0,(PV($E$13,A2591,,D2591)))</f>
        <v/>
      </c>
      <c r="AW2590" s="161">
        <f>+IF(ISERROR(PV($E$13,A2591,,#REF!)),0,(PV($E$13,A2591,,#REF!)))</f>
        <v/>
      </c>
    </row>
    <row r="2591">
      <c r="AV2591" s="161">
        <f>+IF(ISERROR(PV($E$13,A2592,,D2592)),0,(PV($E$13,A2592,,D2592)))</f>
        <v/>
      </c>
      <c r="AW2591" s="161">
        <f>+IF(ISERROR(PV($E$13,A2592,,#REF!)),0,(PV($E$13,A2592,,#REF!)))</f>
        <v/>
      </c>
    </row>
    <row r="2592">
      <c r="AV2592" s="161">
        <f>+IF(ISERROR(PV($E$13,A2593,,D2593)),0,(PV($E$13,A2593,,D2593)))</f>
        <v/>
      </c>
      <c r="AW2592" s="161">
        <f>+IF(ISERROR(PV($E$13,A2593,,#REF!)),0,(PV($E$13,A2593,,#REF!)))</f>
        <v/>
      </c>
    </row>
    <row r="2593">
      <c r="AV2593" s="161">
        <f>+IF(ISERROR(PV($E$13,A2594,,D2594)),0,(PV($E$13,A2594,,D2594)))</f>
        <v/>
      </c>
      <c r="AW2593" s="161">
        <f>+IF(ISERROR(PV($E$13,A2594,,#REF!)),0,(PV($E$13,A2594,,#REF!)))</f>
        <v/>
      </c>
    </row>
    <row r="2594">
      <c r="AV2594" s="161">
        <f>+IF(ISERROR(PV($E$13,A2595,,D2595)),0,(PV($E$13,A2595,,D2595)))</f>
        <v/>
      </c>
      <c r="AW2594" s="161">
        <f>+IF(ISERROR(PV($E$13,A2595,,#REF!)),0,(PV($E$13,A2595,,#REF!)))</f>
        <v/>
      </c>
    </row>
    <row r="2595">
      <c r="AV2595" s="161">
        <f>+IF(ISERROR(PV($E$13,A2596,,D2596)),0,(PV($E$13,A2596,,D2596)))</f>
        <v/>
      </c>
      <c r="AW2595" s="161">
        <f>+IF(ISERROR(PV($E$13,A2596,,#REF!)),0,(PV($E$13,A2596,,#REF!)))</f>
        <v/>
      </c>
    </row>
    <row r="2596">
      <c r="AV2596" s="161">
        <f>+IF(ISERROR(PV($E$13,A2597,,D2597)),0,(PV($E$13,A2597,,D2597)))</f>
        <v/>
      </c>
      <c r="AW2596" s="161">
        <f>+IF(ISERROR(PV($E$13,A2597,,#REF!)),0,(PV($E$13,A2597,,#REF!)))</f>
        <v/>
      </c>
    </row>
    <row r="2597">
      <c r="AV2597" s="161">
        <f>+IF(ISERROR(PV($E$13,A2598,,D2598)),0,(PV($E$13,A2598,,D2598)))</f>
        <v/>
      </c>
      <c r="AW2597" s="161">
        <f>+IF(ISERROR(PV($E$13,A2598,,#REF!)),0,(PV($E$13,A2598,,#REF!)))</f>
        <v/>
      </c>
    </row>
    <row r="2598">
      <c r="AV2598" s="161">
        <f>+IF(ISERROR(PV($E$13,A2599,,D2599)),0,(PV($E$13,A2599,,D2599)))</f>
        <v/>
      </c>
      <c r="AW2598" s="161">
        <f>+IF(ISERROR(PV($E$13,A2599,,#REF!)),0,(PV($E$13,A2599,,#REF!)))</f>
        <v/>
      </c>
    </row>
    <row r="2599">
      <c r="AV2599" s="161">
        <f>+IF(ISERROR(PV($E$13,A2600,,D2600)),0,(PV($E$13,A2600,,D2600)))</f>
        <v/>
      </c>
      <c r="AW2599" s="161">
        <f>+IF(ISERROR(PV($E$13,A2600,,#REF!)),0,(PV($E$13,A2600,,#REF!)))</f>
        <v/>
      </c>
    </row>
    <row r="2600">
      <c r="AV2600" s="161">
        <f>+IF(ISERROR(PV($E$13,A2601,,D2601)),0,(PV($E$13,A2601,,D2601)))</f>
        <v/>
      </c>
      <c r="AW2600" s="161">
        <f>+IF(ISERROR(PV($E$13,A2601,,#REF!)),0,(PV($E$13,A2601,,#REF!)))</f>
        <v/>
      </c>
    </row>
    <row r="2601">
      <c r="AV2601" s="161">
        <f>+IF(ISERROR(PV($E$13,A2602,,D2602)),0,(PV($E$13,A2602,,D2602)))</f>
        <v/>
      </c>
      <c r="AW2601" s="161">
        <f>+IF(ISERROR(PV($E$13,A2602,,#REF!)),0,(PV($E$13,A2602,,#REF!)))</f>
        <v/>
      </c>
    </row>
    <row r="2602">
      <c r="AV2602" s="161">
        <f>+IF(ISERROR(PV($E$13,A2603,,D2603)),0,(PV($E$13,A2603,,D2603)))</f>
        <v/>
      </c>
      <c r="AW2602" s="161">
        <f>+IF(ISERROR(PV($E$13,A2603,,#REF!)),0,(PV($E$13,A2603,,#REF!)))</f>
        <v/>
      </c>
    </row>
    <row r="2603">
      <c r="AV2603" s="161">
        <f>+IF(ISERROR(PV($E$13,A2604,,D2604)),0,(PV($E$13,A2604,,D2604)))</f>
        <v/>
      </c>
      <c r="AW2603" s="161">
        <f>+IF(ISERROR(PV($E$13,A2604,,#REF!)),0,(PV($E$13,A2604,,#REF!)))</f>
        <v/>
      </c>
    </row>
    <row r="2604">
      <c r="AV2604" s="161">
        <f>+IF(ISERROR(PV($E$13,A2605,,D2605)),0,(PV($E$13,A2605,,D2605)))</f>
        <v/>
      </c>
      <c r="AW2604" s="161">
        <f>+IF(ISERROR(PV($E$13,A2605,,#REF!)),0,(PV($E$13,A2605,,#REF!)))</f>
        <v/>
      </c>
    </row>
    <row r="2605">
      <c r="AV2605" s="161">
        <f>+IF(ISERROR(PV($E$13,A2606,,D2606)),0,(PV($E$13,A2606,,D2606)))</f>
        <v/>
      </c>
      <c r="AW2605" s="161">
        <f>+IF(ISERROR(PV($E$13,A2606,,#REF!)),0,(PV($E$13,A2606,,#REF!)))</f>
        <v/>
      </c>
    </row>
    <row r="2606">
      <c r="AV2606" s="161">
        <f>+IF(ISERROR(PV($E$13,A2607,,D2607)),0,(PV($E$13,A2607,,D2607)))</f>
        <v/>
      </c>
      <c r="AW2606" s="161">
        <f>+IF(ISERROR(PV($E$13,A2607,,#REF!)),0,(PV($E$13,A2607,,#REF!)))</f>
        <v/>
      </c>
    </row>
    <row r="2607">
      <c r="AV2607" s="161">
        <f>+IF(ISERROR(PV($E$13,A2608,,D2608)),0,(PV($E$13,A2608,,D2608)))</f>
        <v/>
      </c>
      <c r="AW2607" s="161">
        <f>+IF(ISERROR(PV($E$13,A2608,,#REF!)),0,(PV($E$13,A2608,,#REF!)))</f>
        <v/>
      </c>
    </row>
    <row r="2608">
      <c r="AV2608" s="161">
        <f>+IF(ISERROR(PV($E$13,A2609,,D2609)),0,(PV($E$13,A2609,,D2609)))</f>
        <v/>
      </c>
      <c r="AW2608" s="161">
        <f>+IF(ISERROR(PV($E$13,A2609,,#REF!)),0,(PV($E$13,A2609,,#REF!)))</f>
        <v/>
      </c>
    </row>
    <row r="2609">
      <c r="AV2609" s="161">
        <f>+IF(ISERROR(PV($E$13,A2610,,D2610)),0,(PV($E$13,A2610,,D2610)))</f>
        <v/>
      </c>
      <c r="AW2609" s="161">
        <f>+IF(ISERROR(PV($E$13,A2610,,#REF!)),0,(PV($E$13,A2610,,#REF!)))</f>
        <v/>
      </c>
    </row>
    <row r="2610">
      <c r="AV2610" s="161">
        <f>+IF(ISERROR(PV($E$13,A2611,,D2611)),0,(PV($E$13,A2611,,D2611)))</f>
        <v/>
      </c>
      <c r="AW2610" s="161">
        <f>+IF(ISERROR(PV($E$13,A2611,,#REF!)),0,(PV($E$13,A2611,,#REF!)))</f>
        <v/>
      </c>
    </row>
    <row r="2611">
      <c r="AV2611" s="161">
        <f>+IF(ISERROR(PV($E$13,A2612,,D2612)),0,(PV($E$13,A2612,,D2612)))</f>
        <v/>
      </c>
      <c r="AW2611" s="161">
        <f>+IF(ISERROR(PV($E$13,A2612,,#REF!)),0,(PV($E$13,A2612,,#REF!)))</f>
        <v/>
      </c>
    </row>
    <row r="2612">
      <c r="AV2612" s="161">
        <f>+IF(ISERROR(PV($E$13,A2613,,D2613)),0,(PV($E$13,A2613,,D2613)))</f>
        <v/>
      </c>
      <c r="AW2612" s="161">
        <f>+IF(ISERROR(PV($E$13,A2613,,#REF!)),0,(PV($E$13,A2613,,#REF!)))</f>
        <v/>
      </c>
    </row>
    <row r="2613">
      <c r="AV2613" s="161">
        <f>+IF(ISERROR(PV($E$13,A2614,,D2614)),0,(PV($E$13,A2614,,D2614)))</f>
        <v/>
      </c>
      <c r="AW2613" s="161">
        <f>+IF(ISERROR(PV($E$13,A2614,,#REF!)),0,(PV($E$13,A2614,,#REF!)))</f>
        <v/>
      </c>
    </row>
    <row r="2614">
      <c r="AV2614" s="161">
        <f>+IF(ISERROR(PV($E$13,A2615,,D2615)),0,(PV($E$13,A2615,,D2615)))</f>
        <v/>
      </c>
      <c r="AW2614" s="161">
        <f>+IF(ISERROR(PV($E$13,A2615,,#REF!)),0,(PV($E$13,A2615,,#REF!)))</f>
        <v/>
      </c>
    </row>
    <row r="2615">
      <c r="AV2615" s="161">
        <f>+IF(ISERROR(PV($E$13,A2616,,D2616)),0,(PV($E$13,A2616,,D2616)))</f>
        <v/>
      </c>
      <c r="AW2615" s="161">
        <f>+IF(ISERROR(PV($E$13,A2616,,#REF!)),0,(PV($E$13,A2616,,#REF!)))</f>
        <v/>
      </c>
    </row>
    <row r="2616">
      <c r="AV2616" s="161">
        <f>+IF(ISERROR(PV($E$13,A2617,,D2617)),0,(PV($E$13,A2617,,D2617)))</f>
        <v/>
      </c>
      <c r="AW2616" s="161">
        <f>+IF(ISERROR(PV($E$13,A2617,,#REF!)),0,(PV($E$13,A2617,,#REF!)))</f>
        <v/>
      </c>
    </row>
    <row r="2617">
      <c r="AV2617" s="161">
        <f>+IF(ISERROR(PV($E$13,A2618,,D2618)),0,(PV($E$13,A2618,,D2618)))</f>
        <v/>
      </c>
      <c r="AW2617" s="161">
        <f>+IF(ISERROR(PV($E$13,A2618,,#REF!)),0,(PV($E$13,A2618,,#REF!)))</f>
        <v/>
      </c>
    </row>
    <row r="2618">
      <c r="AV2618" s="161">
        <f>+IF(ISERROR(PV($E$13,A2619,,D2619)),0,(PV($E$13,A2619,,D2619)))</f>
        <v/>
      </c>
      <c r="AW2618" s="161">
        <f>+IF(ISERROR(PV($E$13,A2619,,#REF!)),0,(PV($E$13,A2619,,#REF!)))</f>
        <v/>
      </c>
    </row>
    <row r="2619">
      <c r="AV2619" s="161">
        <f>+IF(ISERROR(PV($E$13,A2620,,D2620)),0,(PV($E$13,A2620,,D2620)))</f>
        <v/>
      </c>
      <c r="AW2619" s="161">
        <f>+IF(ISERROR(PV($E$13,A2620,,#REF!)),0,(PV($E$13,A2620,,#REF!)))</f>
        <v/>
      </c>
    </row>
    <row r="2620">
      <c r="AV2620" s="161">
        <f>+IF(ISERROR(PV($E$13,A2621,,D2621)),0,(PV($E$13,A2621,,D2621)))</f>
        <v/>
      </c>
      <c r="AW2620" s="161">
        <f>+IF(ISERROR(PV($E$13,A2621,,#REF!)),0,(PV($E$13,A2621,,#REF!)))</f>
        <v/>
      </c>
    </row>
    <row r="2621">
      <c r="AV2621" s="161">
        <f>+IF(ISERROR(PV($E$13,A2622,,D2622)),0,(PV($E$13,A2622,,D2622)))</f>
        <v/>
      </c>
      <c r="AW2621" s="161">
        <f>+IF(ISERROR(PV($E$13,A2622,,#REF!)),0,(PV($E$13,A2622,,#REF!)))</f>
        <v/>
      </c>
    </row>
    <row r="2622">
      <c r="AV2622" s="161">
        <f>+IF(ISERROR(PV($E$13,A2623,,D2623)),0,(PV($E$13,A2623,,D2623)))</f>
        <v/>
      </c>
      <c r="AW2622" s="161">
        <f>+IF(ISERROR(PV($E$13,A2623,,#REF!)),0,(PV($E$13,A2623,,#REF!)))</f>
        <v/>
      </c>
    </row>
    <row r="2623">
      <c r="AV2623" s="161">
        <f>+IF(ISERROR(PV($E$13,A2624,,D2624)),0,(PV($E$13,A2624,,D2624)))</f>
        <v/>
      </c>
      <c r="AW2623" s="161">
        <f>+IF(ISERROR(PV($E$13,A2624,,#REF!)),0,(PV($E$13,A2624,,#REF!)))</f>
        <v/>
      </c>
    </row>
    <row r="2624">
      <c r="AV2624" s="161">
        <f>+IF(ISERROR(PV($E$13,A2625,,D2625)),0,(PV($E$13,A2625,,D2625)))</f>
        <v/>
      </c>
      <c r="AW2624" s="161">
        <f>+IF(ISERROR(PV($E$13,A2625,,#REF!)),0,(PV($E$13,A2625,,#REF!)))</f>
        <v/>
      </c>
    </row>
    <row r="2625">
      <c r="AV2625" s="161">
        <f>+IF(ISERROR(PV($E$13,A2626,,D2626)),0,(PV($E$13,A2626,,D2626)))</f>
        <v/>
      </c>
      <c r="AW2625" s="161">
        <f>+IF(ISERROR(PV($E$13,A2626,,#REF!)),0,(PV($E$13,A2626,,#REF!)))</f>
        <v/>
      </c>
    </row>
    <row r="2626">
      <c r="AV2626" s="161">
        <f>+IF(ISERROR(PV($E$13,A2627,,D2627)),0,(PV($E$13,A2627,,D2627)))</f>
        <v/>
      </c>
      <c r="AW2626" s="161">
        <f>+IF(ISERROR(PV($E$13,A2627,,#REF!)),0,(PV($E$13,A2627,,#REF!)))</f>
        <v/>
      </c>
    </row>
    <row r="2627">
      <c r="AV2627" s="161">
        <f>+IF(ISERROR(PV($E$13,A2628,,D2628)),0,(PV($E$13,A2628,,D2628)))</f>
        <v/>
      </c>
      <c r="AW2627" s="161">
        <f>+IF(ISERROR(PV($E$13,A2628,,#REF!)),0,(PV($E$13,A2628,,#REF!)))</f>
        <v/>
      </c>
    </row>
    <row r="2628">
      <c r="AV2628" s="161">
        <f>+IF(ISERROR(PV($E$13,A2629,,D2629)),0,(PV($E$13,A2629,,D2629)))</f>
        <v/>
      </c>
      <c r="AW2628" s="161">
        <f>+IF(ISERROR(PV($E$13,A2629,,#REF!)),0,(PV($E$13,A2629,,#REF!)))</f>
        <v/>
      </c>
    </row>
    <row r="2629">
      <c r="AV2629" s="161">
        <f>+IF(ISERROR(PV($E$13,A2630,,D2630)),0,(PV($E$13,A2630,,D2630)))</f>
        <v/>
      </c>
      <c r="AW2629" s="161">
        <f>+IF(ISERROR(PV($E$13,A2630,,#REF!)),0,(PV($E$13,A2630,,#REF!)))</f>
        <v/>
      </c>
    </row>
    <row r="2630">
      <c r="AV2630" s="161">
        <f>+IF(ISERROR(PV($E$13,A2631,,D2631)),0,(PV($E$13,A2631,,D2631)))</f>
        <v/>
      </c>
      <c r="AW2630" s="161">
        <f>+IF(ISERROR(PV($E$13,A2631,,#REF!)),0,(PV($E$13,A2631,,#REF!)))</f>
        <v/>
      </c>
    </row>
    <row r="2631">
      <c r="AV2631" s="161">
        <f>+IF(ISERROR(PV($E$13,A2632,,D2632)),0,(PV($E$13,A2632,,D2632)))</f>
        <v/>
      </c>
      <c r="AW2631" s="161">
        <f>+IF(ISERROR(PV($E$13,A2632,,#REF!)),0,(PV($E$13,A2632,,#REF!)))</f>
        <v/>
      </c>
    </row>
    <row r="2632">
      <c r="AV2632" s="161">
        <f>+IF(ISERROR(PV($E$13,A2633,,D2633)),0,(PV($E$13,A2633,,D2633)))</f>
        <v/>
      </c>
      <c r="AW2632" s="161">
        <f>+IF(ISERROR(PV($E$13,A2633,,#REF!)),0,(PV($E$13,A2633,,#REF!)))</f>
        <v/>
      </c>
    </row>
    <row r="2633">
      <c r="AV2633" s="161">
        <f>+IF(ISERROR(PV($E$13,A2634,,D2634)),0,(PV($E$13,A2634,,D2634)))</f>
        <v/>
      </c>
      <c r="AW2633" s="161">
        <f>+IF(ISERROR(PV($E$13,A2634,,#REF!)),0,(PV($E$13,A2634,,#REF!)))</f>
        <v/>
      </c>
    </row>
    <row r="2634">
      <c r="AV2634" s="161">
        <f>+IF(ISERROR(PV($E$13,A2635,,D2635)),0,(PV($E$13,A2635,,D2635)))</f>
        <v/>
      </c>
      <c r="AW2634" s="161">
        <f>+IF(ISERROR(PV($E$13,A2635,,#REF!)),0,(PV($E$13,A2635,,#REF!)))</f>
        <v/>
      </c>
    </row>
    <row r="2635">
      <c r="AV2635" s="161">
        <f>+IF(ISERROR(PV($E$13,A2636,,D2636)),0,(PV($E$13,A2636,,D2636)))</f>
        <v/>
      </c>
      <c r="AW2635" s="161">
        <f>+IF(ISERROR(PV($E$13,A2636,,#REF!)),0,(PV($E$13,A2636,,#REF!)))</f>
        <v/>
      </c>
    </row>
    <row r="2636">
      <c r="AV2636" s="161">
        <f>+IF(ISERROR(PV($E$13,A2637,,D2637)),0,(PV($E$13,A2637,,D2637)))</f>
        <v/>
      </c>
      <c r="AW2636" s="161">
        <f>+IF(ISERROR(PV($E$13,A2637,,#REF!)),0,(PV($E$13,A2637,,#REF!)))</f>
        <v/>
      </c>
    </row>
    <row r="2637">
      <c r="AV2637" s="161">
        <f>+IF(ISERROR(PV($E$13,A2638,,D2638)),0,(PV($E$13,A2638,,D2638)))</f>
        <v/>
      </c>
      <c r="AW2637" s="161">
        <f>+IF(ISERROR(PV($E$13,A2638,,#REF!)),0,(PV($E$13,A2638,,#REF!)))</f>
        <v/>
      </c>
    </row>
    <row r="2638">
      <c r="AV2638" s="161">
        <f>+IF(ISERROR(PV($E$13,A2639,,D2639)),0,(PV($E$13,A2639,,D2639)))</f>
        <v/>
      </c>
      <c r="AW2638" s="161">
        <f>+IF(ISERROR(PV($E$13,A2639,,#REF!)),0,(PV($E$13,A2639,,#REF!)))</f>
        <v/>
      </c>
    </row>
    <row r="2639">
      <c r="AV2639" s="161">
        <f>+IF(ISERROR(PV($E$13,A2640,,D2640)),0,(PV($E$13,A2640,,D2640)))</f>
        <v/>
      </c>
      <c r="AW2639" s="161">
        <f>+IF(ISERROR(PV($E$13,A2640,,#REF!)),0,(PV($E$13,A2640,,#REF!)))</f>
        <v/>
      </c>
    </row>
    <row r="2640">
      <c r="AV2640" s="161">
        <f>+IF(ISERROR(PV($E$13,A2641,,D2641)),0,(PV($E$13,A2641,,D2641)))</f>
        <v/>
      </c>
      <c r="AW2640" s="161">
        <f>+IF(ISERROR(PV($E$13,A2641,,#REF!)),0,(PV($E$13,A2641,,#REF!)))</f>
        <v/>
      </c>
    </row>
    <row r="2641">
      <c r="AV2641" s="161">
        <f>+IF(ISERROR(PV($E$13,A2642,,D2642)),0,(PV($E$13,A2642,,D2642)))</f>
        <v/>
      </c>
      <c r="AW2641" s="161">
        <f>+IF(ISERROR(PV($E$13,A2642,,#REF!)),0,(PV($E$13,A2642,,#REF!)))</f>
        <v/>
      </c>
    </row>
    <row r="2642">
      <c r="AV2642" s="161">
        <f>+IF(ISERROR(PV($E$13,A2643,,D2643)),0,(PV($E$13,A2643,,D2643)))</f>
        <v/>
      </c>
      <c r="AW2642" s="161">
        <f>+IF(ISERROR(PV($E$13,A2643,,#REF!)),0,(PV($E$13,A2643,,#REF!)))</f>
        <v/>
      </c>
    </row>
    <row r="2643">
      <c r="AV2643" s="161">
        <f>+IF(ISERROR(PV($E$13,A2644,,D2644)),0,(PV($E$13,A2644,,D2644)))</f>
        <v/>
      </c>
      <c r="AW2643" s="161">
        <f>+IF(ISERROR(PV($E$13,A2644,,#REF!)),0,(PV($E$13,A2644,,#REF!)))</f>
        <v/>
      </c>
    </row>
    <row r="2644">
      <c r="AV2644" s="161">
        <f>+IF(ISERROR(PV($E$13,A2645,,D2645)),0,(PV($E$13,A2645,,D2645)))</f>
        <v/>
      </c>
      <c r="AW2644" s="161">
        <f>+IF(ISERROR(PV($E$13,A2645,,#REF!)),0,(PV($E$13,A2645,,#REF!)))</f>
        <v/>
      </c>
    </row>
    <row r="2645">
      <c r="AV2645" s="161">
        <f>+IF(ISERROR(PV($E$13,A2646,,D2646)),0,(PV($E$13,A2646,,D2646)))</f>
        <v/>
      </c>
      <c r="AW2645" s="161">
        <f>+IF(ISERROR(PV($E$13,A2646,,#REF!)),0,(PV($E$13,A2646,,#REF!)))</f>
        <v/>
      </c>
    </row>
    <row r="2646">
      <c r="AV2646" s="161">
        <f>+IF(ISERROR(PV($E$13,A2647,,D2647)),0,(PV($E$13,A2647,,D2647)))</f>
        <v/>
      </c>
      <c r="AW2646" s="161">
        <f>+IF(ISERROR(PV($E$13,A2647,,#REF!)),0,(PV($E$13,A2647,,#REF!)))</f>
        <v/>
      </c>
    </row>
    <row r="2647">
      <c r="AV2647" s="161">
        <f>+IF(ISERROR(PV($E$13,A2648,,D2648)),0,(PV($E$13,A2648,,D2648)))</f>
        <v/>
      </c>
      <c r="AW2647" s="161">
        <f>+IF(ISERROR(PV($E$13,A2648,,#REF!)),0,(PV($E$13,A2648,,#REF!)))</f>
        <v/>
      </c>
    </row>
    <row r="2648">
      <c r="AV2648" s="161">
        <f>+IF(ISERROR(PV($E$13,A2649,,D2649)),0,(PV($E$13,A2649,,D2649)))</f>
        <v/>
      </c>
      <c r="AW2648" s="161">
        <f>+IF(ISERROR(PV($E$13,A2649,,#REF!)),0,(PV($E$13,A2649,,#REF!)))</f>
        <v/>
      </c>
    </row>
    <row r="2649">
      <c r="AV2649" s="161">
        <f>+IF(ISERROR(PV($E$13,A2650,,D2650)),0,(PV($E$13,A2650,,D2650)))</f>
        <v/>
      </c>
      <c r="AW2649" s="161">
        <f>+IF(ISERROR(PV($E$13,A2650,,#REF!)),0,(PV($E$13,A2650,,#REF!)))</f>
        <v/>
      </c>
    </row>
    <row r="2650">
      <c r="AV2650" s="161">
        <f>+IF(ISERROR(PV($E$13,A2651,,D2651)),0,(PV($E$13,A2651,,D2651)))</f>
        <v/>
      </c>
      <c r="AW2650" s="161">
        <f>+IF(ISERROR(PV($E$13,A2651,,#REF!)),0,(PV($E$13,A2651,,#REF!)))</f>
        <v/>
      </c>
    </row>
    <row r="2651">
      <c r="AV2651" s="161">
        <f>+IF(ISERROR(PV($E$13,A2652,,D2652)),0,(PV($E$13,A2652,,D2652)))</f>
        <v/>
      </c>
      <c r="AW2651" s="161">
        <f>+IF(ISERROR(PV($E$13,A2652,,#REF!)),0,(PV($E$13,A2652,,#REF!)))</f>
        <v/>
      </c>
    </row>
    <row r="2652">
      <c r="AV2652" s="161">
        <f>+IF(ISERROR(PV($E$13,A2653,,D2653)),0,(PV($E$13,A2653,,D2653)))</f>
        <v/>
      </c>
      <c r="AW2652" s="161">
        <f>+IF(ISERROR(PV($E$13,A2653,,#REF!)),0,(PV($E$13,A2653,,#REF!)))</f>
        <v/>
      </c>
    </row>
    <row r="2653">
      <c r="AV2653" s="161">
        <f>+IF(ISERROR(PV($E$13,A2654,,D2654)),0,(PV($E$13,A2654,,D2654)))</f>
        <v/>
      </c>
      <c r="AW2653" s="161">
        <f>+IF(ISERROR(PV($E$13,A2654,,#REF!)),0,(PV($E$13,A2654,,#REF!)))</f>
        <v/>
      </c>
    </row>
    <row r="2654">
      <c r="AV2654" s="161">
        <f>+IF(ISERROR(PV($E$13,A2655,,D2655)),0,(PV($E$13,A2655,,D2655)))</f>
        <v/>
      </c>
      <c r="AW2654" s="161">
        <f>+IF(ISERROR(PV($E$13,A2655,,#REF!)),0,(PV($E$13,A2655,,#REF!)))</f>
        <v/>
      </c>
    </row>
    <row r="2655">
      <c r="AV2655" s="161">
        <f>+IF(ISERROR(PV($E$13,A2656,,D2656)),0,(PV($E$13,A2656,,D2656)))</f>
        <v/>
      </c>
      <c r="AW2655" s="161">
        <f>+IF(ISERROR(PV($E$13,A2656,,#REF!)),0,(PV($E$13,A2656,,#REF!)))</f>
        <v/>
      </c>
    </row>
    <row r="2656">
      <c r="AV2656" s="161">
        <f>+IF(ISERROR(PV($E$13,A2657,,D2657)),0,(PV($E$13,A2657,,D2657)))</f>
        <v/>
      </c>
      <c r="AW2656" s="161">
        <f>+IF(ISERROR(PV($E$13,A2657,,#REF!)),0,(PV($E$13,A2657,,#REF!)))</f>
        <v/>
      </c>
    </row>
    <row r="2657">
      <c r="AV2657" s="161">
        <f>+IF(ISERROR(PV($E$13,A2658,,D2658)),0,(PV($E$13,A2658,,D2658)))</f>
        <v/>
      </c>
      <c r="AW2657" s="161">
        <f>+IF(ISERROR(PV($E$13,A2658,,#REF!)),0,(PV($E$13,A2658,,#REF!)))</f>
        <v/>
      </c>
    </row>
    <row r="2658">
      <c r="AV2658" s="161">
        <f>+IF(ISERROR(PV($E$13,A2659,,D2659)),0,(PV($E$13,A2659,,D2659)))</f>
        <v/>
      </c>
      <c r="AW2658" s="161">
        <f>+IF(ISERROR(PV($E$13,A2659,,#REF!)),0,(PV($E$13,A2659,,#REF!)))</f>
        <v/>
      </c>
    </row>
    <row r="2659">
      <c r="AV2659" s="161">
        <f>+IF(ISERROR(PV($E$13,A2660,,D2660)),0,(PV($E$13,A2660,,D2660)))</f>
        <v/>
      </c>
      <c r="AW2659" s="161">
        <f>+IF(ISERROR(PV($E$13,A2660,,#REF!)),0,(PV($E$13,A2660,,#REF!)))</f>
        <v/>
      </c>
    </row>
    <row r="2660">
      <c r="AV2660" s="161">
        <f>+IF(ISERROR(PV($E$13,A2661,,D2661)),0,(PV($E$13,A2661,,D2661)))</f>
        <v/>
      </c>
      <c r="AW2660" s="161">
        <f>+IF(ISERROR(PV($E$13,A2661,,#REF!)),0,(PV($E$13,A2661,,#REF!)))</f>
        <v/>
      </c>
    </row>
    <row r="2661">
      <c r="AV2661" s="161">
        <f>+IF(ISERROR(PV($E$13,A2662,,D2662)),0,(PV($E$13,A2662,,D2662)))</f>
        <v/>
      </c>
      <c r="AW2661" s="161">
        <f>+IF(ISERROR(PV($E$13,A2662,,#REF!)),0,(PV($E$13,A2662,,#REF!)))</f>
        <v/>
      </c>
    </row>
    <row r="2662">
      <c r="AV2662" s="161">
        <f>+IF(ISERROR(PV($E$13,A2663,,D2663)),0,(PV($E$13,A2663,,D2663)))</f>
        <v/>
      </c>
      <c r="AW2662" s="161">
        <f>+IF(ISERROR(PV($E$13,A2663,,#REF!)),0,(PV($E$13,A2663,,#REF!)))</f>
        <v/>
      </c>
    </row>
    <row r="2663">
      <c r="AV2663" s="161">
        <f>+IF(ISERROR(PV($E$13,A2664,,D2664)),0,(PV($E$13,A2664,,D2664)))</f>
        <v/>
      </c>
      <c r="AW2663" s="161">
        <f>+IF(ISERROR(PV($E$13,A2664,,#REF!)),0,(PV($E$13,A2664,,#REF!)))</f>
        <v/>
      </c>
    </row>
    <row r="2664">
      <c r="AV2664" s="161">
        <f>+IF(ISERROR(PV($E$13,A2665,,D2665)),0,(PV($E$13,A2665,,D2665)))</f>
        <v/>
      </c>
      <c r="AW2664" s="161">
        <f>+IF(ISERROR(PV($E$13,A2665,,#REF!)),0,(PV($E$13,A2665,,#REF!)))</f>
        <v/>
      </c>
    </row>
    <row r="2665">
      <c r="AV2665" s="161">
        <f>+IF(ISERROR(PV($E$13,A2666,,D2666)),0,(PV($E$13,A2666,,D2666)))</f>
        <v/>
      </c>
      <c r="AW2665" s="161">
        <f>+IF(ISERROR(PV($E$13,A2666,,#REF!)),0,(PV($E$13,A2666,,#REF!)))</f>
        <v/>
      </c>
    </row>
    <row r="2666">
      <c r="AV2666" s="161">
        <f>+IF(ISERROR(PV($E$13,A2667,,D2667)),0,(PV($E$13,A2667,,D2667)))</f>
        <v/>
      </c>
      <c r="AW2666" s="161">
        <f>+IF(ISERROR(PV($E$13,A2667,,#REF!)),0,(PV($E$13,A2667,,#REF!)))</f>
        <v/>
      </c>
    </row>
    <row r="2667">
      <c r="AV2667" s="161">
        <f>+IF(ISERROR(PV($E$13,A2668,,D2668)),0,(PV($E$13,A2668,,D2668)))</f>
        <v/>
      </c>
      <c r="AW2667" s="161">
        <f>+IF(ISERROR(PV($E$13,A2668,,#REF!)),0,(PV($E$13,A2668,,#REF!)))</f>
        <v/>
      </c>
    </row>
    <row r="2668">
      <c r="AV2668" s="161">
        <f>+IF(ISERROR(PV($E$13,A2669,,D2669)),0,(PV($E$13,A2669,,D2669)))</f>
        <v/>
      </c>
      <c r="AW2668" s="161">
        <f>+IF(ISERROR(PV($E$13,A2669,,#REF!)),0,(PV($E$13,A2669,,#REF!)))</f>
        <v/>
      </c>
    </row>
    <row r="2669">
      <c r="AV2669" s="161">
        <f>+IF(ISERROR(PV($E$13,A2670,,D2670)),0,(PV($E$13,A2670,,D2670)))</f>
        <v/>
      </c>
      <c r="AW2669" s="161">
        <f>+IF(ISERROR(PV($E$13,A2670,,#REF!)),0,(PV($E$13,A2670,,#REF!)))</f>
        <v/>
      </c>
    </row>
    <row r="2670">
      <c r="AV2670" s="161">
        <f>+IF(ISERROR(PV($E$13,A2671,,D2671)),0,(PV($E$13,A2671,,D2671)))</f>
        <v/>
      </c>
      <c r="AW2670" s="161">
        <f>+IF(ISERROR(PV($E$13,A2671,,#REF!)),0,(PV($E$13,A2671,,#REF!)))</f>
        <v/>
      </c>
    </row>
    <row r="2671">
      <c r="AV2671" s="161">
        <f>+IF(ISERROR(PV($E$13,A2672,,D2672)),0,(PV($E$13,A2672,,D2672)))</f>
        <v/>
      </c>
      <c r="AW2671" s="161">
        <f>+IF(ISERROR(PV($E$13,A2672,,#REF!)),0,(PV($E$13,A2672,,#REF!)))</f>
        <v/>
      </c>
    </row>
    <row r="2672">
      <c r="AV2672" s="161">
        <f>+IF(ISERROR(PV($E$13,A2673,,D2673)),0,(PV($E$13,A2673,,D2673)))</f>
        <v/>
      </c>
      <c r="AW2672" s="161">
        <f>+IF(ISERROR(PV($E$13,A2673,,#REF!)),0,(PV($E$13,A2673,,#REF!)))</f>
        <v/>
      </c>
    </row>
    <row r="2673">
      <c r="AV2673" s="161">
        <f>+IF(ISERROR(PV($E$13,A2674,,D2674)),0,(PV($E$13,A2674,,D2674)))</f>
        <v/>
      </c>
      <c r="AW2673" s="161">
        <f>+IF(ISERROR(PV($E$13,A2674,,#REF!)),0,(PV($E$13,A2674,,#REF!)))</f>
        <v/>
      </c>
    </row>
    <row r="2674">
      <c r="AV2674" s="161">
        <f>+IF(ISERROR(PV($E$13,A2675,,D2675)),0,(PV($E$13,A2675,,D2675)))</f>
        <v/>
      </c>
      <c r="AW2674" s="161">
        <f>+IF(ISERROR(PV($E$13,A2675,,#REF!)),0,(PV($E$13,A2675,,#REF!)))</f>
        <v/>
      </c>
    </row>
    <row r="2675">
      <c r="AV2675" s="161">
        <f>+IF(ISERROR(PV($E$13,A2676,,D2676)),0,(PV($E$13,A2676,,D2676)))</f>
        <v/>
      </c>
      <c r="AW2675" s="161">
        <f>+IF(ISERROR(PV($E$13,A2676,,#REF!)),0,(PV($E$13,A2676,,#REF!)))</f>
        <v/>
      </c>
    </row>
    <row r="2676">
      <c r="AV2676" s="161">
        <f>+IF(ISERROR(PV($E$13,A2677,,D2677)),0,(PV($E$13,A2677,,D2677)))</f>
        <v/>
      </c>
      <c r="AW2676" s="161">
        <f>+IF(ISERROR(PV($E$13,A2677,,#REF!)),0,(PV($E$13,A2677,,#REF!)))</f>
        <v/>
      </c>
    </row>
    <row r="2677">
      <c r="AV2677" s="161">
        <f>+IF(ISERROR(PV($E$13,A2678,,D2678)),0,(PV($E$13,A2678,,D2678)))</f>
        <v/>
      </c>
      <c r="AW2677" s="161">
        <f>+IF(ISERROR(PV($E$13,A2678,,#REF!)),0,(PV($E$13,A2678,,#REF!)))</f>
        <v/>
      </c>
    </row>
    <row r="2678">
      <c r="AV2678" s="161">
        <f>+IF(ISERROR(PV($E$13,A2679,,D2679)),0,(PV($E$13,A2679,,D2679)))</f>
        <v/>
      </c>
      <c r="AW2678" s="161">
        <f>+IF(ISERROR(PV($E$13,A2679,,#REF!)),0,(PV($E$13,A2679,,#REF!)))</f>
        <v/>
      </c>
    </row>
    <row r="2679">
      <c r="AV2679" s="161">
        <f>+IF(ISERROR(PV($E$13,A2680,,D2680)),0,(PV($E$13,A2680,,D2680)))</f>
        <v/>
      </c>
      <c r="AW2679" s="161">
        <f>+IF(ISERROR(PV($E$13,A2680,,#REF!)),0,(PV($E$13,A2680,,#REF!)))</f>
        <v/>
      </c>
    </row>
    <row r="2680">
      <c r="AV2680" s="161">
        <f>+IF(ISERROR(PV($E$13,A2681,,D2681)),0,(PV($E$13,A2681,,D2681)))</f>
        <v/>
      </c>
      <c r="AW2680" s="161">
        <f>+IF(ISERROR(PV($E$13,A2681,,#REF!)),0,(PV($E$13,A2681,,#REF!)))</f>
        <v/>
      </c>
    </row>
    <row r="2681">
      <c r="AV2681" s="161">
        <f>+IF(ISERROR(PV($E$13,A2682,,D2682)),0,(PV($E$13,A2682,,D2682)))</f>
        <v/>
      </c>
      <c r="AW2681" s="161">
        <f>+IF(ISERROR(PV($E$13,A2682,,#REF!)),0,(PV($E$13,A2682,,#REF!)))</f>
        <v/>
      </c>
    </row>
    <row r="2682">
      <c r="AV2682" s="161">
        <f>+IF(ISERROR(PV($E$13,A2683,,D2683)),0,(PV($E$13,A2683,,D2683)))</f>
        <v/>
      </c>
      <c r="AW2682" s="161">
        <f>+IF(ISERROR(PV($E$13,A2683,,#REF!)),0,(PV($E$13,A2683,,#REF!)))</f>
        <v/>
      </c>
    </row>
    <row r="2683">
      <c r="AV2683" s="161">
        <f>+IF(ISERROR(PV($E$13,A2684,,D2684)),0,(PV($E$13,A2684,,D2684)))</f>
        <v/>
      </c>
      <c r="AW2683" s="161">
        <f>+IF(ISERROR(PV($E$13,A2684,,#REF!)),0,(PV($E$13,A2684,,#REF!)))</f>
        <v/>
      </c>
    </row>
    <row r="2684">
      <c r="AV2684" s="161">
        <f>+IF(ISERROR(PV($E$13,A2685,,D2685)),0,(PV($E$13,A2685,,D2685)))</f>
        <v/>
      </c>
      <c r="AW2684" s="161">
        <f>+IF(ISERROR(PV($E$13,A2685,,#REF!)),0,(PV($E$13,A2685,,#REF!)))</f>
        <v/>
      </c>
    </row>
    <row r="2685">
      <c r="AV2685" s="161">
        <f>+IF(ISERROR(PV($E$13,A2686,,D2686)),0,(PV($E$13,A2686,,D2686)))</f>
        <v/>
      </c>
      <c r="AW2685" s="161">
        <f>+IF(ISERROR(PV($E$13,A2686,,#REF!)),0,(PV($E$13,A2686,,#REF!)))</f>
        <v/>
      </c>
    </row>
    <row r="2686">
      <c r="AV2686" s="161">
        <f>+IF(ISERROR(PV($E$13,A2687,,D2687)),0,(PV($E$13,A2687,,D2687)))</f>
        <v/>
      </c>
      <c r="AW2686" s="161">
        <f>+IF(ISERROR(PV($E$13,A2687,,#REF!)),0,(PV($E$13,A2687,,#REF!)))</f>
        <v/>
      </c>
    </row>
    <row r="2687">
      <c r="AV2687" s="161">
        <f>+IF(ISERROR(PV($E$13,A2688,,D2688)),0,(PV($E$13,A2688,,D2688)))</f>
        <v/>
      </c>
      <c r="AW2687" s="161">
        <f>+IF(ISERROR(PV($E$13,A2688,,#REF!)),0,(PV($E$13,A2688,,#REF!)))</f>
        <v/>
      </c>
    </row>
    <row r="2688">
      <c r="AV2688" s="161">
        <f>+IF(ISERROR(PV($E$13,A2689,,D2689)),0,(PV($E$13,A2689,,D2689)))</f>
        <v/>
      </c>
      <c r="AW2688" s="161">
        <f>+IF(ISERROR(PV($E$13,A2689,,#REF!)),0,(PV($E$13,A2689,,#REF!)))</f>
        <v/>
      </c>
    </row>
    <row r="2689">
      <c r="AV2689" s="161">
        <f>+IF(ISERROR(PV($E$13,A2690,,D2690)),0,(PV($E$13,A2690,,D2690)))</f>
        <v/>
      </c>
      <c r="AW2689" s="161">
        <f>+IF(ISERROR(PV($E$13,A2690,,#REF!)),0,(PV($E$13,A2690,,#REF!)))</f>
        <v/>
      </c>
    </row>
    <row r="2690">
      <c r="AV2690" s="161">
        <f>+IF(ISERROR(PV($E$13,A2691,,D2691)),0,(PV($E$13,A2691,,D2691)))</f>
        <v/>
      </c>
      <c r="AW2690" s="161">
        <f>+IF(ISERROR(PV($E$13,A2691,,#REF!)),0,(PV($E$13,A2691,,#REF!)))</f>
        <v/>
      </c>
    </row>
    <row r="2691">
      <c r="AV2691" s="161">
        <f>+IF(ISERROR(PV($E$13,A2692,,D2692)),0,(PV($E$13,A2692,,D2692)))</f>
        <v/>
      </c>
      <c r="AW2691" s="161">
        <f>+IF(ISERROR(PV($E$13,A2692,,#REF!)),0,(PV($E$13,A2692,,#REF!)))</f>
        <v/>
      </c>
    </row>
    <row r="2692">
      <c r="AV2692" s="161">
        <f>+IF(ISERROR(PV($E$13,A2693,,D2693)),0,(PV($E$13,A2693,,D2693)))</f>
        <v/>
      </c>
      <c r="AW2692" s="161">
        <f>+IF(ISERROR(PV($E$13,A2693,,#REF!)),0,(PV($E$13,A2693,,#REF!)))</f>
        <v/>
      </c>
    </row>
    <row r="2693">
      <c r="AV2693" s="161">
        <f>+IF(ISERROR(PV($E$13,A2694,,D2694)),0,(PV($E$13,A2694,,D2694)))</f>
        <v/>
      </c>
      <c r="AW2693" s="161">
        <f>+IF(ISERROR(PV($E$13,A2694,,#REF!)),0,(PV($E$13,A2694,,#REF!)))</f>
        <v/>
      </c>
    </row>
    <row r="2694">
      <c r="AV2694" s="161">
        <f>+IF(ISERROR(PV($E$13,A2695,,D2695)),0,(PV($E$13,A2695,,D2695)))</f>
        <v/>
      </c>
      <c r="AW2694" s="161">
        <f>+IF(ISERROR(PV($E$13,A2695,,#REF!)),0,(PV($E$13,A2695,,#REF!)))</f>
        <v/>
      </c>
    </row>
    <row r="2695">
      <c r="AV2695" s="161">
        <f>+IF(ISERROR(PV($E$13,A2696,,D2696)),0,(PV($E$13,A2696,,D2696)))</f>
        <v/>
      </c>
      <c r="AW2695" s="161">
        <f>+IF(ISERROR(PV($E$13,A2696,,#REF!)),0,(PV($E$13,A2696,,#REF!)))</f>
        <v/>
      </c>
    </row>
    <row r="2696">
      <c r="AV2696" s="161">
        <f>+IF(ISERROR(PV($E$13,A2697,,D2697)),0,(PV($E$13,A2697,,D2697)))</f>
        <v/>
      </c>
      <c r="AW2696" s="161">
        <f>+IF(ISERROR(PV($E$13,A2697,,#REF!)),0,(PV($E$13,A2697,,#REF!)))</f>
        <v/>
      </c>
    </row>
    <row r="2697">
      <c r="AV2697" s="161">
        <f>+IF(ISERROR(PV($E$13,A2698,,D2698)),0,(PV($E$13,A2698,,D2698)))</f>
        <v/>
      </c>
      <c r="AW2697" s="161">
        <f>+IF(ISERROR(PV($E$13,A2698,,#REF!)),0,(PV($E$13,A2698,,#REF!)))</f>
        <v/>
      </c>
    </row>
    <row r="2698">
      <c r="AV2698" s="161">
        <f>+IF(ISERROR(PV($E$13,A2699,,D2699)),0,(PV($E$13,A2699,,D2699)))</f>
        <v/>
      </c>
      <c r="AW2698" s="161">
        <f>+IF(ISERROR(PV($E$13,A2699,,#REF!)),0,(PV($E$13,A2699,,#REF!)))</f>
        <v/>
      </c>
    </row>
    <row r="2699">
      <c r="AV2699" s="161">
        <f>+IF(ISERROR(PV($E$13,A2700,,D2700)),0,(PV($E$13,A2700,,D2700)))</f>
        <v/>
      </c>
      <c r="AW2699" s="161">
        <f>+IF(ISERROR(PV($E$13,A2700,,#REF!)),0,(PV($E$13,A2700,,#REF!)))</f>
        <v/>
      </c>
    </row>
    <row r="2700">
      <c r="AV2700" s="161">
        <f>+IF(ISERROR(PV($E$13,A2701,,D2701)),0,(PV($E$13,A2701,,D2701)))</f>
        <v/>
      </c>
      <c r="AW2700" s="161">
        <f>+IF(ISERROR(PV($E$13,A2701,,#REF!)),0,(PV($E$13,A2701,,#REF!)))</f>
        <v/>
      </c>
    </row>
    <row r="2701">
      <c r="AV2701" s="161">
        <f>+IF(ISERROR(PV($E$13,A2702,,D2702)),0,(PV($E$13,A2702,,D2702)))</f>
        <v/>
      </c>
      <c r="AW2701" s="161">
        <f>+IF(ISERROR(PV($E$13,A2702,,#REF!)),0,(PV($E$13,A2702,,#REF!)))</f>
        <v/>
      </c>
    </row>
    <row r="2702">
      <c r="AV2702" s="161">
        <f>+IF(ISERROR(PV($E$13,A2703,,D2703)),0,(PV($E$13,A2703,,D2703)))</f>
        <v/>
      </c>
      <c r="AW2702" s="161">
        <f>+IF(ISERROR(PV($E$13,A2703,,#REF!)),0,(PV($E$13,A2703,,#REF!)))</f>
        <v/>
      </c>
    </row>
    <row r="2703">
      <c r="AV2703" s="161">
        <f>+IF(ISERROR(PV($E$13,A2704,,D2704)),0,(PV($E$13,A2704,,D2704)))</f>
        <v/>
      </c>
      <c r="AW2703" s="161">
        <f>+IF(ISERROR(PV($E$13,A2704,,#REF!)),0,(PV($E$13,A2704,,#REF!)))</f>
        <v/>
      </c>
    </row>
    <row r="2704">
      <c r="AV2704" s="161">
        <f>+IF(ISERROR(PV($E$13,A2705,,D2705)),0,(PV($E$13,A2705,,D2705)))</f>
        <v/>
      </c>
      <c r="AW2704" s="161">
        <f>+IF(ISERROR(PV($E$13,A2705,,#REF!)),0,(PV($E$13,A2705,,#REF!)))</f>
        <v/>
      </c>
    </row>
    <row r="2705">
      <c r="AV2705" s="161">
        <f>+IF(ISERROR(PV($E$13,A2706,,D2706)),0,(PV($E$13,A2706,,D2706)))</f>
        <v/>
      </c>
      <c r="AW2705" s="161">
        <f>+IF(ISERROR(PV($E$13,A2706,,#REF!)),0,(PV($E$13,A2706,,#REF!)))</f>
        <v/>
      </c>
    </row>
    <row r="2706">
      <c r="AV2706" s="161">
        <f>+IF(ISERROR(PV($E$13,A2707,,D2707)),0,(PV($E$13,A2707,,D2707)))</f>
        <v/>
      </c>
      <c r="AW2706" s="161">
        <f>+IF(ISERROR(PV($E$13,A2707,,#REF!)),0,(PV($E$13,A2707,,#REF!)))</f>
        <v/>
      </c>
    </row>
    <row r="2707">
      <c r="AV2707" s="161">
        <f>+IF(ISERROR(PV($E$13,A2708,,D2708)),0,(PV($E$13,A2708,,D2708)))</f>
        <v/>
      </c>
      <c r="AW2707" s="161">
        <f>+IF(ISERROR(PV($E$13,A2708,,#REF!)),0,(PV($E$13,A2708,,#REF!)))</f>
        <v/>
      </c>
    </row>
    <row r="2708">
      <c r="AV2708" s="161">
        <f>+IF(ISERROR(PV($E$13,A2709,,D2709)),0,(PV($E$13,A2709,,D2709)))</f>
        <v/>
      </c>
      <c r="AW2708" s="161">
        <f>+IF(ISERROR(PV($E$13,A2709,,#REF!)),0,(PV($E$13,A2709,,#REF!)))</f>
        <v/>
      </c>
    </row>
    <row r="2709">
      <c r="AV2709" s="161">
        <f>+IF(ISERROR(PV($E$13,A2710,,D2710)),0,(PV($E$13,A2710,,D2710)))</f>
        <v/>
      </c>
      <c r="AW2709" s="161">
        <f>+IF(ISERROR(PV($E$13,A2710,,#REF!)),0,(PV($E$13,A2710,,#REF!)))</f>
        <v/>
      </c>
    </row>
    <row r="2710">
      <c r="AV2710" s="161">
        <f>+IF(ISERROR(PV($E$13,A2711,,D2711)),0,(PV($E$13,A2711,,D2711)))</f>
        <v/>
      </c>
      <c r="AW2710" s="161">
        <f>+IF(ISERROR(PV($E$13,A2711,,#REF!)),0,(PV($E$13,A2711,,#REF!)))</f>
        <v/>
      </c>
    </row>
    <row r="2711">
      <c r="AV2711" s="161">
        <f>+IF(ISERROR(PV($E$13,A2712,,D2712)),0,(PV($E$13,A2712,,D2712)))</f>
        <v/>
      </c>
      <c r="AW2711" s="161">
        <f>+IF(ISERROR(PV($E$13,A2712,,#REF!)),0,(PV($E$13,A2712,,#REF!)))</f>
        <v/>
      </c>
    </row>
    <row r="2712">
      <c r="AV2712" s="161">
        <f>+IF(ISERROR(PV($E$13,A2713,,D2713)),0,(PV($E$13,A2713,,D2713)))</f>
        <v/>
      </c>
      <c r="AW2712" s="161">
        <f>+IF(ISERROR(PV($E$13,A2713,,#REF!)),0,(PV($E$13,A2713,,#REF!)))</f>
        <v/>
      </c>
    </row>
    <row r="2713">
      <c r="AV2713" s="161">
        <f>+IF(ISERROR(PV($E$13,A2714,,D2714)),0,(PV($E$13,A2714,,D2714)))</f>
        <v/>
      </c>
      <c r="AW2713" s="161">
        <f>+IF(ISERROR(PV($E$13,A2714,,#REF!)),0,(PV($E$13,A2714,,#REF!)))</f>
        <v/>
      </c>
    </row>
    <row r="2714">
      <c r="AV2714" s="161">
        <f>+IF(ISERROR(PV($E$13,A2715,,D2715)),0,(PV($E$13,A2715,,D2715)))</f>
        <v/>
      </c>
      <c r="AW2714" s="161">
        <f>+IF(ISERROR(PV($E$13,A2715,,#REF!)),0,(PV($E$13,A2715,,#REF!)))</f>
        <v/>
      </c>
    </row>
    <row r="2715">
      <c r="AV2715" s="161">
        <f>+IF(ISERROR(PV($E$13,A2716,,D2716)),0,(PV($E$13,A2716,,D2716)))</f>
        <v/>
      </c>
      <c r="AW2715" s="161">
        <f>+IF(ISERROR(PV($E$13,A2716,,#REF!)),0,(PV($E$13,A2716,,#REF!)))</f>
        <v/>
      </c>
    </row>
    <row r="2716">
      <c r="AV2716" s="161">
        <f>+IF(ISERROR(PV($E$13,A2717,,D2717)),0,(PV($E$13,A2717,,D2717)))</f>
        <v/>
      </c>
      <c r="AW2716" s="161">
        <f>+IF(ISERROR(PV($E$13,A2717,,#REF!)),0,(PV($E$13,A2717,,#REF!)))</f>
        <v/>
      </c>
    </row>
    <row r="2717">
      <c r="AV2717" s="161">
        <f>+IF(ISERROR(PV($E$13,A2718,,D2718)),0,(PV($E$13,A2718,,D2718)))</f>
        <v/>
      </c>
      <c r="AW2717" s="161">
        <f>+IF(ISERROR(PV($E$13,A2718,,#REF!)),0,(PV($E$13,A2718,,#REF!)))</f>
        <v/>
      </c>
    </row>
    <row r="2718">
      <c r="AV2718" s="161">
        <f>+IF(ISERROR(PV($E$13,A2719,,D2719)),0,(PV($E$13,A2719,,D2719)))</f>
        <v/>
      </c>
      <c r="AW2718" s="161">
        <f>+IF(ISERROR(PV($E$13,A2719,,#REF!)),0,(PV($E$13,A2719,,#REF!)))</f>
        <v/>
      </c>
    </row>
    <row r="2719">
      <c r="AV2719" s="161">
        <f>+IF(ISERROR(PV($E$13,A2720,,D2720)),0,(PV($E$13,A2720,,D2720)))</f>
        <v/>
      </c>
      <c r="AW2719" s="161">
        <f>+IF(ISERROR(PV($E$13,A2720,,#REF!)),0,(PV($E$13,A2720,,#REF!)))</f>
        <v/>
      </c>
    </row>
    <row r="2720">
      <c r="AV2720" s="161">
        <f>+IF(ISERROR(PV($E$13,A2721,,D2721)),0,(PV($E$13,A2721,,D2721)))</f>
        <v/>
      </c>
      <c r="AW2720" s="161">
        <f>+IF(ISERROR(PV($E$13,A2721,,#REF!)),0,(PV($E$13,A2721,,#REF!)))</f>
        <v/>
      </c>
    </row>
    <row r="2721">
      <c r="AV2721" s="161">
        <f>+IF(ISERROR(PV($E$13,A2722,,D2722)),0,(PV($E$13,A2722,,D2722)))</f>
        <v/>
      </c>
      <c r="AW2721" s="161">
        <f>+IF(ISERROR(PV($E$13,A2722,,#REF!)),0,(PV($E$13,A2722,,#REF!)))</f>
        <v/>
      </c>
    </row>
    <row r="2722">
      <c r="AV2722" s="161">
        <f>+IF(ISERROR(PV($E$13,A2723,,D2723)),0,(PV($E$13,A2723,,D2723)))</f>
        <v/>
      </c>
      <c r="AW2722" s="161">
        <f>+IF(ISERROR(PV($E$13,A2723,,#REF!)),0,(PV($E$13,A2723,,#REF!)))</f>
        <v/>
      </c>
    </row>
    <row r="2723">
      <c r="AV2723" s="161">
        <f>+IF(ISERROR(PV($E$13,A2724,,D2724)),0,(PV($E$13,A2724,,D2724)))</f>
        <v/>
      </c>
      <c r="AW2723" s="161">
        <f>+IF(ISERROR(PV($E$13,A2724,,#REF!)),0,(PV($E$13,A2724,,#REF!)))</f>
        <v/>
      </c>
    </row>
    <row r="2724">
      <c r="AV2724" s="161">
        <f>+IF(ISERROR(PV($E$13,A2725,,D2725)),0,(PV($E$13,A2725,,D2725)))</f>
        <v/>
      </c>
      <c r="AW2724" s="161">
        <f>+IF(ISERROR(PV($E$13,A2725,,#REF!)),0,(PV($E$13,A2725,,#REF!)))</f>
        <v/>
      </c>
    </row>
    <row r="2725">
      <c r="AV2725" s="161">
        <f>+IF(ISERROR(PV($E$13,A2726,,D2726)),0,(PV($E$13,A2726,,D2726)))</f>
        <v/>
      </c>
      <c r="AW2725" s="161">
        <f>+IF(ISERROR(PV($E$13,A2726,,#REF!)),0,(PV($E$13,A2726,,#REF!)))</f>
        <v/>
      </c>
    </row>
    <row r="2726">
      <c r="AV2726" s="161">
        <f>+IF(ISERROR(PV($E$13,A2727,,D2727)),0,(PV($E$13,A2727,,D2727)))</f>
        <v/>
      </c>
      <c r="AW2726" s="161">
        <f>+IF(ISERROR(PV($E$13,A2727,,#REF!)),0,(PV($E$13,A2727,,#REF!)))</f>
        <v/>
      </c>
    </row>
    <row r="2727">
      <c r="AV2727" s="161">
        <f>+IF(ISERROR(PV($E$13,A2728,,D2728)),0,(PV($E$13,A2728,,D2728)))</f>
        <v/>
      </c>
      <c r="AW2727" s="161">
        <f>+IF(ISERROR(PV($E$13,A2728,,#REF!)),0,(PV($E$13,A2728,,#REF!)))</f>
        <v/>
      </c>
    </row>
    <row r="2728">
      <c r="AV2728" s="161">
        <f>+IF(ISERROR(PV($E$13,A2729,,D2729)),0,(PV($E$13,A2729,,D2729)))</f>
        <v/>
      </c>
      <c r="AW2728" s="161">
        <f>+IF(ISERROR(PV($E$13,A2729,,#REF!)),0,(PV($E$13,A2729,,#REF!)))</f>
        <v/>
      </c>
    </row>
    <row r="2729">
      <c r="AV2729" s="161">
        <f>+IF(ISERROR(PV($E$13,A2730,,D2730)),0,(PV($E$13,A2730,,D2730)))</f>
        <v/>
      </c>
      <c r="AW2729" s="161">
        <f>+IF(ISERROR(PV($E$13,A2730,,#REF!)),0,(PV($E$13,A2730,,#REF!)))</f>
        <v/>
      </c>
    </row>
    <row r="2730">
      <c r="AV2730" s="161">
        <f>+IF(ISERROR(PV($E$13,A2731,,D2731)),0,(PV($E$13,A2731,,D2731)))</f>
        <v/>
      </c>
      <c r="AW2730" s="161">
        <f>+IF(ISERROR(PV($E$13,A2731,,#REF!)),0,(PV($E$13,A2731,,#REF!)))</f>
        <v/>
      </c>
    </row>
    <row r="2731">
      <c r="AV2731" s="161">
        <f>+IF(ISERROR(PV($E$13,A2732,,D2732)),0,(PV($E$13,A2732,,D2732)))</f>
        <v/>
      </c>
      <c r="AW2731" s="161">
        <f>+IF(ISERROR(PV($E$13,A2732,,#REF!)),0,(PV($E$13,A2732,,#REF!)))</f>
        <v/>
      </c>
    </row>
    <row r="2732">
      <c r="AV2732" s="161">
        <f>+IF(ISERROR(PV($E$13,A2733,,D2733)),0,(PV($E$13,A2733,,D2733)))</f>
        <v/>
      </c>
      <c r="AW2732" s="161">
        <f>+IF(ISERROR(PV($E$13,A2733,,#REF!)),0,(PV($E$13,A2733,,#REF!)))</f>
        <v/>
      </c>
    </row>
    <row r="2733">
      <c r="AV2733" s="161">
        <f>+IF(ISERROR(PV($E$13,A2734,,D2734)),0,(PV($E$13,A2734,,D2734)))</f>
        <v/>
      </c>
      <c r="AW2733" s="161">
        <f>+IF(ISERROR(PV($E$13,A2734,,#REF!)),0,(PV($E$13,A2734,,#REF!)))</f>
        <v/>
      </c>
    </row>
    <row r="2734">
      <c r="AV2734" s="161">
        <f>+IF(ISERROR(PV($E$13,A2735,,D2735)),0,(PV($E$13,A2735,,D2735)))</f>
        <v/>
      </c>
      <c r="AW2734" s="161">
        <f>+IF(ISERROR(PV($E$13,A2735,,#REF!)),0,(PV($E$13,A2735,,#REF!)))</f>
        <v/>
      </c>
    </row>
    <row r="2735">
      <c r="AV2735" s="161">
        <f>+IF(ISERROR(PV($E$13,A2736,,D2736)),0,(PV($E$13,A2736,,D2736)))</f>
        <v/>
      </c>
      <c r="AW2735" s="161">
        <f>+IF(ISERROR(PV($E$13,A2736,,#REF!)),0,(PV($E$13,A2736,,#REF!)))</f>
        <v/>
      </c>
    </row>
    <row r="2736">
      <c r="AV2736" s="161">
        <f>+IF(ISERROR(PV($E$13,A2737,,D2737)),0,(PV($E$13,A2737,,D2737)))</f>
        <v/>
      </c>
      <c r="AW2736" s="161">
        <f>+IF(ISERROR(PV($E$13,A2737,,#REF!)),0,(PV($E$13,A2737,,#REF!)))</f>
        <v/>
      </c>
    </row>
    <row r="2737">
      <c r="AV2737" s="161">
        <f>+IF(ISERROR(PV($E$13,A2738,,D2738)),0,(PV($E$13,A2738,,D2738)))</f>
        <v/>
      </c>
      <c r="AW2737" s="161">
        <f>+IF(ISERROR(PV($E$13,A2738,,#REF!)),0,(PV($E$13,A2738,,#REF!)))</f>
        <v/>
      </c>
    </row>
    <row r="2738">
      <c r="AV2738" s="161">
        <f>+IF(ISERROR(PV($E$13,A2739,,D2739)),0,(PV($E$13,A2739,,D2739)))</f>
        <v/>
      </c>
      <c r="AW2738" s="161">
        <f>+IF(ISERROR(PV($E$13,A2739,,#REF!)),0,(PV($E$13,A2739,,#REF!)))</f>
        <v/>
      </c>
    </row>
    <row r="2739">
      <c r="AV2739" s="161">
        <f>+IF(ISERROR(PV($E$13,A2740,,D2740)),0,(PV($E$13,A2740,,D2740)))</f>
        <v/>
      </c>
      <c r="AW2739" s="161">
        <f>+IF(ISERROR(PV($E$13,A2740,,#REF!)),0,(PV($E$13,A2740,,#REF!)))</f>
        <v/>
      </c>
    </row>
    <row r="2740">
      <c r="AV2740" s="161">
        <f>+IF(ISERROR(PV($E$13,A2741,,D2741)),0,(PV($E$13,A2741,,D2741)))</f>
        <v/>
      </c>
      <c r="AW2740" s="161">
        <f>+IF(ISERROR(PV($E$13,A2741,,#REF!)),0,(PV($E$13,A2741,,#REF!)))</f>
        <v/>
      </c>
    </row>
    <row r="2741">
      <c r="AV2741" s="161">
        <f>+IF(ISERROR(PV($E$13,A2742,,D2742)),0,(PV($E$13,A2742,,D2742)))</f>
        <v/>
      </c>
      <c r="AW2741" s="161">
        <f>+IF(ISERROR(PV($E$13,A2742,,#REF!)),0,(PV($E$13,A2742,,#REF!)))</f>
        <v/>
      </c>
    </row>
    <row r="2742">
      <c r="AV2742" s="161">
        <f>+IF(ISERROR(PV($E$13,A2743,,D2743)),0,(PV($E$13,A2743,,D2743)))</f>
        <v/>
      </c>
      <c r="AW2742" s="161">
        <f>+IF(ISERROR(PV($E$13,A2743,,#REF!)),0,(PV($E$13,A2743,,#REF!)))</f>
        <v/>
      </c>
    </row>
    <row r="2743">
      <c r="AV2743" s="161">
        <f>+IF(ISERROR(PV($E$13,A2744,,D2744)),0,(PV($E$13,A2744,,D2744)))</f>
        <v/>
      </c>
      <c r="AW2743" s="161">
        <f>+IF(ISERROR(PV($E$13,A2744,,#REF!)),0,(PV($E$13,A2744,,#REF!)))</f>
        <v/>
      </c>
    </row>
    <row r="2744">
      <c r="AV2744" s="161">
        <f>+IF(ISERROR(PV($E$13,A2745,,D2745)),0,(PV($E$13,A2745,,D2745)))</f>
        <v/>
      </c>
      <c r="AW2744" s="161">
        <f>+IF(ISERROR(PV($E$13,A2745,,#REF!)),0,(PV($E$13,A2745,,#REF!)))</f>
        <v/>
      </c>
    </row>
    <row r="2745">
      <c r="AV2745" s="161">
        <f>+IF(ISERROR(PV($E$13,A2746,,D2746)),0,(PV($E$13,A2746,,D2746)))</f>
        <v/>
      </c>
      <c r="AW2745" s="161">
        <f>+IF(ISERROR(PV($E$13,A2746,,#REF!)),0,(PV($E$13,A2746,,#REF!)))</f>
        <v/>
      </c>
    </row>
    <row r="2746">
      <c r="AV2746" s="161">
        <f>+IF(ISERROR(PV($E$13,A2747,,D2747)),0,(PV($E$13,A2747,,D2747)))</f>
        <v/>
      </c>
      <c r="AW2746" s="161">
        <f>+IF(ISERROR(PV($E$13,A2747,,#REF!)),0,(PV($E$13,A2747,,#REF!)))</f>
        <v/>
      </c>
    </row>
    <row r="2747">
      <c r="AV2747" s="161">
        <f>+IF(ISERROR(PV($E$13,A2748,,D2748)),0,(PV($E$13,A2748,,D2748)))</f>
        <v/>
      </c>
      <c r="AW2747" s="161">
        <f>+IF(ISERROR(PV($E$13,A2748,,#REF!)),0,(PV($E$13,A2748,,#REF!)))</f>
        <v/>
      </c>
    </row>
    <row r="2748">
      <c r="AV2748" s="161">
        <f>+IF(ISERROR(PV($E$13,A2749,,D2749)),0,(PV($E$13,A2749,,D2749)))</f>
        <v/>
      </c>
      <c r="AW2748" s="161">
        <f>+IF(ISERROR(PV($E$13,A2749,,#REF!)),0,(PV($E$13,A2749,,#REF!)))</f>
        <v/>
      </c>
    </row>
    <row r="2749">
      <c r="AV2749" s="161">
        <f>+IF(ISERROR(PV($E$13,A2750,,D2750)),0,(PV($E$13,A2750,,D2750)))</f>
        <v/>
      </c>
      <c r="AW2749" s="161">
        <f>+IF(ISERROR(PV($E$13,A2750,,#REF!)),0,(PV($E$13,A2750,,#REF!)))</f>
        <v/>
      </c>
    </row>
    <row r="2750">
      <c r="AV2750" s="161">
        <f>+IF(ISERROR(PV($E$13,A2751,,D2751)),0,(PV($E$13,A2751,,D2751)))</f>
        <v/>
      </c>
      <c r="AW2750" s="161">
        <f>+IF(ISERROR(PV($E$13,A2751,,#REF!)),0,(PV($E$13,A2751,,#REF!)))</f>
        <v/>
      </c>
    </row>
    <row r="2751">
      <c r="AV2751" s="161">
        <f>+IF(ISERROR(PV($E$13,A2752,,D2752)),0,(PV($E$13,A2752,,D2752)))</f>
        <v/>
      </c>
      <c r="AW2751" s="161">
        <f>+IF(ISERROR(PV($E$13,A2752,,#REF!)),0,(PV($E$13,A2752,,#REF!)))</f>
        <v/>
      </c>
    </row>
    <row r="2752">
      <c r="AV2752" s="161">
        <f>+IF(ISERROR(PV($E$13,A2753,,D2753)),0,(PV($E$13,A2753,,D2753)))</f>
        <v/>
      </c>
      <c r="AW2752" s="161">
        <f>+IF(ISERROR(PV($E$13,A2753,,#REF!)),0,(PV($E$13,A2753,,#REF!)))</f>
        <v/>
      </c>
    </row>
    <row r="2753">
      <c r="AV2753" s="161">
        <f>+IF(ISERROR(PV($E$13,A2754,,D2754)),0,(PV($E$13,A2754,,D2754)))</f>
        <v/>
      </c>
      <c r="AW2753" s="161">
        <f>+IF(ISERROR(PV($E$13,A2754,,#REF!)),0,(PV($E$13,A2754,,#REF!)))</f>
        <v/>
      </c>
    </row>
    <row r="2754">
      <c r="AV2754" s="161">
        <f>+IF(ISERROR(PV($E$13,A2755,,D2755)),0,(PV($E$13,A2755,,D2755)))</f>
        <v/>
      </c>
      <c r="AW2754" s="161">
        <f>+IF(ISERROR(PV($E$13,A2755,,#REF!)),0,(PV($E$13,A2755,,#REF!)))</f>
        <v/>
      </c>
    </row>
    <row r="2755">
      <c r="AV2755" s="161">
        <f>+IF(ISERROR(PV($E$13,A2756,,D2756)),0,(PV($E$13,A2756,,D2756)))</f>
        <v/>
      </c>
      <c r="AW2755" s="161">
        <f>+IF(ISERROR(PV($E$13,A2756,,#REF!)),0,(PV($E$13,A2756,,#REF!)))</f>
        <v/>
      </c>
    </row>
    <row r="2756">
      <c r="AV2756" s="161">
        <f>+IF(ISERROR(PV($E$13,A2757,,D2757)),0,(PV($E$13,A2757,,D2757)))</f>
        <v/>
      </c>
      <c r="AW2756" s="161">
        <f>+IF(ISERROR(PV($E$13,A2757,,#REF!)),0,(PV($E$13,A2757,,#REF!)))</f>
        <v/>
      </c>
    </row>
    <row r="2757">
      <c r="AV2757" s="161">
        <f>+IF(ISERROR(PV($E$13,A2758,,D2758)),0,(PV($E$13,A2758,,D2758)))</f>
        <v/>
      </c>
      <c r="AW2757" s="161">
        <f>+IF(ISERROR(PV($E$13,A2758,,#REF!)),0,(PV($E$13,A2758,,#REF!)))</f>
        <v/>
      </c>
    </row>
    <row r="2758">
      <c r="AV2758" s="161">
        <f>+IF(ISERROR(PV($E$13,A2759,,D2759)),0,(PV($E$13,A2759,,D2759)))</f>
        <v/>
      </c>
      <c r="AW2758" s="161">
        <f>+IF(ISERROR(PV($E$13,A2759,,#REF!)),0,(PV($E$13,A2759,,#REF!)))</f>
        <v/>
      </c>
    </row>
    <row r="2759">
      <c r="AV2759" s="161">
        <f>+IF(ISERROR(PV($E$13,A2760,,D2760)),0,(PV($E$13,A2760,,D2760)))</f>
        <v/>
      </c>
      <c r="AW2759" s="161">
        <f>+IF(ISERROR(PV($E$13,A2760,,#REF!)),0,(PV($E$13,A2760,,#REF!)))</f>
        <v/>
      </c>
    </row>
    <row r="2760">
      <c r="AV2760" s="161">
        <f>+IF(ISERROR(PV($E$13,A2761,,D2761)),0,(PV($E$13,A2761,,D2761)))</f>
        <v/>
      </c>
      <c r="AW2760" s="161">
        <f>+IF(ISERROR(PV($E$13,A2761,,#REF!)),0,(PV($E$13,A2761,,#REF!)))</f>
        <v/>
      </c>
    </row>
    <row r="2761">
      <c r="AV2761" s="161">
        <f>+IF(ISERROR(PV($E$13,A2762,,D2762)),0,(PV($E$13,A2762,,D2762)))</f>
        <v/>
      </c>
      <c r="AW2761" s="161">
        <f>+IF(ISERROR(PV($E$13,A2762,,#REF!)),0,(PV($E$13,A2762,,#REF!)))</f>
        <v/>
      </c>
    </row>
    <row r="2762">
      <c r="AV2762" s="161">
        <f>+IF(ISERROR(PV($E$13,A2763,,D2763)),0,(PV($E$13,A2763,,D2763)))</f>
        <v/>
      </c>
      <c r="AW2762" s="161">
        <f>+IF(ISERROR(PV($E$13,A2763,,#REF!)),0,(PV($E$13,A2763,,#REF!)))</f>
        <v/>
      </c>
    </row>
    <row r="2763">
      <c r="AV2763" s="161">
        <f>+IF(ISERROR(PV($E$13,A2764,,D2764)),0,(PV($E$13,A2764,,D2764)))</f>
        <v/>
      </c>
      <c r="AW2763" s="161">
        <f>+IF(ISERROR(PV($E$13,A2764,,#REF!)),0,(PV($E$13,A2764,,#REF!)))</f>
        <v/>
      </c>
    </row>
    <row r="2764">
      <c r="AV2764" s="161">
        <f>+IF(ISERROR(PV($E$13,A2765,,D2765)),0,(PV($E$13,A2765,,D2765)))</f>
        <v/>
      </c>
      <c r="AW2764" s="161">
        <f>+IF(ISERROR(PV($E$13,A2765,,#REF!)),0,(PV($E$13,A2765,,#REF!)))</f>
        <v/>
      </c>
    </row>
    <row r="2765">
      <c r="AV2765" s="161">
        <f>+IF(ISERROR(PV($E$13,A2766,,D2766)),0,(PV($E$13,A2766,,D2766)))</f>
        <v/>
      </c>
      <c r="AW2765" s="161">
        <f>+IF(ISERROR(PV($E$13,A2766,,#REF!)),0,(PV($E$13,A2766,,#REF!)))</f>
        <v/>
      </c>
    </row>
    <row r="2766">
      <c r="AV2766" s="161">
        <f>+IF(ISERROR(PV($E$13,A2767,,D2767)),0,(PV($E$13,A2767,,D2767)))</f>
        <v/>
      </c>
      <c r="AW2766" s="161">
        <f>+IF(ISERROR(PV($E$13,A2767,,#REF!)),0,(PV($E$13,A2767,,#REF!)))</f>
        <v/>
      </c>
    </row>
    <row r="2767">
      <c r="AV2767" s="161">
        <f>+IF(ISERROR(PV($E$13,A2768,,D2768)),0,(PV($E$13,A2768,,D2768)))</f>
        <v/>
      </c>
      <c r="AW2767" s="161">
        <f>+IF(ISERROR(PV($E$13,A2768,,#REF!)),0,(PV($E$13,A2768,,#REF!)))</f>
        <v/>
      </c>
    </row>
    <row r="2768">
      <c r="AV2768" s="161">
        <f>+IF(ISERROR(PV($E$13,A2769,,D2769)),0,(PV($E$13,A2769,,D2769)))</f>
        <v/>
      </c>
      <c r="AW2768" s="161">
        <f>+IF(ISERROR(PV($E$13,A2769,,#REF!)),0,(PV($E$13,A2769,,#REF!)))</f>
        <v/>
      </c>
    </row>
    <row r="2769">
      <c r="AV2769" s="161">
        <f>+IF(ISERROR(PV($E$13,A2770,,D2770)),0,(PV($E$13,A2770,,D2770)))</f>
        <v/>
      </c>
      <c r="AW2769" s="161">
        <f>+IF(ISERROR(PV($E$13,A2770,,#REF!)),0,(PV($E$13,A2770,,#REF!)))</f>
        <v/>
      </c>
    </row>
    <row r="2770">
      <c r="AV2770" s="161">
        <f>+IF(ISERROR(PV($E$13,A2771,,D2771)),0,(PV($E$13,A2771,,D2771)))</f>
        <v/>
      </c>
      <c r="AW2770" s="161">
        <f>+IF(ISERROR(PV($E$13,A2771,,#REF!)),0,(PV($E$13,A2771,,#REF!)))</f>
        <v/>
      </c>
    </row>
    <row r="2771">
      <c r="AV2771" s="161">
        <f>+IF(ISERROR(PV($E$13,A2772,,D2772)),0,(PV($E$13,A2772,,D2772)))</f>
        <v/>
      </c>
      <c r="AW2771" s="161">
        <f>+IF(ISERROR(PV($E$13,A2772,,#REF!)),0,(PV($E$13,A2772,,#REF!)))</f>
        <v/>
      </c>
    </row>
    <row r="2772">
      <c r="AV2772" s="161">
        <f>+IF(ISERROR(PV($E$13,A2773,,D2773)),0,(PV($E$13,A2773,,D2773)))</f>
        <v/>
      </c>
      <c r="AW2772" s="161">
        <f>+IF(ISERROR(PV($E$13,A2773,,#REF!)),0,(PV($E$13,A2773,,#REF!)))</f>
        <v/>
      </c>
    </row>
    <row r="2773">
      <c r="AV2773" s="161">
        <f>+IF(ISERROR(PV($E$13,A2774,,D2774)),0,(PV($E$13,A2774,,D2774)))</f>
        <v/>
      </c>
      <c r="AW2773" s="161">
        <f>+IF(ISERROR(PV($E$13,A2774,,#REF!)),0,(PV($E$13,A2774,,#REF!)))</f>
        <v/>
      </c>
    </row>
    <row r="2774">
      <c r="AV2774" s="161">
        <f>+IF(ISERROR(PV($E$13,A2775,,D2775)),0,(PV($E$13,A2775,,D2775)))</f>
        <v/>
      </c>
      <c r="AW2774" s="161">
        <f>+IF(ISERROR(PV($E$13,A2775,,#REF!)),0,(PV($E$13,A2775,,#REF!)))</f>
        <v/>
      </c>
    </row>
    <row r="2775">
      <c r="AV2775" s="161">
        <f>+IF(ISERROR(PV($E$13,A2776,,D2776)),0,(PV($E$13,A2776,,D2776)))</f>
        <v/>
      </c>
      <c r="AW2775" s="161">
        <f>+IF(ISERROR(PV($E$13,A2776,,#REF!)),0,(PV($E$13,A2776,,#REF!)))</f>
        <v/>
      </c>
    </row>
    <row r="2776">
      <c r="AV2776" s="161">
        <f>+IF(ISERROR(PV($E$13,A2777,,D2777)),0,(PV($E$13,A2777,,D2777)))</f>
        <v/>
      </c>
      <c r="AW2776" s="161">
        <f>+IF(ISERROR(PV($E$13,A2777,,#REF!)),0,(PV($E$13,A2777,,#REF!)))</f>
        <v/>
      </c>
    </row>
    <row r="2777">
      <c r="AV2777" s="161">
        <f>+IF(ISERROR(PV($E$13,A2778,,D2778)),0,(PV($E$13,A2778,,D2778)))</f>
        <v/>
      </c>
      <c r="AW2777" s="161">
        <f>+IF(ISERROR(PV($E$13,A2778,,#REF!)),0,(PV($E$13,A2778,,#REF!)))</f>
        <v/>
      </c>
    </row>
    <row r="2778">
      <c r="AV2778" s="161">
        <f>+IF(ISERROR(PV($E$13,A2779,,D2779)),0,(PV($E$13,A2779,,D2779)))</f>
        <v/>
      </c>
      <c r="AW2778" s="161">
        <f>+IF(ISERROR(PV($E$13,A2779,,#REF!)),0,(PV($E$13,A2779,,#REF!)))</f>
        <v/>
      </c>
    </row>
    <row r="2779">
      <c r="AV2779" s="161">
        <f>+IF(ISERROR(PV($E$13,A2780,,D2780)),0,(PV($E$13,A2780,,D2780)))</f>
        <v/>
      </c>
      <c r="AW2779" s="161">
        <f>+IF(ISERROR(PV($E$13,A2780,,#REF!)),0,(PV($E$13,A2780,,#REF!)))</f>
        <v/>
      </c>
    </row>
    <row r="2780">
      <c r="AV2780" s="161">
        <f>+IF(ISERROR(PV($E$13,A2781,,D2781)),0,(PV($E$13,A2781,,D2781)))</f>
        <v/>
      </c>
      <c r="AW2780" s="161">
        <f>+IF(ISERROR(PV($E$13,A2781,,#REF!)),0,(PV($E$13,A2781,,#REF!)))</f>
        <v/>
      </c>
    </row>
    <row r="2781">
      <c r="AV2781" s="161">
        <f>+IF(ISERROR(PV($E$13,A2782,,D2782)),0,(PV($E$13,A2782,,D2782)))</f>
        <v/>
      </c>
      <c r="AW2781" s="161">
        <f>+IF(ISERROR(PV($E$13,A2782,,#REF!)),0,(PV($E$13,A2782,,#REF!)))</f>
        <v/>
      </c>
    </row>
    <row r="2782">
      <c r="AV2782" s="161">
        <f>+IF(ISERROR(PV($E$13,A2783,,D2783)),0,(PV($E$13,A2783,,D2783)))</f>
        <v/>
      </c>
      <c r="AW2782" s="161">
        <f>+IF(ISERROR(PV($E$13,A2783,,#REF!)),0,(PV($E$13,A2783,,#REF!)))</f>
        <v/>
      </c>
    </row>
    <row r="2783">
      <c r="AV2783" s="161">
        <f>+IF(ISERROR(PV($E$13,A2784,,D2784)),0,(PV($E$13,A2784,,D2784)))</f>
        <v/>
      </c>
      <c r="AW2783" s="161">
        <f>+IF(ISERROR(PV($E$13,A2784,,#REF!)),0,(PV($E$13,A2784,,#REF!)))</f>
        <v/>
      </c>
    </row>
    <row r="2784">
      <c r="AV2784" s="161">
        <f>+IF(ISERROR(PV($E$13,A2785,,D2785)),0,(PV($E$13,A2785,,D2785)))</f>
        <v/>
      </c>
      <c r="AW2784" s="161">
        <f>+IF(ISERROR(PV($E$13,A2785,,#REF!)),0,(PV($E$13,A2785,,#REF!)))</f>
        <v/>
      </c>
    </row>
    <row r="2785">
      <c r="AV2785" s="161">
        <f>+IF(ISERROR(PV($E$13,A2786,,D2786)),0,(PV($E$13,A2786,,D2786)))</f>
        <v/>
      </c>
      <c r="AW2785" s="161">
        <f>+IF(ISERROR(PV($E$13,A2786,,#REF!)),0,(PV($E$13,A2786,,#REF!)))</f>
        <v/>
      </c>
    </row>
    <row r="2786">
      <c r="AV2786" s="161">
        <f>+IF(ISERROR(PV($E$13,A2787,,D2787)),0,(PV($E$13,A2787,,D2787)))</f>
        <v/>
      </c>
      <c r="AW2786" s="161">
        <f>+IF(ISERROR(PV($E$13,A2787,,#REF!)),0,(PV($E$13,A2787,,#REF!)))</f>
        <v/>
      </c>
    </row>
    <row r="2787">
      <c r="AV2787" s="161">
        <f>+IF(ISERROR(PV($E$13,A2788,,D2788)),0,(PV($E$13,A2788,,D2788)))</f>
        <v/>
      </c>
      <c r="AW2787" s="161">
        <f>+IF(ISERROR(PV($E$13,A2788,,#REF!)),0,(PV($E$13,A2788,,#REF!)))</f>
        <v/>
      </c>
    </row>
    <row r="2788">
      <c r="AV2788" s="161">
        <f>+IF(ISERROR(PV($E$13,A2789,,D2789)),0,(PV($E$13,A2789,,D2789)))</f>
        <v/>
      </c>
      <c r="AW2788" s="161">
        <f>+IF(ISERROR(PV($E$13,A2789,,#REF!)),0,(PV($E$13,A2789,,#REF!)))</f>
        <v/>
      </c>
    </row>
    <row r="2789">
      <c r="AV2789" s="161">
        <f>+IF(ISERROR(PV($E$13,A2790,,D2790)),0,(PV($E$13,A2790,,D2790)))</f>
        <v/>
      </c>
      <c r="AW2789" s="161">
        <f>+IF(ISERROR(PV($E$13,A2790,,#REF!)),0,(PV($E$13,A2790,,#REF!)))</f>
        <v/>
      </c>
    </row>
    <row r="2790">
      <c r="AV2790" s="161">
        <f>+IF(ISERROR(PV($E$13,A2791,,D2791)),0,(PV($E$13,A2791,,D2791)))</f>
        <v/>
      </c>
      <c r="AW2790" s="161">
        <f>+IF(ISERROR(PV($E$13,A2791,,#REF!)),0,(PV($E$13,A2791,,#REF!)))</f>
        <v/>
      </c>
    </row>
    <row r="2791">
      <c r="AV2791" s="161">
        <f>+IF(ISERROR(PV($E$13,A2792,,D2792)),0,(PV($E$13,A2792,,D2792)))</f>
        <v/>
      </c>
      <c r="AW2791" s="161">
        <f>+IF(ISERROR(PV($E$13,A2792,,#REF!)),0,(PV($E$13,A2792,,#REF!)))</f>
        <v/>
      </c>
    </row>
    <row r="2792">
      <c r="AV2792" s="161">
        <f>+IF(ISERROR(PV($E$13,A2793,,D2793)),0,(PV($E$13,A2793,,D2793)))</f>
        <v/>
      </c>
      <c r="AW2792" s="161">
        <f>+IF(ISERROR(PV($E$13,A2793,,#REF!)),0,(PV($E$13,A2793,,#REF!)))</f>
        <v/>
      </c>
    </row>
    <row r="2793">
      <c r="AV2793" s="161">
        <f>+IF(ISERROR(PV($E$13,A2794,,D2794)),0,(PV($E$13,A2794,,D2794)))</f>
        <v/>
      </c>
      <c r="AW2793" s="161">
        <f>+IF(ISERROR(PV($E$13,A2794,,#REF!)),0,(PV($E$13,A2794,,#REF!)))</f>
        <v/>
      </c>
    </row>
    <row r="2794">
      <c r="AV2794" s="161">
        <f>+IF(ISERROR(PV($E$13,A2795,,D2795)),0,(PV($E$13,A2795,,D2795)))</f>
        <v/>
      </c>
      <c r="AW2794" s="161">
        <f>+IF(ISERROR(PV($E$13,A2795,,#REF!)),0,(PV($E$13,A2795,,#REF!)))</f>
        <v/>
      </c>
    </row>
    <row r="2795">
      <c r="AV2795" s="161">
        <f>+IF(ISERROR(PV($E$13,A2796,,D2796)),0,(PV($E$13,A2796,,D2796)))</f>
        <v/>
      </c>
      <c r="AW2795" s="161">
        <f>+IF(ISERROR(PV($E$13,A2796,,#REF!)),0,(PV($E$13,A2796,,#REF!)))</f>
        <v/>
      </c>
    </row>
    <row r="2796">
      <c r="AV2796" s="161">
        <f>+IF(ISERROR(PV($E$13,A2797,,D2797)),0,(PV($E$13,A2797,,D2797)))</f>
        <v/>
      </c>
      <c r="AW2796" s="161">
        <f>+IF(ISERROR(PV($E$13,A2797,,#REF!)),0,(PV($E$13,A2797,,#REF!)))</f>
        <v/>
      </c>
    </row>
    <row r="2797">
      <c r="AV2797" s="161">
        <f>+IF(ISERROR(PV($E$13,A2798,,D2798)),0,(PV($E$13,A2798,,D2798)))</f>
        <v/>
      </c>
      <c r="AW2797" s="161">
        <f>+IF(ISERROR(PV($E$13,A2798,,#REF!)),0,(PV($E$13,A2798,,#REF!)))</f>
        <v/>
      </c>
    </row>
    <row r="2798">
      <c r="AV2798" s="161">
        <f>+IF(ISERROR(PV($E$13,A2799,,D2799)),0,(PV($E$13,A2799,,D2799)))</f>
        <v/>
      </c>
      <c r="AW2798" s="161">
        <f>+IF(ISERROR(PV($E$13,A2799,,#REF!)),0,(PV($E$13,A2799,,#REF!)))</f>
        <v/>
      </c>
    </row>
    <row r="2799">
      <c r="AV2799" s="161">
        <f>+IF(ISERROR(PV($E$13,A2800,,D2800)),0,(PV($E$13,A2800,,D2800)))</f>
        <v/>
      </c>
      <c r="AW2799" s="161">
        <f>+IF(ISERROR(PV($E$13,A2800,,#REF!)),0,(PV($E$13,A2800,,#REF!)))</f>
        <v/>
      </c>
    </row>
    <row r="2800">
      <c r="AV2800" s="161">
        <f>+IF(ISERROR(PV($E$13,A2801,,D2801)),0,(PV($E$13,A2801,,D2801)))</f>
        <v/>
      </c>
      <c r="AW2800" s="161">
        <f>+IF(ISERROR(PV($E$13,A2801,,#REF!)),0,(PV($E$13,A2801,,#REF!)))</f>
        <v/>
      </c>
    </row>
    <row r="2801">
      <c r="AV2801" s="161">
        <f>+IF(ISERROR(PV($E$13,A2802,,D2802)),0,(PV($E$13,A2802,,D2802)))</f>
        <v/>
      </c>
      <c r="AW2801" s="161">
        <f>+IF(ISERROR(PV($E$13,A2802,,#REF!)),0,(PV($E$13,A2802,,#REF!)))</f>
        <v/>
      </c>
    </row>
    <row r="2802">
      <c r="AV2802" s="161">
        <f>+IF(ISERROR(PV($E$13,A2803,,D2803)),0,(PV($E$13,A2803,,D2803)))</f>
        <v/>
      </c>
      <c r="AW2802" s="161">
        <f>+IF(ISERROR(PV($E$13,A2803,,#REF!)),0,(PV($E$13,A2803,,#REF!)))</f>
        <v/>
      </c>
    </row>
    <row r="2803">
      <c r="AV2803" s="161">
        <f>+IF(ISERROR(PV($E$13,A2804,,D2804)),0,(PV($E$13,A2804,,D2804)))</f>
        <v/>
      </c>
      <c r="AW2803" s="161">
        <f>+IF(ISERROR(PV($E$13,A2804,,#REF!)),0,(PV($E$13,A2804,,#REF!)))</f>
        <v/>
      </c>
    </row>
    <row r="2804">
      <c r="AV2804" s="161">
        <f>+IF(ISERROR(PV($E$13,A2805,,D2805)),0,(PV($E$13,A2805,,D2805)))</f>
        <v/>
      </c>
      <c r="AW2804" s="161">
        <f>+IF(ISERROR(PV($E$13,A2805,,#REF!)),0,(PV($E$13,A2805,,#REF!)))</f>
        <v/>
      </c>
    </row>
    <row r="2805">
      <c r="AV2805" s="161">
        <f>+IF(ISERROR(PV($E$13,A2806,,D2806)),0,(PV($E$13,A2806,,D2806)))</f>
        <v/>
      </c>
      <c r="AW2805" s="161">
        <f>+IF(ISERROR(PV($E$13,A2806,,#REF!)),0,(PV($E$13,A2806,,#REF!)))</f>
        <v/>
      </c>
    </row>
    <row r="2806">
      <c r="AV2806" s="161">
        <f>+IF(ISERROR(PV($E$13,A2807,,D2807)),0,(PV($E$13,A2807,,D2807)))</f>
        <v/>
      </c>
      <c r="AW2806" s="161">
        <f>+IF(ISERROR(PV($E$13,A2807,,#REF!)),0,(PV($E$13,A2807,,#REF!)))</f>
        <v/>
      </c>
    </row>
    <row r="2807">
      <c r="AV2807" s="161">
        <f>+IF(ISERROR(PV($E$13,A2808,,D2808)),0,(PV($E$13,A2808,,D2808)))</f>
        <v/>
      </c>
      <c r="AW2807" s="161">
        <f>+IF(ISERROR(PV($E$13,A2808,,#REF!)),0,(PV($E$13,A2808,,#REF!)))</f>
        <v/>
      </c>
    </row>
    <row r="2808">
      <c r="AV2808" s="161">
        <f>+IF(ISERROR(PV($E$13,A2809,,D2809)),0,(PV($E$13,A2809,,D2809)))</f>
        <v/>
      </c>
      <c r="AW2808" s="161">
        <f>+IF(ISERROR(PV($E$13,A2809,,#REF!)),0,(PV($E$13,A2809,,#REF!)))</f>
        <v/>
      </c>
    </row>
    <row r="2809">
      <c r="AV2809" s="161">
        <f>+IF(ISERROR(PV($E$13,A2810,,D2810)),0,(PV($E$13,A2810,,D2810)))</f>
        <v/>
      </c>
      <c r="AW2809" s="161">
        <f>+IF(ISERROR(PV($E$13,A2810,,#REF!)),0,(PV($E$13,A2810,,#REF!)))</f>
        <v/>
      </c>
    </row>
    <row r="2810">
      <c r="AV2810" s="161">
        <f>+IF(ISERROR(PV($E$13,A2811,,D2811)),0,(PV($E$13,A2811,,D2811)))</f>
        <v/>
      </c>
      <c r="AW2810" s="161">
        <f>+IF(ISERROR(PV($E$13,A2811,,#REF!)),0,(PV($E$13,A2811,,#REF!)))</f>
        <v/>
      </c>
    </row>
    <row r="2811">
      <c r="AV2811" s="161">
        <f>+IF(ISERROR(PV($E$13,A2812,,D2812)),0,(PV($E$13,A2812,,D2812)))</f>
        <v/>
      </c>
      <c r="AW2811" s="161">
        <f>+IF(ISERROR(PV($E$13,A2812,,#REF!)),0,(PV($E$13,A2812,,#REF!)))</f>
        <v/>
      </c>
    </row>
    <row r="2812">
      <c r="AV2812" s="161">
        <f>+IF(ISERROR(PV($E$13,A2813,,D2813)),0,(PV($E$13,A2813,,D2813)))</f>
        <v/>
      </c>
      <c r="AW2812" s="161">
        <f>+IF(ISERROR(PV($E$13,A2813,,#REF!)),0,(PV($E$13,A2813,,#REF!)))</f>
        <v/>
      </c>
    </row>
    <row r="2813">
      <c r="AV2813" s="161">
        <f>+IF(ISERROR(PV($E$13,A2814,,D2814)),0,(PV($E$13,A2814,,D2814)))</f>
        <v/>
      </c>
      <c r="AW2813" s="161">
        <f>+IF(ISERROR(PV($E$13,A2814,,#REF!)),0,(PV($E$13,A2814,,#REF!)))</f>
        <v/>
      </c>
    </row>
    <row r="2814">
      <c r="AV2814" s="161">
        <f>+IF(ISERROR(PV($E$13,A2815,,D2815)),0,(PV($E$13,A2815,,D2815)))</f>
        <v/>
      </c>
      <c r="AW2814" s="161">
        <f>+IF(ISERROR(PV($E$13,A2815,,#REF!)),0,(PV($E$13,A2815,,#REF!)))</f>
        <v/>
      </c>
    </row>
    <row r="2815">
      <c r="AV2815" s="161">
        <f>+IF(ISERROR(PV($E$13,A2816,,D2816)),0,(PV($E$13,A2816,,D2816)))</f>
        <v/>
      </c>
      <c r="AW2815" s="161">
        <f>+IF(ISERROR(PV($E$13,A2816,,#REF!)),0,(PV($E$13,A2816,,#REF!)))</f>
        <v/>
      </c>
    </row>
    <row r="2816">
      <c r="AV2816" s="161">
        <f>+IF(ISERROR(PV($E$13,A2817,,D2817)),0,(PV($E$13,A2817,,D2817)))</f>
        <v/>
      </c>
      <c r="AW2816" s="161">
        <f>+IF(ISERROR(PV($E$13,A2817,,#REF!)),0,(PV($E$13,A2817,,#REF!)))</f>
        <v/>
      </c>
    </row>
    <row r="2817">
      <c r="AV2817" s="161">
        <f>+IF(ISERROR(PV($E$13,A2818,,D2818)),0,(PV($E$13,A2818,,D2818)))</f>
        <v/>
      </c>
      <c r="AW2817" s="161">
        <f>+IF(ISERROR(PV($E$13,A2818,,#REF!)),0,(PV($E$13,A2818,,#REF!)))</f>
        <v/>
      </c>
    </row>
    <row r="2818">
      <c r="AV2818" s="161">
        <f>+IF(ISERROR(PV($E$13,A2819,,D2819)),0,(PV($E$13,A2819,,D2819)))</f>
        <v/>
      </c>
      <c r="AW2818" s="161">
        <f>+IF(ISERROR(PV($E$13,A2819,,#REF!)),0,(PV($E$13,A2819,,#REF!)))</f>
        <v/>
      </c>
    </row>
    <row r="2819">
      <c r="AV2819" s="161">
        <f>+IF(ISERROR(PV($E$13,A2820,,D2820)),0,(PV($E$13,A2820,,D2820)))</f>
        <v/>
      </c>
      <c r="AW2819" s="161">
        <f>+IF(ISERROR(PV($E$13,A2820,,#REF!)),0,(PV($E$13,A2820,,#REF!)))</f>
        <v/>
      </c>
    </row>
    <row r="2820">
      <c r="AV2820" s="161">
        <f>+IF(ISERROR(PV($E$13,A2821,,D2821)),0,(PV($E$13,A2821,,D2821)))</f>
        <v/>
      </c>
      <c r="AW2820" s="161">
        <f>+IF(ISERROR(PV($E$13,A2821,,#REF!)),0,(PV($E$13,A2821,,#REF!)))</f>
        <v/>
      </c>
    </row>
    <row r="2821">
      <c r="AV2821" s="161">
        <f>+IF(ISERROR(PV($E$13,A2822,,D2822)),0,(PV($E$13,A2822,,D2822)))</f>
        <v/>
      </c>
      <c r="AW2821" s="161">
        <f>+IF(ISERROR(PV($E$13,A2822,,#REF!)),0,(PV($E$13,A2822,,#REF!)))</f>
        <v/>
      </c>
    </row>
    <row r="2822">
      <c r="AV2822" s="161">
        <f>+IF(ISERROR(PV($E$13,A2823,,D2823)),0,(PV($E$13,A2823,,D2823)))</f>
        <v/>
      </c>
      <c r="AW2822" s="161">
        <f>+IF(ISERROR(PV($E$13,A2823,,#REF!)),0,(PV($E$13,A2823,,#REF!)))</f>
        <v/>
      </c>
    </row>
    <row r="2823">
      <c r="AV2823" s="161">
        <f>+IF(ISERROR(PV($E$13,A2824,,D2824)),0,(PV($E$13,A2824,,D2824)))</f>
        <v/>
      </c>
      <c r="AW2823" s="161">
        <f>+IF(ISERROR(PV($E$13,A2824,,#REF!)),0,(PV($E$13,A2824,,#REF!)))</f>
        <v/>
      </c>
    </row>
    <row r="2824">
      <c r="AV2824" s="161">
        <f>+IF(ISERROR(PV($E$13,A2825,,D2825)),0,(PV($E$13,A2825,,D2825)))</f>
        <v/>
      </c>
      <c r="AW2824" s="161">
        <f>+IF(ISERROR(PV($E$13,A2825,,#REF!)),0,(PV($E$13,A2825,,#REF!)))</f>
        <v/>
      </c>
    </row>
    <row r="2825">
      <c r="AV2825" s="161">
        <f>+IF(ISERROR(PV($E$13,A2826,,D2826)),0,(PV($E$13,A2826,,D2826)))</f>
        <v/>
      </c>
      <c r="AW2825" s="161">
        <f>+IF(ISERROR(PV($E$13,A2826,,#REF!)),0,(PV($E$13,A2826,,#REF!)))</f>
        <v/>
      </c>
    </row>
    <row r="2826">
      <c r="AV2826" s="161">
        <f>+IF(ISERROR(PV($E$13,A2827,,D2827)),0,(PV($E$13,A2827,,D2827)))</f>
        <v/>
      </c>
      <c r="AW2826" s="161">
        <f>+IF(ISERROR(PV($E$13,A2827,,#REF!)),0,(PV($E$13,A2827,,#REF!)))</f>
        <v/>
      </c>
    </row>
    <row r="2827">
      <c r="AV2827" s="161">
        <f>+IF(ISERROR(PV($E$13,A2828,,D2828)),0,(PV($E$13,A2828,,D2828)))</f>
        <v/>
      </c>
      <c r="AW2827" s="161">
        <f>+IF(ISERROR(PV($E$13,A2828,,#REF!)),0,(PV($E$13,A2828,,#REF!)))</f>
        <v/>
      </c>
    </row>
    <row r="2828">
      <c r="AV2828" s="161">
        <f>+IF(ISERROR(PV($E$13,A2829,,D2829)),0,(PV($E$13,A2829,,D2829)))</f>
        <v/>
      </c>
      <c r="AW2828" s="161">
        <f>+IF(ISERROR(PV($E$13,A2829,,#REF!)),0,(PV($E$13,A2829,,#REF!)))</f>
        <v/>
      </c>
    </row>
    <row r="2829">
      <c r="AV2829" s="161">
        <f>+IF(ISERROR(PV($E$13,A2830,,D2830)),0,(PV($E$13,A2830,,D2830)))</f>
        <v/>
      </c>
      <c r="AW2829" s="161">
        <f>+IF(ISERROR(PV($E$13,A2830,,#REF!)),0,(PV($E$13,A2830,,#REF!)))</f>
        <v/>
      </c>
    </row>
    <row r="2830">
      <c r="AV2830" s="161">
        <f>+IF(ISERROR(PV($E$13,A2831,,D2831)),0,(PV($E$13,A2831,,D2831)))</f>
        <v/>
      </c>
      <c r="AW2830" s="161">
        <f>+IF(ISERROR(PV($E$13,A2831,,#REF!)),0,(PV($E$13,A2831,,#REF!)))</f>
        <v/>
      </c>
    </row>
    <row r="2831">
      <c r="AV2831" s="161">
        <f>+IF(ISERROR(PV($E$13,A2832,,D2832)),0,(PV($E$13,A2832,,D2832)))</f>
        <v/>
      </c>
      <c r="AW2831" s="161">
        <f>+IF(ISERROR(PV($E$13,A2832,,#REF!)),0,(PV($E$13,A2832,,#REF!)))</f>
        <v/>
      </c>
    </row>
    <row r="2832">
      <c r="AV2832" s="161">
        <f>+IF(ISERROR(PV($E$13,A2833,,D2833)),0,(PV($E$13,A2833,,D2833)))</f>
        <v/>
      </c>
      <c r="AW2832" s="161">
        <f>+IF(ISERROR(PV($E$13,A2833,,#REF!)),0,(PV($E$13,A2833,,#REF!)))</f>
        <v/>
      </c>
    </row>
    <row r="2833">
      <c r="AV2833" s="161">
        <f>+IF(ISERROR(PV($E$13,A2834,,D2834)),0,(PV($E$13,A2834,,D2834)))</f>
        <v/>
      </c>
      <c r="AW2833" s="161">
        <f>+IF(ISERROR(PV($E$13,A2834,,#REF!)),0,(PV($E$13,A2834,,#REF!)))</f>
        <v/>
      </c>
    </row>
    <row r="2834">
      <c r="AV2834" s="161">
        <f>+IF(ISERROR(PV($E$13,A2835,,D2835)),0,(PV($E$13,A2835,,D2835)))</f>
        <v/>
      </c>
      <c r="AW2834" s="161">
        <f>+IF(ISERROR(PV($E$13,A2835,,#REF!)),0,(PV($E$13,A2835,,#REF!)))</f>
        <v/>
      </c>
    </row>
    <row r="2835">
      <c r="AV2835" s="161">
        <f>+IF(ISERROR(PV($E$13,A2836,,D2836)),0,(PV($E$13,A2836,,D2836)))</f>
        <v/>
      </c>
      <c r="AW2835" s="161">
        <f>+IF(ISERROR(PV($E$13,A2836,,#REF!)),0,(PV($E$13,A2836,,#REF!)))</f>
        <v/>
      </c>
    </row>
    <row r="2836">
      <c r="AV2836" s="161">
        <f>+IF(ISERROR(PV($E$13,A2837,,D2837)),0,(PV($E$13,A2837,,D2837)))</f>
        <v/>
      </c>
      <c r="AW2836" s="161">
        <f>+IF(ISERROR(PV($E$13,A2837,,#REF!)),0,(PV($E$13,A2837,,#REF!)))</f>
        <v/>
      </c>
    </row>
    <row r="2837">
      <c r="AV2837" s="161">
        <f>+IF(ISERROR(PV($E$13,A2838,,D2838)),0,(PV($E$13,A2838,,D2838)))</f>
        <v/>
      </c>
      <c r="AW2837" s="161">
        <f>+IF(ISERROR(PV($E$13,A2838,,#REF!)),0,(PV($E$13,A2838,,#REF!)))</f>
        <v/>
      </c>
    </row>
    <row r="2838">
      <c r="AV2838" s="161">
        <f>+IF(ISERROR(PV($E$13,A2839,,D2839)),0,(PV($E$13,A2839,,D2839)))</f>
        <v/>
      </c>
      <c r="AW2838" s="161">
        <f>+IF(ISERROR(PV($E$13,A2839,,#REF!)),0,(PV($E$13,A2839,,#REF!)))</f>
        <v/>
      </c>
    </row>
    <row r="2839">
      <c r="AV2839" s="161">
        <f>+IF(ISERROR(PV($E$13,A2840,,D2840)),0,(PV($E$13,A2840,,D2840)))</f>
        <v/>
      </c>
      <c r="AW2839" s="161">
        <f>+IF(ISERROR(PV($E$13,A2840,,#REF!)),0,(PV($E$13,A2840,,#REF!)))</f>
        <v/>
      </c>
    </row>
    <row r="2840">
      <c r="AV2840" s="161">
        <f>+IF(ISERROR(PV($E$13,A2841,,D2841)),0,(PV($E$13,A2841,,D2841)))</f>
        <v/>
      </c>
      <c r="AW2840" s="161">
        <f>+IF(ISERROR(PV($E$13,A2841,,#REF!)),0,(PV($E$13,A2841,,#REF!)))</f>
        <v/>
      </c>
    </row>
    <row r="2841">
      <c r="AV2841" s="161">
        <f>+IF(ISERROR(PV($E$13,A2842,,D2842)),0,(PV($E$13,A2842,,D2842)))</f>
        <v/>
      </c>
      <c r="AW2841" s="161">
        <f>+IF(ISERROR(PV($E$13,A2842,,#REF!)),0,(PV($E$13,A2842,,#REF!)))</f>
        <v/>
      </c>
    </row>
    <row r="2842">
      <c r="AV2842" s="161">
        <f>+IF(ISERROR(PV($E$13,A2843,,D2843)),0,(PV($E$13,A2843,,D2843)))</f>
        <v/>
      </c>
      <c r="AW2842" s="161">
        <f>+IF(ISERROR(PV($E$13,A2843,,#REF!)),0,(PV($E$13,A2843,,#REF!)))</f>
        <v/>
      </c>
    </row>
    <row r="2843">
      <c r="AV2843" s="161">
        <f>+IF(ISERROR(PV($E$13,A2844,,D2844)),0,(PV($E$13,A2844,,D2844)))</f>
        <v/>
      </c>
      <c r="AW2843" s="161">
        <f>+IF(ISERROR(PV($E$13,A2844,,#REF!)),0,(PV($E$13,A2844,,#REF!)))</f>
        <v/>
      </c>
    </row>
    <row r="2844">
      <c r="AV2844" s="161">
        <f>+IF(ISERROR(PV($E$13,A2845,,D2845)),0,(PV($E$13,A2845,,D2845)))</f>
        <v/>
      </c>
      <c r="AW2844" s="161">
        <f>+IF(ISERROR(PV($E$13,A2845,,#REF!)),0,(PV($E$13,A2845,,#REF!)))</f>
        <v/>
      </c>
    </row>
    <row r="2845">
      <c r="AV2845" s="161">
        <f>+IF(ISERROR(PV($E$13,A2846,,D2846)),0,(PV($E$13,A2846,,D2846)))</f>
        <v/>
      </c>
      <c r="AW2845" s="161">
        <f>+IF(ISERROR(PV($E$13,A2846,,#REF!)),0,(PV($E$13,A2846,,#REF!)))</f>
        <v/>
      </c>
    </row>
    <row r="2846">
      <c r="AV2846" s="161">
        <f>+IF(ISERROR(PV($E$13,A2847,,D2847)),0,(PV($E$13,A2847,,D2847)))</f>
        <v/>
      </c>
      <c r="AW2846" s="161">
        <f>+IF(ISERROR(PV($E$13,A2847,,#REF!)),0,(PV($E$13,A2847,,#REF!)))</f>
        <v/>
      </c>
    </row>
    <row r="2847">
      <c r="AV2847" s="161">
        <f>+IF(ISERROR(PV($E$13,A2848,,D2848)),0,(PV($E$13,A2848,,D2848)))</f>
        <v/>
      </c>
      <c r="AW2847" s="161">
        <f>+IF(ISERROR(PV($E$13,A2848,,#REF!)),0,(PV($E$13,A2848,,#REF!)))</f>
        <v/>
      </c>
    </row>
    <row r="2848">
      <c r="AV2848" s="161">
        <f>+IF(ISERROR(PV($E$13,A2849,,D2849)),0,(PV($E$13,A2849,,D2849)))</f>
        <v/>
      </c>
      <c r="AW2848" s="161">
        <f>+IF(ISERROR(PV($E$13,A2849,,#REF!)),0,(PV($E$13,A2849,,#REF!)))</f>
        <v/>
      </c>
    </row>
    <row r="2849">
      <c r="AV2849" s="161">
        <f>+IF(ISERROR(PV($E$13,A2850,,D2850)),0,(PV($E$13,A2850,,D2850)))</f>
        <v/>
      </c>
      <c r="AW2849" s="161">
        <f>+IF(ISERROR(PV($E$13,A2850,,#REF!)),0,(PV($E$13,A2850,,#REF!)))</f>
        <v/>
      </c>
    </row>
    <row r="2850">
      <c r="AV2850" s="161">
        <f>+IF(ISERROR(PV($E$13,A2851,,D2851)),0,(PV($E$13,A2851,,D2851)))</f>
        <v/>
      </c>
      <c r="AW2850" s="161">
        <f>+IF(ISERROR(PV($E$13,A2851,,#REF!)),0,(PV($E$13,A2851,,#REF!)))</f>
        <v/>
      </c>
    </row>
    <row r="2851">
      <c r="AV2851" s="161">
        <f>+IF(ISERROR(PV($E$13,A2852,,D2852)),0,(PV($E$13,A2852,,D2852)))</f>
        <v/>
      </c>
      <c r="AW2851" s="161">
        <f>+IF(ISERROR(PV($E$13,A2852,,#REF!)),0,(PV($E$13,A2852,,#REF!)))</f>
        <v/>
      </c>
    </row>
    <row r="2852">
      <c r="AV2852" s="161">
        <f>+IF(ISERROR(PV($E$13,A2853,,D2853)),0,(PV($E$13,A2853,,D2853)))</f>
        <v/>
      </c>
      <c r="AW2852" s="161">
        <f>+IF(ISERROR(PV($E$13,A2853,,#REF!)),0,(PV($E$13,A2853,,#REF!)))</f>
        <v/>
      </c>
    </row>
    <row r="2853">
      <c r="AV2853" s="161">
        <f>+IF(ISERROR(PV($E$13,A2854,,D2854)),0,(PV($E$13,A2854,,D2854)))</f>
        <v/>
      </c>
      <c r="AW2853" s="161">
        <f>+IF(ISERROR(PV($E$13,A2854,,#REF!)),0,(PV($E$13,A2854,,#REF!)))</f>
        <v/>
      </c>
    </row>
    <row r="2854">
      <c r="AV2854" s="161">
        <f>+IF(ISERROR(PV($E$13,A2855,,D2855)),0,(PV($E$13,A2855,,D2855)))</f>
        <v/>
      </c>
      <c r="AW2854" s="161">
        <f>+IF(ISERROR(PV($E$13,A2855,,#REF!)),0,(PV($E$13,A2855,,#REF!)))</f>
        <v/>
      </c>
    </row>
    <row r="2855">
      <c r="AV2855" s="161">
        <f>+IF(ISERROR(PV($E$13,A2856,,D2856)),0,(PV($E$13,A2856,,D2856)))</f>
        <v/>
      </c>
      <c r="AW2855" s="161">
        <f>+IF(ISERROR(PV($E$13,A2856,,#REF!)),0,(PV($E$13,A2856,,#REF!)))</f>
        <v/>
      </c>
    </row>
    <row r="2856">
      <c r="AV2856" s="161">
        <f>+IF(ISERROR(PV($E$13,A2857,,D2857)),0,(PV($E$13,A2857,,D2857)))</f>
        <v/>
      </c>
      <c r="AW2856" s="161">
        <f>+IF(ISERROR(PV($E$13,A2857,,#REF!)),0,(PV($E$13,A2857,,#REF!)))</f>
        <v/>
      </c>
    </row>
    <row r="2857">
      <c r="AV2857" s="161">
        <f>+IF(ISERROR(PV($E$13,A2858,,D2858)),0,(PV($E$13,A2858,,D2858)))</f>
        <v/>
      </c>
      <c r="AW2857" s="161">
        <f>+IF(ISERROR(PV($E$13,A2858,,#REF!)),0,(PV($E$13,A2858,,#REF!)))</f>
        <v/>
      </c>
    </row>
    <row r="2858">
      <c r="AV2858" s="161">
        <f>+IF(ISERROR(PV($E$13,A2859,,D2859)),0,(PV($E$13,A2859,,D2859)))</f>
        <v/>
      </c>
      <c r="AW2858" s="161">
        <f>+IF(ISERROR(PV($E$13,A2859,,#REF!)),0,(PV($E$13,A2859,,#REF!)))</f>
        <v/>
      </c>
    </row>
    <row r="2859">
      <c r="AV2859" s="161">
        <f>+IF(ISERROR(PV($E$13,A2860,,D2860)),0,(PV($E$13,A2860,,D2860)))</f>
        <v/>
      </c>
      <c r="AW2859" s="161">
        <f>+IF(ISERROR(PV($E$13,A2860,,#REF!)),0,(PV($E$13,A2860,,#REF!)))</f>
        <v/>
      </c>
    </row>
    <row r="2860">
      <c r="AV2860" s="161">
        <f>+IF(ISERROR(PV($E$13,A2861,,D2861)),0,(PV($E$13,A2861,,D2861)))</f>
        <v/>
      </c>
      <c r="AW2860" s="161">
        <f>+IF(ISERROR(PV($E$13,A2861,,#REF!)),0,(PV($E$13,A2861,,#REF!)))</f>
        <v/>
      </c>
    </row>
    <row r="2861">
      <c r="AV2861" s="161">
        <f>+IF(ISERROR(PV($E$13,A2862,,D2862)),0,(PV($E$13,A2862,,D2862)))</f>
        <v/>
      </c>
      <c r="AW2861" s="161">
        <f>+IF(ISERROR(PV($E$13,A2862,,#REF!)),0,(PV($E$13,A2862,,#REF!)))</f>
        <v/>
      </c>
    </row>
    <row r="2862">
      <c r="AV2862" s="161">
        <f>+IF(ISERROR(PV($E$13,A2863,,D2863)),0,(PV($E$13,A2863,,D2863)))</f>
        <v/>
      </c>
      <c r="AW2862" s="161">
        <f>+IF(ISERROR(PV($E$13,A2863,,#REF!)),0,(PV($E$13,A2863,,#REF!)))</f>
        <v/>
      </c>
    </row>
    <row r="2863">
      <c r="AV2863" s="161">
        <f>+IF(ISERROR(PV($E$13,A2864,,D2864)),0,(PV($E$13,A2864,,D2864)))</f>
        <v/>
      </c>
      <c r="AW2863" s="161">
        <f>+IF(ISERROR(PV($E$13,A2864,,#REF!)),0,(PV($E$13,A2864,,#REF!)))</f>
        <v/>
      </c>
    </row>
    <row r="2864">
      <c r="AV2864" s="161">
        <f>+IF(ISERROR(PV($E$13,A2865,,D2865)),0,(PV($E$13,A2865,,D2865)))</f>
        <v/>
      </c>
      <c r="AW2864" s="161">
        <f>+IF(ISERROR(PV($E$13,A2865,,#REF!)),0,(PV($E$13,A2865,,#REF!)))</f>
        <v/>
      </c>
    </row>
    <row r="2865">
      <c r="AV2865" s="161">
        <f>+IF(ISERROR(PV($E$13,A2866,,D2866)),0,(PV($E$13,A2866,,D2866)))</f>
        <v/>
      </c>
      <c r="AW2865" s="161">
        <f>+IF(ISERROR(PV($E$13,A2866,,#REF!)),0,(PV($E$13,A2866,,#REF!)))</f>
        <v/>
      </c>
    </row>
    <row r="2866">
      <c r="AV2866" s="161">
        <f>+IF(ISERROR(PV($E$13,A2867,,D2867)),0,(PV($E$13,A2867,,D2867)))</f>
        <v/>
      </c>
      <c r="AW2866" s="161">
        <f>+IF(ISERROR(PV($E$13,A2867,,#REF!)),0,(PV($E$13,A2867,,#REF!)))</f>
        <v/>
      </c>
    </row>
    <row r="2867">
      <c r="AV2867" s="161">
        <f>+IF(ISERROR(PV($E$13,A2868,,D2868)),0,(PV($E$13,A2868,,D2868)))</f>
        <v/>
      </c>
      <c r="AW2867" s="161">
        <f>+IF(ISERROR(PV($E$13,A2868,,#REF!)),0,(PV($E$13,A2868,,#REF!)))</f>
        <v/>
      </c>
    </row>
    <row r="2868">
      <c r="AV2868" s="161">
        <f>+IF(ISERROR(PV($E$13,A2869,,D2869)),0,(PV($E$13,A2869,,D2869)))</f>
        <v/>
      </c>
      <c r="AW2868" s="161">
        <f>+IF(ISERROR(PV($E$13,A2869,,#REF!)),0,(PV($E$13,A2869,,#REF!)))</f>
        <v/>
      </c>
    </row>
    <row r="2869">
      <c r="AV2869" s="161">
        <f>+IF(ISERROR(PV($E$13,A2870,,D2870)),0,(PV($E$13,A2870,,D2870)))</f>
        <v/>
      </c>
      <c r="AW2869" s="161">
        <f>+IF(ISERROR(PV($E$13,A2870,,#REF!)),0,(PV($E$13,A2870,,#REF!)))</f>
        <v/>
      </c>
    </row>
    <row r="2870">
      <c r="AV2870" s="161">
        <f>+IF(ISERROR(PV($E$13,A2871,,D2871)),0,(PV($E$13,A2871,,D2871)))</f>
        <v/>
      </c>
      <c r="AW2870" s="161">
        <f>+IF(ISERROR(PV($E$13,A2871,,#REF!)),0,(PV($E$13,A2871,,#REF!)))</f>
        <v/>
      </c>
    </row>
    <row r="2871">
      <c r="AV2871" s="161">
        <f>+IF(ISERROR(PV($E$13,A2872,,D2872)),0,(PV($E$13,A2872,,D2872)))</f>
        <v/>
      </c>
      <c r="AW2871" s="161">
        <f>+IF(ISERROR(PV($E$13,A2872,,#REF!)),0,(PV($E$13,A2872,,#REF!)))</f>
        <v/>
      </c>
    </row>
    <row r="2872">
      <c r="AV2872" s="161">
        <f>+IF(ISERROR(PV($E$13,A2873,,D2873)),0,(PV($E$13,A2873,,D2873)))</f>
        <v/>
      </c>
      <c r="AW2872" s="161">
        <f>+IF(ISERROR(PV($E$13,A2873,,#REF!)),0,(PV($E$13,A2873,,#REF!)))</f>
        <v/>
      </c>
    </row>
    <row r="2873">
      <c r="AV2873" s="161">
        <f>+IF(ISERROR(PV($E$13,A2874,,D2874)),0,(PV($E$13,A2874,,D2874)))</f>
        <v/>
      </c>
      <c r="AW2873" s="161">
        <f>+IF(ISERROR(PV($E$13,A2874,,#REF!)),0,(PV($E$13,A2874,,#REF!)))</f>
        <v/>
      </c>
    </row>
    <row r="2874">
      <c r="AV2874" s="161">
        <f>+IF(ISERROR(PV($E$13,A2875,,D2875)),0,(PV($E$13,A2875,,D2875)))</f>
        <v/>
      </c>
      <c r="AW2874" s="161">
        <f>+IF(ISERROR(PV($E$13,A2875,,#REF!)),0,(PV($E$13,A2875,,#REF!)))</f>
        <v/>
      </c>
    </row>
    <row r="2875">
      <c r="AV2875" s="161">
        <f>+IF(ISERROR(PV($E$13,A2876,,D2876)),0,(PV($E$13,A2876,,D2876)))</f>
        <v/>
      </c>
      <c r="AW2875" s="161">
        <f>+IF(ISERROR(PV($E$13,A2876,,#REF!)),0,(PV($E$13,A2876,,#REF!)))</f>
        <v/>
      </c>
    </row>
    <row r="2876">
      <c r="AV2876" s="161">
        <f>+IF(ISERROR(PV($E$13,A2877,,D2877)),0,(PV($E$13,A2877,,D2877)))</f>
        <v/>
      </c>
      <c r="AW2876" s="161">
        <f>+IF(ISERROR(PV($E$13,A2877,,#REF!)),0,(PV($E$13,A2877,,#REF!)))</f>
        <v/>
      </c>
    </row>
    <row r="2877">
      <c r="AV2877" s="161">
        <f>+IF(ISERROR(PV($E$13,A2878,,D2878)),0,(PV($E$13,A2878,,D2878)))</f>
        <v/>
      </c>
      <c r="AW2877" s="161">
        <f>+IF(ISERROR(PV($E$13,A2878,,#REF!)),0,(PV($E$13,A2878,,#REF!)))</f>
        <v/>
      </c>
    </row>
    <row r="2878">
      <c r="AV2878" s="161">
        <f>+IF(ISERROR(PV($E$13,A2879,,D2879)),0,(PV($E$13,A2879,,D2879)))</f>
        <v/>
      </c>
      <c r="AW2878" s="161">
        <f>+IF(ISERROR(PV($E$13,A2879,,#REF!)),0,(PV($E$13,A2879,,#REF!)))</f>
        <v/>
      </c>
    </row>
    <row r="2879">
      <c r="AV2879" s="161">
        <f>+IF(ISERROR(PV($E$13,A2880,,D2880)),0,(PV($E$13,A2880,,D2880)))</f>
        <v/>
      </c>
      <c r="AW2879" s="161">
        <f>+IF(ISERROR(PV($E$13,A2880,,#REF!)),0,(PV($E$13,A2880,,#REF!)))</f>
        <v/>
      </c>
    </row>
    <row r="2880">
      <c r="AV2880" s="161">
        <f>+IF(ISERROR(PV($E$13,A2881,,D2881)),0,(PV($E$13,A2881,,D2881)))</f>
        <v/>
      </c>
      <c r="AW2880" s="161">
        <f>+IF(ISERROR(PV($E$13,A2881,,#REF!)),0,(PV($E$13,A2881,,#REF!)))</f>
        <v/>
      </c>
    </row>
    <row r="2881">
      <c r="AV2881" s="161">
        <f>+IF(ISERROR(PV($E$13,A2882,,D2882)),0,(PV($E$13,A2882,,D2882)))</f>
        <v/>
      </c>
      <c r="AW2881" s="161">
        <f>+IF(ISERROR(PV($E$13,A2882,,#REF!)),0,(PV($E$13,A2882,,#REF!)))</f>
        <v/>
      </c>
    </row>
    <row r="2882">
      <c r="AV2882" s="161">
        <f>+IF(ISERROR(PV($E$13,A2883,,D2883)),0,(PV($E$13,A2883,,D2883)))</f>
        <v/>
      </c>
      <c r="AW2882" s="161">
        <f>+IF(ISERROR(PV($E$13,A2883,,#REF!)),0,(PV($E$13,A2883,,#REF!)))</f>
        <v/>
      </c>
    </row>
    <row r="2883">
      <c r="AV2883" s="161">
        <f>+IF(ISERROR(PV($E$13,A2884,,D2884)),0,(PV($E$13,A2884,,D2884)))</f>
        <v/>
      </c>
      <c r="AW2883" s="161">
        <f>+IF(ISERROR(PV($E$13,A2884,,#REF!)),0,(PV($E$13,A2884,,#REF!)))</f>
        <v/>
      </c>
    </row>
    <row r="2884">
      <c r="AV2884" s="161">
        <f>+IF(ISERROR(PV($E$13,A2885,,D2885)),0,(PV($E$13,A2885,,D2885)))</f>
        <v/>
      </c>
      <c r="AW2884" s="161">
        <f>+IF(ISERROR(PV($E$13,A2885,,#REF!)),0,(PV($E$13,A2885,,#REF!)))</f>
        <v/>
      </c>
    </row>
    <row r="2885">
      <c r="AV2885" s="161">
        <f>+IF(ISERROR(PV($E$13,A2886,,D2886)),0,(PV($E$13,A2886,,D2886)))</f>
        <v/>
      </c>
      <c r="AW2885" s="161">
        <f>+IF(ISERROR(PV($E$13,A2886,,#REF!)),0,(PV($E$13,A2886,,#REF!)))</f>
        <v/>
      </c>
    </row>
    <row r="2886">
      <c r="AV2886" s="161">
        <f>+IF(ISERROR(PV($E$13,A2887,,D2887)),0,(PV($E$13,A2887,,D2887)))</f>
        <v/>
      </c>
      <c r="AW2886" s="161">
        <f>+IF(ISERROR(PV($E$13,A2887,,#REF!)),0,(PV($E$13,A2887,,#REF!)))</f>
        <v/>
      </c>
    </row>
    <row r="2887">
      <c r="AV2887" s="161">
        <f>+IF(ISERROR(PV($E$13,A2888,,D2888)),0,(PV($E$13,A2888,,D2888)))</f>
        <v/>
      </c>
      <c r="AW2887" s="161">
        <f>+IF(ISERROR(PV($E$13,A2888,,#REF!)),0,(PV($E$13,A2888,,#REF!)))</f>
        <v/>
      </c>
    </row>
    <row r="2888">
      <c r="AV2888" s="161">
        <f>+IF(ISERROR(PV($E$13,A2889,,D2889)),0,(PV($E$13,A2889,,D2889)))</f>
        <v/>
      </c>
      <c r="AW2888" s="161">
        <f>+IF(ISERROR(PV($E$13,A2889,,#REF!)),0,(PV($E$13,A2889,,#REF!)))</f>
        <v/>
      </c>
    </row>
    <row r="2889">
      <c r="AV2889" s="161">
        <f>+IF(ISERROR(PV($E$13,A2890,,D2890)),0,(PV($E$13,A2890,,D2890)))</f>
        <v/>
      </c>
      <c r="AW2889" s="161">
        <f>+IF(ISERROR(PV($E$13,A2890,,#REF!)),0,(PV($E$13,A2890,,#REF!)))</f>
        <v/>
      </c>
    </row>
    <row r="2890">
      <c r="AV2890" s="161">
        <f>+IF(ISERROR(PV($E$13,A2891,,D2891)),0,(PV($E$13,A2891,,D2891)))</f>
        <v/>
      </c>
      <c r="AW2890" s="161">
        <f>+IF(ISERROR(PV($E$13,A2891,,#REF!)),0,(PV($E$13,A2891,,#REF!)))</f>
        <v/>
      </c>
    </row>
    <row r="2891">
      <c r="AV2891" s="161">
        <f>+IF(ISERROR(PV($E$13,A2892,,D2892)),0,(PV($E$13,A2892,,D2892)))</f>
        <v/>
      </c>
      <c r="AW2891" s="161">
        <f>+IF(ISERROR(PV($E$13,A2892,,#REF!)),0,(PV($E$13,A2892,,#REF!)))</f>
        <v/>
      </c>
    </row>
    <row r="2892">
      <c r="AV2892" s="161">
        <f>+IF(ISERROR(PV($E$13,A2893,,D2893)),0,(PV($E$13,A2893,,D2893)))</f>
        <v/>
      </c>
      <c r="AW2892" s="161">
        <f>+IF(ISERROR(PV($E$13,A2893,,#REF!)),0,(PV($E$13,A2893,,#REF!)))</f>
        <v/>
      </c>
    </row>
    <row r="2893">
      <c r="AV2893" s="161">
        <f>+IF(ISERROR(PV($E$13,A2894,,D2894)),0,(PV($E$13,A2894,,D2894)))</f>
        <v/>
      </c>
      <c r="AW2893" s="161">
        <f>+IF(ISERROR(PV($E$13,A2894,,#REF!)),0,(PV($E$13,A2894,,#REF!)))</f>
        <v/>
      </c>
    </row>
    <row r="2894">
      <c r="AV2894" s="161">
        <f>+IF(ISERROR(PV($E$13,A2895,,D2895)),0,(PV($E$13,A2895,,D2895)))</f>
        <v/>
      </c>
      <c r="AW2894" s="161">
        <f>+IF(ISERROR(PV($E$13,A2895,,#REF!)),0,(PV($E$13,A2895,,#REF!)))</f>
        <v/>
      </c>
    </row>
    <row r="2895">
      <c r="AV2895" s="161">
        <f>+IF(ISERROR(PV($E$13,A2896,,D2896)),0,(PV($E$13,A2896,,D2896)))</f>
        <v/>
      </c>
      <c r="AW2895" s="161">
        <f>+IF(ISERROR(PV($E$13,A2896,,#REF!)),0,(PV($E$13,A2896,,#REF!)))</f>
        <v/>
      </c>
    </row>
    <row r="2896">
      <c r="AV2896" s="161">
        <f>+IF(ISERROR(PV($E$13,A2897,,D2897)),0,(PV($E$13,A2897,,D2897)))</f>
        <v/>
      </c>
      <c r="AW2896" s="161">
        <f>+IF(ISERROR(PV($E$13,A2897,,#REF!)),0,(PV($E$13,A2897,,#REF!)))</f>
        <v/>
      </c>
    </row>
    <row r="2897">
      <c r="AV2897" s="161">
        <f>+IF(ISERROR(PV($E$13,A2898,,D2898)),0,(PV($E$13,A2898,,D2898)))</f>
        <v/>
      </c>
      <c r="AW2897" s="161">
        <f>+IF(ISERROR(PV($E$13,A2898,,#REF!)),0,(PV($E$13,A2898,,#REF!)))</f>
        <v/>
      </c>
    </row>
    <row r="2898">
      <c r="AV2898" s="161">
        <f>+IF(ISERROR(PV($E$13,A2899,,D2899)),0,(PV($E$13,A2899,,D2899)))</f>
        <v/>
      </c>
      <c r="AW2898" s="161">
        <f>+IF(ISERROR(PV($E$13,A2899,,#REF!)),0,(PV($E$13,A2899,,#REF!)))</f>
        <v/>
      </c>
    </row>
    <row r="2899">
      <c r="AV2899" s="161">
        <f>+IF(ISERROR(PV($E$13,A2900,,D2900)),0,(PV($E$13,A2900,,D2900)))</f>
        <v/>
      </c>
      <c r="AW2899" s="161">
        <f>+IF(ISERROR(PV($E$13,A2900,,#REF!)),0,(PV($E$13,A2900,,#REF!)))</f>
        <v/>
      </c>
    </row>
    <row r="2900">
      <c r="AV2900" s="161">
        <f>+IF(ISERROR(PV($E$13,A2901,,D2901)),0,(PV($E$13,A2901,,D2901)))</f>
        <v/>
      </c>
      <c r="AW2900" s="161">
        <f>+IF(ISERROR(PV($E$13,A2901,,#REF!)),0,(PV($E$13,A2901,,#REF!)))</f>
        <v/>
      </c>
    </row>
    <row r="2901">
      <c r="AV2901" s="161">
        <f>+IF(ISERROR(PV($E$13,A2902,,D2902)),0,(PV($E$13,A2902,,D2902)))</f>
        <v/>
      </c>
      <c r="AW2901" s="161">
        <f>+IF(ISERROR(PV($E$13,A2902,,#REF!)),0,(PV($E$13,A2902,,#REF!)))</f>
        <v/>
      </c>
    </row>
    <row r="2902">
      <c r="AV2902" s="161">
        <f>+IF(ISERROR(PV($E$13,A2903,,D2903)),0,(PV($E$13,A2903,,D2903)))</f>
        <v/>
      </c>
      <c r="AW2902" s="161">
        <f>+IF(ISERROR(PV($E$13,A2903,,#REF!)),0,(PV($E$13,A2903,,#REF!)))</f>
        <v/>
      </c>
    </row>
    <row r="2903">
      <c r="AV2903" s="161">
        <f>+IF(ISERROR(PV($E$13,A2904,,D2904)),0,(PV($E$13,A2904,,D2904)))</f>
        <v/>
      </c>
      <c r="AW2903" s="161">
        <f>+IF(ISERROR(PV($E$13,A2904,,#REF!)),0,(PV($E$13,A2904,,#REF!)))</f>
        <v/>
      </c>
    </row>
    <row r="2904">
      <c r="AV2904" s="161">
        <f>+IF(ISERROR(PV($E$13,A2905,,D2905)),0,(PV($E$13,A2905,,D2905)))</f>
        <v/>
      </c>
      <c r="AW2904" s="161">
        <f>+IF(ISERROR(PV($E$13,A2905,,#REF!)),0,(PV($E$13,A2905,,#REF!)))</f>
        <v/>
      </c>
    </row>
    <row r="2905">
      <c r="AV2905" s="161">
        <f>+IF(ISERROR(PV($E$13,A2906,,D2906)),0,(PV($E$13,A2906,,D2906)))</f>
        <v/>
      </c>
      <c r="AW2905" s="161">
        <f>+IF(ISERROR(PV($E$13,A2906,,#REF!)),0,(PV($E$13,A2906,,#REF!)))</f>
        <v/>
      </c>
    </row>
    <row r="2906">
      <c r="AV2906" s="161">
        <f>+IF(ISERROR(PV($E$13,A2907,,D2907)),0,(PV($E$13,A2907,,D2907)))</f>
        <v/>
      </c>
      <c r="AW2906" s="161">
        <f>+IF(ISERROR(PV($E$13,A2907,,#REF!)),0,(PV($E$13,A2907,,#REF!)))</f>
        <v/>
      </c>
    </row>
    <row r="2907">
      <c r="AV2907" s="161">
        <f>+IF(ISERROR(PV($E$13,A2908,,D2908)),0,(PV($E$13,A2908,,D2908)))</f>
        <v/>
      </c>
      <c r="AW2907" s="161">
        <f>+IF(ISERROR(PV($E$13,A2908,,#REF!)),0,(PV($E$13,A2908,,#REF!)))</f>
        <v/>
      </c>
    </row>
    <row r="2908">
      <c r="AV2908" s="161">
        <f>+IF(ISERROR(PV($E$13,A2909,,D2909)),0,(PV($E$13,A2909,,D2909)))</f>
        <v/>
      </c>
      <c r="AW2908" s="161">
        <f>+IF(ISERROR(PV($E$13,A2909,,#REF!)),0,(PV($E$13,A2909,,#REF!)))</f>
        <v/>
      </c>
    </row>
    <row r="2909">
      <c r="AV2909" s="161">
        <f>+IF(ISERROR(PV($E$13,A2910,,D2910)),0,(PV($E$13,A2910,,D2910)))</f>
        <v/>
      </c>
      <c r="AW2909" s="161">
        <f>+IF(ISERROR(PV($E$13,A2910,,#REF!)),0,(PV($E$13,A2910,,#REF!)))</f>
        <v/>
      </c>
    </row>
    <row r="2910">
      <c r="AV2910" s="161">
        <f>+IF(ISERROR(PV($E$13,A2911,,D2911)),0,(PV($E$13,A2911,,D2911)))</f>
        <v/>
      </c>
      <c r="AW2910" s="161">
        <f>+IF(ISERROR(PV($E$13,A2911,,#REF!)),0,(PV($E$13,A2911,,#REF!)))</f>
        <v/>
      </c>
    </row>
    <row r="2911">
      <c r="AV2911" s="161">
        <f>+IF(ISERROR(PV($E$13,A2912,,D2912)),0,(PV($E$13,A2912,,D2912)))</f>
        <v/>
      </c>
      <c r="AW2911" s="161">
        <f>+IF(ISERROR(PV($E$13,A2912,,#REF!)),0,(PV($E$13,A2912,,#REF!)))</f>
        <v/>
      </c>
    </row>
    <row r="2912">
      <c r="AV2912" s="161">
        <f>+IF(ISERROR(PV($E$13,A2913,,D2913)),0,(PV($E$13,A2913,,D2913)))</f>
        <v/>
      </c>
      <c r="AW2912" s="161">
        <f>+IF(ISERROR(PV($E$13,A2913,,#REF!)),0,(PV($E$13,A2913,,#REF!)))</f>
        <v/>
      </c>
    </row>
    <row r="2913">
      <c r="AV2913" s="161">
        <f>+IF(ISERROR(PV($E$13,A2914,,D2914)),0,(PV($E$13,A2914,,D2914)))</f>
        <v/>
      </c>
      <c r="AW2913" s="161">
        <f>+IF(ISERROR(PV($E$13,A2914,,#REF!)),0,(PV($E$13,A2914,,#REF!)))</f>
        <v/>
      </c>
    </row>
    <row r="2914">
      <c r="AV2914" s="161">
        <f>+IF(ISERROR(PV($E$13,A2915,,D2915)),0,(PV($E$13,A2915,,D2915)))</f>
        <v/>
      </c>
      <c r="AW2914" s="161">
        <f>+IF(ISERROR(PV($E$13,A2915,,#REF!)),0,(PV($E$13,A2915,,#REF!)))</f>
        <v/>
      </c>
    </row>
    <row r="2915">
      <c r="AV2915" s="161">
        <f>+IF(ISERROR(PV($E$13,A2916,,D2916)),0,(PV($E$13,A2916,,D2916)))</f>
        <v/>
      </c>
      <c r="AW2915" s="161">
        <f>+IF(ISERROR(PV($E$13,A2916,,#REF!)),0,(PV($E$13,A2916,,#REF!)))</f>
        <v/>
      </c>
    </row>
    <row r="2916">
      <c r="AV2916" s="161">
        <f>+IF(ISERROR(PV($E$13,A2917,,D2917)),0,(PV($E$13,A2917,,D2917)))</f>
        <v/>
      </c>
      <c r="AW2916" s="161">
        <f>+IF(ISERROR(PV($E$13,A2917,,#REF!)),0,(PV($E$13,A2917,,#REF!)))</f>
        <v/>
      </c>
    </row>
    <row r="2917">
      <c r="AV2917" s="161">
        <f>+IF(ISERROR(PV($E$13,A2918,,D2918)),0,(PV($E$13,A2918,,D2918)))</f>
        <v/>
      </c>
      <c r="AW2917" s="161">
        <f>+IF(ISERROR(PV($E$13,A2918,,#REF!)),0,(PV($E$13,A2918,,#REF!)))</f>
        <v/>
      </c>
    </row>
    <row r="2918">
      <c r="AV2918" s="161">
        <f>+IF(ISERROR(PV($E$13,A2919,,D2919)),0,(PV($E$13,A2919,,D2919)))</f>
        <v/>
      </c>
      <c r="AW2918" s="161">
        <f>+IF(ISERROR(PV($E$13,A2919,,#REF!)),0,(PV($E$13,A2919,,#REF!)))</f>
        <v/>
      </c>
    </row>
    <row r="2919">
      <c r="AV2919" s="161">
        <f>+IF(ISERROR(PV($E$13,A2920,,D2920)),0,(PV($E$13,A2920,,D2920)))</f>
        <v/>
      </c>
      <c r="AW2919" s="161">
        <f>+IF(ISERROR(PV($E$13,A2920,,#REF!)),0,(PV($E$13,A2920,,#REF!)))</f>
        <v/>
      </c>
    </row>
    <row r="2920">
      <c r="AV2920" s="161">
        <f>+IF(ISERROR(PV($E$13,A2921,,D2921)),0,(PV($E$13,A2921,,D2921)))</f>
        <v/>
      </c>
      <c r="AW2920" s="161">
        <f>+IF(ISERROR(PV($E$13,A2921,,#REF!)),0,(PV($E$13,A2921,,#REF!)))</f>
        <v/>
      </c>
    </row>
    <row r="2921">
      <c r="AV2921" s="161">
        <f>+IF(ISERROR(PV($E$13,A2922,,D2922)),0,(PV($E$13,A2922,,D2922)))</f>
        <v/>
      </c>
      <c r="AW2921" s="161">
        <f>+IF(ISERROR(PV($E$13,A2922,,#REF!)),0,(PV($E$13,A2922,,#REF!)))</f>
        <v/>
      </c>
    </row>
    <row r="2922">
      <c r="AV2922" s="161">
        <f>+IF(ISERROR(PV($E$13,A2923,,D2923)),0,(PV($E$13,A2923,,D2923)))</f>
        <v/>
      </c>
      <c r="AW2922" s="161">
        <f>+IF(ISERROR(PV($E$13,A2923,,#REF!)),0,(PV($E$13,A2923,,#REF!)))</f>
        <v/>
      </c>
    </row>
    <row r="2923">
      <c r="AV2923" s="161">
        <f>+IF(ISERROR(PV($E$13,A2924,,D2924)),0,(PV($E$13,A2924,,D2924)))</f>
        <v/>
      </c>
      <c r="AW2923" s="161">
        <f>+IF(ISERROR(PV($E$13,A2924,,#REF!)),0,(PV($E$13,A2924,,#REF!)))</f>
        <v/>
      </c>
    </row>
    <row r="2924">
      <c r="AV2924" s="161">
        <f>+IF(ISERROR(PV($E$13,A2925,,D2925)),0,(PV($E$13,A2925,,D2925)))</f>
        <v/>
      </c>
      <c r="AW2924" s="161">
        <f>+IF(ISERROR(PV($E$13,A2925,,#REF!)),0,(PV($E$13,A2925,,#REF!)))</f>
        <v/>
      </c>
    </row>
    <row r="2925">
      <c r="AV2925" s="161">
        <f>+IF(ISERROR(PV($E$13,A2926,,D2926)),0,(PV($E$13,A2926,,D2926)))</f>
        <v/>
      </c>
      <c r="AW2925" s="161">
        <f>+IF(ISERROR(PV($E$13,A2926,,#REF!)),0,(PV($E$13,A2926,,#REF!)))</f>
        <v/>
      </c>
    </row>
    <row r="2926">
      <c r="AV2926" s="161">
        <f>+IF(ISERROR(PV($E$13,A2927,,D2927)),0,(PV($E$13,A2927,,D2927)))</f>
        <v/>
      </c>
      <c r="AW2926" s="161">
        <f>+IF(ISERROR(PV($E$13,A2927,,#REF!)),0,(PV($E$13,A2927,,#REF!)))</f>
        <v/>
      </c>
    </row>
    <row r="2927">
      <c r="AV2927" s="161">
        <f>+IF(ISERROR(PV($E$13,A2928,,D2928)),0,(PV($E$13,A2928,,D2928)))</f>
        <v/>
      </c>
      <c r="AW2927" s="161">
        <f>+IF(ISERROR(PV($E$13,A2928,,#REF!)),0,(PV($E$13,A2928,,#REF!)))</f>
        <v/>
      </c>
    </row>
    <row r="2928">
      <c r="AV2928" s="161">
        <f>+IF(ISERROR(PV($E$13,A2929,,D2929)),0,(PV($E$13,A2929,,D2929)))</f>
        <v/>
      </c>
      <c r="AW2928" s="161">
        <f>+IF(ISERROR(PV($E$13,A2929,,#REF!)),0,(PV($E$13,A2929,,#REF!)))</f>
        <v/>
      </c>
    </row>
    <row r="2929">
      <c r="AV2929" s="161">
        <f>+IF(ISERROR(PV($E$13,A2930,,D2930)),0,(PV($E$13,A2930,,D2930)))</f>
        <v/>
      </c>
      <c r="AW2929" s="161">
        <f>+IF(ISERROR(PV($E$13,A2930,,#REF!)),0,(PV($E$13,A2930,,#REF!)))</f>
        <v/>
      </c>
    </row>
    <row r="2930">
      <c r="AV2930" s="161">
        <f>+IF(ISERROR(PV($E$13,A2931,,D2931)),0,(PV($E$13,A2931,,D2931)))</f>
        <v/>
      </c>
      <c r="AW2930" s="161">
        <f>+IF(ISERROR(PV($E$13,A2931,,#REF!)),0,(PV($E$13,A2931,,#REF!)))</f>
        <v/>
      </c>
    </row>
    <row r="2931">
      <c r="AV2931" s="161">
        <f>+IF(ISERROR(PV($E$13,A2932,,D2932)),0,(PV($E$13,A2932,,D2932)))</f>
        <v/>
      </c>
      <c r="AW2931" s="161">
        <f>+IF(ISERROR(PV($E$13,A2932,,#REF!)),0,(PV($E$13,A2932,,#REF!)))</f>
        <v/>
      </c>
    </row>
    <row r="2932">
      <c r="AV2932" s="161">
        <f>+IF(ISERROR(PV($E$13,A2933,,D2933)),0,(PV($E$13,A2933,,D2933)))</f>
        <v/>
      </c>
      <c r="AW2932" s="161">
        <f>+IF(ISERROR(PV($E$13,A2933,,#REF!)),0,(PV($E$13,A2933,,#REF!)))</f>
        <v/>
      </c>
    </row>
    <row r="2933">
      <c r="AV2933" s="161">
        <f>+IF(ISERROR(PV($E$13,A2934,,D2934)),0,(PV($E$13,A2934,,D2934)))</f>
        <v/>
      </c>
      <c r="AW2933" s="161">
        <f>+IF(ISERROR(PV($E$13,A2934,,#REF!)),0,(PV($E$13,A2934,,#REF!)))</f>
        <v/>
      </c>
    </row>
    <row r="2934">
      <c r="AV2934" s="161">
        <f>+IF(ISERROR(PV($E$13,A2935,,D2935)),0,(PV($E$13,A2935,,D2935)))</f>
        <v/>
      </c>
      <c r="AW2934" s="161">
        <f>+IF(ISERROR(PV($E$13,A2935,,#REF!)),0,(PV($E$13,A2935,,#REF!)))</f>
        <v/>
      </c>
    </row>
    <row r="2935">
      <c r="AV2935" s="161">
        <f>+IF(ISERROR(PV($E$13,A2936,,D2936)),0,(PV($E$13,A2936,,D2936)))</f>
        <v/>
      </c>
      <c r="AW2935" s="161">
        <f>+IF(ISERROR(PV($E$13,A2936,,#REF!)),0,(PV($E$13,A2936,,#REF!)))</f>
        <v/>
      </c>
    </row>
    <row r="2936">
      <c r="AV2936" s="161">
        <f>+IF(ISERROR(PV($E$13,A2937,,D2937)),0,(PV($E$13,A2937,,D2937)))</f>
        <v/>
      </c>
      <c r="AW2936" s="161">
        <f>+IF(ISERROR(PV($E$13,A2937,,#REF!)),0,(PV($E$13,A2937,,#REF!)))</f>
        <v/>
      </c>
    </row>
    <row r="2937">
      <c r="AV2937" s="161">
        <f>+IF(ISERROR(PV($E$13,A2938,,D2938)),0,(PV($E$13,A2938,,D2938)))</f>
        <v/>
      </c>
      <c r="AW2937" s="161">
        <f>+IF(ISERROR(PV($E$13,A2938,,#REF!)),0,(PV($E$13,A2938,,#REF!)))</f>
        <v/>
      </c>
    </row>
    <row r="2938">
      <c r="AV2938" s="161">
        <f>+IF(ISERROR(PV($E$13,A2939,,D2939)),0,(PV($E$13,A2939,,D2939)))</f>
        <v/>
      </c>
      <c r="AW2938" s="161">
        <f>+IF(ISERROR(PV($E$13,A2939,,#REF!)),0,(PV($E$13,A2939,,#REF!)))</f>
        <v/>
      </c>
    </row>
    <row r="2939">
      <c r="AV2939" s="161">
        <f>+IF(ISERROR(PV($E$13,A2940,,D2940)),0,(PV($E$13,A2940,,D2940)))</f>
        <v/>
      </c>
      <c r="AW2939" s="161">
        <f>+IF(ISERROR(PV($E$13,A2940,,#REF!)),0,(PV($E$13,A2940,,#REF!)))</f>
        <v/>
      </c>
    </row>
    <row r="2940">
      <c r="AV2940" s="161">
        <f>+IF(ISERROR(PV($E$13,A2941,,D2941)),0,(PV($E$13,A2941,,D2941)))</f>
        <v/>
      </c>
      <c r="AW2940" s="161">
        <f>+IF(ISERROR(PV($E$13,A2941,,#REF!)),0,(PV($E$13,A2941,,#REF!)))</f>
        <v/>
      </c>
    </row>
    <row r="2941">
      <c r="AV2941" s="161">
        <f>+IF(ISERROR(PV($E$13,A2942,,D2942)),0,(PV($E$13,A2942,,D2942)))</f>
        <v/>
      </c>
      <c r="AW2941" s="161">
        <f>+IF(ISERROR(PV($E$13,A2942,,#REF!)),0,(PV($E$13,A2942,,#REF!)))</f>
        <v/>
      </c>
    </row>
    <row r="2942">
      <c r="AV2942" s="161">
        <f>+IF(ISERROR(PV($E$13,A2943,,D2943)),0,(PV($E$13,A2943,,D2943)))</f>
        <v/>
      </c>
      <c r="AW2942" s="161">
        <f>+IF(ISERROR(PV($E$13,A2943,,#REF!)),0,(PV($E$13,A2943,,#REF!)))</f>
        <v/>
      </c>
    </row>
    <row r="2943">
      <c r="AV2943" s="161">
        <f>+IF(ISERROR(PV($E$13,A2944,,D2944)),0,(PV($E$13,A2944,,D2944)))</f>
        <v/>
      </c>
      <c r="AW2943" s="161">
        <f>+IF(ISERROR(PV($E$13,A2944,,#REF!)),0,(PV($E$13,A2944,,#REF!)))</f>
        <v/>
      </c>
    </row>
    <row r="2944">
      <c r="AV2944" s="161">
        <f>+IF(ISERROR(PV($E$13,A2945,,D2945)),0,(PV($E$13,A2945,,D2945)))</f>
        <v/>
      </c>
      <c r="AW2944" s="161">
        <f>+IF(ISERROR(PV($E$13,A2945,,#REF!)),0,(PV($E$13,A2945,,#REF!)))</f>
        <v/>
      </c>
    </row>
    <row r="2945">
      <c r="AV2945" s="161">
        <f>+IF(ISERROR(PV($E$13,A2946,,D2946)),0,(PV($E$13,A2946,,D2946)))</f>
        <v/>
      </c>
      <c r="AW2945" s="161">
        <f>+IF(ISERROR(PV($E$13,A2946,,#REF!)),0,(PV($E$13,A2946,,#REF!)))</f>
        <v/>
      </c>
    </row>
    <row r="2946">
      <c r="AV2946" s="161">
        <f>+IF(ISERROR(PV($E$13,A2947,,D2947)),0,(PV($E$13,A2947,,D2947)))</f>
        <v/>
      </c>
      <c r="AW2946" s="161">
        <f>+IF(ISERROR(PV($E$13,A2947,,#REF!)),0,(PV($E$13,A2947,,#REF!)))</f>
        <v/>
      </c>
    </row>
    <row r="2947">
      <c r="AV2947" s="161">
        <f>+IF(ISERROR(PV($E$13,A2948,,D2948)),0,(PV($E$13,A2948,,D2948)))</f>
        <v/>
      </c>
      <c r="AW2947" s="161">
        <f>+IF(ISERROR(PV($E$13,A2948,,#REF!)),0,(PV($E$13,A2948,,#REF!)))</f>
        <v/>
      </c>
    </row>
    <row r="2948">
      <c r="AV2948" s="161">
        <f>+IF(ISERROR(PV($E$13,A2949,,D2949)),0,(PV($E$13,A2949,,D2949)))</f>
        <v/>
      </c>
      <c r="AW2948" s="161">
        <f>+IF(ISERROR(PV($E$13,A2949,,#REF!)),0,(PV($E$13,A2949,,#REF!)))</f>
        <v/>
      </c>
    </row>
    <row r="2949">
      <c r="AV2949" s="161">
        <f>+IF(ISERROR(PV($E$13,A2950,,D2950)),0,(PV($E$13,A2950,,D2950)))</f>
        <v/>
      </c>
      <c r="AW2949" s="161">
        <f>+IF(ISERROR(PV($E$13,A2950,,#REF!)),0,(PV($E$13,A2950,,#REF!)))</f>
        <v/>
      </c>
    </row>
    <row r="2950">
      <c r="AV2950" s="161">
        <f>+IF(ISERROR(PV($E$13,A2951,,D2951)),0,(PV($E$13,A2951,,D2951)))</f>
        <v/>
      </c>
      <c r="AW2950" s="161">
        <f>+IF(ISERROR(PV($E$13,A2951,,#REF!)),0,(PV($E$13,A2951,,#REF!)))</f>
        <v/>
      </c>
    </row>
    <row r="2951">
      <c r="AV2951" s="161">
        <f>+IF(ISERROR(PV($E$13,A2952,,D2952)),0,(PV($E$13,A2952,,D2952)))</f>
        <v/>
      </c>
      <c r="AW2951" s="161">
        <f>+IF(ISERROR(PV($E$13,A2952,,#REF!)),0,(PV($E$13,A2952,,#REF!)))</f>
        <v/>
      </c>
    </row>
    <row r="2952">
      <c r="AV2952" s="161">
        <f>+IF(ISERROR(PV($E$13,A2953,,D2953)),0,(PV($E$13,A2953,,D2953)))</f>
        <v/>
      </c>
      <c r="AW2952" s="161">
        <f>+IF(ISERROR(PV($E$13,A2953,,#REF!)),0,(PV($E$13,A2953,,#REF!)))</f>
        <v/>
      </c>
    </row>
    <row r="2953">
      <c r="AV2953" s="161">
        <f>+IF(ISERROR(PV($E$13,A2954,,D2954)),0,(PV($E$13,A2954,,D2954)))</f>
        <v/>
      </c>
      <c r="AW2953" s="161">
        <f>+IF(ISERROR(PV($E$13,A2954,,#REF!)),0,(PV($E$13,A2954,,#REF!)))</f>
        <v/>
      </c>
    </row>
    <row r="2954">
      <c r="AV2954" s="161">
        <f>+IF(ISERROR(PV($E$13,A2955,,D2955)),0,(PV($E$13,A2955,,D2955)))</f>
        <v/>
      </c>
      <c r="AW2954" s="161">
        <f>+IF(ISERROR(PV($E$13,A2955,,#REF!)),0,(PV($E$13,A2955,,#REF!)))</f>
        <v/>
      </c>
    </row>
    <row r="2955">
      <c r="AV2955" s="161">
        <f>+IF(ISERROR(PV($E$13,A2956,,D2956)),0,(PV($E$13,A2956,,D2956)))</f>
        <v/>
      </c>
      <c r="AW2955" s="161">
        <f>+IF(ISERROR(PV($E$13,A2956,,#REF!)),0,(PV($E$13,A2956,,#REF!)))</f>
        <v/>
      </c>
    </row>
    <row r="2956">
      <c r="AV2956" s="161">
        <f>+IF(ISERROR(PV($E$13,A2957,,D2957)),0,(PV($E$13,A2957,,D2957)))</f>
        <v/>
      </c>
      <c r="AW2956" s="161">
        <f>+IF(ISERROR(PV($E$13,A2957,,#REF!)),0,(PV($E$13,A2957,,#REF!)))</f>
        <v/>
      </c>
    </row>
    <row r="2957">
      <c r="AV2957" s="161">
        <f>+IF(ISERROR(PV($E$13,A2958,,D2958)),0,(PV($E$13,A2958,,D2958)))</f>
        <v/>
      </c>
      <c r="AW2957" s="161">
        <f>+IF(ISERROR(PV($E$13,A2958,,#REF!)),0,(PV($E$13,A2958,,#REF!)))</f>
        <v/>
      </c>
    </row>
    <row r="2958">
      <c r="AV2958" s="161">
        <f>+IF(ISERROR(PV($E$13,A2959,,D2959)),0,(PV($E$13,A2959,,D2959)))</f>
        <v/>
      </c>
      <c r="AW2958" s="161">
        <f>+IF(ISERROR(PV($E$13,A2959,,#REF!)),0,(PV($E$13,A2959,,#REF!)))</f>
        <v/>
      </c>
    </row>
    <row r="2959">
      <c r="AV2959" s="161">
        <f>+IF(ISERROR(PV($E$13,A2960,,D2960)),0,(PV($E$13,A2960,,D2960)))</f>
        <v/>
      </c>
      <c r="AW2959" s="161">
        <f>+IF(ISERROR(PV($E$13,A2960,,#REF!)),0,(PV($E$13,A2960,,#REF!)))</f>
        <v/>
      </c>
    </row>
    <row r="2960">
      <c r="AV2960" s="161">
        <f>+IF(ISERROR(PV($E$13,A2961,,D2961)),0,(PV($E$13,A2961,,D2961)))</f>
        <v/>
      </c>
      <c r="AW2960" s="161">
        <f>+IF(ISERROR(PV($E$13,A2961,,#REF!)),0,(PV($E$13,A2961,,#REF!)))</f>
        <v/>
      </c>
    </row>
    <row r="2961">
      <c r="AV2961" s="161">
        <f>+IF(ISERROR(PV($E$13,A2962,,D2962)),0,(PV($E$13,A2962,,D2962)))</f>
        <v/>
      </c>
      <c r="AW2961" s="161">
        <f>+IF(ISERROR(PV($E$13,A2962,,#REF!)),0,(PV($E$13,A2962,,#REF!)))</f>
        <v/>
      </c>
    </row>
    <row r="2962">
      <c r="AV2962" s="161">
        <f>+IF(ISERROR(PV($E$13,A2963,,D2963)),0,(PV($E$13,A2963,,D2963)))</f>
        <v/>
      </c>
      <c r="AW2962" s="161">
        <f>+IF(ISERROR(PV($E$13,A2963,,#REF!)),0,(PV($E$13,A2963,,#REF!)))</f>
        <v/>
      </c>
    </row>
    <row r="2963">
      <c r="AV2963" s="161">
        <f>+IF(ISERROR(PV($E$13,A2964,,D2964)),0,(PV($E$13,A2964,,D2964)))</f>
        <v/>
      </c>
      <c r="AW2963" s="161">
        <f>+IF(ISERROR(PV($E$13,A2964,,#REF!)),0,(PV($E$13,A2964,,#REF!)))</f>
        <v/>
      </c>
    </row>
    <row r="2964">
      <c r="AV2964" s="161">
        <f>+IF(ISERROR(PV($E$13,A2965,,D2965)),0,(PV($E$13,A2965,,D2965)))</f>
        <v/>
      </c>
      <c r="AW2964" s="161">
        <f>+IF(ISERROR(PV($E$13,A2965,,#REF!)),0,(PV($E$13,A2965,,#REF!)))</f>
        <v/>
      </c>
    </row>
    <row r="2965">
      <c r="AV2965" s="161">
        <f>+IF(ISERROR(PV($E$13,A2966,,D2966)),0,(PV($E$13,A2966,,D2966)))</f>
        <v/>
      </c>
      <c r="AW2965" s="161">
        <f>+IF(ISERROR(PV($E$13,A2966,,#REF!)),0,(PV($E$13,A2966,,#REF!)))</f>
        <v/>
      </c>
    </row>
    <row r="2966">
      <c r="AV2966" s="161">
        <f>+IF(ISERROR(PV($E$13,A2967,,D2967)),0,(PV($E$13,A2967,,D2967)))</f>
        <v/>
      </c>
      <c r="AW2966" s="161">
        <f>+IF(ISERROR(PV($E$13,A2967,,#REF!)),0,(PV($E$13,A2967,,#REF!)))</f>
        <v/>
      </c>
    </row>
    <row r="2967">
      <c r="AV2967" s="161">
        <f>+IF(ISERROR(PV($E$13,A2968,,D2968)),0,(PV($E$13,A2968,,D2968)))</f>
        <v/>
      </c>
      <c r="AW2967" s="161">
        <f>+IF(ISERROR(PV($E$13,A2968,,#REF!)),0,(PV($E$13,A2968,,#REF!)))</f>
        <v/>
      </c>
    </row>
    <row r="2968">
      <c r="AV2968" s="161">
        <f>+IF(ISERROR(PV($E$13,A2969,,D2969)),0,(PV($E$13,A2969,,D2969)))</f>
        <v/>
      </c>
      <c r="AW2968" s="161">
        <f>+IF(ISERROR(PV($E$13,A2969,,#REF!)),0,(PV($E$13,A2969,,#REF!)))</f>
        <v/>
      </c>
    </row>
    <row r="2969">
      <c r="AV2969" s="161">
        <f>+IF(ISERROR(PV($E$13,A2970,,D2970)),0,(PV($E$13,A2970,,D2970)))</f>
        <v/>
      </c>
      <c r="AW2969" s="161">
        <f>+IF(ISERROR(PV($E$13,A2970,,#REF!)),0,(PV($E$13,A2970,,#REF!)))</f>
        <v/>
      </c>
    </row>
    <row r="2970">
      <c r="AV2970" s="161">
        <f>+IF(ISERROR(PV($E$13,A2971,,D2971)),0,(PV($E$13,A2971,,D2971)))</f>
        <v/>
      </c>
      <c r="AW2970" s="161">
        <f>+IF(ISERROR(PV($E$13,A2971,,#REF!)),0,(PV($E$13,A2971,,#REF!)))</f>
        <v/>
      </c>
    </row>
    <row r="2971">
      <c r="AV2971" s="161">
        <f>+IF(ISERROR(PV($E$13,A2972,,D2972)),0,(PV($E$13,A2972,,D2972)))</f>
        <v/>
      </c>
      <c r="AW2971" s="161">
        <f>+IF(ISERROR(PV($E$13,A2972,,#REF!)),0,(PV($E$13,A2972,,#REF!)))</f>
        <v/>
      </c>
    </row>
    <row r="2972">
      <c r="AV2972" s="161">
        <f>+IF(ISERROR(PV($E$13,A2973,,D2973)),0,(PV($E$13,A2973,,D2973)))</f>
        <v/>
      </c>
      <c r="AW2972" s="161">
        <f>+IF(ISERROR(PV($E$13,A2973,,#REF!)),0,(PV($E$13,A2973,,#REF!)))</f>
        <v/>
      </c>
    </row>
    <row r="2973">
      <c r="AV2973" s="161">
        <f>+IF(ISERROR(PV($E$13,A2974,,D2974)),0,(PV($E$13,A2974,,D2974)))</f>
        <v/>
      </c>
      <c r="AW2973" s="161">
        <f>+IF(ISERROR(PV($E$13,A2974,,#REF!)),0,(PV($E$13,A2974,,#REF!)))</f>
        <v/>
      </c>
    </row>
    <row r="2974">
      <c r="AV2974" s="161">
        <f>+IF(ISERROR(PV($E$13,A2975,,D2975)),0,(PV($E$13,A2975,,D2975)))</f>
        <v/>
      </c>
      <c r="AW2974" s="161">
        <f>+IF(ISERROR(PV($E$13,A2975,,#REF!)),0,(PV($E$13,A2975,,#REF!)))</f>
        <v/>
      </c>
    </row>
    <row r="2975">
      <c r="AV2975" s="161">
        <f>+IF(ISERROR(PV($E$13,A2976,,D2976)),0,(PV($E$13,A2976,,D2976)))</f>
        <v/>
      </c>
      <c r="AW2975" s="161">
        <f>+IF(ISERROR(PV($E$13,A2976,,#REF!)),0,(PV($E$13,A2976,,#REF!)))</f>
        <v/>
      </c>
    </row>
    <row r="2976">
      <c r="AV2976" s="161">
        <f>+IF(ISERROR(PV($E$13,A2977,,D2977)),0,(PV($E$13,A2977,,D2977)))</f>
        <v/>
      </c>
      <c r="AW2976" s="161">
        <f>+IF(ISERROR(PV($E$13,A2977,,#REF!)),0,(PV($E$13,A2977,,#REF!)))</f>
        <v/>
      </c>
    </row>
    <row r="2977">
      <c r="AV2977" s="161">
        <f>+IF(ISERROR(PV($E$13,A2978,,D2978)),0,(PV($E$13,A2978,,D2978)))</f>
        <v/>
      </c>
      <c r="AW2977" s="161">
        <f>+IF(ISERROR(PV($E$13,A2978,,#REF!)),0,(PV($E$13,A2978,,#REF!)))</f>
        <v/>
      </c>
    </row>
    <row r="2978">
      <c r="AV2978" s="161">
        <f>+IF(ISERROR(PV($E$13,A2979,,D2979)),0,(PV($E$13,A2979,,D2979)))</f>
        <v/>
      </c>
      <c r="AW2978" s="161">
        <f>+IF(ISERROR(PV($E$13,A2979,,#REF!)),0,(PV($E$13,A2979,,#REF!)))</f>
        <v/>
      </c>
    </row>
    <row r="2979">
      <c r="AV2979" s="161">
        <f>+IF(ISERROR(PV($E$13,A2980,,D2980)),0,(PV($E$13,A2980,,D2980)))</f>
        <v/>
      </c>
      <c r="AW2979" s="161">
        <f>+IF(ISERROR(PV($E$13,A2980,,#REF!)),0,(PV($E$13,A2980,,#REF!)))</f>
        <v/>
      </c>
    </row>
    <row r="2980">
      <c r="AV2980" s="161">
        <f>+IF(ISERROR(PV($E$13,A2981,,D2981)),0,(PV($E$13,A2981,,D2981)))</f>
        <v/>
      </c>
      <c r="AW2980" s="161">
        <f>+IF(ISERROR(PV($E$13,A2981,,#REF!)),0,(PV($E$13,A2981,,#REF!)))</f>
        <v/>
      </c>
    </row>
    <row r="2981">
      <c r="AV2981" s="161">
        <f>+IF(ISERROR(PV($E$13,A2982,,D2982)),0,(PV($E$13,A2982,,D2982)))</f>
        <v/>
      </c>
      <c r="AW2981" s="161">
        <f>+IF(ISERROR(PV($E$13,A2982,,#REF!)),0,(PV($E$13,A2982,,#REF!)))</f>
        <v/>
      </c>
    </row>
    <row r="2982">
      <c r="AV2982" s="161">
        <f>+IF(ISERROR(PV($E$13,A2983,,D2983)),0,(PV($E$13,A2983,,D2983)))</f>
        <v/>
      </c>
      <c r="AW2982" s="161">
        <f>+IF(ISERROR(PV($E$13,A2983,,#REF!)),0,(PV($E$13,A2983,,#REF!)))</f>
        <v/>
      </c>
    </row>
    <row r="2983">
      <c r="AV2983" s="161">
        <f>+IF(ISERROR(PV($E$13,A2984,,D2984)),0,(PV($E$13,A2984,,D2984)))</f>
        <v/>
      </c>
      <c r="AW2983" s="161">
        <f>+IF(ISERROR(PV($E$13,A2984,,#REF!)),0,(PV($E$13,A2984,,#REF!)))</f>
        <v/>
      </c>
    </row>
    <row r="2984">
      <c r="AV2984" s="161">
        <f>+IF(ISERROR(PV($E$13,A2985,,D2985)),0,(PV($E$13,A2985,,D2985)))</f>
        <v/>
      </c>
      <c r="AW2984" s="161">
        <f>+IF(ISERROR(PV($E$13,A2985,,#REF!)),0,(PV($E$13,A2985,,#REF!)))</f>
        <v/>
      </c>
    </row>
    <row r="2985">
      <c r="AV2985" s="161">
        <f>+IF(ISERROR(PV($E$13,A2986,,D2986)),0,(PV($E$13,A2986,,D2986)))</f>
        <v/>
      </c>
      <c r="AW2985" s="161">
        <f>+IF(ISERROR(PV($E$13,A2986,,#REF!)),0,(PV($E$13,A2986,,#REF!)))</f>
        <v/>
      </c>
    </row>
    <row r="2986">
      <c r="AV2986" s="161">
        <f>+IF(ISERROR(PV($E$13,A2987,,D2987)),0,(PV($E$13,A2987,,D2987)))</f>
        <v/>
      </c>
      <c r="AW2986" s="161">
        <f>+IF(ISERROR(PV($E$13,A2987,,#REF!)),0,(PV($E$13,A2987,,#REF!)))</f>
        <v/>
      </c>
    </row>
    <row r="2987">
      <c r="AV2987" s="161">
        <f>+IF(ISERROR(PV($E$13,A2988,,D2988)),0,(PV($E$13,A2988,,D2988)))</f>
        <v/>
      </c>
      <c r="AW2987" s="161">
        <f>+IF(ISERROR(PV($E$13,A2988,,#REF!)),0,(PV($E$13,A2988,,#REF!)))</f>
        <v/>
      </c>
    </row>
    <row r="2988">
      <c r="AV2988" s="161">
        <f>+IF(ISERROR(PV($E$13,A2989,,D2989)),0,(PV($E$13,A2989,,D2989)))</f>
        <v/>
      </c>
      <c r="AW2988" s="161">
        <f>+IF(ISERROR(PV($E$13,A2989,,#REF!)),0,(PV($E$13,A2989,,#REF!)))</f>
        <v/>
      </c>
    </row>
    <row r="2989">
      <c r="AV2989" s="161">
        <f>+IF(ISERROR(PV($E$13,A2990,,D2990)),0,(PV($E$13,A2990,,D2990)))</f>
        <v/>
      </c>
      <c r="AW2989" s="161">
        <f>+IF(ISERROR(PV($E$13,A2990,,#REF!)),0,(PV($E$13,A2990,,#REF!)))</f>
        <v/>
      </c>
    </row>
    <row r="2990">
      <c r="AV2990" s="161">
        <f>+IF(ISERROR(PV($E$13,A2991,,D2991)),0,(PV($E$13,A2991,,D2991)))</f>
        <v/>
      </c>
      <c r="AW2990" s="161">
        <f>+IF(ISERROR(PV($E$13,A2991,,#REF!)),0,(PV($E$13,A2991,,#REF!)))</f>
        <v/>
      </c>
    </row>
    <row r="2991">
      <c r="AV2991" s="161">
        <f>+IF(ISERROR(PV($E$13,A2992,,D2992)),0,(PV($E$13,A2992,,D2992)))</f>
        <v/>
      </c>
      <c r="AW2991" s="161">
        <f>+IF(ISERROR(PV($E$13,A2992,,#REF!)),0,(PV($E$13,A2992,,#REF!)))</f>
        <v/>
      </c>
    </row>
    <row r="2992">
      <c r="AV2992" s="161">
        <f>+IF(ISERROR(PV($E$13,A2993,,D2993)),0,(PV($E$13,A2993,,D2993)))</f>
        <v/>
      </c>
      <c r="AW2992" s="161">
        <f>+IF(ISERROR(PV($E$13,A2993,,#REF!)),0,(PV($E$13,A2993,,#REF!)))</f>
        <v/>
      </c>
    </row>
    <row r="2993">
      <c r="AV2993" s="161">
        <f>+IF(ISERROR(PV($E$13,A2994,,D2994)),0,(PV($E$13,A2994,,D2994)))</f>
        <v/>
      </c>
      <c r="AW2993" s="161">
        <f>+IF(ISERROR(PV($E$13,A2994,,#REF!)),0,(PV($E$13,A2994,,#REF!)))</f>
        <v/>
      </c>
    </row>
    <row r="2994">
      <c r="AV2994" s="161">
        <f>+IF(ISERROR(PV($E$13,A2995,,D2995)),0,(PV($E$13,A2995,,D2995)))</f>
        <v/>
      </c>
      <c r="AW2994" s="161">
        <f>+IF(ISERROR(PV($E$13,A2995,,#REF!)),0,(PV($E$13,A2995,,#REF!)))</f>
        <v/>
      </c>
    </row>
    <row r="2995">
      <c r="AV2995" s="161">
        <f>+IF(ISERROR(PV($E$13,A2996,,D2996)),0,(PV($E$13,A2996,,D2996)))</f>
        <v/>
      </c>
      <c r="AW2995" s="161">
        <f>+IF(ISERROR(PV($E$13,A2996,,#REF!)),0,(PV($E$13,A2996,,#REF!)))</f>
        <v/>
      </c>
    </row>
    <row r="2996">
      <c r="AV2996" s="161">
        <f>+IF(ISERROR(PV($E$13,A2997,,D2997)),0,(PV($E$13,A2997,,D2997)))</f>
        <v/>
      </c>
      <c r="AW2996" s="161">
        <f>+IF(ISERROR(PV($E$13,A2997,,#REF!)),0,(PV($E$13,A2997,,#REF!)))</f>
        <v/>
      </c>
    </row>
    <row r="2997">
      <c r="AV2997" s="161">
        <f>+IF(ISERROR(PV($E$13,A2998,,D2998)),0,(PV($E$13,A2998,,D2998)))</f>
        <v/>
      </c>
      <c r="AW2997" s="161">
        <f>+IF(ISERROR(PV($E$13,A2998,,#REF!)),0,(PV($E$13,A2998,,#REF!)))</f>
        <v/>
      </c>
    </row>
    <row r="2998">
      <c r="AV2998" s="161">
        <f>+IF(ISERROR(PV($E$13,A2999,,D2999)),0,(PV($E$13,A2999,,D2999)))</f>
        <v/>
      </c>
      <c r="AW2998" s="161">
        <f>+IF(ISERROR(PV($E$13,A2999,,#REF!)),0,(PV($E$13,A2999,,#REF!)))</f>
        <v/>
      </c>
    </row>
    <row r="2999">
      <c r="AV2999" s="161">
        <f>+IF(ISERROR(PV($E$13,A3000,,D3000)),0,(PV($E$13,A3000,,D3000)))</f>
        <v/>
      </c>
      <c r="AW2999" s="161">
        <f>+IF(ISERROR(PV($E$13,A3000,,#REF!)),0,(PV($E$13,A3000,,#REF!)))</f>
        <v/>
      </c>
    </row>
    <row r="3000">
      <c r="AV3000" s="161">
        <f>+IF(ISERROR(PV($E$13,A3001,,D3001)),0,(PV($E$13,A3001,,D3001)))</f>
        <v/>
      </c>
      <c r="AW3000" s="161">
        <f>+IF(ISERROR(PV($E$13,A3001,,#REF!)),0,(PV($E$13,A3001,,#REF!)))</f>
        <v/>
      </c>
    </row>
    <row r="3001">
      <c r="AV3001" s="161">
        <f>+IF(ISERROR(PV($E$13,A3002,,D3002)),0,(PV($E$13,A3002,,D3002)))</f>
        <v/>
      </c>
      <c r="AW3001" s="161">
        <f>+IF(ISERROR(PV($E$13,A3002,,#REF!)),0,(PV($E$13,A3002,,#REF!)))</f>
        <v/>
      </c>
    </row>
    <row r="3002">
      <c r="AV3002" s="161">
        <f>+IF(ISERROR(PV($E$13,A3003,,D3003)),0,(PV($E$13,A3003,,D3003)))</f>
        <v/>
      </c>
      <c r="AW3002" s="161">
        <f>+IF(ISERROR(PV($E$13,A3003,,#REF!)),0,(PV($E$13,A3003,,#REF!)))</f>
        <v/>
      </c>
    </row>
    <row r="3003">
      <c r="AV3003" s="161">
        <f>+IF(ISERROR(PV($E$13,A3004,,D3004)),0,(PV($E$13,A3004,,D3004)))</f>
        <v/>
      </c>
      <c r="AW3003" s="161">
        <f>+IF(ISERROR(PV($E$13,A3004,,#REF!)),0,(PV($E$13,A3004,,#REF!)))</f>
        <v/>
      </c>
    </row>
    <row r="3004">
      <c r="AV3004" s="161">
        <f>+IF(ISERROR(PV($E$13,A3005,,D3005)),0,(PV($E$13,A3005,,D3005)))</f>
        <v/>
      </c>
      <c r="AW3004" s="161">
        <f>+IF(ISERROR(PV($E$13,A3005,,#REF!)),0,(PV($E$13,A3005,,#REF!)))</f>
        <v/>
      </c>
    </row>
    <row r="3005">
      <c r="AV3005" s="161">
        <f>+IF(ISERROR(PV($E$13,A3006,,D3006)),0,(PV($E$13,A3006,,D3006)))</f>
        <v/>
      </c>
      <c r="AW3005" s="161">
        <f>+IF(ISERROR(PV($E$13,A3006,,#REF!)),0,(PV($E$13,A3006,,#REF!)))</f>
        <v/>
      </c>
    </row>
    <row r="3006">
      <c r="AV3006" s="161">
        <f>+IF(ISERROR(PV($E$13,A3007,,D3007)),0,(PV($E$13,A3007,,D3007)))</f>
        <v/>
      </c>
      <c r="AW3006" s="161">
        <f>+IF(ISERROR(PV($E$13,A3007,,#REF!)),0,(PV($E$13,A3007,,#REF!)))</f>
        <v/>
      </c>
    </row>
    <row r="3007">
      <c r="AV3007" s="161">
        <f>+IF(ISERROR(PV($E$13,A3008,,D3008)),0,(PV($E$13,A3008,,D3008)))</f>
        <v/>
      </c>
      <c r="AW3007" s="161">
        <f>+IF(ISERROR(PV($E$13,A3008,,#REF!)),0,(PV($E$13,A3008,,#REF!)))</f>
        <v/>
      </c>
    </row>
    <row r="3008">
      <c r="AV3008" s="161">
        <f>+IF(ISERROR(PV($E$13,A3009,,D3009)),0,(PV($E$13,A3009,,D3009)))</f>
        <v/>
      </c>
      <c r="AW3008" s="161">
        <f>+IF(ISERROR(PV($E$13,A3009,,#REF!)),0,(PV($E$13,A3009,,#REF!)))</f>
        <v/>
      </c>
    </row>
    <row r="3009">
      <c r="AV3009" s="161">
        <f>+IF(ISERROR(PV($E$13,A3010,,D3010)),0,(PV($E$13,A3010,,D3010)))</f>
        <v/>
      </c>
      <c r="AW3009" s="161">
        <f>+IF(ISERROR(PV($E$13,A3010,,#REF!)),0,(PV($E$13,A3010,,#REF!)))</f>
        <v/>
      </c>
    </row>
    <row r="3010">
      <c r="AV3010" s="161">
        <f>+IF(ISERROR(PV($E$13,A3011,,D3011)),0,(PV($E$13,A3011,,D3011)))</f>
        <v/>
      </c>
      <c r="AW3010" s="161">
        <f>+IF(ISERROR(PV($E$13,A3011,,#REF!)),0,(PV($E$13,A3011,,#REF!)))</f>
        <v/>
      </c>
    </row>
    <row r="3011">
      <c r="AV3011" s="161">
        <f>+IF(ISERROR(PV($E$13,A3012,,D3012)),0,(PV($E$13,A3012,,D3012)))</f>
        <v/>
      </c>
      <c r="AW3011" s="161">
        <f>+IF(ISERROR(PV($E$13,A3012,,#REF!)),0,(PV($E$13,A3012,,#REF!)))</f>
        <v/>
      </c>
    </row>
    <row r="3012">
      <c r="AV3012" s="161">
        <f>+IF(ISERROR(PV($E$13,A3013,,D3013)),0,(PV($E$13,A3013,,D3013)))</f>
        <v/>
      </c>
      <c r="AW3012" s="161">
        <f>+IF(ISERROR(PV($E$13,A3013,,#REF!)),0,(PV($E$13,A3013,,#REF!)))</f>
        <v/>
      </c>
    </row>
    <row r="3013">
      <c r="AV3013" s="161">
        <f>+IF(ISERROR(PV($E$13,A3014,,D3014)),0,(PV($E$13,A3014,,D3014)))</f>
        <v/>
      </c>
      <c r="AW3013" s="161">
        <f>+IF(ISERROR(PV($E$13,A3014,,#REF!)),0,(PV($E$13,A3014,,#REF!)))</f>
        <v/>
      </c>
    </row>
    <row r="3014">
      <c r="AV3014" s="161">
        <f>+IF(ISERROR(PV($E$13,A3015,,D3015)),0,(PV($E$13,A3015,,D3015)))</f>
        <v/>
      </c>
      <c r="AW3014" s="161">
        <f>+IF(ISERROR(PV($E$13,A3015,,#REF!)),0,(PV($E$13,A3015,,#REF!)))</f>
        <v/>
      </c>
    </row>
    <row r="3015">
      <c r="AV3015" s="161">
        <f>+IF(ISERROR(PV($E$13,A3016,,D3016)),0,(PV($E$13,A3016,,D3016)))</f>
        <v/>
      </c>
      <c r="AW3015" s="161">
        <f>+IF(ISERROR(PV($E$13,A3016,,#REF!)),0,(PV($E$13,A3016,,#REF!)))</f>
        <v/>
      </c>
    </row>
    <row r="3016">
      <c r="AV3016" s="161">
        <f>+IF(ISERROR(PV($E$13,A3017,,D3017)),0,(PV($E$13,A3017,,D3017)))</f>
        <v/>
      </c>
      <c r="AW3016" s="161">
        <f>+IF(ISERROR(PV($E$13,A3017,,#REF!)),0,(PV($E$13,A3017,,#REF!)))</f>
        <v/>
      </c>
    </row>
    <row r="3017">
      <c r="AV3017" s="161">
        <f>+IF(ISERROR(PV($E$13,A3018,,D3018)),0,(PV($E$13,A3018,,D3018)))</f>
        <v/>
      </c>
      <c r="AW3017" s="161">
        <f>+IF(ISERROR(PV($E$13,A3018,,#REF!)),0,(PV($E$13,A3018,,#REF!)))</f>
        <v/>
      </c>
    </row>
    <row r="3018">
      <c r="AV3018" s="161">
        <f>+IF(ISERROR(PV($E$13,A3019,,D3019)),0,(PV($E$13,A3019,,D3019)))</f>
        <v/>
      </c>
      <c r="AW3018" s="161">
        <f>+IF(ISERROR(PV($E$13,A3019,,#REF!)),0,(PV($E$13,A3019,,#REF!)))</f>
        <v/>
      </c>
    </row>
    <row r="3019">
      <c r="AV3019" s="161">
        <f>+IF(ISERROR(PV($E$13,A3020,,D3020)),0,(PV($E$13,A3020,,D3020)))</f>
        <v/>
      </c>
      <c r="AW3019" s="161">
        <f>+IF(ISERROR(PV($E$13,A3020,,#REF!)),0,(PV($E$13,A3020,,#REF!)))</f>
        <v/>
      </c>
    </row>
    <row r="3020">
      <c r="AV3020" s="161">
        <f>+IF(ISERROR(PV($E$13,A3021,,D3021)),0,(PV($E$13,A3021,,D3021)))</f>
        <v/>
      </c>
      <c r="AW3020" s="161">
        <f>+IF(ISERROR(PV($E$13,A3021,,#REF!)),0,(PV($E$13,A3021,,#REF!)))</f>
        <v/>
      </c>
    </row>
    <row r="3021">
      <c r="AV3021" s="161">
        <f>+IF(ISERROR(PV($E$13,A3022,,D3022)),0,(PV($E$13,A3022,,D3022)))</f>
        <v/>
      </c>
      <c r="AW3021" s="161">
        <f>+IF(ISERROR(PV($E$13,A3022,,#REF!)),0,(PV($E$13,A3022,,#REF!)))</f>
        <v/>
      </c>
    </row>
    <row r="3022">
      <c r="AV3022" s="161">
        <f>+IF(ISERROR(PV($E$13,A3023,,D3023)),0,(PV($E$13,A3023,,D3023)))</f>
        <v/>
      </c>
      <c r="AW3022" s="161">
        <f>+IF(ISERROR(PV($E$13,A3023,,#REF!)),0,(PV($E$13,A3023,,#REF!)))</f>
        <v/>
      </c>
    </row>
    <row r="3023">
      <c r="AV3023" s="161">
        <f>+IF(ISERROR(PV($E$13,A3024,,D3024)),0,(PV($E$13,A3024,,D3024)))</f>
        <v/>
      </c>
      <c r="AW3023" s="161">
        <f>+IF(ISERROR(PV($E$13,A3024,,#REF!)),0,(PV($E$13,A3024,,#REF!)))</f>
        <v/>
      </c>
    </row>
    <row r="3024">
      <c r="AV3024" s="161">
        <f>+IF(ISERROR(PV($E$13,A3025,,D3025)),0,(PV($E$13,A3025,,D3025)))</f>
        <v/>
      </c>
      <c r="AW3024" s="161">
        <f>+IF(ISERROR(PV($E$13,A3025,,#REF!)),0,(PV($E$13,A3025,,#REF!)))</f>
        <v/>
      </c>
    </row>
    <row r="3025">
      <c r="AV3025" s="161">
        <f>+IF(ISERROR(PV($E$13,A3026,,D3026)),0,(PV($E$13,A3026,,D3026)))</f>
        <v/>
      </c>
      <c r="AW3025" s="161">
        <f>+IF(ISERROR(PV($E$13,A3026,,#REF!)),0,(PV($E$13,A3026,,#REF!)))</f>
        <v/>
      </c>
    </row>
    <row r="3026">
      <c r="AV3026" s="161">
        <f>+IF(ISERROR(PV($E$13,A3027,,D3027)),0,(PV($E$13,A3027,,D3027)))</f>
        <v/>
      </c>
      <c r="AW3026" s="161">
        <f>+IF(ISERROR(PV($E$13,A3027,,#REF!)),0,(PV($E$13,A3027,,#REF!)))</f>
        <v/>
      </c>
    </row>
    <row r="3027">
      <c r="AV3027" s="161">
        <f>+IF(ISERROR(PV($E$13,A3028,,D3028)),0,(PV($E$13,A3028,,D3028)))</f>
        <v/>
      </c>
      <c r="AW3027" s="161">
        <f>+IF(ISERROR(PV($E$13,A3028,,#REF!)),0,(PV($E$13,A3028,,#REF!)))</f>
        <v/>
      </c>
    </row>
    <row r="3028">
      <c r="AV3028" s="161">
        <f>+IF(ISERROR(PV($E$13,A3029,,D3029)),0,(PV($E$13,A3029,,D3029)))</f>
        <v/>
      </c>
      <c r="AW3028" s="161">
        <f>+IF(ISERROR(PV($E$13,A3029,,#REF!)),0,(PV($E$13,A3029,,#REF!)))</f>
        <v/>
      </c>
    </row>
    <row r="3029">
      <c r="AV3029" s="161">
        <f>+IF(ISERROR(PV($E$13,A3030,,D3030)),0,(PV($E$13,A3030,,D3030)))</f>
        <v/>
      </c>
      <c r="AW3029" s="161">
        <f>+IF(ISERROR(PV($E$13,A3030,,#REF!)),0,(PV($E$13,A3030,,#REF!)))</f>
        <v/>
      </c>
    </row>
    <row r="3030">
      <c r="AV3030" s="161">
        <f>+IF(ISERROR(PV($E$13,A3031,,D3031)),0,(PV($E$13,A3031,,D3031)))</f>
        <v/>
      </c>
      <c r="AW3030" s="161">
        <f>+IF(ISERROR(PV($E$13,A3031,,#REF!)),0,(PV($E$13,A3031,,#REF!)))</f>
        <v/>
      </c>
    </row>
    <row r="3031">
      <c r="AV3031" s="161">
        <f>+IF(ISERROR(PV($E$13,A3032,,D3032)),0,(PV($E$13,A3032,,D3032)))</f>
        <v/>
      </c>
      <c r="AW3031" s="161">
        <f>+IF(ISERROR(PV($E$13,A3032,,#REF!)),0,(PV($E$13,A3032,,#REF!)))</f>
        <v/>
      </c>
    </row>
    <row r="3032">
      <c r="AV3032" s="161">
        <f>+IF(ISERROR(PV($E$13,A3033,,D3033)),0,(PV($E$13,A3033,,D3033)))</f>
        <v/>
      </c>
      <c r="AW3032" s="161">
        <f>+IF(ISERROR(PV($E$13,A3033,,#REF!)),0,(PV($E$13,A3033,,#REF!)))</f>
        <v/>
      </c>
    </row>
    <row r="3033">
      <c r="AV3033" s="161">
        <f>+IF(ISERROR(PV($E$13,A3034,,D3034)),0,(PV($E$13,A3034,,D3034)))</f>
        <v/>
      </c>
      <c r="AW3033" s="161">
        <f>+IF(ISERROR(PV($E$13,A3034,,#REF!)),0,(PV($E$13,A3034,,#REF!)))</f>
        <v/>
      </c>
    </row>
    <row r="3034">
      <c r="AV3034" s="161">
        <f>+IF(ISERROR(PV($E$13,A3035,,D3035)),0,(PV($E$13,A3035,,D3035)))</f>
        <v/>
      </c>
      <c r="AW3034" s="161">
        <f>+IF(ISERROR(PV($E$13,A3035,,#REF!)),0,(PV($E$13,A3035,,#REF!)))</f>
        <v/>
      </c>
    </row>
    <row r="3035">
      <c r="AV3035" s="161">
        <f>+IF(ISERROR(PV($E$13,A3036,,D3036)),0,(PV($E$13,A3036,,D3036)))</f>
        <v/>
      </c>
      <c r="AW3035" s="161">
        <f>+IF(ISERROR(PV($E$13,A3036,,#REF!)),0,(PV($E$13,A3036,,#REF!)))</f>
        <v/>
      </c>
    </row>
    <row r="3036">
      <c r="AV3036" s="161">
        <f>+IF(ISERROR(PV($E$13,A3037,,D3037)),0,(PV($E$13,A3037,,D3037)))</f>
        <v/>
      </c>
      <c r="AW3036" s="161">
        <f>+IF(ISERROR(PV($E$13,A3037,,#REF!)),0,(PV($E$13,A3037,,#REF!)))</f>
        <v/>
      </c>
    </row>
    <row r="3037">
      <c r="AV3037" s="161">
        <f>+IF(ISERROR(PV($E$13,A3038,,D3038)),0,(PV($E$13,A3038,,D3038)))</f>
        <v/>
      </c>
      <c r="AW3037" s="161">
        <f>+IF(ISERROR(PV($E$13,A3038,,#REF!)),0,(PV($E$13,A3038,,#REF!)))</f>
        <v/>
      </c>
    </row>
    <row r="3038">
      <c r="AV3038" s="161">
        <f>+IF(ISERROR(PV($E$13,A3039,,D3039)),0,(PV($E$13,A3039,,D3039)))</f>
        <v/>
      </c>
      <c r="AW3038" s="161">
        <f>+IF(ISERROR(PV($E$13,A3039,,#REF!)),0,(PV($E$13,A3039,,#REF!)))</f>
        <v/>
      </c>
    </row>
    <row r="3039">
      <c r="AV3039" s="161">
        <f>+IF(ISERROR(PV($E$13,A3040,,D3040)),0,(PV($E$13,A3040,,D3040)))</f>
        <v/>
      </c>
      <c r="AW3039" s="161">
        <f>+IF(ISERROR(PV($E$13,A3040,,#REF!)),0,(PV($E$13,A3040,,#REF!)))</f>
        <v/>
      </c>
    </row>
    <row r="3040">
      <c r="AV3040" s="161">
        <f>+IF(ISERROR(PV($E$13,A3041,,D3041)),0,(PV($E$13,A3041,,D3041)))</f>
        <v/>
      </c>
      <c r="AW3040" s="161">
        <f>+IF(ISERROR(PV($E$13,A3041,,#REF!)),0,(PV($E$13,A3041,,#REF!)))</f>
        <v/>
      </c>
    </row>
    <row r="3041">
      <c r="AV3041" s="161">
        <f>+IF(ISERROR(PV($E$13,A3042,,D3042)),0,(PV($E$13,A3042,,D3042)))</f>
        <v/>
      </c>
      <c r="AW3041" s="161">
        <f>+IF(ISERROR(PV($E$13,A3042,,#REF!)),0,(PV($E$13,A3042,,#REF!)))</f>
        <v/>
      </c>
    </row>
    <row r="3042">
      <c r="AV3042" s="161">
        <f>+IF(ISERROR(PV($E$13,A3043,,D3043)),0,(PV($E$13,A3043,,D3043)))</f>
        <v/>
      </c>
      <c r="AW3042" s="161">
        <f>+IF(ISERROR(PV($E$13,A3043,,#REF!)),0,(PV($E$13,A3043,,#REF!)))</f>
        <v/>
      </c>
    </row>
    <row r="3043">
      <c r="AV3043" s="161">
        <f>+IF(ISERROR(PV($E$13,A3044,,D3044)),0,(PV($E$13,A3044,,D3044)))</f>
        <v/>
      </c>
      <c r="AW3043" s="161">
        <f>+IF(ISERROR(PV($E$13,A3044,,#REF!)),0,(PV($E$13,A3044,,#REF!)))</f>
        <v/>
      </c>
    </row>
    <row r="3044">
      <c r="AV3044" s="161">
        <f>+IF(ISERROR(PV($E$13,A3045,,D3045)),0,(PV($E$13,A3045,,D3045)))</f>
        <v/>
      </c>
      <c r="AW3044" s="161">
        <f>+IF(ISERROR(PV($E$13,A3045,,#REF!)),0,(PV($E$13,A3045,,#REF!)))</f>
        <v/>
      </c>
    </row>
    <row r="3045">
      <c r="AV3045" s="161">
        <f>+IF(ISERROR(PV($E$13,A3046,,D3046)),0,(PV($E$13,A3046,,D3046)))</f>
        <v/>
      </c>
      <c r="AW3045" s="161">
        <f>+IF(ISERROR(PV($E$13,A3046,,#REF!)),0,(PV($E$13,A3046,,#REF!)))</f>
        <v/>
      </c>
    </row>
    <row r="3046">
      <c r="AV3046" s="161">
        <f>+IF(ISERROR(PV($E$13,A3047,,D3047)),0,(PV($E$13,A3047,,D3047)))</f>
        <v/>
      </c>
      <c r="AW3046" s="161">
        <f>+IF(ISERROR(PV($E$13,A3047,,#REF!)),0,(PV($E$13,A3047,,#REF!)))</f>
        <v/>
      </c>
    </row>
    <row r="3047">
      <c r="AV3047" s="161">
        <f>+IF(ISERROR(PV($E$13,A3048,,D3048)),0,(PV($E$13,A3048,,D3048)))</f>
        <v/>
      </c>
      <c r="AW3047" s="161">
        <f>+IF(ISERROR(PV($E$13,A3048,,#REF!)),0,(PV($E$13,A3048,,#REF!)))</f>
        <v/>
      </c>
    </row>
    <row r="3048">
      <c r="AV3048" s="161">
        <f>+IF(ISERROR(PV($E$13,A3049,,D3049)),0,(PV($E$13,A3049,,D3049)))</f>
        <v/>
      </c>
      <c r="AW3048" s="161">
        <f>+IF(ISERROR(PV($E$13,A3049,,#REF!)),0,(PV($E$13,A3049,,#REF!)))</f>
        <v/>
      </c>
    </row>
    <row r="3049">
      <c r="AV3049" s="161">
        <f>+IF(ISERROR(PV($E$13,A3050,,D3050)),0,(PV($E$13,A3050,,D3050)))</f>
        <v/>
      </c>
      <c r="AW3049" s="161">
        <f>+IF(ISERROR(PV($E$13,A3050,,#REF!)),0,(PV($E$13,A3050,,#REF!)))</f>
        <v/>
      </c>
    </row>
    <row r="3050">
      <c r="AV3050" s="161">
        <f>+IF(ISERROR(PV($E$13,A3051,,D3051)),0,(PV($E$13,A3051,,D3051)))</f>
        <v/>
      </c>
      <c r="AW3050" s="161">
        <f>+IF(ISERROR(PV($E$13,A3051,,#REF!)),0,(PV($E$13,A3051,,#REF!)))</f>
        <v/>
      </c>
    </row>
    <row r="3051">
      <c r="AV3051" s="161">
        <f>+IF(ISERROR(PV($E$13,A3052,,D3052)),0,(PV($E$13,A3052,,D3052)))</f>
        <v/>
      </c>
      <c r="AW3051" s="161">
        <f>+IF(ISERROR(PV($E$13,A3052,,#REF!)),0,(PV($E$13,A3052,,#REF!)))</f>
        <v/>
      </c>
    </row>
    <row r="3052">
      <c r="AV3052" s="161">
        <f>+IF(ISERROR(PV($E$13,A3053,,D3053)),0,(PV($E$13,A3053,,D3053)))</f>
        <v/>
      </c>
      <c r="AW3052" s="161">
        <f>+IF(ISERROR(PV($E$13,A3053,,#REF!)),0,(PV($E$13,A3053,,#REF!)))</f>
        <v/>
      </c>
    </row>
    <row r="3053">
      <c r="AV3053" s="161">
        <f>+IF(ISERROR(PV($E$13,A3054,,D3054)),0,(PV($E$13,A3054,,D3054)))</f>
        <v/>
      </c>
      <c r="AW3053" s="161">
        <f>+IF(ISERROR(PV($E$13,A3054,,#REF!)),0,(PV($E$13,A3054,,#REF!)))</f>
        <v/>
      </c>
    </row>
    <row r="3054">
      <c r="AV3054" s="161">
        <f>+IF(ISERROR(PV($E$13,A3055,,D3055)),0,(PV($E$13,A3055,,D3055)))</f>
        <v/>
      </c>
      <c r="AW3054" s="161">
        <f>+IF(ISERROR(PV($E$13,A3055,,#REF!)),0,(PV($E$13,A3055,,#REF!)))</f>
        <v/>
      </c>
    </row>
    <row r="3055">
      <c r="AV3055" s="161">
        <f>+IF(ISERROR(PV($E$13,A3056,,D3056)),0,(PV($E$13,A3056,,D3056)))</f>
        <v/>
      </c>
      <c r="AW3055" s="161">
        <f>+IF(ISERROR(PV($E$13,A3056,,#REF!)),0,(PV($E$13,A3056,,#REF!)))</f>
        <v/>
      </c>
    </row>
    <row r="3056">
      <c r="AV3056" s="161">
        <f>+IF(ISERROR(PV($E$13,A3057,,D3057)),0,(PV($E$13,A3057,,D3057)))</f>
        <v/>
      </c>
      <c r="AW3056" s="161">
        <f>+IF(ISERROR(PV($E$13,A3057,,#REF!)),0,(PV($E$13,A3057,,#REF!)))</f>
        <v/>
      </c>
    </row>
    <row r="3057">
      <c r="AV3057" s="161">
        <f>+IF(ISERROR(PV($E$13,A3058,,D3058)),0,(PV($E$13,A3058,,D3058)))</f>
        <v/>
      </c>
      <c r="AW3057" s="161">
        <f>+IF(ISERROR(PV($E$13,A3058,,#REF!)),0,(PV($E$13,A3058,,#REF!)))</f>
        <v/>
      </c>
    </row>
    <row r="3058">
      <c r="AV3058" s="161">
        <f>+IF(ISERROR(PV($E$13,A3059,,D3059)),0,(PV($E$13,A3059,,D3059)))</f>
        <v/>
      </c>
      <c r="AW3058" s="161">
        <f>+IF(ISERROR(PV($E$13,A3059,,#REF!)),0,(PV($E$13,A3059,,#REF!)))</f>
        <v/>
      </c>
    </row>
    <row r="3059">
      <c r="AV3059" s="161">
        <f>+IF(ISERROR(PV($E$13,A3060,,D3060)),0,(PV($E$13,A3060,,D3060)))</f>
        <v/>
      </c>
      <c r="AW3059" s="161">
        <f>+IF(ISERROR(PV($E$13,A3060,,#REF!)),0,(PV($E$13,A3060,,#REF!)))</f>
        <v/>
      </c>
    </row>
    <row r="3060">
      <c r="AV3060" s="161">
        <f>+IF(ISERROR(PV($E$13,A3061,,D3061)),0,(PV($E$13,A3061,,D3061)))</f>
        <v/>
      </c>
      <c r="AW3060" s="161">
        <f>+IF(ISERROR(PV($E$13,A3061,,#REF!)),0,(PV($E$13,A3061,,#REF!)))</f>
        <v/>
      </c>
    </row>
    <row r="3061">
      <c r="AV3061" s="161">
        <f>+IF(ISERROR(PV($E$13,A3062,,D3062)),0,(PV($E$13,A3062,,D3062)))</f>
        <v/>
      </c>
      <c r="AW3061" s="161">
        <f>+IF(ISERROR(PV($E$13,A3062,,#REF!)),0,(PV($E$13,A3062,,#REF!)))</f>
        <v/>
      </c>
    </row>
    <row r="3062">
      <c r="AV3062" s="161">
        <f>+IF(ISERROR(PV($E$13,A3063,,D3063)),0,(PV($E$13,A3063,,D3063)))</f>
        <v/>
      </c>
      <c r="AW3062" s="161">
        <f>+IF(ISERROR(PV($E$13,A3063,,#REF!)),0,(PV($E$13,A3063,,#REF!)))</f>
        <v/>
      </c>
    </row>
    <row r="3063">
      <c r="AV3063" s="161">
        <f>+IF(ISERROR(PV($E$13,A3064,,D3064)),0,(PV($E$13,A3064,,D3064)))</f>
        <v/>
      </c>
      <c r="AW3063" s="161">
        <f>+IF(ISERROR(PV($E$13,A3064,,#REF!)),0,(PV($E$13,A3064,,#REF!)))</f>
        <v/>
      </c>
    </row>
    <row r="3064">
      <c r="AV3064" s="161">
        <f>+IF(ISERROR(PV($E$13,A3065,,D3065)),0,(PV($E$13,A3065,,D3065)))</f>
        <v/>
      </c>
      <c r="AW3064" s="161">
        <f>+IF(ISERROR(PV($E$13,A3065,,#REF!)),0,(PV($E$13,A3065,,#REF!)))</f>
        <v/>
      </c>
    </row>
    <row r="3065">
      <c r="AV3065" s="161">
        <f>+IF(ISERROR(PV($E$13,A3066,,D3066)),0,(PV($E$13,A3066,,D3066)))</f>
        <v/>
      </c>
      <c r="AW3065" s="161">
        <f>+IF(ISERROR(PV($E$13,A3066,,#REF!)),0,(PV($E$13,A3066,,#REF!)))</f>
        <v/>
      </c>
    </row>
    <row r="3066">
      <c r="AV3066" s="161">
        <f>+IF(ISERROR(PV($E$13,A3067,,D3067)),0,(PV($E$13,A3067,,D3067)))</f>
        <v/>
      </c>
      <c r="AW3066" s="161">
        <f>+IF(ISERROR(PV($E$13,A3067,,#REF!)),0,(PV($E$13,A3067,,#REF!)))</f>
        <v/>
      </c>
    </row>
    <row r="3067">
      <c r="AV3067" s="161">
        <f>+IF(ISERROR(PV($E$13,A3068,,D3068)),0,(PV($E$13,A3068,,D3068)))</f>
        <v/>
      </c>
      <c r="AW3067" s="161">
        <f>+IF(ISERROR(PV($E$13,A3068,,#REF!)),0,(PV($E$13,A3068,,#REF!)))</f>
        <v/>
      </c>
    </row>
    <row r="3068">
      <c r="AV3068" s="161">
        <f>+IF(ISERROR(PV($E$13,A3069,,D3069)),0,(PV($E$13,A3069,,D3069)))</f>
        <v/>
      </c>
      <c r="AW3068" s="161">
        <f>+IF(ISERROR(PV($E$13,A3069,,#REF!)),0,(PV($E$13,A3069,,#REF!)))</f>
        <v/>
      </c>
    </row>
    <row r="3069">
      <c r="AV3069" s="161">
        <f>+IF(ISERROR(PV($E$13,A3070,,D3070)),0,(PV($E$13,A3070,,D3070)))</f>
        <v/>
      </c>
      <c r="AW3069" s="161">
        <f>+IF(ISERROR(PV($E$13,A3070,,#REF!)),0,(PV($E$13,A3070,,#REF!)))</f>
        <v/>
      </c>
    </row>
    <row r="3070">
      <c r="AV3070" s="161">
        <f>+IF(ISERROR(PV($E$13,A3071,,D3071)),0,(PV($E$13,A3071,,D3071)))</f>
        <v/>
      </c>
      <c r="AW3070" s="161">
        <f>+IF(ISERROR(PV($E$13,A3071,,#REF!)),0,(PV($E$13,A3071,,#REF!)))</f>
        <v/>
      </c>
    </row>
    <row r="3071">
      <c r="AV3071" s="161">
        <f>+IF(ISERROR(PV($E$13,A3072,,D3072)),0,(PV($E$13,A3072,,D3072)))</f>
        <v/>
      </c>
      <c r="AW3071" s="161">
        <f>+IF(ISERROR(PV($E$13,A3072,,#REF!)),0,(PV($E$13,A3072,,#REF!)))</f>
        <v/>
      </c>
    </row>
    <row r="3072">
      <c r="AV3072" s="161">
        <f>+IF(ISERROR(PV($E$13,A3073,,D3073)),0,(PV($E$13,A3073,,D3073)))</f>
        <v/>
      </c>
      <c r="AW3072" s="161">
        <f>+IF(ISERROR(PV($E$13,A3073,,#REF!)),0,(PV($E$13,A3073,,#REF!)))</f>
        <v/>
      </c>
    </row>
    <row r="3073">
      <c r="AV3073" s="161">
        <f>+IF(ISERROR(PV($E$13,A3074,,D3074)),0,(PV($E$13,A3074,,D3074)))</f>
        <v/>
      </c>
      <c r="AW3073" s="161">
        <f>+IF(ISERROR(PV($E$13,A3074,,#REF!)),0,(PV($E$13,A3074,,#REF!)))</f>
        <v/>
      </c>
    </row>
    <row r="3074">
      <c r="AV3074" s="161">
        <f>+IF(ISERROR(PV($E$13,A3075,,D3075)),0,(PV($E$13,A3075,,D3075)))</f>
        <v/>
      </c>
      <c r="AW3074" s="161">
        <f>+IF(ISERROR(PV($E$13,A3075,,#REF!)),0,(PV($E$13,A3075,,#REF!)))</f>
        <v/>
      </c>
    </row>
    <row r="3075">
      <c r="AV3075" s="161">
        <f>+IF(ISERROR(PV($E$13,A3076,,D3076)),0,(PV($E$13,A3076,,D3076)))</f>
        <v/>
      </c>
      <c r="AW3075" s="161">
        <f>+IF(ISERROR(PV($E$13,A3076,,#REF!)),0,(PV($E$13,A3076,,#REF!)))</f>
        <v/>
      </c>
    </row>
    <row r="3076">
      <c r="AV3076" s="161">
        <f>+IF(ISERROR(PV($E$13,A3077,,D3077)),0,(PV($E$13,A3077,,D3077)))</f>
        <v/>
      </c>
      <c r="AW3076" s="161">
        <f>+IF(ISERROR(PV($E$13,A3077,,#REF!)),0,(PV($E$13,A3077,,#REF!)))</f>
        <v/>
      </c>
    </row>
    <row r="3077">
      <c r="AV3077" s="161">
        <f>+IF(ISERROR(PV($E$13,A3078,,D3078)),0,(PV($E$13,A3078,,D3078)))</f>
        <v/>
      </c>
      <c r="AW3077" s="161">
        <f>+IF(ISERROR(PV($E$13,A3078,,#REF!)),0,(PV($E$13,A3078,,#REF!)))</f>
        <v/>
      </c>
    </row>
    <row r="3078">
      <c r="AV3078" s="161">
        <f>+IF(ISERROR(PV($E$13,A3079,,D3079)),0,(PV($E$13,A3079,,D3079)))</f>
        <v/>
      </c>
      <c r="AW3078" s="161">
        <f>+IF(ISERROR(PV($E$13,A3079,,#REF!)),0,(PV($E$13,A3079,,#REF!)))</f>
        <v/>
      </c>
    </row>
    <row r="3079">
      <c r="AV3079" s="161">
        <f>+IF(ISERROR(PV($E$13,A3080,,D3080)),0,(PV($E$13,A3080,,D3080)))</f>
        <v/>
      </c>
      <c r="AW3079" s="161">
        <f>+IF(ISERROR(PV($E$13,A3080,,#REF!)),0,(PV($E$13,A3080,,#REF!)))</f>
        <v/>
      </c>
    </row>
    <row r="3080">
      <c r="AV3080" s="161">
        <f>+IF(ISERROR(PV($E$13,A3081,,D3081)),0,(PV($E$13,A3081,,D3081)))</f>
        <v/>
      </c>
      <c r="AW3080" s="161">
        <f>+IF(ISERROR(PV($E$13,A3081,,#REF!)),0,(PV($E$13,A3081,,#REF!)))</f>
        <v/>
      </c>
    </row>
    <row r="3081">
      <c r="AV3081" s="161">
        <f>+IF(ISERROR(PV($E$13,A3082,,D3082)),0,(PV($E$13,A3082,,D3082)))</f>
        <v/>
      </c>
      <c r="AW3081" s="161">
        <f>+IF(ISERROR(PV($E$13,A3082,,#REF!)),0,(PV($E$13,A3082,,#REF!)))</f>
        <v/>
      </c>
    </row>
    <row r="3082">
      <c r="AV3082" s="161">
        <f>+IF(ISERROR(PV($E$13,A3083,,D3083)),0,(PV($E$13,A3083,,D3083)))</f>
        <v/>
      </c>
      <c r="AW3082" s="161">
        <f>+IF(ISERROR(PV($E$13,A3083,,#REF!)),0,(PV($E$13,A3083,,#REF!)))</f>
        <v/>
      </c>
    </row>
    <row r="3083">
      <c r="AV3083" s="161">
        <f>+IF(ISERROR(PV($E$13,A3084,,D3084)),0,(PV($E$13,A3084,,D3084)))</f>
        <v/>
      </c>
      <c r="AW3083" s="161">
        <f>+IF(ISERROR(PV($E$13,A3084,,#REF!)),0,(PV($E$13,A3084,,#REF!)))</f>
        <v/>
      </c>
    </row>
    <row r="3084">
      <c r="AV3084" s="161">
        <f>+IF(ISERROR(PV($E$13,A3085,,D3085)),0,(PV($E$13,A3085,,D3085)))</f>
        <v/>
      </c>
      <c r="AW3084" s="161">
        <f>+IF(ISERROR(PV($E$13,A3085,,#REF!)),0,(PV($E$13,A3085,,#REF!)))</f>
        <v/>
      </c>
    </row>
    <row r="3085">
      <c r="AV3085" s="161">
        <f>+IF(ISERROR(PV($E$13,A3086,,D3086)),0,(PV($E$13,A3086,,D3086)))</f>
        <v/>
      </c>
      <c r="AW3085" s="161">
        <f>+IF(ISERROR(PV($E$13,A3086,,#REF!)),0,(PV($E$13,A3086,,#REF!)))</f>
        <v/>
      </c>
    </row>
    <row r="3086">
      <c r="AV3086" s="161">
        <f>+IF(ISERROR(PV($E$13,A3087,,D3087)),0,(PV($E$13,A3087,,D3087)))</f>
        <v/>
      </c>
      <c r="AW3086" s="161">
        <f>+IF(ISERROR(PV($E$13,A3087,,#REF!)),0,(PV($E$13,A3087,,#REF!)))</f>
        <v/>
      </c>
    </row>
    <row r="3087">
      <c r="AV3087" s="161">
        <f>+IF(ISERROR(PV($E$13,A3088,,D3088)),0,(PV($E$13,A3088,,D3088)))</f>
        <v/>
      </c>
      <c r="AW3087" s="161">
        <f>+IF(ISERROR(PV($E$13,A3088,,#REF!)),0,(PV($E$13,A3088,,#REF!)))</f>
        <v/>
      </c>
    </row>
    <row r="3088">
      <c r="AV3088" s="161">
        <f>+IF(ISERROR(PV($E$13,A3089,,D3089)),0,(PV($E$13,A3089,,D3089)))</f>
        <v/>
      </c>
      <c r="AW3088" s="161">
        <f>+IF(ISERROR(PV($E$13,A3089,,#REF!)),0,(PV($E$13,A3089,,#REF!)))</f>
        <v/>
      </c>
    </row>
    <row r="3089">
      <c r="AV3089" s="161">
        <f>+IF(ISERROR(PV($E$13,A3090,,D3090)),0,(PV($E$13,A3090,,D3090)))</f>
        <v/>
      </c>
      <c r="AW3089" s="161">
        <f>+IF(ISERROR(PV($E$13,A3090,,#REF!)),0,(PV($E$13,A3090,,#REF!)))</f>
        <v/>
      </c>
    </row>
    <row r="3090">
      <c r="AV3090" s="161">
        <f>+IF(ISERROR(PV($E$13,A3091,,D3091)),0,(PV($E$13,A3091,,D3091)))</f>
        <v/>
      </c>
      <c r="AW3090" s="161">
        <f>+IF(ISERROR(PV($E$13,A3091,,#REF!)),0,(PV($E$13,A3091,,#REF!)))</f>
        <v/>
      </c>
    </row>
    <row r="3091">
      <c r="AV3091" s="161">
        <f>+IF(ISERROR(PV($E$13,A3092,,D3092)),0,(PV($E$13,A3092,,D3092)))</f>
        <v/>
      </c>
      <c r="AW3091" s="161">
        <f>+IF(ISERROR(PV($E$13,A3092,,#REF!)),0,(PV($E$13,A3092,,#REF!)))</f>
        <v/>
      </c>
    </row>
    <row r="3092">
      <c r="AV3092" s="161">
        <f>+IF(ISERROR(PV($E$13,A3093,,D3093)),0,(PV($E$13,A3093,,D3093)))</f>
        <v/>
      </c>
      <c r="AW3092" s="161">
        <f>+IF(ISERROR(PV($E$13,A3093,,#REF!)),0,(PV($E$13,A3093,,#REF!)))</f>
        <v/>
      </c>
    </row>
    <row r="3093">
      <c r="AV3093" s="161">
        <f>+IF(ISERROR(PV($E$13,A3094,,D3094)),0,(PV($E$13,A3094,,D3094)))</f>
        <v/>
      </c>
      <c r="AW3093" s="161">
        <f>+IF(ISERROR(PV($E$13,A3094,,#REF!)),0,(PV($E$13,A3094,,#REF!)))</f>
        <v/>
      </c>
    </row>
    <row r="3094">
      <c r="AV3094" s="161">
        <f>+IF(ISERROR(PV($E$13,A3095,,D3095)),0,(PV($E$13,A3095,,D3095)))</f>
        <v/>
      </c>
      <c r="AW3094" s="161">
        <f>+IF(ISERROR(PV($E$13,A3095,,#REF!)),0,(PV($E$13,A3095,,#REF!)))</f>
        <v/>
      </c>
    </row>
    <row r="3095">
      <c r="AV3095" s="161">
        <f>+IF(ISERROR(PV($E$13,A3096,,D3096)),0,(PV($E$13,A3096,,D3096)))</f>
        <v/>
      </c>
      <c r="AW3095" s="161">
        <f>+IF(ISERROR(PV($E$13,A3096,,#REF!)),0,(PV($E$13,A3096,,#REF!)))</f>
        <v/>
      </c>
    </row>
    <row r="3096">
      <c r="AV3096" s="161">
        <f>+IF(ISERROR(PV($E$13,A3097,,D3097)),0,(PV($E$13,A3097,,D3097)))</f>
        <v/>
      </c>
      <c r="AW3096" s="161">
        <f>+IF(ISERROR(PV($E$13,A3097,,#REF!)),0,(PV($E$13,A3097,,#REF!)))</f>
        <v/>
      </c>
    </row>
    <row r="3097">
      <c r="AV3097" s="161">
        <f>+IF(ISERROR(PV($E$13,A3098,,D3098)),0,(PV($E$13,A3098,,D3098)))</f>
        <v/>
      </c>
      <c r="AW3097" s="161">
        <f>+IF(ISERROR(PV($E$13,A3098,,#REF!)),0,(PV($E$13,A3098,,#REF!)))</f>
        <v/>
      </c>
    </row>
    <row r="3098">
      <c r="AV3098" s="161">
        <f>+IF(ISERROR(PV($E$13,A3099,,D3099)),0,(PV($E$13,A3099,,D3099)))</f>
        <v/>
      </c>
      <c r="AW3098" s="161">
        <f>+IF(ISERROR(PV($E$13,A3099,,#REF!)),0,(PV($E$13,A3099,,#REF!)))</f>
        <v/>
      </c>
    </row>
    <row r="3099">
      <c r="AV3099" s="161">
        <f>+IF(ISERROR(PV($E$13,A3100,,D3100)),0,(PV($E$13,A3100,,D3100)))</f>
        <v/>
      </c>
      <c r="AW3099" s="161">
        <f>+IF(ISERROR(PV($E$13,A3100,,#REF!)),0,(PV($E$13,A3100,,#REF!)))</f>
        <v/>
      </c>
    </row>
    <row r="3100">
      <c r="AV3100" s="161">
        <f>+IF(ISERROR(PV($E$13,A3101,,D3101)),0,(PV($E$13,A3101,,D3101)))</f>
        <v/>
      </c>
      <c r="AW3100" s="161">
        <f>+IF(ISERROR(PV($E$13,A3101,,#REF!)),0,(PV($E$13,A3101,,#REF!)))</f>
        <v/>
      </c>
    </row>
    <row r="3101">
      <c r="AV3101" s="161">
        <f>+IF(ISERROR(PV($E$13,A3102,,D3102)),0,(PV($E$13,A3102,,D3102)))</f>
        <v/>
      </c>
      <c r="AW3101" s="161">
        <f>+IF(ISERROR(PV($E$13,A3102,,#REF!)),0,(PV($E$13,A3102,,#REF!)))</f>
        <v/>
      </c>
    </row>
    <row r="3102">
      <c r="AV3102" s="161">
        <f>+IF(ISERROR(PV($E$13,A3103,,D3103)),0,(PV($E$13,A3103,,D3103)))</f>
        <v/>
      </c>
      <c r="AW3102" s="161">
        <f>+IF(ISERROR(PV($E$13,A3103,,#REF!)),0,(PV($E$13,A3103,,#REF!)))</f>
        <v/>
      </c>
    </row>
    <row r="3103">
      <c r="AV3103" s="161">
        <f>+IF(ISERROR(PV($E$13,A3104,,D3104)),0,(PV($E$13,A3104,,D3104)))</f>
        <v/>
      </c>
      <c r="AW3103" s="161">
        <f>+IF(ISERROR(PV($E$13,A3104,,#REF!)),0,(PV($E$13,A3104,,#REF!)))</f>
        <v/>
      </c>
    </row>
    <row r="3104">
      <c r="AV3104" s="161">
        <f>+IF(ISERROR(PV($E$13,A3105,,D3105)),0,(PV($E$13,A3105,,D3105)))</f>
        <v/>
      </c>
      <c r="AW3104" s="161">
        <f>+IF(ISERROR(PV($E$13,A3105,,#REF!)),0,(PV($E$13,A3105,,#REF!)))</f>
        <v/>
      </c>
    </row>
    <row r="3105">
      <c r="AV3105" s="161">
        <f>+IF(ISERROR(PV($E$13,A3106,,D3106)),0,(PV($E$13,A3106,,D3106)))</f>
        <v/>
      </c>
      <c r="AW3105" s="161">
        <f>+IF(ISERROR(PV($E$13,A3106,,#REF!)),0,(PV($E$13,A3106,,#REF!)))</f>
        <v/>
      </c>
    </row>
    <row r="3106">
      <c r="AV3106" s="161">
        <f>+IF(ISERROR(PV($E$13,A3107,,D3107)),0,(PV($E$13,A3107,,D3107)))</f>
        <v/>
      </c>
      <c r="AW3106" s="161">
        <f>+IF(ISERROR(PV($E$13,A3107,,#REF!)),0,(PV($E$13,A3107,,#REF!)))</f>
        <v/>
      </c>
    </row>
    <row r="3107">
      <c r="AV3107" s="161">
        <f>+IF(ISERROR(PV($E$13,A3108,,D3108)),0,(PV($E$13,A3108,,D3108)))</f>
        <v/>
      </c>
      <c r="AW3107" s="161">
        <f>+IF(ISERROR(PV($E$13,A3108,,#REF!)),0,(PV($E$13,A3108,,#REF!)))</f>
        <v/>
      </c>
    </row>
    <row r="3108">
      <c r="AV3108" s="161">
        <f>+IF(ISERROR(PV($E$13,A3109,,D3109)),0,(PV($E$13,A3109,,D3109)))</f>
        <v/>
      </c>
      <c r="AW3108" s="161">
        <f>+IF(ISERROR(PV($E$13,A3109,,#REF!)),0,(PV($E$13,A3109,,#REF!)))</f>
        <v/>
      </c>
    </row>
    <row r="3109">
      <c r="AV3109" s="161">
        <f>+IF(ISERROR(PV($E$13,A3110,,D3110)),0,(PV($E$13,A3110,,D3110)))</f>
        <v/>
      </c>
      <c r="AW3109" s="161">
        <f>+IF(ISERROR(PV($E$13,A3110,,#REF!)),0,(PV($E$13,A3110,,#REF!)))</f>
        <v/>
      </c>
    </row>
    <row r="3110">
      <c r="AV3110" s="161">
        <f>+IF(ISERROR(PV($E$13,A3111,,D3111)),0,(PV($E$13,A3111,,D3111)))</f>
        <v/>
      </c>
      <c r="AW3110" s="161">
        <f>+IF(ISERROR(PV($E$13,A3111,,#REF!)),0,(PV($E$13,A3111,,#REF!)))</f>
        <v/>
      </c>
    </row>
    <row r="3111">
      <c r="AV3111" s="161">
        <f>+IF(ISERROR(PV($E$13,A3112,,D3112)),0,(PV($E$13,A3112,,D3112)))</f>
        <v/>
      </c>
      <c r="AW3111" s="161">
        <f>+IF(ISERROR(PV($E$13,A3112,,#REF!)),0,(PV($E$13,A3112,,#REF!)))</f>
        <v/>
      </c>
    </row>
    <row r="3112">
      <c r="AV3112" s="161">
        <f>+IF(ISERROR(PV($E$13,A3113,,D3113)),0,(PV($E$13,A3113,,D3113)))</f>
        <v/>
      </c>
      <c r="AW3112" s="161">
        <f>+IF(ISERROR(PV($E$13,A3113,,#REF!)),0,(PV($E$13,A3113,,#REF!)))</f>
        <v/>
      </c>
    </row>
    <row r="3113">
      <c r="AV3113" s="161">
        <f>+IF(ISERROR(PV($E$13,A3114,,D3114)),0,(PV($E$13,A3114,,D3114)))</f>
        <v/>
      </c>
      <c r="AW3113" s="161">
        <f>+IF(ISERROR(PV($E$13,A3114,,#REF!)),0,(PV($E$13,A3114,,#REF!)))</f>
        <v/>
      </c>
    </row>
    <row r="3114">
      <c r="AV3114" s="161">
        <f>+IF(ISERROR(PV($E$13,A3115,,D3115)),0,(PV($E$13,A3115,,D3115)))</f>
        <v/>
      </c>
      <c r="AW3114" s="161">
        <f>+IF(ISERROR(PV($E$13,A3115,,#REF!)),0,(PV($E$13,A3115,,#REF!)))</f>
        <v/>
      </c>
    </row>
    <row r="3115">
      <c r="AV3115" s="161">
        <f>+IF(ISERROR(PV($E$13,A3116,,D3116)),0,(PV($E$13,A3116,,D3116)))</f>
        <v/>
      </c>
      <c r="AW3115" s="161">
        <f>+IF(ISERROR(PV($E$13,A3116,,#REF!)),0,(PV($E$13,A3116,,#REF!)))</f>
        <v/>
      </c>
    </row>
    <row r="3116">
      <c r="AV3116" s="161">
        <f>+IF(ISERROR(PV($E$13,A3117,,D3117)),0,(PV($E$13,A3117,,D3117)))</f>
        <v/>
      </c>
      <c r="AW3116" s="161">
        <f>+IF(ISERROR(PV($E$13,A3117,,#REF!)),0,(PV($E$13,A3117,,#REF!)))</f>
        <v/>
      </c>
    </row>
    <row r="3117">
      <c r="AV3117" s="161">
        <f>+IF(ISERROR(PV($E$13,A3118,,D3118)),0,(PV($E$13,A3118,,D3118)))</f>
        <v/>
      </c>
      <c r="AW3117" s="161">
        <f>+IF(ISERROR(PV($E$13,A3118,,#REF!)),0,(PV($E$13,A3118,,#REF!)))</f>
        <v/>
      </c>
    </row>
    <row r="3118">
      <c r="AV3118" s="161">
        <f>+IF(ISERROR(PV($E$13,A3119,,D3119)),0,(PV($E$13,A3119,,D3119)))</f>
        <v/>
      </c>
      <c r="AW3118" s="161">
        <f>+IF(ISERROR(PV($E$13,A3119,,#REF!)),0,(PV($E$13,A3119,,#REF!)))</f>
        <v/>
      </c>
    </row>
    <row r="3119">
      <c r="AV3119" s="161">
        <f>+IF(ISERROR(PV($E$13,A3120,,D3120)),0,(PV($E$13,A3120,,D3120)))</f>
        <v/>
      </c>
      <c r="AW3119" s="161">
        <f>+IF(ISERROR(PV($E$13,A3120,,#REF!)),0,(PV($E$13,A3120,,#REF!)))</f>
        <v/>
      </c>
    </row>
    <row r="3120">
      <c r="AV3120" s="161">
        <f>+IF(ISERROR(PV($E$13,A3121,,D3121)),0,(PV($E$13,A3121,,D3121)))</f>
        <v/>
      </c>
      <c r="AW3120" s="161">
        <f>+IF(ISERROR(PV($E$13,A3121,,#REF!)),0,(PV($E$13,A3121,,#REF!)))</f>
        <v/>
      </c>
    </row>
    <row r="3121">
      <c r="AV3121" s="161">
        <f>+IF(ISERROR(PV($E$13,A3122,,D3122)),0,(PV($E$13,A3122,,D3122)))</f>
        <v/>
      </c>
      <c r="AW3121" s="161">
        <f>+IF(ISERROR(PV($E$13,A3122,,#REF!)),0,(PV($E$13,A3122,,#REF!)))</f>
        <v/>
      </c>
    </row>
    <row r="3122">
      <c r="AV3122" s="161">
        <f>+IF(ISERROR(PV($E$13,A3123,,D3123)),0,(PV($E$13,A3123,,D3123)))</f>
        <v/>
      </c>
      <c r="AW3122" s="161">
        <f>+IF(ISERROR(PV($E$13,A3123,,#REF!)),0,(PV($E$13,A3123,,#REF!)))</f>
        <v/>
      </c>
    </row>
    <row r="3123">
      <c r="AV3123" s="161">
        <f>+IF(ISERROR(PV($E$13,A3124,,D3124)),0,(PV($E$13,A3124,,D3124)))</f>
        <v/>
      </c>
      <c r="AW3123" s="161">
        <f>+IF(ISERROR(PV($E$13,A3124,,#REF!)),0,(PV($E$13,A3124,,#REF!)))</f>
        <v/>
      </c>
    </row>
    <row r="3124">
      <c r="AV3124" s="161">
        <f>+IF(ISERROR(PV($E$13,A3125,,D3125)),0,(PV($E$13,A3125,,D3125)))</f>
        <v/>
      </c>
      <c r="AW3124" s="161">
        <f>+IF(ISERROR(PV($E$13,A3125,,#REF!)),0,(PV($E$13,A3125,,#REF!)))</f>
        <v/>
      </c>
    </row>
    <row r="3125">
      <c r="AV3125" s="161">
        <f>+IF(ISERROR(PV($E$13,A3126,,D3126)),0,(PV($E$13,A3126,,D3126)))</f>
        <v/>
      </c>
      <c r="AW3125" s="161">
        <f>+IF(ISERROR(PV($E$13,A3126,,#REF!)),0,(PV($E$13,A3126,,#REF!)))</f>
        <v/>
      </c>
    </row>
    <row r="3126">
      <c r="AV3126" s="161">
        <f>+IF(ISERROR(PV($E$13,A3127,,D3127)),0,(PV($E$13,A3127,,D3127)))</f>
        <v/>
      </c>
      <c r="AW3126" s="161">
        <f>+IF(ISERROR(PV($E$13,A3127,,#REF!)),0,(PV($E$13,A3127,,#REF!)))</f>
        <v/>
      </c>
    </row>
    <row r="3127">
      <c r="AV3127" s="161">
        <f>+IF(ISERROR(PV($E$13,A3128,,D3128)),0,(PV($E$13,A3128,,D3128)))</f>
        <v/>
      </c>
      <c r="AW3127" s="161">
        <f>+IF(ISERROR(PV($E$13,A3128,,#REF!)),0,(PV($E$13,A3128,,#REF!)))</f>
        <v/>
      </c>
    </row>
    <row r="3128">
      <c r="AV3128" s="161">
        <f>+IF(ISERROR(PV($E$13,A3129,,D3129)),0,(PV($E$13,A3129,,D3129)))</f>
        <v/>
      </c>
      <c r="AW3128" s="161">
        <f>+IF(ISERROR(PV($E$13,A3129,,#REF!)),0,(PV($E$13,A3129,,#REF!)))</f>
        <v/>
      </c>
    </row>
    <row r="3129">
      <c r="AV3129" s="161">
        <f>+IF(ISERROR(PV($E$13,A3130,,D3130)),0,(PV($E$13,A3130,,D3130)))</f>
        <v/>
      </c>
      <c r="AW3129" s="161">
        <f>+IF(ISERROR(PV($E$13,A3130,,#REF!)),0,(PV($E$13,A3130,,#REF!)))</f>
        <v/>
      </c>
    </row>
    <row r="3130">
      <c r="AV3130" s="161">
        <f>+IF(ISERROR(PV($E$13,A3131,,D3131)),0,(PV($E$13,A3131,,D3131)))</f>
        <v/>
      </c>
      <c r="AW3130" s="161">
        <f>+IF(ISERROR(PV($E$13,A3131,,#REF!)),0,(PV($E$13,A3131,,#REF!)))</f>
        <v/>
      </c>
    </row>
    <row r="3131">
      <c r="AV3131" s="161">
        <f>+IF(ISERROR(PV($E$13,A3132,,D3132)),0,(PV($E$13,A3132,,D3132)))</f>
        <v/>
      </c>
      <c r="AW3131" s="161">
        <f>+IF(ISERROR(PV($E$13,A3132,,#REF!)),0,(PV($E$13,A3132,,#REF!)))</f>
        <v/>
      </c>
    </row>
    <row r="3132">
      <c r="AV3132" s="161">
        <f>+IF(ISERROR(PV($E$13,A3133,,D3133)),0,(PV($E$13,A3133,,D3133)))</f>
        <v/>
      </c>
      <c r="AW3132" s="161">
        <f>+IF(ISERROR(PV($E$13,A3133,,#REF!)),0,(PV($E$13,A3133,,#REF!)))</f>
        <v/>
      </c>
    </row>
    <row r="3133">
      <c r="AV3133" s="161">
        <f>+IF(ISERROR(PV($E$13,A3134,,D3134)),0,(PV($E$13,A3134,,D3134)))</f>
        <v/>
      </c>
      <c r="AW3133" s="161">
        <f>+IF(ISERROR(PV($E$13,A3134,,#REF!)),0,(PV($E$13,A3134,,#REF!)))</f>
        <v/>
      </c>
    </row>
    <row r="3134">
      <c r="AV3134" s="161">
        <f>+IF(ISERROR(PV($E$13,A3135,,D3135)),0,(PV($E$13,A3135,,D3135)))</f>
        <v/>
      </c>
      <c r="AW3134" s="161">
        <f>+IF(ISERROR(PV($E$13,A3135,,#REF!)),0,(PV($E$13,A3135,,#REF!)))</f>
        <v/>
      </c>
    </row>
    <row r="3135">
      <c r="AV3135" s="161">
        <f>+IF(ISERROR(PV($E$13,A3136,,D3136)),0,(PV($E$13,A3136,,D3136)))</f>
        <v/>
      </c>
      <c r="AW3135" s="161">
        <f>+IF(ISERROR(PV($E$13,A3136,,#REF!)),0,(PV($E$13,A3136,,#REF!)))</f>
        <v/>
      </c>
    </row>
    <row r="3136">
      <c r="AV3136" s="161">
        <f>+IF(ISERROR(PV($E$13,A3137,,D3137)),0,(PV($E$13,A3137,,D3137)))</f>
        <v/>
      </c>
      <c r="AW3136" s="161">
        <f>+IF(ISERROR(PV($E$13,A3137,,#REF!)),0,(PV($E$13,A3137,,#REF!)))</f>
        <v/>
      </c>
    </row>
    <row r="3137">
      <c r="AV3137" s="161">
        <f>+IF(ISERROR(PV($E$13,A3138,,D3138)),0,(PV($E$13,A3138,,D3138)))</f>
        <v/>
      </c>
      <c r="AW3137" s="161">
        <f>+IF(ISERROR(PV($E$13,A3138,,#REF!)),0,(PV($E$13,A3138,,#REF!)))</f>
        <v/>
      </c>
    </row>
    <row r="3138">
      <c r="AV3138" s="161">
        <f>+IF(ISERROR(PV($E$13,A3139,,D3139)),0,(PV($E$13,A3139,,D3139)))</f>
        <v/>
      </c>
      <c r="AW3138" s="161">
        <f>+IF(ISERROR(PV($E$13,A3139,,#REF!)),0,(PV($E$13,A3139,,#REF!)))</f>
        <v/>
      </c>
    </row>
    <row r="3139">
      <c r="AV3139" s="161">
        <f>+IF(ISERROR(PV($E$13,A3140,,D3140)),0,(PV($E$13,A3140,,D3140)))</f>
        <v/>
      </c>
      <c r="AW3139" s="161">
        <f>+IF(ISERROR(PV($E$13,A3140,,#REF!)),0,(PV($E$13,A3140,,#REF!)))</f>
        <v/>
      </c>
    </row>
    <row r="3140">
      <c r="AV3140" s="161">
        <f>+IF(ISERROR(PV($E$13,A3141,,D3141)),0,(PV($E$13,A3141,,D3141)))</f>
        <v/>
      </c>
      <c r="AW3140" s="161">
        <f>+IF(ISERROR(PV($E$13,A3141,,#REF!)),0,(PV($E$13,A3141,,#REF!)))</f>
        <v/>
      </c>
    </row>
    <row r="3141">
      <c r="AV3141" s="161">
        <f>+IF(ISERROR(PV($E$13,A3142,,D3142)),0,(PV($E$13,A3142,,D3142)))</f>
        <v/>
      </c>
      <c r="AW3141" s="161">
        <f>+IF(ISERROR(PV($E$13,A3142,,#REF!)),0,(PV($E$13,A3142,,#REF!)))</f>
        <v/>
      </c>
    </row>
    <row r="3142">
      <c r="AV3142" s="161">
        <f>+IF(ISERROR(PV($E$13,A3143,,D3143)),0,(PV($E$13,A3143,,D3143)))</f>
        <v/>
      </c>
      <c r="AW3142" s="161">
        <f>+IF(ISERROR(PV($E$13,A3143,,#REF!)),0,(PV($E$13,A3143,,#REF!)))</f>
        <v/>
      </c>
    </row>
    <row r="3143">
      <c r="AV3143" s="161">
        <f>+IF(ISERROR(PV($E$13,A3144,,D3144)),0,(PV($E$13,A3144,,D3144)))</f>
        <v/>
      </c>
      <c r="AW3143" s="161">
        <f>+IF(ISERROR(PV($E$13,A3144,,#REF!)),0,(PV($E$13,A3144,,#REF!)))</f>
        <v/>
      </c>
    </row>
    <row r="3144">
      <c r="AV3144" s="161">
        <f>+IF(ISERROR(PV($E$13,A3145,,D3145)),0,(PV($E$13,A3145,,D3145)))</f>
        <v/>
      </c>
      <c r="AW3144" s="161">
        <f>+IF(ISERROR(PV($E$13,A3145,,#REF!)),0,(PV($E$13,A3145,,#REF!)))</f>
        <v/>
      </c>
    </row>
    <row r="3145">
      <c r="AV3145" s="161">
        <f>+IF(ISERROR(PV($E$13,A3146,,D3146)),0,(PV($E$13,A3146,,D3146)))</f>
        <v/>
      </c>
      <c r="AW3145" s="161">
        <f>+IF(ISERROR(PV($E$13,A3146,,#REF!)),0,(PV($E$13,A3146,,#REF!)))</f>
        <v/>
      </c>
    </row>
    <row r="3146">
      <c r="AV3146" s="161">
        <f>+IF(ISERROR(PV($E$13,A3147,,D3147)),0,(PV($E$13,A3147,,D3147)))</f>
        <v/>
      </c>
      <c r="AW3146" s="161">
        <f>+IF(ISERROR(PV($E$13,A3147,,#REF!)),0,(PV($E$13,A3147,,#REF!)))</f>
        <v/>
      </c>
    </row>
    <row r="3147">
      <c r="AV3147" s="161">
        <f>+IF(ISERROR(PV($E$13,A3148,,D3148)),0,(PV($E$13,A3148,,D3148)))</f>
        <v/>
      </c>
      <c r="AW3147" s="161">
        <f>+IF(ISERROR(PV($E$13,A3148,,#REF!)),0,(PV($E$13,A3148,,#REF!)))</f>
        <v/>
      </c>
    </row>
    <row r="3148">
      <c r="AV3148" s="161">
        <f>+IF(ISERROR(PV($E$13,A3149,,D3149)),0,(PV($E$13,A3149,,D3149)))</f>
        <v/>
      </c>
      <c r="AW3148" s="161">
        <f>+IF(ISERROR(PV($E$13,A3149,,#REF!)),0,(PV($E$13,A3149,,#REF!)))</f>
        <v/>
      </c>
    </row>
    <row r="3149">
      <c r="AV3149" s="161">
        <f>+IF(ISERROR(PV($E$13,A3150,,D3150)),0,(PV($E$13,A3150,,D3150)))</f>
        <v/>
      </c>
      <c r="AW3149" s="161">
        <f>+IF(ISERROR(PV($E$13,A3150,,#REF!)),0,(PV($E$13,A3150,,#REF!)))</f>
        <v/>
      </c>
    </row>
    <row r="3150">
      <c r="AV3150" s="161">
        <f>+IF(ISERROR(PV($E$13,A3151,,D3151)),0,(PV($E$13,A3151,,D3151)))</f>
        <v/>
      </c>
      <c r="AW3150" s="161">
        <f>+IF(ISERROR(PV($E$13,A3151,,#REF!)),0,(PV($E$13,A3151,,#REF!)))</f>
        <v/>
      </c>
    </row>
    <row r="3151">
      <c r="AV3151" s="161">
        <f>+IF(ISERROR(PV($E$13,A3152,,D3152)),0,(PV($E$13,A3152,,D3152)))</f>
        <v/>
      </c>
      <c r="AW3151" s="161">
        <f>+IF(ISERROR(PV($E$13,A3152,,#REF!)),0,(PV($E$13,A3152,,#REF!)))</f>
        <v/>
      </c>
    </row>
    <row r="3152">
      <c r="AV3152" s="161">
        <f>+IF(ISERROR(PV($E$13,A3153,,D3153)),0,(PV($E$13,A3153,,D3153)))</f>
        <v/>
      </c>
      <c r="AW3152" s="161">
        <f>+IF(ISERROR(PV($E$13,A3153,,#REF!)),0,(PV($E$13,A3153,,#REF!)))</f>
        <v/>
      </c>
    </row>
    <row r="3153">
      <c r="AV3153" s="161">
        <f>+IF(ISERROR(PV($E$13,A3154,,D3154)),0,(PV($E$13,A3154,,D3154)))</f>
        <v/>
      </c>
      <c r="AW3153" s="161">
        <f>+IF(ISERROR(PV($E$13,A3154,,#REF!)),0,(PV($E$13,A3154,,#REF!)))</f>
        <v/>
      </c>
    </row>
    <row r="3154">
      <c r="AV3154" s="161">
        <f>+IF(ISERROR(PV($E$13,A3155,,D3155)),0,(PV($E$13,A3155,,D3155)))</f>
        <v/>
      </c>
      <c r="AW3154" s="161">
        <f>+IF(ISERROR(PV($E$13,A3155,,#REF!)),0,(PV($E$13,A3155,,#REF!)))</f>
        <v/>
      </c>
    </row>
    <row r="3155">
      <c r="AV3155" s="161">
        <f>+IF(ISERROR(PV($E$13,A3156,,D3156)),0,(PV($E$13,A3156,,D3156)))</f>
        <v/>
      </c>
      <c r="AW3155" s="161">
        <f>+IF(ISERROR(PV($E$13,A3156,,#REF!)),0,(PV($E$13,A3156,,#REF!)))</f>
        <v/>
      </c>
    </row>
    <row r="3156">
      <c r="AV3156" s="161">
        <f>+IF(ISERROR(PV($E$13,A3157,,D3157)),0,(PV($E$13,A3157,,D3157)))</f>
        <v/>
      </c>
      <c r="AW3156" s="161">
        <f>+IF(ISERROR(PV($E$13,A3157,,#REF!)),0,(PV($E$13,A3157,,#REF!)))</f>
        <v/>
      </c>
    </row>
    <row r="3157">
      <c r="AV3157" s="161">
        <f>+IF(ISERROR(PV($E$13,A3158,,D3158)),0,(PV($E$13,A3158,,D3158)))</f>
        <v/>
      </c>
      <c r="AW3157" s="161">
        <f>+IF(ISERROR(PV($E$13,A3158,,#REF!)),0,(PV($E$13,A3158,,#REF!)))</f>
        <v/>
      </c>
    </row>
    <row r="3158">
      <c r="AV3158" s="161">
        <f>+IF(ISERROR(PV($E$13,A3159,,D3159)),0,(PV($E$13,A3159,,D3159)))</f>
        <v/>
      </c>
      <c r="AW3158" s="161">
        <f>+IF(ISERROR(PV($E$13,A3159,,#REF!)),0,(PV($E$13,A3159,,#REF!)))</f>
        <v/>
      </c>
    </row>
    <row r="3159">
      <c r="AV3159" s="161">
        <f>+IF(ISERROR(PV($E$13,A3160,,D3160)),0,(PV($E$13,A3160,,D3160)))</f>
        <v/>
      </c>
      <c r="AW3159" s="161">
        <f>+IF(ISERROR(PV($E$13,A3160,,#REF!)),0,(PV($E$13,A3160,,#REF!)))</f>
        <v/>
      </c>
    </row>
    <row r="3160">
      <c r="AV3160" s="161">
        <f>+IF(ISERROR(PV($E$13,A3161,,D3161)),0,(PV($E$13,A3161,,D3161)))</f>
        <v/>
      </c>
      <c r="AW3160" s="161">
        <f>+IF(ISERROR(PV($E$13,A3161,,#REF!)),0,(PV($E$13,A3161,,#REF!)))</f>
        <v/>
      </c>
    </row>
    <row r="3161">
      <c r="AV3161" s="161">
        <f>+IF(ISERROR(PV($E$13,A3162,,D3162)),0,(PV($E$13,A3162,,D3162)))</f>
        <v/>
      </c>
      <c r="AW3161" s="161">
        <f>+IF(ISERROR(PV($E$13,A3162,,#REF!)),0,(PV($E$13,A3162,,#REF!)))</f>
        <v/>
      </c>
    </row>
    <row r="3162">
      <c r="AV3162" s="161">
        <f>+IF(ISERROR(PV($E$13,A3163,,D3163)),0,(PV($E$13,A3163,,D3163)))</f>
        <v/>
      </c>
      <c r="AW3162" s="161">
        <f>+IF(ISERROR(PV($E$13,A3163,,#REF!)),0,(PV($E$13,A3163,,#REF!)))</f>
        <v/>
      </c>
    </row>
    <row r="3163">
      <c r="AV3163" s="161">
        <f>+IF(ISERROR(PV($E$13,A3164,,D3164)),0,(PV($E$13,A3164,,D3164)))</f>
        <v/>
      </c>
      <c r="AW3163" s="161">
        <f>+IF(ISERROR(PV($E$13,A3164,,#REF!)),0,(PV($E$13,A3164,,#REF!)))</f>
        <v/>
      </c>
    </row>
    <row r="3164">
      <c r="AV3164" s="161">
        <f>+IF(ISERROR(PV($E$13,A3165,,D3165)),0,(PV($E$13,A3165,,D3165)))</f>
        <v/>
      </c>
      <c r="AW3164" s="161">
        <f>+IF(ISERROR(PV($E$13,A3165,,#REF!)),0,(PV($E$13,A3165,,#REF!)))</f>
        <v/>
      </c>
    </row>
    <row r="3165">
      <c r="AV3165" s="161">
        <f>+IF(ISERROR(PV($E$13,A3166,,D3166)),0,(PV($E$13,A3166,,D3166)))</f>
        <v/>
      </c>
      <c r="AW3165" s="161">
        <f>+IF(ISERROR(PV($E$13,A3166,,#REF!)),0,(PV($E$13,A3166,,#REF!)))</f>
        <v/>
      </c>
    </row>
    <row r="3166">
      <c r="AV3166" s="161">
        <f>+IF(ISERROR(PV($E$13,A3167,,D3167)),0,(PV($E$13,A3167,,D3167)))</f>
        <v/>
      </c>
      <c r="AW3166" s="161">
        <f>+IF(ISERROR(PV($E$13,A3167,,#REF!)),0,(PV($E$13,A3167,,#REF!)))</f>
        <v/>
      </c>
    </row>
    <row r="3167">
      <c r="AV3167" s="161">
        <f>+IF(ISERROR(PV($E$13,A3168,,D3168)),0,(PV($E$13,A3168,,D3168)))</f>
        <v/>
      </c>
      <c r="AW3167" s="161">
        <f>+IF(ISERROR(PV($E$13,A3168,,#REF!)),0,(PV($E$13,A3168,,#REF!)))</f>
        <v/>
      </c>
    </row>
    <row r="3168">
      <c r="AV3168" s="161">
        <f>+IF(ISERROR(PV($E$13,A3169,,D3169)),0,(PV($E$13,A3169,,D3169)))</f>
        <v/>
      </c>
      <c r="AW3168" s="161">
        <f>+IF(ISERROR(PV($E$13,A3169,,#REF!)),0,(PV($E$13,A3169,,#REF!)))</f>
        <v/>
      </c>
    </row>
    <row r="3169">
      <c r="AV3169" s="161">
        <f>+IF(ISERROR(PV($E$13,A3170,,D3170)),0,(PV($E$13,A3170,,D3170)))</f>
        <v/>
      </c>
      <c r="AW3169" s="161">
        <f>+IF(ISERROR(PV($E$13,A3170,,#REF!)),0,(PV($E$13,A3170,,#REF!)))</f>
        <v/>
      </c>
    </row>
    <row r="3170">
      <c r="AV3170" s="161">
        <f>+IF(ISERROR(PV($E$13,A3171,,D3171)),0,(PV($E$13,A3171,,D3171)))</f>
        <v/>
      </c>
      <c r="AW3170" s="161">
        <f>+IF(ISERROR(PV($E$13,A3171,,#REF!)),0,(PV($E$13,A3171,,#REF!)))</f>
        <v/>
      </c>
    </row>
    <row r="3171">
      <c r="AV3171" s="161">
        <f>+IF(ISERROR(PV($E$13,A3172,,D3172)),0,(PV($E$13,A3172,,D3172)))</f>
        <v/>
      </c>
      <c r="AW3171" s="161">
        <f>+IF(ISERROR(PV($E$13,A3172,,#REF!)),0,(PV($E$13,A3172,,#REF!)))</f>
        <v/>
      </c>
    </row>
    <row r="3172">
      <c r="AV3172" s="161">
        <f>+IF(ISERROR(PV($E$13,A3173,,D3173)),0,(PV($E$13,A3173,,D3173)))</f>
        <v/>
      </c>
      <c r="AW3172" s="161">
        <f>+IF(ISERROR(PV($E$13,A3173,,#REF!)),0,(PV($E$13,A3173,,#REF!)))</f>
        <v/>
      </c>
    </row>
    <row r="3173">
      <c r="AV3173" s="161">
        <f>+IF(ISERROR(PV($E$13,A3174,,D3174)),0,(PV($E$13,A3174,,D3174)))</f>
        <v/>
      </c>
      <c r="AW3173" s="161">
        <f>+IF(ISERROR(PV($E$13,A3174,,#REF!)),0,(PV($E$13,A3174,,#REF!)))</f>
        <v/>
      </c>
    </row>
    <row r="3174">
      <c r="AV3174" s="161">
        <f>+IF(ISERROR(PV($E$13,A3175,,D3175)),0,(PV($E$13,A3175,,D3175)))</f>
        <v/>
      </c>
      <c r="AW3174" s="161">
        <f>+IF(ISERROR(PV($E$13,A3175,,#REF!)),0,(PV($E$13,A3175,,#REF!)))</f>
        <v/>
      </c>
    </row>
    <row r="3175">
      <c r="AV3175" s="161">
        <f>+IF(ISERROR(PV($E$13,A3176,,D3176)),0,(PV($E$13,A3176,,D3176)))</f>
        <v/>
      </c>
      <c r="AW3175" s="161">
        <f>+IF(ISERROR(PV($E$13,A3176,,#REF!)),0,(PV($E$13,A3176,,#REF!)))</f>
        <v/>
      </c>
    </row>
    <row r="3176">
      <c r="AV3176" s="161">
        <f>+IF(ISERROR(PV($E$13,A3177,,D3177)),0,(PV($E$13,A3177,,D3177)))</f>
        <v/>
      </c>
      <c r="AW3176" s="161">
        <f>+IF(ISERROR(PV($E$13,A3177,,#REF!)),0,(PV($E$13,A3177,,#REF!)))</f>
        <v/>
      </c>
    </row>
    <row r="3177">
      <c r="AV3177" s="161">
        <f>+IF(ISERROR(PV($E$13,A3178,,D3178)),0,(PV($E$13,A3178,,D3178)))</f>
        <v/>
      </c>
      <c r="AW3177" s="161">
        <f>+IF(ISERROR(PV($E$13,A3178,,#REF!)),0,(PV($E$13,A3178,,#REF!)))</f>
        <v/>
      </c>
    </row>
    <row r="3178">
      <c r="AV3178" s="161">
        <f>+IF(ISERROR(PV($E$13,A3179,,D3179)),0,(PV($E$13,A3179,,D3179)))</f>
        <v/>
      </c>
      <c r="AW3178" s="161">
        <f>+IF(ISERROR(PV($E$13,A3179,,#REF!)),0,(PV($E$13,A3179,,#REF!)))</f>
        <v/>
      </c>
    </row>
    <row r="3179">
      <c r="AV3179" s="161">
        <f>+IF(ISERROR(PV($E$13,A3180,,D3180)),0,(PV($E$13,A3180,,D3180)))</f>
        <v/>
      </c>
      <c r="AW3179" s="161">
        <f>+IF(ISERROR(PV($E$13,A3180,,#REF!)),0,(PV($E$13,A3180,,#REF!)))</f>
        <v/>
      </c>
    </row>
    <row r="3180">
      <c r="AV3180" s="161">
        <f>+IF(ISERROR(PV($E$13,A3181,,D3181)),0,(PV($E$13,A3181,,D3181)))</f>
        <v/>
      </c>
      <c r="AW3180" s="161">
        <f>+IF(ISERROR(PV($E$13,A3181,,#REF!)),0,(PV($E$13,A3181,,#REF!)))</f>
        <v/>
      </c>
    </row>
    <row r="3181">
      <c r="AV3181" s="161">
        <f>+IF(ISERROR(PV($E$13,A3182,,D3182)),0,(PV($E$13,A3182,,D3182)))</f>
        <v/>
      </c>
      <c r="AW3181" s="161">
        <f>+IF(ISERROR(PV($E$13,A3182,,#REF!)),0,(PV($E$13,A3182,,#REF!)))</f>
        <v/>
      </c>
    </row>
    <row r="3182">
      <c r="AV3182" s="161">
        <f>+IF(ISERROR(PV($E$13,A3183,,D3183)),0,(PV($E$13,A3183,,D3183)))</f>
        <v/>
      </c>
      <c r="AW3182" s="161">
        <f>+IF(ISERROR(PV($E$13,A3183,,#REF!)),0,(PV($E$13,A3183,,#REF!)))</f>
        <v/>
      </c>
    </row>
    <row r="3183">
      <c r="AV3183" s="161">
        <f>+IF(ISERROR(PV($E$13,A3184,,D3184)),0,(PV($E$13,A3184,,D3184)))</f>
        <v/>
      </c>
      <c r="AW3183" s="161">
        <f>+IF(ISERROR(PV($E$13,A3184,,#REF!)),0,(PV($E$13,A3184,,#REF!)))</f>
        <v/>
      </c>
    </row>
    <row r="3184">
      <c r="AV3184" s="161">
        <f>+IF(ISERROR(PV($E$13,A3185,,D3185)),0,(PV($E$13,A3185,,D3185)))</f>
        <v/>
      </c>
      <c r="AW3184" s="161">
        <f>+IF(ISERROR(PV($E$13,A3185,,#REF!)),0,(PV($E$13,A3185,,#REF!)))</f>
        <v/>
      </c>
    </row>
    <row r="3185">
      <c r="AV3185" s="161">
        <f>+IF(ISERROR(PV($E$13,A3186,,D3186)),0,(PV($E$13,A3186,,D3186)))</f>
        <v/>
      </c>
      <c r="AW3185" s="161">
        <f>+IF(ISERROR(PV($E$13,A3186,,#REF!)),0,(PV($E$13,A3186,,#REF!)))</f>
        <v/>
      </c>
    </row>
    <row r="3186">
      <c r="AV3186" s="161">
        <f>+IF(ISERROR(PV($E$13,A3187,,D3187)),0,(PV($E$13,A3187,,D3187)))</f>
        <v/>
      </c>
      <c r="AW3186" s="161">
        <f>+IF(ISERROR(PV($E$13,A3187,,#REF!)),0,(PV($E$13,A3187,,#REF!)))</f>
        <v/>
      </c>
    </row>
    <row r="3187">
      <c r="AV3187" s="161">
        <f>+IF(ISERROR(PV($E$13,A3188,,D3188)),0,(PV($E$13,A3188,,D3188)))</f>
        <v/>
      </c>
      <c r="AW3187" s="161">
        <f>+IF(ISERROR(PV($E$13,A3188,,#REF!)),0,(PV($E$13,A3188,,#REF!)))</f>
        <v/>
      </c>
    </row>
    <row r="3188">
      <c r="AV3188" s="161">
        <f>+IF(ISERROR(PV($E$13,A3189,,D3189)),0,(PV($E$13,A3189,,D3189)))</f>
        <v/>
      </c>
      <c r="AW3188" s="161">
        <f>+IF(ISERROR(PV($E$13,A3189,,#REF!)),0,(PV($E$13,A3189,,#REF!)))</f>
        <v/>
      </c>
    </row>
    <row r="3189">
      <c r="AV3189" s="161">
        <f>+IF(ISERROR(PV($E$13,A3190,,D3190)),0,(PV($E$13,A3190,,D3190)))</f>
        <v/>
      </c>
      <c r="AW3189" s="161">
        <f>+IF(ISERROR(PV($E$13,A3190,,#REF!)),0,(PV($E$13,A3190,,#REF!)))</f>
        <v/>
      </c>
    </row>
    <row r="3190">
      <c r="AV3190" s="161">
        <f>+IF(ISERROR(PV($E$13,A3191,,D3191)),0,(PV($E$13,A3191,,D3191)))</f>
        <v/>
      </c>
      <c r="AW3190" s="161">
        <f>+IF(ISERROR(PV($E$13,A3191,,#REF!)),0,(PV($E$13,A3191,,#REF!)))</f>
        <v/>
      </c>
    </row>
    <row r="3191">
      <c r="AV3191" s="161">
        <f>+IF(ISERROR(PV($E$13,A3192,,D3192)),0,(PV($E$13,A3192,,D3192)))</f>
        <v/>
      </c>
      <c r="AW3191" s="161">
        <f>+IF(ISERROR(PV($E$13,A3192,,#REF!)),0,(PV($E$13,A3192,,#REF!)))</f>
        <v/>
      </c>
    </row>
    <row r="3192">
      <c r="AV3192" s="161">
        <f>+IF(ISERROR(PV($E$13,A3193,,D3193)),0,(PV($E$13,A3193,,D3193)))</f>
        <v/>
      </c>
      <c r="AW3192" s="161">
        <f>+IF(ISERROR(PV($E$13,A3193,,#REF!)),0,(PV($E$13,A3193,,#REF!)))</f>
        <v/>
      </c>
    </row>
    <row r="3193">
      <c r="AV3193" s="161">
        <f>+IF(ISERROR(PV($E$13,A3194,,D3194)),0,(PV($E$13,A3194,,D3194)))</f>
        <v/>
      </c>
      <c r="AW3193" s="161">
        <f>+IF(ISERROR(PV($E$13,A3194,,#REF!)),0,(PV($E$13,A3194,,#REF!)))</f>
        <v/>
      </c>
    </row>
    <row r="3194">
      <c r="AV3194" s="161">
        <f>+IF(ISERROR(PV($E$13,A3195,,D3195)),0,(PV($E$13,A3195,,D3195)))</f>
        <v/>
      </c>
      <c r="AW3194" s="161">
        <f>+IF(ISERROR(PV($E$13,A3195,,#REF!)),0,(PV($E$13,A3195,,#REF!)))</f>
        <v/>
      </c>
    </row>
    <row r="3195">
      <c r="AV3195" s="161">
        <f>+IF(ISERROR(PV($E$13,A3196,,D3196)),0,(PV($E$13,A3196,,D3196)))</f>
        <v/>
      </c>
      <c r="AW3195" s="161">
        <f>+IF(ISERROR(PV($E$13,A3196,,#REF!)),0,(PV($E$13,A3196,,#REF!)))</f>
        <v/>
      </c>
    </row>
    <row r="3196">
      <c r="AV3196" s="161">
        <f>+IF(ISERROR(PV($E$13,A3197,,D3197)),0,(PV($E$13,A3197,,D3197)))</f>
        <v/>
      </c>
      <c r="AW3196" s="161">
        <f>+IF(ISERROR(PV($E$13,A3197,,#REF!)),0,(PV($E$13,A3197,,#REF!)))</f>
        <v/>
      </c>
    </row>
    <row r="3197">
      <c r="AV3197" s="161">
        <f>+IF(ISERROR(PV($E$13,A3198,,D3198)),0,(PV($E$13,A3198,,D3198)))</f>
        <v/>
      </c>
      <c r="AW3197" s="161">
        <f>+IF(ISERROR(PV($E$13,A3198,,#REF!)),0,(PV($E$13,A3198,,#REF!)))</f>
        <v/>
      </c>
    </row>
    <row r="3198">
      <c r="AV3198" s="161">
        <f>+IF(ISERROR(PV($E$13,A3199,,D3199)),0,(PV($E$13,A3199,,D3199)))</f>
        <v/>
      </c>
      <c r="AW3198" s="161">
        <f>+IF(ISERROR(PV($E$13,A3199,,#REF!)),0,(PV($E$13,A3199,,#REF!)))</f>
        <v/>
      </c>
    </row>
    <row r="3199">
      <c r="AV3199" s="161">
        <f>+IF(ISERROR(PV($E$13,A3200,,D3200)),0,(PV($E$13,A3200,,D3200)))</f>
        <v/>
      </c>
      <c r="AW3199" s="161">
        <f>+IF(ISERROR(PV($E$13,A3200,,#REF!)),0,(PV($E$13,A3200,,#REF!)))</f>
        <v/>
      </c>
    </row>
    <row r="3200">
      <c r="AV3200" s="161">
        <f>+IF(ISERROR(PV($E$13,A3201,,D3201)),0,(PV($E$13,A3201,,D3201)))</f>
        <v/>
      </c>
      <c r="AW3200" s="161">
        <f>+IF(ISERROR(PV($E$13,A3201,,#REF!)),0,(PV($E$13,A3201,,#REF!)))</f>
        <v/>
      </c>
    </row>
    <row r="3201">
      <c r="AV3201" s="161">
        <f>+IF(ISERROR(PV($E$13,A3202,,D3202)),0,(PV($E$13,A3202,,D3202)))</f>
        <v/>
      </c>
      <c r="AW3201" s="161">
        <f>+IF(ISERROR(PV($E$13,A3202,,#REF!)),0,(PV($E$13,A3202,,#REF!)))</f>
        <v/>
      </c>
    </row>
    <row r="3202">
      <c r="AV3202" s="161">
        <f>+IF(ISERROR(PV($E$13,A3203,,D3203)),0,(PV($E$13,A3203,,D3203)))</f>
        <v/>
      </c>
      <c r="AW3202" s="161">
        <f>+IF(ISERROR(PV($E$13,A3203,,#REF!)),0,(PV($E$13,A3203,,#REF!)))</f>
        <v/>
      </c>
    </row>
    <row r="3203">
      <c r="AV3203" s="161">
        <f>+IF(ISERROR(PV($E$13,A3204,,D3204)),0,(PV($E$13,A3204,,D3204)))</f>
        <v/>
      </c>
      <c r="AW3203" s="161">
        <f>+IF(ISERROR(PV($E$13,A3204,,#REF!)),0,(PV($E$13,A3204,,#REF!)))</f>
        <v/>
      </c>
    </row>
    <row r="3204">
      <c r="AV3204" s="161">
        <f>+IF(ISERROR(PV($E$13,A3205,,D3205)),0,(PV($E$13,A3205,,D3205)))</f>
        <v/>
      </c>
      <c r="AW3204" s="161">
        <f>+IF(ISERROR(PV($E$13,A3205,,#REF!)),0,(PV($E$13,A3205,,#REF!)))</f>
        <v/>
      </c>
    </row>
    <row r="3205">
      <c r="AV3205" s="161">
        <f>+IF(ISERROR(PV($E$13,A3206,,D3206)),0,(PV($E$13,A3206,,D3206)))</f>
        <v/>
      </c>
      <c r="AW3205" s="161">
        <f>+IF(ISERROR(PV($E$13,A3206,,#REF!)),0,(PV($E$13,A3206,,#REF!)))</f>
        <v/>
      </c>
    </row>
    <row r="3206">
      <c r="AV3206" s="161">
        <f>+IF(ISERROR(PV($E$13,A3207,,D3207)),0,(PV($E$13,A3207,,D3207)))</f>
        <v/>
      </c>
      <c r="AW3206" s="161">
        <f>+IF(ISERROR(PV($E$13,A3207,,#REF!)),0,(PV($E$13,A3207,,#REF!)))</f>
        <v/>
      </c>
    </row>
    <row r="3207">
      <c r="AV3207" s="161">
        <f>+IF(ISERROR(PV($E$13,A3208,,D3208)),0,(PV($E$13,A3208,,D3208)))</f>
        <v/>
      </c>
      <c r="AW3207" s="161">
        <f>+IF(ISERROR(PV($E$13,A3208,,#REF!)),0,(PV($E$13,A3208,,#REF!)))</f>
        <v/>
      </c>
    </row>
    <row r="3208">
      <c r="AV3208" s="161">
        <f>+IF(ISERROR(PV($E$13,A3209,,D3209)),0,(PV($E$13,A3209,,D3209)))</f>
        <v/>
      </c>
      <c r="AW3208" s="161">
        <f>+IF(ISERROR(PV($E$13,A3209,,#REF!)),0,(PV($E$13,A3209,,#REF!)))</f>
        <v/>
      </c>
    </row>
    <row r="3209">
      <c r="AV3209" s="161">
        <f>+IF(ISERROR(PV($E$13,A3210,,D3210)),0,(PV($E$13,A3210,,D3210)))</f>
        <v/>
      </c>
      <c r="AW3209" s="161">
        <f>+IF(ISERROR(PV($E$13,A3210,,#REF!)),0,(PV($E$13,A3210,,#REF!)))</f>
        <v/>
      </c>
    </row>
    <row r="3210">
      <c r="AV3210" s="161">
        <f>+IF(ISERROR(PV($E$13,A3211,,D3211)),0,(PV($E$13,A3211,,D3211)))</f>
        <v/>
      </c>
      <c r="AW3210" s="161">
        <f>+IF(ISERROR(PV($E$13,A3211,,#REF!)),0,(PV($E$13,A3211,,#REF!)))</f>
        <v/>
      </c>
    </row>
    <row r="3211">
      <c r="AV3211" s="161">
        <f>+IF(ISERROR(PV($E$13,A3212,,D3212)),0,(PV($E$13,A3212,,D3212)))</f>
        <v/>
      </c>
      <c r="AW3211" s="161">
        <f>+IF(ISERROR(PV($E$13,A3212,,#REF!)),0,(PV($E$13,A3212,,#REF!)))</f>
        <v/>
      </c>
    </row>
    <row r="3212">
      <c r="AV3212" s="161">
        <f>+IF(ISERROR(PV($E$13,A3213,,D3213)),0,(PV($E$13,A3213,,D3213)))</f>
        <v/>
      </c>
      <c r="AW3212" s="161">
        <f>+IF(ISERROR(PV($E$13,A3213,,#REF!)),0,(PV($E$13,A3213,,#REF!)))</f>
        <v/>
      </c>
    </row>
    <row r="3213">
      <c r="AV3213" s="161">
        <f>+IF(ISERROR(PV($E$13,A3214,,D3214)),0,(PV($E$13,A3214,,D3214)))</f>
        <v/>
      </c>
      <c r="AW3213" s="161">
        <f>+IF(ISERROR(PV($E$13,A3214,,#REF!)),0,(PV($E$13,A3214,,#REF!)))</f>
        <v/>
      </c>
    </row>
    <row r="3214">
      <c r="AV3214" s="161">
        <f>+IF(ISERROR(PV($E$13,A3215,,D3215)),0,(PV($E$13,A3215,,D3215)))</f>
        <v/>
      </c>
      <c r="AW3214" s="161">
        <f>+IF(ISERROR(PV($E$13,A3215,,#REF!)),0,(PV($E$13,A3215,,#REF!)))</f>
        <v/>
      </c>
    </row>
    <row r="3215">
      <c r="AV3215" s="161">
        <f>+IF(ISERROR(PV($E$13,A3216,,D3216)),0,(PV($E$13,A3216,,D3216)))</f>
        <v/>
      </c>
      <c r="AW3215" s="161">
        <f>+IF(ISERROR(PV($E$13,A3216,,#REF!)),0,(PV($E$13,A3216,,#REF!)))</f>
        <v/>
      </c>
    </row>
    <row r="3216">
      <c r="AV3216" s="161">
        <f>+IF(ISERROR(PV($E$13,A3217,,D3217)),0,(PV($E$13,A3217,,D3217)))</f>
        <v/>
      </c>
      <c r="AW3216" s="161">
        <f>+IF(ISERROR(PV($E$13,A3217,,#REF!)),0,(PV($E$13,A3217,,#REF!)))</f>
        <v/>
      </c>
    </row>
    <row r="3217">
      <c r="AV3217" s="161">
        <f>+IF(ISERROR(PV($E$13,A3218,,D3218)),0,(PV($E$13,A3218,,D3218)))</f>
        <v/>
      </c>
      <c r="AW3217" s="161">
        <f>+IF(ISERROR(PV($E$13,A3218,,#REF!)),0,(PV($E$13,A3218,,#REF!)))</f>
        <v/>
      </c>
    </row>
    <row r="3218">
      <c r="AV3218" s="161">
        <f>+IF(ISERROR(PV($E$13,A3219,,D3219)),0,(PV($E$13,A3219,,D3219)))</f>
        <v/>
      </c>
      <c r="AW3218" s="161">
        <f>+IF(ISERROR(PV($E$13,A3219,,#REF!)),0,(PV($E$13,A3219,,#REF!)))</f>
        <v/>
      </c>
    </row>
    <row r="3219">
      <c r="AV3219" s="161">
        <f>+IF(ISERROR(PV($E$13,A3220,,D3220)),0,(PV($E$13,A3220,,D3220)))</f>
        <v/>
      </c>
      <c r="AW3219" s="161">
        <f>+IF(ISERROR(PV($E$13,A3220,,#REF!)),0,(PV($E$13,A3220,,#REF!)))</f>
        <v/>
      </c>
    </row>
    <row r="3220">
      <c r="AV3220" s="161">
        <f>+IF(ISERROR(PV($E$13,A3221,,D3221)),0,(PV($E$13,A3221,,D3221)))</f>
        <v/>
      </c>
      <c r="AW3220" s="161">
        <f>+IF(ISERROR(PV($E$13,A3221,,#REF!)),0,(PV($E$13,A3221,,#REF!)))</f>
        <v/>
      </c>
    </row>
    <row r="3221">
      <c r="AV3221" s="161">
        <f>+IF(ISERROR(PV($E$13,A3222,,D3222)),0,(PV($E$13,A3222,,D3222)))</f>
        <v/>
      </c>
      <c r="AW3221" s="161">
        <f>+IF(ISERROR(PV($E$13,A3222,,#REF!)),0,(PV($E$13,A3222,,#REF!)))</f>
        <v/>
      </c>
    </row>
    <row r="3222">
      <c r="AV3222" s="161">
        <f>+IF(ISERROR(PV($E$13,A3223,,D3223)),0,(PV($E$13,A3223,,D3223)))</f>
        <v/>
      </c>
      <c r="AW3222" s="161">
        <f>+IF(ISERROR(PV($E$13,A3223,,#REF!)),0,(PV($E$13,A3223,,#REF!)))</f>
        <v/>
      </c>
    </row>
    <row r="3223">
      <c r="AV3223" s="161">
        <f>+IF(ISERROR(PV($E$13,A3224,,D3224)),0,(PV($E$13,A3224,,D3224)))</f>
        <v/>
      </c>
      <c r="AW3223" s="161">
        <f>+IF(ISERROR(PV($E$13,A3224,,#REF!)),0,(PV($E$13,A3224,,#REF!)))</f>
        <v/>
      </c>
    </row>
    <row r="3224">
      <c r="AV3224" s="161">
        <f>+IF(ISERROR(PV($E$13,A3225,,D3225)),0,(PV($E$13,A3225,,D3225)))</f>
        <v/>
      </c>
      <c r="AW3224" s="161">
        <f>+IF(ISERROR(PV($E$13,A3225,,#REF!)),0,(PV($E$13,A3225,,#REF!)))</f>
        <v/>
      </c>
    </row>
    <row r="3225">
      <c r="AV3225" s="161">
        <f>+IF(ISERROR(PV($E$13,A3226,,D3226)),0,(PV($E$13,A3226,,D3226)))</f>
        <v/>
      </c>
      <c r="AW3225" s="161">
        <f>+IF(ISERROR(PV($E$13,A3226,,#REF!)),0,(PV($E$13,A3226,,#REF!)))</f>
        <v/>
      </c>
    </row>
    <row r="3226">
      <c r="AV3226" s="161">
        <f>+IF(ISERROR(PV($E$13,A3227,,D3227)),0,(PV($E$13,A3227,,D3227)))</f>
        <v/>
      </c>
      <c r="AW3226" s="161">
        <f>+IF(ISERROR(PV($E$13,A3227,,#REF!)),0,(PV($E$13,A3227,,#REF!)))</f>
        <v/>
      </c>
    </row>
    <row r="3227">
      <c r="AV3227" s="161">
        <f>+IF(ISERROR(PV($E$13,A3228,,D3228)),0,(PV($E$13,A3228,,D3228)))</f>
        <v/>
      </c>
      <c r="AW3227" s="161">
        <f>+IF(ISERROR(PV($E$13,A3228,,#REF!)),0,(PV($E$13,A3228,,#REF!)))</f>
        <v/>
      </c>
    </row>
    <row r="3228">
      <c r="AV3228" s="161">
        <f>+IF(ISERROR(PV($E$13,A3229,,D3229)),0,(PV($E$13,A3229,,D3229)))</f>
        <v/>
      </c>
      <c r="AW3228" s="161">
        <f>+IF(ISERROR(PV($E$13,A3229,,#REF!)),0,(PV($E$13,A3229,,#REF!)))</f>
        <v/>
      </c>
    </row>
    <row r="3229">
      <c r="AV3229" s="161">
        <f>+IF(ISERROR(PV($E$13,A3230,,D3230)),0,(PV($E$13,A3230,,D3230)))</f>
        <v/>
      </c>
      <c r="AW3229" s="161">
        <f>+IF(ISERROR(PV($E$13,A3230,,#REF!)),0,(PV($E$13,A3230,,#REF!)))</f>
        <v/>
      </c>
    </row>
    <row r="3230">
      <c r="AV3230" s="161">
        <f>+IF(ISERROR(PV($E$13,A3231,,D3231)),0,(PV($E$13,A3231,,D3231)))</f>
        <v/>
      </c>
      <c r="AW3230" s="161">
        <f>+IF(ISERROR(PV($E$13,A3231,,#REF!)),0,(PV($E$13,A3231,,#REF!)))</f>
        <v/>
      </c>
    </row>
    <row r="3231">
      <c r="AV3231" s="161">
        <f>+IF(ISERROR(PV($E$13,A3232,,D3232)),0,(PV($E$13,A3232,,D3232)))</f>
        <v/>
      </c>
      <c r="AW3231" s="161">
        <f>+IF(ISERROR(PV($E$13,A3232,,#REF!)),0,(PV($E$13,A3232,,#REF!)))</f>
        <v/>
      </c>
    </row>
    <row r="3232">
      <c r="AV3232" s="161">
        <f>+IF(ISERROR(PV($E$13,A3233,,D3233)),0,(PV($E$13,A3233,,D3233)))</f>
        <v/>
      </c>
      <c r="AW3232" s="161">
        <f>+IF(ISERROR(PV($E$13,A3233,,#REF!)),0,(PV($E$13,A3233,,#REF!)))</f>
        <v/>
      </c>
    </row>
    <row r="3233">
      <c r="AV3233" s="161">
        <f>+IF(ISERROR(PV($E$13,A3234,,D3234)),0,(PV($E$13,A3234,,D3234)))</f>
        <v/>
      </c>
      <c r="AW3233" s="161">
        <f>+IF(ISERROR(PV($E$13,A3234,,#REF!)),0,(PV($E$13,A3234,,#REF!)))</f>
        <v/>
      </c>
    </row>
    <row r="3234">
      <c r="AV3234" s="161">
        <f>+IF(ISERROR(PV($E$13,A3235,,D3235)),0,(PV($E$13,A3235,,D3235)))</f>
        <v/>
      </c>
      <c r="AW3234" s="161">
        <f>+IF(ISERROR(PV($E$13,A3235,,#REF!)),0,(PV($E$13,A3235,,#REF!)))</f>
        <v/>
      </c>
    </row>
    <row r="3235">
      <c r="AV3235" s="161">
        <f>+IF(ISERROR(PV($E$13,A3236,,D3236)),0,(PV($E$13,A3236,,D3236)))</f>
        <v/>
      </c>
      <c r="AW3235" s="161">
        <f>+IF(ISERROR(PV($E$13,A3236,,#REF!)),0,(PV($E$13,A3236,,#REF!)))</f>
        <v/>
      </c>
    </row>
    <row r="3236">
      <c r="AV3236" s="161">
        <f>+IF(ISERROR(PV($E$13,A3237,,D3237)),0,(PV($E$13,A3237,,D3237)))</f>
        <v/>
      </c>
      <c r="AW3236" s="161">
        <f>+IF(ISERROR(PV($E$13,A3237,,#REF!)),0,(PV($E$13,A3237,,#REF!)))</f>
        <v/>
      </c>
    </row>
    <row r="3237">
      <c r="AV3237" s="161">
        <f>+IF(ISERROR(PV($E$13,A3238,,D3238)),0,(PV($E$13,A3238,,D3238)))</f>
        <v/>
      </c>
      <c r="AW3237" s="161">
        <f>+IF(ISERROR(PV($E$13,A3238,,#REF!)),0,(PV($E$13,A3238,,#REF!)))</f>
        <v/>
      </c>
    </row>
    <row r="3238">
      <c r="AV3238" s="161">
        <f>+IF(ISERROR(PV($E$13,A3239,,D3239)),0,(PV($E$13,A3239,,D3239)))</f>
        <v/>
      </c>
      <c r="AW3238" s="161">
        <f>+IF(ISERROR(PV($E$13,A3239,,#REF!)),0,(PV($E$13,A3239,,#REF!)))</f>
        <v/>
      </c>
    </row>
    <row r="3239">
      <c r="AV3239" s="161">
        <f>+IF(ISERROR(PV($E$13,A3240,,D3240)),0,(PV($E$13,A3240,,D3240)))</f>
        <v/>
      </c>
      <c r="AW3239" s="161">
        <f>+IF(ISERROR(PV($E$13,A3240,,#REF!)),0,(PV($E$13,A3240,,#REF!)))</f>
        <v/>
      </c>
    </row>
    <row r="3240">
      <c r="AV3240" s="161">
        <f>+IF(ISERROR(PV($E$13,A3241,,D3241)),0,(PV($E$13,A3241,,D3241)))</f>
        <v/>
      </c>
      <c r="AW3240" s="161">
        <f>+IF(ISERROR(PV($E$13,A3241,,#REF!)),0,(PV($E$13,A3241,,#REF!)))</f>
        <v/>
      </c>
    </row>
    <row r="3241">
      <c r="AV3241" s="161">
        <f>+IF(ISERROR(PV($E$13,A3242,,D3242)),0,(PV($E$13,A3242,,D3242)))</f>
        <v/>
      </c>
      <c r="AW3241" s="161">
        <f>+IF(ISERROR(PV($E$13,A3242,,#REF!)),0,(PV($E$13,A3242,,#REF!)))</f>
        <v/>
      </c>
    </row>
    <row r="3242">
      <c r="AV3242" s="161">
        <f>+IF(ISERROR(PV($E$13,A3243,,D3243)),0,(PV($E$13,A3243,,D3243)))</f>
        <v/>
      </c>
      <c r="AW3242" s="161">
        <f>+IF(ISERROR(PV($E$13,A3243,,#REF!)),0,(PV($E$13,A3243,,#REF!)))</f>
        <v/>
      </c>
    </row>
    <row r="3243">
      <c r="AV3243" s="161">
        <f>+IF(ISERROR(PV($E$13,A3244,,D3244)),0,(PV($E$13,A3244,,D3244)))</f>
        <v/>
      </c>
      <c r="AW3243" s="161">
        <f>+IF(ISERROR(PV($E$13,A3244,,#REF!)),0,(PV($E$13,A3244,,#REF!)))</f>
        <v/>
      </c>
    </row>
    <row r="3244">
      <c r="AV3244" s="161">
        <f>+IF(ISERROR(PV($E$13,A3245,,D3245)),0,(PV($E$13,A3245,,D3245)))</f>
        <v/>
      </c>
      <c r="AW3244" s="161">
        <f>+IF(ISERROR(PV($E$13,A3245,,#REF!)),0,(PV($E$13,A3245,,#REF!)))</f>
        <v/>
      </c>
    </row>
    <row r="3245">
      <c r="AV3245" s="161">
        <f>+IF(ISERROR(PV($E$13,A3246,,D3246)),0,(PV($E$13,A3246,,D3246)))</f>
        <v/>
      </c>
      <c r="AW3245" s="161">
        <f>+IF(ISERROR(PV($E$13,A3246,,#REF!)),0,(PV($E$13,A3246,,#REF!)))</f>
        <v/>
      </c>
    </row>
    <row r="3246">
      <c r="AV3246" s="161">
        <f>+IF(ISERROR(PV($E$13,A3247,,D3247)),0,(PV($E$13,A3247,,D3247)))</f>
        <v/>
      </c>
      <c r="AW3246" s="161">
        <f>+IF(ISERROR(PV($E$13,A3247,,#REF!)),0,(PV($E$13,A3247,,#REF!)))</f>
        <v/>
      </c>
    </row>
    <row r="3247">
      <c r="AV3247" s="161">
        <f>+IF(ISERROR(PV($E$13,A3248,,D3248)),0,(PV($E$13,A3248,,D3248)))</f>
        <v/>
      </c>
      <c r="AW3247" s="161">
        <f>+IF(ISERROR(PV($E$13,A3248,,#REF!)),0,(PV($E$13,A3248,,#REF!)))</f>
        <v/>
      </c>
    </row>
    <row r="3248">
      <c r="AV3248" s="161">
        <f>+IF(ISERROR(PV($E$13,A3249,,D3249)),0,(PV($E$13,A3249,,D3249)))</f>
        <v/>
      </c>
      <c r="AW3248" s="161">
        <f>+IF(ISERROR(PV($E$13,A3249,,#REF!)),0,(PV($E$13,A3249,,#REF!)))</f>
        <v/>
      </c>
    </row>
    <row r="3249">
      <c r="AV3249" s="161">
        <f>+IF(ISERROR(PV($E$13,A3250,,D3250)),0,(PV($E$13,A3250,,D3250)))</f>
        <v/>
      </c>
      <c r="AW3249" s="161">
        <f>+IF(ISERROR(PV($E$13,A3250,,#REF!)),0,(PV($E$13,A3250,,#REF!)))</f>
        <v/>
      </c>
    </row>
    <row r="3250">
      <c r="AV3250" s="161">
        <f>+IF(ISERROR(PV($E$13,A3251,,D3251)),0,(PV($E$13,A3251,,D3251)))</f>
        <v/>
      </c>
      <c r="AW3250" s="161">
        <f>+IF(ISERROR(PV($E$13,A3251,,#REF!)),0,(PV($E$13,A3251,,#REF!)))</f>
        <v/>
      </c>
    </row>
    <row r="3251">
      <c r="AV3251" s="161">
        <f>+IF(ISERROR(PV($E$13,A3252,,D3252)),0,(PV($E$13,A3252,,D3252)))</f>
        <v/>
      </c>
      <c r="AW3251" s="161">
        <f>+IF(ISERROR(PV($E$13,A3252,,#REF!)),0,(PV($E$13,A3252,,#REF!)))</f>
        <v/>
      </c>
    </row>
    <row r="3252">
      <c r="AV3252" s="161">
        <f>+IF(ISERROR(PV($E$13,A3253,,D3253)),0,(PV($E$13,A3253,,D3253)))</f>
        <v/>
      </c>
      <c r="AW3252" s="161">
        <f>+IF(ISERROR(PV($E$13,A3253,,#REF!)),0,(PV($E$13,A3253,,#REF!)))</f>
        <v/>
      </c>
    </row>
    <row r="3253">
      <c r="AV3253" s="161">
        <f>+IF(ISERROR(PV($E$13,A3254,,D3254)),0,(PV($E$13,A3254,,D3254)))</f>
        <v/>
      </c>
      <c r="AW3253" s="161">
        <f>+IF(ISERROR(PV($E$13,A3254,,#REF!)),0,(PV($E$13,A3254,,#REF!)))</f>
        <v/>
      </c>
    </row>
    <row r="3254">
      <c r="AV3254" s="161">
        <f>+IF(ISERROR(PV($E$13,A3255,,D3255)),0,(PV($E$13,A3255,,D3255)))</f>
        <v/>
      </c>
      <c r="AW3254" s="161">
        <f>+IF(ISERROR(PV($E$13,A3255,,#REF!)),0,(PV($E$13,A3255,,#REF!)))</f>
        <v/>
      </c>
    </row>
    <row r="3255">
      <c r="AV3255" s="161">
        <f>+IF(ISERROR(PV($E$13,A3256,,D3256)),0,(PV($E$13,A3256,,D3256)))</f>
        <v/>
      </c>
      <c r="AW3255" s="161">
        <f>+IF(ISERROR(PV($E$13,A3256,,#REF!)),0,(PV($E$13,A3256,,#REF!)))</f>
        <v/>
      </c>
    </row>
    <row r="3256">
      <c r="AV3256" s="161">
        <f>+IF(ISERROR(PV($E$13,A3257,,D3257)),0,(PV($E$13,A3257,,D3257)))</f>
        <v/>
      </c>
      <c r="AW3256" s="161">
        <f>+IF(ISERROR(PV($E$13,A3257,,#REF!)),0,(PV($E$13,A3257,,#REF!)))</f>
        <v/>
      </c>
    </row>
    <row r="3257">
      <c r="AV3257" s="161">
        <f>+IF(ISERROR(PV($E$13,A3258,,D3258)),0,(PV($E$13,A3258,,D3258)))</f>
        <v/>
      </c>
      <c r="AW3257" s="161">
        <f>+IF(ISERROR(PV($E$13,A3258,,#REF!)),0,(PV($E$13,A3258,,#REF!)))</f>
        <v/>
      </c>
    </row>
    <row r="3258">
      <c r="AV3258" s="161">
        <f>+IF(ISERROR(PV($E$13,A3259,,D3259)),0,(PV($E$13,A3259,,D3259)))</f>
        <v/>
      </c>
      <c r="AW3258" s="161">
        <f>+IF(ISERROR(PV($E$13,A3259,,#REF!)),0,(PV($E$13,A3259,,#REF!)))</f>
        <v/>
      </c>
    </row>
    <row r="3259">
      <c r="AV3259" s="161">
        <f>+IF(ISERROR(PV($E$13,A3260,,D3260)),0,(PV($E$13,A3260,,D3260)))</f>
        <v/>
      </c>
      <c r="AW3259" s="161">
        <f>+IF(ISERROR(PV($E$13,A3260,,#REF!)),0,(PV($E$13,A3260,,#REF!)))</f>
        <v/>
      </c>
    </row>
    <row r="3260">
      <c r="AV3260" s="161">
        <f>+IF(ISERROR(PV($E$13,A3261,,D3261)),0,(PV($E$13,A3261,,D3261)))</f>
        <v/>
      </c>
      <c r="AW3260" s="161">
        <f>+IF(ISERROR(PV($E$13,A3261,,#REF!)),0,(PV($E$13,A3261,,#REF!)))</f>
        <v/>
      </c>
    </row>
    <row r="3261">
      <c r="AV3261" s="161">
        <f>+IF(ISERROR(PV($E$13,A3262,,D3262)),0,(PV($E$13,A3262,,D3262)))</f>
        <v/>
      </c>
      <c r="AW3261" s="161">
        <f>+IF(ISERROR(PV($E$13,A3262,,#REF!)),0,(PV($E$13,A3262,,#REF!)))</f>
        <v/>
      </c>
    </row>
    <row r="3262">
      <c r="AV3262" s="161">
        <f>+IF(ISERROR(PV($E$13,A3263,,D3263)),0,(PV($E$13,A3263,,D3263)))</f>
        <v/>
      </c>
      <c r="AW3262" s="161">
        <f>+IF(ISERROR(PV($E$13,A3263,,#REF!)),0,(PV($E$13,A3263,,#REF!)))</f>
        <v/>
      </c>
    </row>
    <row r="3263">
      <c r="AV3263" s="161">
        <f>+IF(ISERROR(PV($E$13,A3264,,D3264)),0,(PV($E$13,A3264,,D3264)))</f>
        <v/>
      </c>
      <c r="AW3263" s="161">
        <f>+IF(ISERROR(PV($E$13,A3264,,#REF!)),0,(PV($E$13,A3264,,#REF!)))</f>
        <v/>
      </c>
    </row>
    <row r="3264">
      <c r="AV3264" s="161">
        <f>+IF(ISERROR(PV($E$13,A3265,,D3265)),0,(PV($E$13,A3265,,D3265)))</f>
        <v/>
      </c>
      <c r="AW3264" s="161">
        <f>+IF(ISERROR(PV($E$13,A3265,,#REF!)),0,(PV($E$13,A3265,,#REF!)))</f>
        <v/>
      </c>
    </row>
    <row r="3265">
      <c r="AV3265" s="161">
        <f>+IF(ISERROR(PV($E$13,A3266,,D3266)),0,(PV($E$13,A3266,,D3266)))</f>
        <v/>
      </c>
      <c r="AW3265" s="161">
        <f>+IF(ISERROR(PV($E$13,A3266,,#REF!)),0,(PV($E$13,A3266,,#REF!)))</f>
        <v/>
      </c>
    </row>
    <row r="3266">
      <c r="AV3266" s="161">
        <f>+IF(ISERROR(PV($E$13,A3267,,D3267)),0,(PV($E$13,A3267,,D3267)))</f>
        <v/>
      </c>
      <c r="AW3266" s="161">
        <f>+IF(ISERROR(PV($E$13,A3267,,#REF!)),0,(PV($E$13,A3267,,#REF!)))</f>
        <v/>
      </c>
    </row>
    <row r="3267">
      <c r="AV3267" s="161">
        <f>+IF(ISERROR(PV($E$13,A3268,,D3268)),0,(PV($E$13,A3268,,D3268)))</f>
        <v/>
      </c>
      <c r="AW3267" s="161">
        <f>+IF(ISERROR(PV($E$13,A3268,,#REF!)),0,(PV($E$13,A3268,,#REF!)))</f>
        <v/>
      </c>
    </row>
    <row r="3268">
      <c r="AV3268" s="161">
        <f>+IF(ISERROR(PV($E$13,A3269,,D3269)),0,(PV($E$13,A3269,,D3269)))</f>
        <v/>
      </c>
      <c r="AW3268" s="161">
        <f>+IF(ISERROR(PV($E$13,A3269,,#REF!)),0,(PV($E$13,A3269,,#REF!)))</f>
        <v/>
      </c>
    </row>
    <row r="3269">
      <c r="AV3269" s="161">
        <f>+IF(ISERROR(PV($E$13,A3270,,D3270)),0,(PV($E$13,A3270,,D3270)))</f>
        <v/>
      </c>
      <c r="AW3269" s="161">
        <f>+IF(ISERROR(PV($E$13,A3270,,#REF!)),0,(PV($E$13,A3270,,#REF!)))</f>
        <v/>
      </c>
    </row>
    <row r="3270">
      <c r="AV3270" s="161">
        <f>+IF(ISERROR(PV($E$13,A3271,,D3271)),0,(PV($E$13,A3271,,D3271)))</f>
        <v/>
      </c>
      <c r="AW3270" s="161">
        <f>+IF(ISERROR(PV($E$13,A3271,,#REF!)),0,(PV($E$13,A3271,,#REF!)))</f>
        <v/>
      </c>
    </row>
    <row r="3271">
      <c r="AV3271" s="161">
        <f>+IF(ISERROR(PV($E$13,A3272,,D3272)),0,(PV($E$13,A3272,,D3272)))</f>
        <v/>
      </c>
      <c r="AW3271" s="161">
        <f>+IF(ISERROR(PV($E$13,A3272,,#REF!)),0,(PV($E$13,A3272,,#REF!)))</f>
        <v/>
      </c>
    </row>
    <row r="3272">
      <c r="AV3272" s="161">
        <f>+IF(ISERROR(PV($E$13,A3273,,D3273)),0,(PV($E$13,A3273,,D3273)))</f>
        <v/>
      </c>
      <c r="AW3272" s="161">
        <f>+IF(ISERROR(PV($E$13,A3273,,#REF!)),0,(PV($E$13,A3273,,#REF!)))</f>
        <v/>
      </c>
    </row>
    <row r="3273">
      <c r="AV3273" s="161">
        <f>+IF(ISERROR(PV($E$13,A3274,,D3274)),0,(PV($E$13,A3274,,D3274)))</f>
        <v/>
      </c>
      <c r="AW3273" s="161">
        <f>+IF(ISERROR(PV($E$13,A3274,,#REF!)),0,(PV($E$13,A3274,,#REF!)))</f>
        <v/>
      </c>
    </row>
    <row r="3274">
      <c r="AV3274" s="161">
        <f>+IF(ISERROR(PV($E$13,A3275,,D3275)),0,(PV($E$13,A3275,,D3275)))</f>
        <v/>
      </c>
      <c r="AW3274" s="161">
        <f>+IF(ISERROR(PV($E$13,A3275,,#REF!)),0,(PV($E$13,A3275,,#REF!)))</f>
        <v/>
      </c>
    </row>
    <row r="3275">
      <c r="AV3275" s="161">
        <f>+IF(ISERROR(PV($E$13,A3276,,D3276)),0,(PV($E$13,A3276,,D3276)))</f>
        <v/>
      </c>
      <c r="AW3275" s="161">
        <f>+IF(ISERROR(PV($E$13,A3276,,#REF!)),0,(PV($E$13,A3276,,#REF!)))</f>
        <v/>
      </c>
    </row>
    <row r="3276">
      <c r="AV3276" s="161">
        <f>+IF(ISERROR(PV($E$13,A3277,,D3277)),0,(PV($E$13,A3277,,D3277)))</f>
        <v/>
      </c>
      <c r="AW3276" s="161">
        <f>+IF(ISERROR(PV($E$13,A3277,,#REF!)),0,(PV($E$13,A3277,,#REF!)))</f>
        <v/>
      </c>
    </row>
    <row r="3277">
      <c r="AV3277" s="161">
        <f>+IF(ISERROR(PV($E$13,A3278,,D3278)),0,(PV($E$13,A3278,,D3278)))</f>
        <v/>
      </c>
      <c r="AW3277" s="161">
        <f>+IF(ISERROR(PV($E$13,A3278,,#REF!)),0,(PV($E$13,A3278,,#REF!)))</f>
        <v/>
      </c>
    </row>
    <row r="3278">
      <c r="AV3278" s="161">
        <f>+IF(ISERROR(PV($E$13,A3279,,D3279)),0,(PV($E$13,A3279,,D3279)))</f>
        <v/>
      </c>
      <c r="AW3278" s="161">
        <f>+IF(ISERROR(PV($E$13,A3279,,#REF!)),0,(PV($E$13,A3279,,#REF!)))</f>
        <v/>
      </c>
    </row>
    <row r="3279">
      <c r="AV3279" s="161">
        <f>+IF(ISERROR(PV($E$13,A3280,,D3280)),0,(PV($E$13,A3280,,D3280)))</f>
        <v/>
      </c>
      <c r="AW3279" s="161">
        <f>+IF(ISERROR(PV($E$13,A3280,,#REF!)),0,(PV($E$13,A3280,,#REF!)))</f>
        <v/>
      </c>
    </row>
    <row r="3280">
      <c r="AV3280" s="161">
        <f>+IF(ISERROR(PV($E$13,A3281,,D3281)),0,(PV($E$13,A3281,,D3281)))</f>
        <v/>
      </c>
      <c r="AW3280" s="161">
        <f>+IF(ISERROR(PV($E$13,A3281,,#REF!)),0,(PV($E$13,A3281,,#REF!)))</f>
        <v/>
      </c>
    </row>
    <row r="3281">
      <c r="AV3281" s="161">
        <f>+IF(ISERROR(PV($E$13,A3282,,D3282)),0,(PV($E$13,A3282,,D3282)))</f>
        <v/>
      </c>
      <c r="AW3281" s="161">
        <f>+IF(ISERROR(PV($E$13,A3282,,#REF!)),0,(PV($E$13,A3282,,#REF!)))</f>
        <v/>
      </c>
    </row>
    <row r="3282">
      <c r="AV3282" s="161">
        <f>+IF(ISERROR(PV($E$13,A3283,,D3283)),0,(PV($E$13,A3283,,D3283)))</f>
        <v/>
      </c>
      <c r="AW3282" s="161">
        <f>+IF(ISERROR(PV($E$13,A3283,,#REF!)),0,(PV($E$13,A3283,,#REF!)))</f>
        <v/>
      </c>
    </row>
    <row r="3283">
      <c r="AV3283" s="161">
        <f>+IF(ISERROR(PV($E$13,A3284,,D3284)),0,(PV($E$13,A3284,,D3284)))</f>
        <v/>
      </c>
      <c r="AW3283" s="161">
        <f>+IF(ISERROR(PV($E$13,A3284,,#REF!)),0,(PV($E$13,A3284,,#REF!)))</f>
        <v/>
      </c>
    </row>
    <row r="3284">
      <c r="AV3284" s="161">
        <f>+IF(ISERROR(PV($E$13,A3285,,D3285)),0,(PV($E$13,A3285,,D3285)))</f>
        <v/>
      </c>
      <c r="AW3284" s="161">
        <f>+IF(ISERROR(PV($E$13,A3285,,#REF!)),0,(PV($E$13,A3285,,#REF!)))</f>
        <v/>
      </c>
    </row>
    <row r="3285">
      <c r="AV3285" s="161">
        <f>+IF(ISERROR(PV($E$13,A3286,,D3286)),0,(PV($E$13,A3286,,D3286)))</f>
        <v/>
      </c>
      <c r="AW3285" s="161">
        <f>+IF(ISERROR(PV($E$13,A3286,,#REF!)),0,(PV($E$13,A3286,,#REF!)))</f>
        <v/>
      </c>
    </row>
    <row r="3286">
      <c r="AV3286" s="161">
        <f>+IF(ISERROR(PV($E$13,A3287,,D3287)),0,(PV($E$13,A3287,,D3287)))</f>
        <v/>
      </c>
      <c r="AW3286" s="161">
        <f>+IF(ISERROR(PV($E$13,A3287,,#REF!)),0,(PV($E$13,A3287,,#REF!)))</f>
        <v/>
      </c>
    </row>
    <row r="3287">
      <c r="AV3287" s="161">
        <f>+IF(ISERROR(PV($E$13,A3288,,D3288)),0,(PV($E$13,A3288,,D3288)))</f>
        <v/>
      </c>
      <c r="AW3287" s="161">
        <f>+IF(ISERROR(PV($E$13,A3288,,#REF!)),0,(PV($E$13,A3288,,#REF!)))</f>
        <v/>
      </c>
    </row>
    <row r="3288">
      <c r="AV3288" s="161">
        <f>+IF(ISERROR(PV($E$13,A3289,,D3289)),0,(PV($E$13,A3289,,D3289)))</f>
        <v/>
      </c>
      <c r="AW3288" s="161">
        <f>+IF(ISERROR(PV($E$13,A3289,,#REF!)),0,(PV($E$13,A3289,,#REF!)))</f>
        <v/>
      </c>
    </row>
    <row r="3289">
      <c r="AV3289" s="161">
        <f>+IF(ISERROR(PV($E$13,A3290,,D3290)),0,(PV($E$13,A3290,,D3290)))</f>
        <v/>
      </c>
      <c r="AW3289" s="161">
        <f>+IF(ISERROR(PV($E$13,A3290,,#REF!)),0,(PV($E$13,A3290,,#REF!)))</f>
        <v/>
      </c>
    </row>
    <row r="3290">
      <c r="AV3290" s="161">
        <f>+IF(ISERROR(PV($E$13,A3291,,D3291)),0,(PV($E$13,A3291,,D3291)))</f>
        <v/>
      </c>
      <c r="AW3290" s="161">
        <f>+IF(ISERROR(PV($E$13,A3291,,#REF!)),0,(PV($E$13,A3291,,#REF!)))</f>
        <v/>
      </c>
    </row>
    <row r="3291">
      <c r="AV3291" s="161">
        <f>+IF(ISERROR(PV($E$13,A3292,,D3292)),0,(PV($E$13,A3292,,D3292)))</f>
        <v/>
      </c>
      <c r="AW3291" s="161">
        <f>+IF(ISERROR(PV($E$13,A3292,,#REF!)),0,(PV($E$13,A3292,,#REF!)))</f>
        <v/>
      </c>
    </row>
    <row r="3292">
      <c r="AV3292" s="161">
        <f>+IF(ISERROR(PV($E$13,A3293,,D3293)),0,(PV($E$13,A3293,,D3293)))</f>
        <v/>
      </c>
      <c r="AW3292" s="161">
        <f>+IF(ISERROR(PV($E$13,A3293,,#REF!)),0,(PV($E$13,A3293,,#REF!)))</f>
        <v/>
      </c>
    </row>
    <row r="3293">
      <c r="AV3293" s="161">
        <f>+IF(ISERROR(PV($E$13,A3294,,D3294)),0,(PV($E$13,A3294,,D3294)))</f>
        <v/>
      </c>
      <c r="AW3293" s="161">
        <f>+IF(ISERROR(PV($E$13,A3294,,#REF!)),0,(PV($E$13,A3294,,#REF!)))</f>
        <v/>
      </c>
    </row>
    <row r="3294">
      <c r="AV3294" s="161">
        <f>+IF(ISERROR(PV($E$13,A3295,,D3295)),0,(PV($E$13,A3295,,D3295)))</f>
        <v/>
      </c>
      <c r="AW3294" s="161">
        <f>+IF(ISERROR(PV($E$13,A3295,,#REF!)),0,(PV($E$13,A3295,,#REF!)))</f>
        <v/>
      </c>
    </row>
    <row r="3295">
      <c r="AV3295" s="161">
        <f>+IF(ISERROR(PV($E$13,A3296,,D3296)),0,(PV($E$13,A3296,,D3296)))</f>
        <v/>
      </c>
      <c r="AW3295" s="161">
        <f>+IF(ISERROR(PV($E$13,A3296,,#REF!)),0,(PV($E$13,A3296,,#REF!)))</f>
        <v/>
      </c>
    </row>
    <row r="3296">
      <c r="AV3296" s="161">
        <f>+IF(ISERROR(PV($E$13,A3297,,D3297)),0,(PV($E$13,A3297,,D3297)))</f>
        <v/>
      </c>
      <c r="AW3296" s="161">
        <f>+IF(ISERROR(PV($E$13,A3297,,#REF!)),0,(PV($E$13,A3297,,#REF!)))</f>
        <v/>
      </c>
    </row>
    <row r="3297">
      <c r="AV3297" s="161">
        <f>+IF(ISERROR(PV($E$13,A3298,,D3298)),0,(PV($E$13,A3298,,D3298)))</f>
        <v/>
      </c>
      <c r="AW3297" s="161">
        <f>+IF(ISERROR(PV($E$13,A3298,,#REF!)),0,(PV($E$13,A3298,,#REF!)))</f>
        <v/>
      </c>
    </row>
    <row r="3298">
      <c r="AV3298" s="161">
        <f>+IF(ISERROR(PV($E$13,A3299,,D3299)),0,(PV($E$13,A3299,,D3299)))</f>
        <v/>
      </c>
      <c r="AW3298" s="161">
        <f>+IF(ISERROR(PV($E$13,A3299,,#REF!)),0,(PV($E$13,A3299,,#REF!)))</f>
        <v/>
      </c>
    </row>
    <row r="3299">
      <c r="AV3299" s="161">
        <f>+IF(ISERROR(PV($E$13,A3300,,D3300)),0,(PV($E$13,A3300,,D3300)))</f>
        <v/>
      </c>
      <c r="AW3299" s="161">
        <f>+IF(ISERROR(PV($E$13,A3300,,#REF!)),0,(PV($E$13,A3300,,#REF!)))</f>
        <v/>
      </c>
    </row>
    <row r="3300">
      <c r="AV3300" s="161">
        <f>+IF(ISERROR(PV($E$13,A3301,,D3301)),0,(PV($E$13,A3301,,D3301)))</f>
        <v/>
      </c>
      <c r="AW3300" s="161">
        <f>+IF(ISERROR(PV($E$13,A3301,,#REF!)),0,(PV($E$13,A3301,,#REF!)))</f>
        <v/>
      </c>
    </row>
    <row r="3301">
      <c r="AV3301" s="161">
        <f>+IF(ISERROR(PV($E$13,A3302,,D3302)),0,(PV($E$13,A3302,,D3302)))</f>
        <v/>
      </c>
      <c r="AW3301" s="161">
        <f>+IF(ISERROR(PV($E$13,A3302,,#REF!)),0,(PV($E$13,A3302,,#REF!)))</f>
        <v/>
      </c>
    </row>
    <row r="3302">
      <c r="AV3302" s="161">
        <f>+IF(ISERROR(PV($E$13,A3303,,D3303)),0,(PV($E$13,A3303,,D3303)))</f>
        <v/>
      </c>
      <c r="AW3302" s="161">
        <f>+IF(ISERROR(PV($E$13,A3303,,#REF!)),0,(PV($E$13,A3303,,#REF!)))</f>
        <v/>
      </c>
    </row>
    <row r="3303">
      <c r="AV3303" s="161">
        <f>+IF(ISERROR(PV($E$13,A3304,,D3304)),0,(PV($E$13,A3304,,D3304)))</f>
        <v/>
      </c>
      <c r="AW3303" s="161">
        <f>+IF(ISERROR(PV($E$13,A3304,,#REF!)),0,(PV($E$13,A3304,,#REF!)))</f>
        <v/>
      </c>
    </row>
    <row r="3304">
      <c r="AV3304" s="161">
        <f>+IF(ISERROR(PV($E$13,A3305,,D3305)),0,(PV($E$13,A3305,,D3305)))</f>
        <v/>
      </c>
      <c r="AW3304" s="161">
        <f>+IF(ISERROR(PV($E$13,A3305,,#REF!)),0,(PV($E$13,A3305,,#REF!)))</f>
        <v/>
      </c>
    </row>
    <row r="3305">
      <c r="AV3305" s="161">
        <f>+IF(ISERROR(PV($E$13,A3306,,D3306)),0,(PV($E$13,A3306,,D3306)))</f>
        <v/>
      </c>
      <c r="AW3305" s="161">
        <f>+IF(ISERROR(PV($E$13,A3306,,#REF!)),0,(PV($E$13,A3306,,#REF!)))</f>
        <v/>
      </c>
    </row>
    <row r="3306">
      <c r="AV3306" s="161">
        <f>+IF(ISERROR(PV($E$13,A3307,,D3307)),0,(PV($E$13,A3307,,D3307)))</f>
        <v/>
      </c>
      <c r="AW3306" s="161">
        <f>+IF(ISERROR(PV($E$13,A3307,,#REF!)),0,(PV($E$13,A3307,,#REF!)))</f>
        <v/>
      </c>
    </row>
    <row r="3307">
      <c r="AV3307" s="161">
        <f>+IF(ISERROR(PV($E$13,A3308,,D3308)),0,(PV($E$13,A3308,,D3308)))</f>
        <v/>
      </c>
      <c r="AW3307" s="161">
        <f>+IF(ISERROR(PV($E$13,A3308,,#REF!)),0,(PV($E$13,A3308,,#REF!)))</f>
        <v/>
      </c>
    </row>
    <row r="3308">
      <c r="AV3308" s="161">
        <f>+IF(ISERROR(PV($E$13,A3309,,D3309)),0,(PV($E$13,A3309,,D3309)))</f>
        <v/>
      </c>
      <c r="AW3308" s="161">
        <f>+IF(ISERROR(PV($E$13,A3309,,#REF!)),0,(PV($E$13,A3309,,#REF!)))</f>
        <v/>
      </c>
    </row>
    <row r="3309">
      <c r="AV3309" s="161">
        <f>+IF(ISERROR(PV($E$13,A3310,,D3310)),0,(PV($E$13,A3310,,D3310)))</f>
        <v/>
      </c>
      <c r="AW3309" s="161">
        <f>+IF(ISERROR(PV($E$13,A3310,,#REF!)),0,(PV($E$13,A3310,,#REF!)))</f>
        <v/>
      </c>
    </row>
    <row r="3310">
      <c r="AV3310" s="161">
        <f>+IF(ISERROR(PV($E$13,A3311,,D3311)),0,(PV($E$13,A3311,,D3311)))</f>
        <v/>
      </c>
      <c r="AW3310" s="161">
        <f>+IF(ISERROR(PV($E$13,A3311,,#REF!)),0,(PV($E$13,A3311,,#REF!)))</f>
        <v/>
      </c>
    </row>
    <row r="3311">
      <c r="AV3311" s="161">
        <f>+IF(ISERROR(PV($E$13,A3312,,D3312)),0,(PV($E$13,A3312,,D3312)))</f>
        <v/>
      </c>
      <c r="AW3311" s="161">
        <f>+IF(ISERROR(PV($E$13,A3312,,#REF!)),0,(PV($E$13,A3312,,#REF!)))</f>
        <v/>
      </c>
    </row>
    <row r="3312">
      <c r="AV3312" s="161">
        <f>+IF(ISERROR(PV($E$13,A3313,,D3313)),0,(PV($E$13,A3313,,D3313)))</f>
        <v/>
      </c>
      <c r="AW3312" s="161">
        <f>+IF(ISERROR(PV($E$13,A3313,,#REF!)),0,(PV($E$13,A3313,,#REF!)))</f>
        <v/>
      </c>
    </row>
    <row r="3313">
      <c r="AV3313" s="161">
        <f>+IF(ISERROR(PV($E$13,A3314,,D3314)),0,(PV($E$13,A3314,,D3314)))</f>
        <v/>
      </c>
      <c r="AW3313" s="161">
        <f>+IF(ISERROR(PV($E$13,A3314,,#REF!)),0,(PV($E$13,A3314,,#REF!)))</f>
        <v/>
      </c>
    </row>
    <row r="3314">
      <c r="AV3314" s="161">
        <f>+IF(ISERROR(PV($E$13,A3315,,D3315)),0,(PV($E$13,A3315,,D3315)))</f>
        <v/>
      </c>
      <c r="AW3314" s="161">
        <f>+IF(ISERROR(PV($E$13,A3315,,#REF!)),0,(PV($E$13,A3315,,#REF!)))</f>
        <v/>
      </c>
    </row>
    <row r="3315">
      <c r="AV3315" s="161">
        <f>+IF(ISERROR(PV($E$13,A3316,,D3316)),0,(PV($E$13,A3316,,D3316)))</f>
        <v/>
      </c>
      <c r="AW3315" s="161">
        <f>+IF(ISERROR(PV($E$13,A3316,,#REF!)),0,(PV($E$13,A3316,,#REF!)))</f>
        <v/>
      </c>
    </row>
    <row r="3316">
      <c r="AV3316" s="161">
        <f>+IF(ISERROR(PV($E$13,A3317,,D3317)),0,(PV($E$13,A3317,,D3317)))</f>
        <v/>
      </c>
      <c r="AW3316" s="161">
        <f>+IF(ISERROR(PV($E$13,A3317,,#REF!)),0,(PV($E$13,A3317,,#REF!)))</f>
        <v/>
      </c>
    </row>
    <row r="3317">
      <c r="AV3317" s="161">
        <f>+IF(ISERROR(PV($E$13,A3318,,D3318)),0,(PV($E$13,A3318,,D3318)))</f>
        <v/>
      </c>
      <c r="AW3317" s="161">
        <f>+IF(ISERROR(PV($E$13,A3318,,#REF!)),0,(PV($E$13,A3318,,#REF!)))</f>
        <v/>
      </c>
    </row>
    <row r="3318">
      <c r="AV3318" s="161">
        <f>+IF(ISERROR(PV($E$13,A3319,,D3319)),0,(PV($E$13,A3319,,D3319)))</f>
        <v/>
      </c>
      <c r="AW3318" s="161">
        <f>+IF(ISERROR(PV($E$13,A3319,,#REF!)),0,(PV($E$13,A3319,,#REF!)))</f>
        <v/>
      </c>
    </row>
    <row r="3319">
      <c r="AV3319" s="161">
        <f>+IF(ISERROR(PV($E$13,A3320,,D3320)),0,(PV($E$13,A3320,,D3320)))</f>
        <v/>
      </c>
      <c r="AW3319" s="161">
        <f>+IF(ISERROR(PV($E$13,A3320,,#REF!)),0,(PV($E$13,A3320,,#REF!)))</f>
        <v/>
      </c>
    </row>
    <row r="3320">
      <c r="AV3320" s="161">
        <f>+IF(ISERROR(PV($E$13,A3321,,D3321)),0,(PV($E$13,A3321,,D3321)))</f>
        <v/>
      </c>
      <c r="AW3320" s="161">
        <f>+IF(ISERROR(PV($E$13,A3321,,#REF!)),0,(PV($E$13,A3321,,#REF!)))</f>
        <v/>
      </c>
    </row>
    <row r="3321">
      <c r="AV3321" s="161">
        <f>+IF(ISERROR(PV($E$13,A3322,,D3322)),0,(PV($E$13,A3322,,D3322)))</f>
        <v/>
      </c>
      <c r="AW3321" s="161">
        <f>+IF(ISERROR(PV($E$13,A3322,,#REF!)),0,(PV($E$13,A3322,,#REF!)))</f>
        <v/>
      </c>
    </row>
    <row r="3322">
      <c r="AV3322" s="161">
        <f>+IF(ISERROR(PV($E$13,A3323,,D3323)),0,(PV($E$13,A3323,,D3323)))</f>
        <v/>
      </c>
      <c r="AW3322" s="161">
        <f>+IF(ISERROR(PV($E$13,A3323,,#REF!)),0,(PV($E$13,A3323,,#REF!)))</f>
        <v/>
      </c>
    </row>
    <row r="3323">
      <c r="AV3323" s="161">
        <f>+IF(ISERROR(PV($E$13,A3324,,D3324)),0,(PV($E$13,A3324,,D3324)))</f>
        <v/>
      </c>
      <c r="AW3323" s="161">
        <f>+IF(ISERROR(PV($E$13,A3324,,#REF!)),0,(PV($E$13,A3324,,#REF!)))</f>
        <v/>
      </c>
    </row>
    <row r="3324">
      <c r="AV3324" s="161">
        <f>+IF(ISERROR(PV($E$13,A3325,,D3325)),0,(PV($E$13,A3325,,D3325)))</f>
        <v/>
      </c>
      <c r="AW3324" s="161">
        <f>+IF(ISERROR(PV($E$13,A3325,,#REF!)),0,(PV($E$13,A3325,,#REF!)))</f>
        <v/>
      </c>
    </row>
    <row r="3325">
      <c r="AV3325" s="161">
        <f>+IF(ISERROR(PV($E$13,A3326,,D3326)),0,(PV($E$13,A3326,,D3326)))</f>
        <v/>
      </c>
      <c r="AW3325" s="161">
        <f>+IF(ISERROR(PV($E$13,A3326,,#REF!)),0,(PV($E$13,A3326,,#REF!)))</f>
        <v/>
      </c>
    </row>
    <row r="3326">
      <c r="AV3326" s="161">
        <f>+IF(ISERROR(PV($E$13,A3327,,D3327)),0,(PV($E$13,A3327,,D3327)))</f>
        <v/>
      </c>
      <c r="AW3326" s="161">
        <f>+IF(ISERROR(PV($E$13,A3327,,#REF!)),0,(PV($E$13,A3327,,#REF!)))</f>
        <v/>
      </c>
    </row>
    <row r="3327">
      <c r="AV3327" s="161">
        <f>+IF(ISERROR(PV($E$13,A3328,,D3328)),0,(PV($E$13,A3328,,D3328)))</f>
        <v/>
      </c>
      <c r="AW3327" s="161">
        <f>+IF(ISERROR(PV($E$13,A3328,,#REF!)),0,(PV($E$13,A3328,,#REF!)))</f>
        <v/>
      </c>
    </row>
    <row r="3328">
      <c r="AV3328" s="161">
        <f>+IF(ISERROR(PV($E$13,A3329,,D3329)),0,(PV($E$13,A3329,,D3329)))</f>
        <v/>
      </c>
      <c r="AW3328" s="161">
        <f>+IF(ISERROR(PV($E$13,A3329,,#REF!)),0,(PV($E$13,A3329,,#REF!)))</f>
        <v/>
      </c>
    </row>
    <row r="3329">
      <c r="AV3329" s="161">
        <f>+IF(ISERROR(PV($E$13,A3330,,D3330)),0,(PV($E$13,A3330,,D3330)))</f>
        <v/>
      </c>
      <c r="AW3329" s="161">
        <f>+IF(ISERROR(PV($E$13,A3330,,#REF!)),0,(PV($E$13,A3330,,#REF!)))</f>
        <v/>
      </c>
    </row>
    <row r="3330">
      <c r="AV3330" s="161">
        <f>+IF(ISERROR(PV($E$13,A3331,,D3331)),0,(PV($E$13,A3331,,D3331)))</f>
        <v/>
      </c>
      <c r="AW3330" s="161">
        <f>+IF(ISERROR(PV($E$13,A3331,,#REF!)),0,(PV($E$13,A3331,,#REF!)))</f>
        <v/>
      </c>
    </row>
    <row r="3331">
      <c r="AV3331" s="161">
        <f>+IF(ISERROR(PV($E$13,A3332,,D3332)),0,(PV($E$13,A3332,,D3332)))</f>
        <v/>
      </c>
      <c r="AW3331" s="161">
        <f>+IF(ISERROR(PV($E$13,A3332,,#REF!)),0,(PV($E$13,A3332,,#REF!)))</f>
        <v/>
      </c>
    </row>
    <row r="3332">
      <c r="AV3332" s="161">
        <f>+IF(ISERROR(PV($E$13,A3333,,D3333)),0,(PV($E$13,A3333,,D3333)))</f>
        <v/>
      </c>
      <c r="AW3332" s="161">
        <f>+IF(ISERROR(PV($E$13,A3333,,#REF!)),0,(PV($E$13,A3333,,#REF!)))</f>
        <v/>
      </c>
    </row>
    <row r="3333">
      <c r="AV3333" s="161">
        <f>+IF(ISERROR(PV($E$13,A3334,,D3334)),0,(PV($E$13,A3334,,D3334)))</f>
        <v/>
      </c>
      <c r="AW3333" s="161">
        <f>+IF(ISERROR(PV($E$13,A3334,,#REF!)),0,(PV($E$13,A3334,,#REF!)))</f>
        <v/>
      </c>
    </row>
    <row r="3334">
      <c r="AV3334" s="161">
        <f>+IF(ISERROR(PV($E$13,A3335,,D3335)),0,(PV($E$13,A3335,,D3335)))</f>
        <v/>
      </c>
      <c r="AW3334" s="161">
        <f>+IF(ISERROR(PV($E$13,A3335,,#REF!)),0,(PV($E$13,A3335,,#REF!)))</f>
        <v/>
      </c>
    </row>
    <row r="3335">
      <c r="AV3335" s="161">
        <f>+IF(ISERROR(PV($E$13,A3336,,D3336)),0,(PV($E$13,A3336,,D3336)))</f>
        <v/>
      </c>
      <c r="AW3335" s="161">
        <f>+IF(ISERROR(PV($E$13,A3336,,#REF!)),0,(PV($E$13,A3336,,#REF!)))</f>
        <v/>
      </c>
    </row>
    <row r="3336">
      <c r="AV3336" s="161">
        <f>+IF(ISERROR(PV($E$13,A3337,,D3337)),0,(PV($E$13,A3337,,D3337)))</f>
        <v/>
      </c>
      <c r="AW3336" s="161">
        <f>+IF(ISERROR(PV($E$13,A3337,,#REF!)),0,(PV($E$13,A3337,,#REF!)))</f>
        <v/>
      </c>
    </row>
    <row r="3337">
      <c r="AV3337" s="161">
        <f>+IF(ISERROR(PV($E$13,A3338,,D3338)),0,(PV($E$13,A3338,,D3338)))</f>
        <v/>
      </c>
      <c r="AW3337" s="161">
        <f>+IF(ISERROR(PV($E$13,A3338,,#REF!)),0,(PV($E$13,A3338,,#REF!)))</f>
        <v/>
      </c>
    </row>
    <row r="3338">
      <c r="AV3338" s="161">
        <f>+IF(ISERROR(PV($E$13,A3339,,D3339)),0,(PV($E$13,A3339,,D3339)))</f>
        <v/>
      </c>
      <c r="AW3338" s="161">
        <f>+IF(ISERROR(PV($E$13,A3339,,#REF!)),0,(PV($E$13,A3339,,#REF!)))</f>
        <v/>
      </c>
    </row>
    <row r="3339">
      <c r="AV3339" s="161">
        <f>+IF(ISERROR(PV($E$13,A3340,,D3340)),0,(PV($E$13,A3340,,D3340)))</f>
        <v/>
      </c>
      <c r="AW3339" s="161">
        <f>+IF(ISERROR(PV($E$13,A3340,,#REF!)),0,(PV($E$13,A3340,,#REF!)))</f>
        <v/>
      </c>
    </row>
    <row r="3340">
      <c r="AV3340" s="161">
        <f>+IF(ISERROR(PV($E$13,A3341,,D3341)),0,(PV($E$13,A3341,,D3341)))</f>
        <v/>
      </c>
      <c r="AW3340" s="161">
        <f>+IF(ISERROR(PV($E$13,A3341,,#REF!)),0,(PV($E$13,A3341,,#REF!)))</f>
        <v/>
      </c>
    </row>
    <row r="3341">
      <c r="AV3341" s="161">
        <f>+IF(ISERROR(PV($E$13,A3342,,D3342)),0,(PV($E$13,A3342,,D3342)))</f>
        <v/>
      </c>
      <c r="AW3341" s="161">
        <f>+IF(ISERROR(PV($E$13,A3342,,#REF!)),0,(PV($E$13,A3342,,#REF!)))</f>
        <v/>
      </c>
    </row>
    <row r="3342">
      <c r="AV3342" s="161">
        <f>+IF(ISERROR(PV($E$13,A3343,,D3343)),0,(PV($E$13,A3343,,D3343)))</f>
        <v/>
      </c>
      <c r="AW3342" s="161">
        <f>+IF(ISERROR(PV($E$13,A3343,,#REF!)),0,(PV($E$13,A3343,,#REF!)))</f>
        <v/>
      </c>
    </row>
    <row r="3343">
      <c r="AV3343" s="161">
        <f>+IF(ISERROR(PV($E$13,A3344,,D3344)),0,(PV($E$13,A3344,,D3344)))</f>
        <v/>
      </c>
      <c r="AW3343" s="161">
        <f>+IF(ISERROR(PV($E$13,A3344,,#REF!)),0,(PV($E$13,A3344,,#REF!)))</f>
        <v/>
      </c>
    </row>
    <row r="3344">
      <c r="AV3344" s="161">
        <f>+IF(ISERROR(PV($E$13,A3345,,D3345)),0,(PV($E$13,A3345,,D3345)))</f>
        <v/>
      </c>
      <c r="AW3344" s="161">
        <f>+IF(ISERROR(PV($E$13,A3345,,#REF!)),0,(PV($E$13,A3345,,#REF!)))</f>
        <v/>
      </c>
    </row>
    <row r="3345">
      <c r="AV3345" s="161">
        <f>+IF(ISERROR(PV($E$13,A3346,,D3346)),0,(PV($E$13,A3346,,D3346)))</f>
        <v/>
      </c>
      <c r="AW3345" s="161">
        <f>+IF(ISERROR(PV($E$13,A3346,,#REF!)),0,(PV($E$13,A3346,,#REF!)))</f>
        <v/>
      </c>
    </row>
    <row r="3346">
      <c r="AV3346" s="161">
        <f>+IF(ISERROR(PV($E$13,A3347,,D3347)),0,(PV($E$13,A3347,,D3347)))</f>
        <v/>
      </c>
      <c r="AW3346" s="161">
        <f>+IF(ISERROR(PV($E$13,A3347,,#REF!)),0,(PV($E$13,A3347,,#REF!)))</f>
        <v/>
      </c>
    </row>
    <row r="3347">
      <c r="AV3347" s="161">
        <f>+IF(ISERROR(PV($E$13,A3348,,D3348)),0,(PV($E$13,A3348,,D3348)))</f>
        <v/>
      </c>
      <c r="AW3347" s="161">
        <f>+IF(ISERROR(PV($E$13,A3348,,#REF!)),0,(PV($E$13,A3348,,#REF!)))</f>
        <v/>
      </c>
    </row>
    <row r="3348">
      <c r="AV3348" s="161">
        <f>+IF(ISERROR(PV($E$13,A3349,,D3349)),0,(PV($E$13,A3349,,D3349)))</f>
        <v/>
      </c>
      <c r="AW3348" s="161">
        <f>+IF(ISERROR(PV($E$13,A3349,,#REF!)),0,(PV($E$13,A3349,,#REF!)))</f>
        <v/>
      </c>
    </row>
    <row r="3349">
      <c r="AV3349" s="161">
        <f>+IF(ISERROR(PV($E$13,A3350,,D3350)),0,(PV($E$13,A3350,,D3350)))</f>
        <v/>
      </c>
      <c r="AW3349" s="161">
        <f>+IF(ISERROR(PV($E$13,A3350,,#REF!)),0,(PV($E$13,A3350,,#REF!)))</f>
        <v/>
      </c>
    </row>
    <row r="3350">
      <c r="AV3350" s="161">
        <f>+IF(ISERROR(PV($E$13,A3351,,D3351)),0,(PV($E$13,A3351,,D3351)))</f>
        <v/>
      </c>
      <c r="AW3350" s="161">
        <f>+IF(ISERROR(PV($E$13,A3351,,#REF!)),0,(PV($E$13,A3351,,#REF!)))</f>
        <v/>
      </c>
    </row>
    <row r="3351">
      <c r="AV3351" s="161">
        <f>+IF(ISERROR(PV($E$13,A3352,,D3352)),0,(PV($E$13,A3352,,D3352)))</f>
        <v/>
      </c>
      <c r="AW3351" s="161">
        <f>+IF(ISERROR(PV($E$13,A3352,,#REF!)),0,(PV($E$13,A3352,,#REF!)))</f>
        <v/>
      </c>
    </row>
    <row r="3352">
      <c r="AV3352" s="161">
        <f>+IF(ISERROR(PV($E$13,A3353,,D3353)),0,(PV($E$13,A3353,,D3353)))</f>
        <v/>
      </c>
      <c r="AW3352" s="161">
        <f>+IF(ISERROR(PV($E$13,A3353,,#REF!)),0,(PV($E$13,A3353,,#REF!)))</f>
        <v/>
      </c>
    </row>
    <row r="3353">
      <c r="AV3353" s="161">
        <f>+IF(ISERROR(PV($E$13,A3354,,D3354)),0,(PV($E$13,A3354,,D3354)))</f>
        <v/>
      </c>
      <c r="AW3353" s="161">
        <f>+IF(ISERROR(PV($E$13,A3354,,#REF!)),0,(PV($E$13,A3354,,#REF!)))</f>
        <v/>
      </c>
    </row>
    <row r="3354">
      <c r="AV3354" s="161">
        <f>+IF(ISERROR(PV($E$13,A3355,,D3355)),0,(PV($E$13,A3355,,D3355)))</f>
        <v/>
      </c>
      <c r="AW3354" s="161">
        <f>+IF(ISERROR(PV($E$13,A3355,,#REF!)),0,(PV($E$13,A3355,,#REF!)))</f>
        <v/>
      </c>
    </row>
    <row r="3355">
      <c r="AV3355" s="161">
        <f>+IF(ISERROR(PV($E$13,A3356,,D3356)),0,(PV($E$13,A3356,,D3356)))</f>
        <v/>
      </c>
      <c r="AW3355" s="161">
        <f>+IF(ISERROR(PV($E$13,A3356,,#REF!)),0,(PV($E$13,A3356,,#REF!)))</f>
        <v/>
      </c>
    </row>
    <row r="3356">
      <c r="AV3356" s="161">
        <f>+IF(ISERROR(PV($E$13,A3357,,D3357)),0,(PV($E$13,A3357,,D3357)))</f>
        <v/>
      </c>
      <c r="AW3356" s="161">
        <f>+IF(ISERROR(PV($E$13,A3357,,#REF!)),0,(PV($E$13,A3357,,#REF!)))</f>
        <v/>
      </c>
    </row>
    <row r="3357">
      <c r="AV3357" s="161">
        <f>+IF(ISERROR(PV($E$13,A3358,,D3358)),0,(PV($E$13,A3358,,D3358)))</f>
        <v/>
      </c>
      <c r="AW3357" s="161">
        <f>+IF(ISERROR(PV($E$13,A3358,,#REF!)),0,(PV($E$13,A3358,,#REF!)))</f>
        <v/>
      </c>
    </row>
    <row r="3358">
      <c r="AV3358" s="161">
        <f>+IF(ISERROR(PV($E$13,A3359,,D3359)),0,(PV($E$13,A3359,,D3359)))</f>
        <v/>
      </c>
      <c r="AW3358" s="161">
        <f>+IF(ISERROR(PV($E$13,A3359,,#REF!)),0,(PV($E$13,A3359,,#REF!)))</f>
        <v/>
      </c>
    </row>
    <row r="3359">
      <c r="AV3359" s="161">
        <f>+IF(ISERROR(PV($E$13,A3360,,D3360)),0,(PV($E$13,A3360,,D3360)))</f>
        <v/>
      </c>
      <c r="AW3359" s="161">
        <f>+IF(ISERROR(PV($E$13,A3360,,#REF!)),0,(PV($E$13,A3360,,#REF!)))</f>
        <v/>
      </c>
    </row>
    <row r="3360">
      <c r="AV3360" s="161">
        <f>+IF(ISERROR(PV($E$13,A3361,,D3361)),0,(PV($E$13,A3361,,D3361)))</f>
        <v/>
      </c>
      <c r="AW3360" s="161">
        <f>+IF(ISERROR(PV($E$13,A3361,,#REF!)),0,(PV($E$13,A3361,,#REF!)))</f>
        <v/>
      </c>
    </row>
    <row r="3361">
      <c r="AV3361" s="161">
        <f>+IF(ISERROR(PV($E$13,A3362,,D3362)),0,(PV($E$13,A3362,,D3362)))</f>
        <v/>
      </c>
      <c r="AW3361" s="161">
        <f>+IF(ISERROR(PV($E$13,A3362,,#REF!)),0,(PV($E$13,A3362,,#REF!)))</f>
        <v/>
      </c>
    </row>
    <row r="3362">
      <c r="AV3362" s="161">
        <f>+IF(ISERROR(PV($E$13,A3363,,D3363)),0,(PV($E$13,A3363,,D3363)))</f>
        <v/>
      </c>
      <c r="AW3362" s="161">
        <f>+IF(ISERROR(PV($E$13,A3363,,#REF!)),0,(PV($E$13,A3363,,#REF!)))</f>
        <v/>
      </c>
    </row>
    <row r="3363">
      <c r="AV3363" s="161">
        <f>+IF(ISERROR(PV($E$13,A3364,,D3364)),0,(PV($E$13,A3364,,D3364)))</f>
        <v/>
      </c>
      <c r="AW3363" s="161">
        <f>+IF(ISERROR(PV($E$13,A3364,,#REF!)),0,(PV($E$13,A3364,,#REF!)))</f>
        <v/>
      </c>
    </row>
    <row r="3364">
      <c r="AV3364" s="161">
        <f>+IF(ISERROR(PV($E$13,A3365,,D3365)),0,(PV($E$13,A3365,,D3365)))</f>
        <v/>
      </c>
      <c r="AW3364" s="161">
        <f>+IF(ISERROR(PV($E$13,A3365,,#REF!)),0,(PV($E$13,A3365,,#REF!)))</f>
        <v/>
      </c>
    </row>
    <row r="3365">
      <c r="AV3365" s="161">
        <f>+IF(ISERROR(PV($E$13,A3366,,D3366)),0,(PV($E$13,A3366,,D3366)))</f>
        <v/>
      </c>
      <c r="AW3365" s="161">
        <f>+IF(ISERROR(PV($E$13,A3366,,#REF!)),0,(PV($E$13,A3366,,#REF!)))</f>
        <v/>
      </c>
    </row>
    <row r="3366">
      <c r="AV3366" s="161">
        <f>+IF(ISERROR(PV($E$13,A3367,,D3367)),0,(PV($E$13,A3367,,D3367)))</f>
        <v/>
      </c>
      <c r="AW3366" s="161">
        <f>+IF(ISERROR(PV($E$13,A3367,,#REF!)),0,(PV($E$13,A3367,,#REF!)))</f>
        <v/>
      </c>
    </row>
    <row r="3367">
      <c r="AV3367" s="161">
        <f>+IF(ISERROR(PV($E$13,A3368,,D3368)),0,(PV($E$13,A3368,,D3368)))</f>
        <v/>
      </c>
      <c r="AW3367" s="161">
        <f>+IF(ISERROR(PV($E$13,A3368,,#REF!)),0,(PV($E$13,A3368,,#REF!)))</f>
        <v/>
      </c>
    </row>
    <row r="3368">
      <c r="AV3368" s="161">
        <f>+IF(ISERROR(PV($E$13,A3369,,D3369)),0,(PV($E$13,A3369,,D3369)))</f>
        <v/>
      </c>
      <c r="AW3368" s="161">
        <f>+IF(ISERROR(PV($E$13,A3369,,#REF!)),0,(PV($E$13,A3369,,#REF!)))</f>
        <v/>
      </c>
    </row>
    <row r="3369">
      <c r="AV3369" s="161">
        <f>+IF(ISERROR(PV($E$13,A3370,,D3370)),0,(PV($E$13,A3370,,D3370)))</f>
        <v/>
      </c>
      <c r="AW3369" s="161">
        <f>+IF(ISERROR(PV($E$13,A3370,,#REF!)),0,(PV($E$13,A3370,,#REF!)))</f>
        <v/>
      </c>
    </row>
    <row r="3370">
      <c r="AV3370" s="161">
        <f>+IF(ISERROR(PV($E$13,A3371,,D3371)),0,(PV($E$13,A3371,,D3371)))</f>
        <v/>
      </c>
      <c r="AW3370" s="161">
        <f>+IF(ISERROR(PV($E$13,A3371,,#REF!)),0,(PV($E$13,A3371,,#REF!)))</f>
        <v/>
      </c>
    </row>
    <row r="3371">
      <c r="AV3371" s="161">
        <f>+IF(ISERROR(PV($E$13,A3372,,D3372)),0,(PV($E$13,A3372,,D3372)))</f>
        <v/>
      </c>
      <c r="AW3371" s="161">
        <f>+IF(ISERROR(PV($E$13,A3372,,#REF!)),0,(PV($E$13,A3372,,#REF!)))</f>
        <v/>
      </c>
    </row>
    <row r="3372">
      <c r="AV3372" s="161">
        <f>+IF(ISERROR(PV($E$13,A3373,,D3373)),0,(PV($E$13,A3373,,D3373)))</f>
        <v/>
      </c>
      <c r="AW3372" s="161">
        <f>+IF(ISERROR(PV($E$13,A3373,,#REF!)),0,(PV($E$13,A3373,,#REF!)))</f>
        <v/>
      </c>
    </row>
    <row r="3373">
      <c r="AV3373" s="161">
        <f>+IF(ISERROR(PV($E$13,A3374,,D3374)),0,(PV($E$13,A3374,,D3374)))</f>
        <v/>
      </c>
      <c r="AW3373" s="161">
        <f>+IF(ISERROR(PV($E$13,A3374,,#REF!)),0,(PV($E$13,A3374,,#REF!)))</f>
        <v/>
      </c>
    </row>
    <row r="3374">
      <c r="AV3374" s="161">
        <f>+IF(ISERROR(PV($E$13,A3375,,D3375)),0,(PV($E$13,A3375,,D3375)))</f>
        <v/>
      </c>
      <c r="AW3374" s="161">
        <f>+IF(ISERROR(PV($E$13,A3375,,#REF!)),0,(PV($E$13,A3375,,#REF!)))</f>
        <v/>
      </c>
    </row>
    <row r="3375">
      <c r="AV3375" s="161">
        <f>+IF(ISERROR(PV($E$13,A3376,,D3376)),0,(PV($E$13,A3376,,D3376)))</f>
        <v/>
      </c>
      <c r="AW3375" s="161">
        <f>+IF(ISERROR(PV($E$13,A3376,,#REF!)),0,(PV($E$13,A3376,,#REF!)))</f>
        <v/>
      </c>
    </row>
    <row r="3376">
      <c r="AV3376" s="161">
        <f>+IF(ISERROR(PV($E$13,A3377,,D3377)),0,(PV($E$13,A3377,,D3377)))</f>
        <v/>
      </c>
      <c r="AW3376" s="161">
        <f>+IF(ISERROR(PV($E$13,A3377,,#REF!)),0,(PV($E$13,A3377,,#REF!)))</f>
        <v/>
      </c>
    </row>
    <row r="3377">
      <c r="AV3377" s="161">
        <f>+IF(ISERROR(PV($E$13,A3378,,D3378)),0,(PV($E$13,A3378,,D3378)))</f>
        <v/>
      </c>
      <c r="AW3377" s="161">
        <f>+IF(ISERROR(PV($E$13,A3378,,#REF!)),0,(PV($E$13,A3378,,#REF!)))</f>
        <v/>
      </c>
    </row>
    <row r="3378">
      <c r="AV3378" s="161">
        <f>+IF(ISERROR(PV($E$13,A3379,,D3379)),0,(PV($E$13,A3379,,D3379)))</f>
        <v/>
      </c>
      <c r="AW3378" s="161">
        <f>+IF(ISERROR(PV($E$13,A3379,,#REF!)),0,(PV($E$13,A3379,,#REF!)))</f>
        <v/>
      </c>
    </row>
    <row r="3379">
      <c r="AV3379" s="161">
        <f>+IF(ISERROR(PV($E$13,A3380,,D3380)),0,(PV($E$13,A3380,,D3380)))</f>
        <v/>
      </c>
      <c r="AW3379" s="161">
        <f>+IF(ISERROR(PV($E$13,A3380,,#REF!)),0,(PV($E$13,A3380,,#REF!)))</f>
        <v/>
      </c>
    </row>
    <row r="3380">
      <c r="AV3380" s="161">
        <f>+IF(ISERROR(PV($E$13,A3381,,D3381)),0,(PV($E$13,A3381,,D3381)))</f>
        <v/>
      </c>
      <c r="AW3380" s="161">
        <f>+IF(ISERROR(PV($E$13,A3381,,#REF!)),0,(PV($E$13,A3381,,#REF!)))</f>
        <v/>
      </c>
    </row>
    <row r="3381">
      <c r="AV3381" s="161">
        <f>+IF(ISERROR(PV($E$13,A3382,,D3382)),0,(PV($E$13,A3382,,D3382)))</f>
        <v/>
      </c>
      <c r="AW3381" s="161">
        <f>+IF(ISERROR(PV($E$13,A3382,,#REF!)),0,(PV($E$13,A3382,,#REF!)))</f>
        <v/>
      </c>
    </row>
    <row r="3382">
      <c r="AV3382" s="161">
        <f>+IF(ISERROR(PV($E$13,A3383,,D3383)),0,(PV($E$13,A3383,,D3383)))</f>
        <v/>
      </c>
      <c r="AW3382" s="161">
        <f>+IF(ISERROR(PV($E$13,A3383,,#REF!)),0,(PV($E$13,A3383,,#REF!)))</f>
        <v/>
      </c>
    </row>
    <row r="3383">
      <c r="AV3383" s="161">
        <f>+IF(ISERROR(PV($E$13,A3384,,D3384)),0,(PV($E$13,A3384,,D3384)))</f>
        <v/>
      </c>
      <c r="AW3383" s="161">
        <f>+IF(ISERROR(PV($E$13,A3384,,#REF!)),0,(PV($E$13,A3384,,#REF!)))</f>
        <v/>
      </c>
    </row>
    <row r="3384">
      <c r="AV3384" s="161">
        <f>+IF(ISERROR(PV($E$13,A3385,,D3385)),0,(PV($E$13,A3385,,D3385)))</f>
        <v/>
      </c>
      <c r="AW3384" s="161">
        <f>+IF(ISERROR(PV($E$13,A3385,,#REF!)),0,(PV($E$13,A3385,,#REF!)))</f>
        <v/>
      </c>
    </row>
    <row r="3385">
      <c r="AV3385" s="161">
        <f>+IF(ISERROR(PV($E$13,A3386,,D3386)),0,(PV($E$13,A3386,,D3386)))</f>
        <v/>
      </c>
      <c r="AW3385" s="161">
        <f>+IF(ISERROR(PV($E$13,A3386,,#REF!)),0,(PV($E$13,A3386,,#REF!)))</f>
        <v/>
      </c>
    </row>
    <row r="3386">
      <c r="AV3386" s="161">
        <f>+IF(ISERROR(PV($E$13,A3387,,D3387)),0,(PV($E$13,A3387,,D3387)))</f>
        <v/>
      </c>
      <c r="AW3386" s="161">
        <f>+IF(ISERROR(PV($E$13,A3387,,#REF!)),0,(PV($E$13,A3387,,#REF!)))</f>
        <v/>
      </c>
    </row>
    <row r="3387">
      <c r="AV3387" s="161">
        <f>+IF(ISERROR(PV($E$13,A3388,,D3388)),0,(PV($E$13,A3388,,D3388)))</f>
        <v/>
      </c>
      <c r="AW3387" s="161">
        <f>+IF(ISERROR(PV($E$13,A3388,,#REF!)),0,(PV($E$13,A3388,,#REF!)))</f>
        <v/>
      </c>
    </row>
    <row r="3388">
      <c r="AV3388" s="161">
        <f>+IF(ISERROR(PV($E$13,A3389,,D3389)),0,(PV($E$13,A3389,,D3389)))</f>
        <v/>
      </c>
      <c r="AW3388" s="161">
        <f>+IF(ISERROR(PV($E$13,A3389,,#REF!)),0,(PV($E$13,A3389,,#REF!)))</f>
        <v/>
      </c>
    </row>
    <row r="3389">
      <c r="AV3389" s="161">
        <f>+IF(ISERROR(PV($E$13,A3390,,D3390)),0,(PV($E$13,A3390,,D3390)))</f>
        <v/>
      </c>
      <c r="AW3389" s="161">
        <f>+IF(ISERROR(PV($E$13,A3390,,#REF!)),0,(PV($E$13,A3390,,#REF!)))</f>
        <v/>
      </c>
    </row>
    <row r="3390">
      <c r="AV3390" s="161">
        <f>+IF(ISERROR(PV($E$13,A3391,,D3391)),0,(PV($E$13,A3391,,D3391)))</f>
        <v/>
      </c>
      <c r="AW3390" s="161">
        <f>+IF(ISERROR(PV($E$13,A3391,,#REF!)),0,(PV($E$13,A3391,,#REF!)))</f>
        <v/>
      </c>
    </row>
    <row r="3391">
      <c r="AV3391" s="161">
        <f>+IF(ISERROR(PV($E$13,A3392,,D3392)),0,(PV($E$13,A3392,,D3392)))</f>
        <v/>
      </c>
      <c r="AW3391" s="161">
        <f>+IF(ISERROR(PV($E$13,A3392,,#REF!)),0,(PV($E$13,A3392,,#REF!)))</f>
        <v/>
      </c>
    </row>
    <row r="3392">
      <c r="AV3392" s="161">
        <f>+IF(ISERROR(PV($E$13,A3393,,D3393)),0,(PV($E$13,A3393,,D3393)))</f>
        <v/>
      </c>
      <c r="AW3392" s="161">
        <f>+IF(ISERROR(PV($E$13,A3393,,#REF!)),0,(PV($E$13,A3393,,#REF!)))</f>
        <v/>
      </c>
    </row>
    <row r="3393">
      <c r="AV3393" s="161">
        <f>+IF(ISERROR(PV($E$13,A3394,,D3394)),0,(PV($E$13,A3394,,D3394)))</f>
        <v/>
      </c>
      <c r="AW3393" s="161">
        <f>+IF(ISERROR(PV($E$13,A3394,,#REF!)),0,(PV($E$13,A3394,,#REF!)))</f>
        <v/>
      </c>
    </row>
    <row r="3394">
      <c r="AV3394" s="161">
        <f>+IF(ISERROR(PV($E$13,A3395,,D3395)),0,(PV($E$13,A3395,,D3395)))</f>
        <v/>
      </c>
      <c r="AW3394" s="161">
        <f>+IF(ISERROR(PV($E$13,A3395,,#REF!)),0,(PV($E$13,A3395,,#REF!)))</f>
        <v/>
      </c>
    </row>
    <row r="3395">
      <c r="AV3395" s="161">
        <f>+IF(ISERROR(PV($E$13,A3396,,D3396)),0,(PV($E$13,A3396,,D3396)))</f>
        <v/>
      </c>
      <c r="AW3395" s="161">
        <f>+IF(ISERROR(PV($E$13,A3396,,#REF!)),0,(PV($E$13,A3396,,#REF!)))</f>
        <v/>
      </c>
    </row>
    <row r="3396">
      <c r="AV3396" s="161">
        <f>+IF(ISERROR(PV($E$13,A3397,,D3397)),0,(PV($E$13,A3397,,D3397)))</f>
        <v/>
      </c>
      <c r="AW3396" s="161">
        <f>+IF(ISERROR(PV($E$13,A3397,,#REF!)),0,(PV($E$13,A3397,,#REF!)))</f>
        <v/>
      </c>
    </row>
    <row r="3397">
      <c r="AV3397" s="161">
        <f>+IF(ISERROR(PV($E$13,A3398,,D3398)),0,(PV($E$13,A3398,,D3398)))</f>
        <v/>
      </c>
      <c r="AW3397" s="161">
        <f>+IF(ISERROR(PV($E$13,A3398,,#REF!)),0,(PV($E$13,A3398,,#REF!)))</f>
        <v/>
      </c>
    </row>
    <row r="3398">
      <c r="AV3398" s="161">
        <f>+IF(ISERROR(PV($E$13,A3399,,D3399)),0,(PV($E$13,A3399,,D3399)))</f>
        <v/>
      </c>
      <c r="AW3398" s="161">
        <f>+IF(ISERROR(PV($E$13,A3399,,#REF!)),0,(PV($E$13,A3399,,#REF!)))</f>
        <v/>
      </c>
    </row>
    <row r="3399">
      <c r="AV3399" s="161">
        <f>+IF(ISERROR(PV($E$13,A3400,,D3400)),0,(PV($E$13,A3400,,D3400)))</f>
        <v/>
      </c>
      <c r="AW3399" s="161">
        <f>+IF(ISERROR(PV($E$13,A3400,,#REF!)),0,(PV($E$13,A3400,,#REF!)))</f>
        <v/>
      </c>
    </row>
    <row r="3400">
      <c r="AV3400" s="161">
        <f>+IF(ISERROR(PV($E$13,A3401,,D3401)),0,(PV($E$13,A3401,,D3401)))</f>
        <v/>
      </c>
      <c r="AW3400" s="161">
        <f>+IF(ISERROR(PV($E$13,A3401,,#REF!)),0,(PV($E$13,A3401,,#REF!)))</f>
        <v/>
      </c>
    </row>
    <row r="3401">
      <c r="AV3401" s="161">
        <f>+IF(ISERROR(PV($E$13,A3402,,D3402)),0,(PV($E$13,A3402,,D3402)))</f>
        <v/>
      </c>
      <c r="AW3401" s="161">
        <f>+IF(ISERROR(PV($E$13,A3402,,#REF!)),0,(PV($E$13,A3402,,#REF!)))</f>
        <v/>
      </c>
    </row>
    <row r="3402">
      <c r="AV3402" s="161">
        <f>+IF(ISERROR(PV($E$13,A3403,,D3403)),0,(PV($E$13,A3403,,D3403)))</f>
        <v/>
      </c>
      <c r="AW3402" s="161">
        <f>+IF(ISERROR(PV($E$13,A3403,,#REF!)),0,(PV($E$13,A3403,,#REF!)))</f>
        <v/>
      </c>
    </row>
    <row r="3403">
      <c r="AV3403" s="161">
        <f>+IF(ISERROR(PV($E$13,A3404,,D3404)),0,(PV($E$13,A3404,,D3404)))</f>
        <v/>
      </c>
      <c r="AW3403" s="161">
        <f>+IF(ISERROR(PV($E$13,A3404,,#REF!)),0,(PV($E$13,A3404,,#REF!)))</f>
        <v/>
      </c>
    </row>
    <row r="3404">
      <c r="AV3404" s="161">
        <f>+IF(ISERROR(PV($E$13,A3405,,D3405)),0,(PV($E$13,A3405,,D3405)))</f>
        <v/>
      </c>
      <c r="AW3404" s="161">
        <f>+IF(ISERROR(PV($E$13,A3405,,#REF!)),0,(PV($E$13,A3405,,#REF!)))</f>
        <v/>
      </c>
    </row>
    <row r="3405">
      <c r="AV3405" s="161">
        <f>+IF(ISERROR(PV($E$13,A3406,,D3406)),0,(PV($E$13,A3406,,D3406)))</f>
        <v/>
      </c>
      <c r="AW3405" s="161">
        <f>+IF(ISERROR(PV($E$13,A3406,,#REF!)),0,(PV($E$13,A3406,,#REF!)))</f>
        <v/>
      </c>
    </row>
    <row r="3406">
      <c r="AV3406" s="161">
        <f>+IF(ISERROR(PV($E$13,A3407,,D3407)),0,(PV($E$13,A3407,,D3407)))</f>
        <v/>
      </c>
      <c r="AW3406" s="161">
        <f>+IF(ISERROR(PV($E$13,A3407,,#REF!)),0,(PV($E$13,A3407,,#REF!)))</f>
        <v/>
      </c>
    </row>
    <row r="3407">
      <c r="AV3407" s="161">
        <f>+IF(ISERROR(PV($E$13,A3408,,D3408)),0,(PV($E$13,A3408,,D3408)))</f>
        <v/>
      </c>
      <c r="AW3407" s="161">
        <f>+IF(ISERROR(PV($E$13,A3408,,#REF!)),0,(PV($E$13,A3408,,#REF!)))</f>
        <v/>
      </c>
    </row>
    <row r="3408">
      <c r="AV3408" s="161">
        <f>+IF(ISERROR(PV($E$13,A3409,,D3409)),0,(PV($E$13,A3409,,D3409)))</f>
        <v/>
      </c>
      <c r="AW3408" s="161">
        <f>+IF(ISERROR(PV($E$13,A3409,,#REF!)),0,(PV($E$13,A3409,,#REF!)))</f>
        <v/>
      </c>
    </row>
    <row r="3409">
      <c r="AV3409" s="161">
        <f>+IF(ISERROR(PV($E$13,A3410,,D3410)),0,(PV($E$13,A3410,,D3410)))</f>
        <v/>
      </c>
      <c r="AW3409" s="161">
        <f>+IF(ISERROR(PV($E$13,A3410,,#REF!)),0,(PV($E$13,A3410,,#REF!)))</f>
        <v/>
      </c>
    </row>
    <row r="3410">
      <c r="AV3410" s="161">
        <f>+IF(ISERROR(PV($E$13,A3411,,D3411)),0,(PV($E$13,A3411,,D3411)))</f>
        <v/>
      </c>
      <c r="AW3410" s="161">
        <f>+IF(ISERROR(PV($E$13,A3411,,#REF!)),0,(PV($E$13,A3411,,#REF!)))</f>
        <v/>
      </c>
    </row>
    <row r="3411">
      <c r="AV3411" s="161">
        <f>+IF(ISERROR(PV($E$13,A3412,,D3412)),0,(PV($E$13,A3412,,D3412)))</f>
        <v/>
      </c>
      <c r="AW3411" s="161">
        <f>+IF(ISERROR(PV($E$13,A3412,,#REF!)),0,(PV($E$13,A3412,,#REF!)))</f>
        <v/>
      </c>
    </row>
    <row r="3412">
      <c r="AV3412" s="161">
        <f>+IF(ISERROR(PV($E$13,A3413,,D3413)),0,(PV($E$13,A3413,,D3413)))</f>
        <v/>
      </c>
      <c r="AW3412" s="161">
        <f>+IF(ISERROR(PV($E$13,A3413,,#REF!)),0,(PV($E$13,A3413,,#REF!)))</f>
        <v/>
      </c>
    </row>
    <row r="3413">
      <c r="AV3413" s="161">
        <f>+IF(ISERROR(PV($E$13,A3414,,D3414)),0,(PV($E$13,A3414,,D3414)))</f>
        <v/>
      </c>
      <c r="AW3413" s="161">
        <f>+IF(ISERROR(PV($E$13,A3414,,#REF!)),0,(PV($E$13,A3414,,#REF!)))</f>
        <v/>
      </c>
    </row>
    <row r="3414">
      <c r="AV3414" s="161">
        <f>+IF(ISERROR(PV($E$13,A3415,,D3415)),0,(PV($E$13,A3415,,D3415)))</f>
        <v/>
      </c>
      <c r="AW3414" s="161">
        <f>+IF(ISERROR(PV($E$13,A3415,,#REF!)),0,(PV($E$13,A3415,,#REF!)))</f>
        <v/>
      </c>
    </row>
    <row r="3415">
      <c r="AV3415" s="161">
        <f>+IF(ISERROR(PV($E$13,A3416,,D3416)),0,(PV($E$13,A3416,,D3416)))</f>
        <v/>
      </c>
      <c r="AW3415" s="161">
        <f>+IF(ISERROR(PV($E$13,A3416,,#REF!)),0,(PV($E$13,A3416,,#REF!)))</f>
        <v/>
      </c>
    </row>
    <row r="3416">
      <c r="AV3416" s="161">
        <f>+IF(ISERROR(PV($E$13,A3417,,D3417)),0,(PV($E$13,A3417,,D3417)))</f>
        <v/>
      </c>
      <c r="AW3416" s="161">
        <f>+IF(ISERROR(PV($E$13,A3417,,#REF!)),0,(PV($E$13,A3417,,#REF!)))</f>
        <v/>
      </c>
    </row>
    <row r="3417">
      <c r="AV3417" s="161">
        <f>+IF(ISERROR(PV($E$13,A3418,,D3418)),0,(PV($E$13,A3418,,D3418)))</f>
        <v/>
      </c>
      <c r="AW3417" s="161">
        <f>+IF(ISERROR(PV($E$13,A3418,,#REF!)),0,(PV($E$13,A3418,,#REF!)))</f>
        <v/>
      </c>
    </row>
    <row r="3418">
      <c r="AV3418" s="161">
        <f>+IF(ISERROR(PV($E$13,A3419,,D3419)),0,(PV($E$13,A3419,,D3419)))</f>
        <v/>
      </c>
      <c r="AW3418" s="161">
        <f>+IF(ISERROR(PV($E$13,A3419,,#REF!)),0,(PV($E$13,A3419,,#REF!)))</f>
        <v/>
      </c>
    </row>
    <row r="3419">
      <c r="AV3419" s="161">
        <f>+IF(ISERROR(PV($E$13,A3420,,D3420)),0,(PV($E$13,A3420,,D3420)))</f>
        <v/>
      </c>
      <c r="AW3419" s="161">
        <f>+IF(ISERROR(PV($E$13,A3420,,#REF!)),0,(PV($E$13,A3420,,#REF!)))</f>
        <v/>
      </c>
    </row>
    <row r="3420">
      <c r="AV3420" s="161">
        <f>+IF(ISERROR(PV($E$13,A3421,,D3421)),0,(PV($E$13,A3421,,D3421)))</f>
        <v/>
      </c>
      <c r="AW3420" s="161">
        <f>+IF(ISERROR(PV($E$13,A3421,,#REF!)),0,(PV($E$13,A3421,,#REF!)))</f>
        <v/>
      </c>
    </row>
    <row r="3421">
      <c r="AV3421" s="161">
        <f>+IF(ISERROR(PV($E$13,A3422,,D3422)),0,(PV($E$13,A3422,,D3422)))</f>
        <v/>
      </c>
      <c r="AW3421" s="161">
        <f>+IF(ISERROR(PV($E$13,A3422,,#REF!)),0,(PV($E$13,A3422,,#REF!)))</f>
        <v/>
      </c>
    </row>
    <row r="3422">
      <c r="AV3422" s="161">
        <f>+IF(ISERROR(PV($E$13,A3423,,D3423)),0,(PV($E$13,A3423,,D3423)))</f>
        <v/>
      </c>
      <c r="AW3422" s="161">
        <f>+IF(ISERROR(PV($E$13,A3423,,#REF!)),0,(PV($E$13,A3423,,#REF!)))</f>
        <v/>
      </c>
    </row>
    <row r="3423">
      <c r="AV3423" s="161">
        <f>+IF(ISERROR(PV($E$13,A3424,,D3424)),0,(PV($E$13,A3424,,D3424)))</f>
        <v/>
      </c>
      <c r="AW3423" s="161">
        <f>+IF(ISERROR(PV($E$13,A3424,,#REF!)),0,(PV($E$13,A3424,,#REF!)))</f>
        <v/>
      </c>
    </row>
    <row r="3424">
      <c r="AV3424" s="161">
        <f>+IF(ISERROR(PV($E$13,A3425,,D3425)),0,(PV($E$13,A3425,,D3425)))</f>
        <v/>
      </c>
      <c r="AW3424" s="161">
        <f>+IF(ISERROR(PV($E$13,A3425,,#REF!)),0,(PV($E$13,A3425,,#REF!)))</f>
        <v/>
      </c>
    </row>
    <row r="3425">
      <c r="AV3425" s="161">
        <f>+IF(ISERROR(PV($E$13,A3426,,D3426)),0,(PV($E$13,A3426,,D3426)))</f>
        <v/>
      </c>
      <c r="AW3425" s="161">
        <f>+IF(ISERROR(PV($E$13,A3426,,#REF!)),0,(PV($E$13,A3426,,#REF!)))</f>
        <v/>
      </c>
    </row>
    <row r="3426">
      <c r="AV3426" s="161">
        <f>+IF(ISERROR(PV($E$13,A3427,,D3427)),0,(PV($E$13,A3427,,D3427)))</f>
        <v/>
      </c>
      <c r="AW3426" s="161">
        <f>+IF(ISERROR(PV($E$13,A3427,,#REF!)),0,(PV($E$13,A3427,,#REF!)))</f>
        <v/>
      </c>
    </row>
    <row r="3427">
      <c r="AV3427" s="161">
        <f>+IF(ISERROR(PV($E$13,A3428,,D3428)),0,(PV($E$13,A3428,,D3428)))</f>
        <v/>
      </c>
      <c r="AW3427" s="161">
        <f>+IF(ISERROR(PV($E$13,A3428,,#REF!)),0,(PV($E$13,A3428,,#REF!)))</f>
        <v/>
      </c>
    </row>
    <row r="3428">
      <c r="AV3428" s="161">
        <f>+IF(ISERROR(PV($E$13,A3429,,D3429)),0,(PV($E$13,A3429,,D3429)))</f>
        <v/>
      </c>
      <c r="AW3428" s="161">
        <f>+IF(ISERROR(PV($E$13,A3429,,#REF!)),0,(PV($E$13,A3429,,#REF!)))</f>
        <v/>
      </c>
    </row>
    <row r="3429">
      <c r="AV3429" s="161">
        <f>+IF(ISERROR(PV($E$13,A3430,,D3430)),0,(PV($E$13,A3430,,D3430)))</f>
        <v/>
      </c>
      <c r="AW3429" s="161">
        <f>+IF(ISERROR(PV($E$13,A3430,,#REF!)),0,(PV($E$13,A3430,,#REF!)))</f>
        <v/>
      </c>
    </row>
    <row r="3430">
      <c r="AV3430" s="161">
        <f>+IF(ISERROR(PV($E$13,A3431,,D3431)),0,(PV($E$13,A3431,,D3431)))</f>
        <v/>
      </c>
      <c r="AW3430" s="161">
        <f>+IF(ISERROR(PV($E$13,A3431,,#REF!)),0,(PV($E$13,A3431,,#REF!)))</f>
        <v/>
      </c>
    </row>
    <row r="3431">
      <c r="AV3431" s="161">
        <f>+IF(ISERROR(PV($E$13,A3432,,D3432)),0,(PV($E$13,A3432,,D3432)))</f>
        <v/>
      </c>
      <c r="AW3431" s="161">
        <f>+IF(ISERROR(PV($E$13,A3432,,#REF!)),0,(PV($E$13,A3432,,#REF!)))</f>
        <v/>
      </c>
    </row>
    <row r="3432">
      <c r="AV3432" s="161">
        <f>+IF(ISERROR(PV($E$13,A3433,,D3433)),0,(PV($E$13,A3433,,D3433)))</f>
        <v/>
      </c>
      <c r="AW3432" s="161">
        <f>+IF(ISERROR(PV($E$13,A3433,,#REF!)),0,(PV($E$13,A3433,,#REF!)))</f>
        <v/>
      </c>
    </row>
    <row r="3433">
      <c r="AV3433" s="161">
        <f>+IF(ISERROR(PV($E$13,A3434,,D3434)),0,(PV($E$13,A3434,,D3434)))</f>
        <v/>
      </c>
      <c r="AW3433" s="161">
        <f>+IF(ISERROR(PV($E$13,A3434,,#REF!)),0,(PV($E$13,A3434,,#REF!)))</f>
        <v/>
      </c>
    </row>
    <row r="3434">
      <c r="AV3434" s="161">
        <f>+IF(ISERROR(PV($E$13,A3435,,D3435)),0,(PV($E$13,A3435,,D3435)))</f>
        <v/>
      </c>
      <c r="AW3434" s="161">
        <f>+IF(ISERROR(PV($E$13,A3435,,#REF!)),0,(PV($E$13,A3435,,#REF!)))</f>
        <v/>
      </c>
    </row>
    <row r="3435">
      <c r="AV3435" s="161">
        <f>+IF(ISERROR(PV($E$13,A3436,,D3436)),0,(PV($E$13,A3436,,D3436)))</f>
        <v/>
      </c>
      <c r="AW3435" s="161">
        <f>+IF(ISERROR(PV($E$13,A3436,,#REF!)),0,(PV($E$13,A3436,,#REF!)))</f>
        <v/>
      </c>
    </row>
    <row r="3436">
      <c r="AV3436" s="161">
        <f>+IF(ISERROR(PV($E$13,A3437,,D3437)),0,(PV($E$13,A3437,,D3437)))</f>
        <v/>
      </c>
      <c r="AW3436" s="161">
        <f>+IF(ISERROR(PV($E$13,A3437,,#REF!)),0,(PV($E$13,A3437,,#REF!)))</f>
        <v/>
      </c>
    </row>
    <row r="3437">
      <c r="AV3437" s="161">
        <f>+IF(ISERROR(PV($E$13,A3438,,D3438)),0,(PV($E$13,A3438,,D3438)))</f>
        <v/>
      </c>
      <c r="AW3437" s="161">
        <f>+IF(ISERROR(PV($E$13,A3438,,#REF!)),0,(PV($E$13,A3438,,#REF!)))</f>
        <v/>
      </c>
    </row>
    <row r="3438">
      <c r="AV3438" s="161">
        <f>+IF(ISERROR(PV($E$13,A3439,,D3439)),0,(PV($E$13,A3439,,D3439)))</f>
        <v/>
      </c>
      <c r="AW3438" s="161">
        <f>+IF(ISERROR(PV($E$13,A3439,,#REF!)),0,(PV($E$13,A3439,,#REF!)))</f>
        <v/>
      </c>
    </row>
    <row r="3439">
      <c r="AV3439" s="161">
        <f>+IF(ISERROR(PV($E$13,A3440,,D3440)),0,(PV($E$13,A3440,,D3440)))</f>
        <v/>
      </c>
      <c r="AW3439" s="161">
        <f>+IF(ISERROR(PV($E$13,A3440,,#REF!)),0,(PV($E$13,A3440,,#REF!)))</f>
        <v/>
      </c>
    </row>
    <row r="3440">
      <c r="AV3440" s="161">
        <f>+IF(ISERROR(PV($E$13,A3441,,D3441)),0,(PV($E$13,A3441,,D3441)))</f>
        <v/>
      </c>
      <c r="AW3440" s="161">
        <f>+IF(ISERROR(PV($E$13,A3441,,#REF!)),0,(PV($E$13,A3441,,#REF!)))</f>
        <v/>
      </c>
    </row>
    <row r="3441">
      <c r="AV3441" s="161">
        <f>+IF(ISERROR(PV($E$13,A3442,,D3442)),0,(PV($E$13,A3442,,D3442)))</f>
        <v/>
      </c>
      <c r="AW3441" s="161">
        <f>+IF(ISERROR(PV($E$13,A3442,,#REF!)),0,(PV($E$13,A3442,,#REF!)))</f>
        <v/>
      </c>
    </row>
    <row r="3442">
      <c r="AV3442" s="161">
        <f>+IF(ISERROR(PV($E$13,A3443,,D3443)),0,(PV($E$13,A3443,,D3443)))</f>
        <v/>
      </c>
      <c r="AW3442" s="161">
        <f>+IF(ISERROR(PV($E$13,A3443,,#REF!)),0,(PV($E$13,A3443,,#REF!)))</f>
        <v/>
      </c>
    </row>
    <row r="3443">
      <c r="AV3443" s="161">
        <f>+IF(ISERROR(PV($E$13,A3444,,D3444)),0,(PV($E$13,A3444,,D3444)))</f>
        <v/>
      </c>
      <c r="AW3443" s="161">
        <f>+IF(ISERROR(PV($E$13,A3444,,#REF!)),0,(PV($E$13,A3444,,#REF!)))</f>
        <v/>
      </c>
    </row>
    <row r="3444">
      <c r="AV3444" s="161">
        <f>+IF(ISERROR(PV($E$13,A3445,,D3445)),0,(PV($E$13,A3445,,D3445)))</f>
        <v/>
      </c>
      <c r="AW3444" s="161">
        <f>+IF(ISERROR(PV($E$13,A3445,,#REF!)),0,(PV($E$13,A3445,,#REF!)))</f>
        <v/>
      </c>
    </row>
    <row r="3445">
      <c r="AV3445" s="161">
        <f>+IF(ISERROR(PV($E$13,A3446,,D3446)),0,(PV($E$13,A3446,,D3446)))</f>
        <v/>
      </c>
      <c r="AW3445" s="161">
        <f>+IF(ISERROR(PV($E$13,A3446,,#REF!)),0,(PV($E$13,A3446,,#REF!)))</f>
        <v/>
      </c>
    </row>
    <row r="3446">
      <c r="AV3446" s="161">
        <f>+IF(ISERROR(PV($E$13,A3447,,D3447)),0,(PV($E$13,A3447,,D3447)))</f>
        <v/>
      </c>
      <c r="AW3446" s="161">
        <f>+IF(ISERROR(PV($E$13,A3447,,#REF!)),0,(PV($E$13,A3447,,#REF!)))</f>
        <v/>
      </c>
    </row>
    <row r="3447">
      <c r="AV3447" s="161">
        <f>+IF(ISERROR(PV($E$13,A3448,,D3448)),0,(PV($E$13,A3448,,D3448)))</f>
        <v/>
      </c>
      <c r="AW3447" s="161">
        <f>+IF(ISERROR(PV($E$13,A3448,,#REF!)),0,(PV($E$13,A3448,,#REF!)))</f>
        <v/>
      </c>
    </row>
    <row r="3448">
      <c r="AV3448" s="161">
        <f>+IF(ISERROR(PV($E$13,A3449,,D3449)),0,(PV($E$13,A3449,,D3449)))</f>
        <v/>
      </c>
      <c r="AW3448" s="161">
        <f>+IF(ISERROR(PV($E$13,A3449,,#REF!)),0,(PV($E$13,A3449,,#REF!)))</f>
        <v/>
      </c>
    </row>
    <row r="3449">
      <c r="AV3449" s="161">
        <f>+IF(ISERROR(PV($E$13,A3450,,D3450)),0,(PV($E$13,A3450,,D3450)))</f>
        <v/>
      </c>
      <c r="AW3449" s="161">
        <f>+IF(ISERROR(PV($E$13,A3450,,#REF!)),0,(PV($E$13,A3450,,#REF!)))</f>
        <v/>
      </c>
    </row>
    <row r="3450">
      <c r="AV3450" s="161">
        <f>+IF(ISERROR(PV($E$13,A3451,,D3451)),0,(PV($E$13,A3451,,D3451)))</f>
        <v/>
      </c>
      <c r="AW3450" s="161">
        <f>+IF(ISERROR(PV($E$13,A3451,,#REF!)),0,(PV($E$13,A3451,,#REF!)))</f>
        <v/>
      </c>
    </row>
    <row r="3451">
      <c r="AV3451" s="161">
        <f>+IF(ISERROR(PV($E$13,A3452,,D3452)),0,(PV($E$13,A3452,,D3452)))</f>
        <v/>
      </c>
      <c r="AW3451" s="161">
        <f>+IF(ISERROR(PV($E$13,A3452,,#REF!)),0,(PV($E$13,A3452,,#REF!)))</f>
        <v/>
      </c>
    </row>
    <row r="3452">
      <c r="AV3452" s="161">
        <f>+IF(ISERROR(PV($E$13,A3453,,D3453)),0,(PV($E$13,A3453,,D3453)))</f>
        <v/>
      </c>
      <c r="AW3452" s="161">
        <f>+IF(ISERROR(PV($E$13,A3453,,#REF!)),0,(PV($E$13,A3453,,#REF!)))</f>
        <v/>
      </c>
    </row>
    <row r="3453">
      <c r="AV3453" s="161">
        <f>+IF(ISERROR(PV($E$13,A3454,,D3454)),0,(PV($E$13,A3454,,D3454)))</f>
        <v/>
      </c>
      <c r="AW3453" s="161">
        <f>+IF(ISERROR(PV($E$13,A3454,,#REF!)),0,(PV($E$13,A3454,,#REF!)))</f>
        <v/>
      </c>
    </row>
    <row r="3454">
      <c r="AV3454" s="161">
        <f>+IF(ISERROR(PV($E$13,A3455,,D3455)),0,(PV($E$13,A3455,,D3455)))</f>
        <v/>
      </c>
      <c r="AW3454" s="161">
        <f>+IF(ISERROR(PV($E$13,A3455,,#REF!)),0,(PV($E$13,A3455,,#REF!)))</f>
        <v/>
      </c>
    </row>
    <row r="3455">
      <c r="AV3455" s="161">
        <f>+IF(ISERROR(PV($E$13,A3456,,D3456)),0,(PV($E$13,A3456,,D3456)))</f>
        <v/>
      </c>
      <c r="AW3455" s="161">
        <f>+IF(ISERROR(PV($E$13,A3456,,#REF!)),0,(PV($E$13,A3456,,#REF!)))</f>
        <v/>
      </c>
    </row>
    <row r="3456">
      <c r="AV3456" s="161">
        <f>+IF(ISERROR(PV($E$13,A3457,,D3457)),0,(PV($E$13,A3457,,D3457)))</f>
        <v/>
      </c>
      <c r="AW3456" s="161">
        <f>+IF(ISERROR(PV($E$13,A3457,,#REF!)),0,(PV($E$13,A3457,,#REF!)))</f>
        <v/>
      </c>
    </row>
    <row r="3457">
      <c r="AV3457" s="161">
        <f>+IF(ISERROR(PV($E$13,A3458,,D3458)),0,(PV($E$13,A3458,,D3458)))</f>
        <v/>
      </c>
      <c r="AW3457" s="161">
        <f>+IF(ISERROR(PV($E$13,A3458,,#REF!)),0,(PV($E$13,A3458,,#REF!)))</f>
        <v/>
      </c>
    </row>
    <row r="3458">
      <c r="AV3458" s="161">
        <f>+IF(ISERROR(PV($E$13,A3459,,D3459)),0,(PV($E$13,A3459,,D3459)))</f>
        <v/>
      </c>
      <c r="AW3458" s="161">
        <f>+IF(ISERROR(PV($E$13,A3459,,#REF!)),0,(PV($E$13,A3459,,#REF!)))</f>
        <v/>
      </c>
    </row>
    <row r="3459">
      <c r="AV3459" s="161">
        <f>+IF(ISERROR(PV($E$13,A3460,,D3460)),0,(PV($E$13,A3460,,D3460)))</f>
        <v/>
      </c>
      <c r="AW3459" s="161">
        <f>+IF(ISERROR(PV($E$13,A3460,,#REF!)),0,(PV($E$13,A3460,,#REF!)))</f>
        <v/>
      </c>
    </row>
    <row r="3460">
      <c r="AV3460" s="161">
        <f>+IF(ISERROR(PV($E$13,A3461,,D3461)),0,(PV($E$13,A3461,,D3461)))</f>
        <v/>
      </c>
      <c r="AW3460" s="161">
        <f>+IF(ISERROR(PV($E$13,A3461,,#REF!)),0,(PV($E$13,A3461,,#REF!)))</f>
        <v/>
      </c>
    </row>
    <row r="3461">
      <c r="AV3461" s="161">
        <f>+IF(ISERROR(PV($E$13,A3462,,D3462)),0,(PV($E$13,A3462,,D3462)))</f>
        <v/>
      </c>
      <c r="AW3461" s="161">
        <f>+IF(ISERROR(PV($E$13,A3462,,#REF!)),0,(PV($E$13,A3462,,#REF!)))</f>
        <v/>
      </c>
    </row>
    <row r="3462">
      <c r="AV3462" s="161">
        <f>+IF(ISERROR(PV($E$13,A3463,,D3463)),0,(PV($E$13,A3463,,D3463)))</f>
        <v/>
      </c>
      <c r="AW3462" s="161">
        <f>+IF(ISERROR(PV($E$13,A3463,,#REF!)),0,(PV($E$13,A3463,,#REF!)))</f>
        <v/>
      </c>
    </row>
    <row r="3463">
      <c r="AV3463" s="161">
        <f>+IF(ISERROR(PV($E$13,A3464,,D3464)),0,(PV($E$13,A3464,,D3464)))</f>
        <v/>
      </c>
      <c r="AW3463" s="161">
        <f>+IF(ISERROR(PV($E$13,A3464,,#REF!)),0,(PV($E$13,A3464,,#REF!)))</f>
        <v/>
      </c>
    </row>
    <row r="3464">
      <c r="AV3464" s="161">
        <f>+IF(ISERROR(PV($E$13,A3465,,D3465)),0,(PV($E$13,A3465,,D3465)))</f>
        <v/>
      </c>
      <c r="AW3464" s="161">
        <f>+IF(ISERROR(PV($E$13,A3465,,#REF!)),0,(PV($E$13,A3465,,#REF!)))</f>
        <v/>
      </c>
    </row>
    <row r="3465">
      <c r="AV3465" s="161">
        <f>+IF(ISERROR(PV($E$13,A3466,,D3466)),0,(PV($E$13,A3466,,D3466)))</f>
        <v/>
      </c>
      <c r="AW3465" s="161">
        <f>+IF(ISERROR(PV($E$13,A3466,,#REF!)),0,(PV($E$13,A3466,,#REF!)))</f>
        <v/>
      </c>
    </row>
    <row r="3466">
      <c r="AV3466" s="161">
        <f>+IF(ISERROR(PV($E$13,A3467,,D3467)),0,(PV($E$13,A3467,,D3467)))</f>
        <v/>
      </c>
      <c r="AW3466" s="161">
        <f>+IF(ISERROR(PV($E$13,A3467,,#REF!)),0,(PV($E$13,A3467,,#REF!)))</f>
        <v/>
      </c>
    </row>
    <row r="3467">
      <c r="AV3467" s="161">
        <f>+IF(ISERROR(PV($E$13,A3468,,D3468)),0,(PV($E$13,A3468,,D3468)))</f>
        <v/>
      </c>
      <c r="AW3467" s="161">
        <f>+IF(ISERROR(PV($E$13,A3468,,#REF!)),0,(PV($E$13,A3468,,#REF!)))</f>
        <v/>
      </c>
    </row>
    <row r="3468">
      <c r="AV3468" s="161">
        <f>+IF(ISERROR(PV($E$13,A3469,,D3469)),0,(PV($E$13,A3469,,D3469)))</f>
        <v/>
      </c>
      <c r="AW3468" s="161">
        <f>+IF(ISERROR(PV($E$13,A3469,,#REF!)),0,(PV($E$13,A3469,,#REF!)))</f>
        <v/>
      </c>
    </row>
    <row r="3469">
      <c r="AV3469" s="161">
        <f>+IF(ISERROR(PV($E$13,A3470,,D3470)),0,(PV($E$13,A3470,,D3470)))</f>
        <v/>
      </c>
      <c r="AW3469" s="161">
        <f>+IF(ISERROR(PV($E$13,A3470,,#REF!)),0,(PV($E$13,A3470,,#REF!)))</f>
        <v/>
      </c>
    </row>
    <row r="3470">
      <c r="AV3470" s="161">
        <f>+IF(ISERROR(PV($E$13,A3471,,D3471)),0,(PV($E$13,A3471,,D3471)))</f>
        <v/>
      </c>
      <c r="AW3470" s="161">
        <f>+IF(ISERROR(PV($E$13,A3471,,#REF!)),0,(PV($E$13,A3471,,#REF!)))</f>
        <v/>
      </c>
    </row>
    <row r="3471">
      <c r="AV3471" s="161">
        <f>+IF(ISERROR(PV($E$13,A3472,,D3472)),0,(PV($E$13,A3472,,D3472)))</f>
        <v/>
      </c>
      <c r="AW3471" s="161">
        <f>+IF(ISERROR(PV($E$13,A3472,,#REF!)),0,(PV($E$13,A3472,,#REF!)))</f>
        <v/>
      </c>
    </row>
    <row r="3472">
      <c r="AV3472" s="161">
        <f>+IF(ISERROR(PV($E$13,A3473,,D3473)),0,(PV($E$13,A3473,,D3473)))</f>
        <v/>
      </c>
      <c r="AW3472" s="161">
        <f>+IF(ISERROR(PV($E$13,A3473,,#REF!)),0,(PV($E$13,A3473,,#REF!)))</f>
        <v/>
      </c>
    </row>
    <row r="3473">
      <c r="AV3473" s="161">
        <f>+IF(ISERROR(PV($E$13,A3474,,D3474)),0,(PV($E$13,A3474,,D3474)))</f>
        <v/>
      </c>
      <c r="AW3473" s="161">
        <f>+IF(ISERROR(PV($E$13,A3474,,#REF!)),0,(PV($E$13,A3474,,#REF!)))</f>
        <v/>
      </c>
    </row>
    <row r="3474">
      <c r="AV3474" s="161">
        <f>+IF(ISERROR(PV($E$13,A3475,,D3475)),0,(PV($E$13,A3475,,D3475)))</f>
        <v/>
      </c>
      <c r="AW3474" s="161">
        <f>+IF(ISERROR(PV($E$13,A3475,,#REF!)),0,(PV($E$13,A3475,,#REF!)))</f>
        <v/>
      </c>
    </row>
    <row r="3475">
      <c r="AV3475" s="161">
        <f>+IF(ISERROR(PV($E$13,A3476,,D3476)),0,(PV($E$13,A3476,,D3476)))</f>
        <v/>
      </c>
      <c r="AW3475" s="161">
        <f>+IF(ISERROR(PV($E$13,A3476,,#REF!)),0,(PV($E$13,A3476,,#REF!)))</f>
        <v/>
      </c>
    </row>
    <row r="3476">
      <c r="AV3476" s="161">
        <f>+IF(ISERROR(PV($E$13,A3477,,D3477)),0,(PV($E$13,A3477,,D3477)))</f>
        <v/>
      </c>
      <c r="AW3476" s="161">
        <f>+IF(ISERROR(PV($E$13,A3477,,#REF!)),0,(PV($E$13,A3477,,#REF!)))</f>
        <v/>
      </c>
    </row>
    <row r="3477">
      <c r="AV3477" s="161">
        <f>+IF(ISERROR(PV($E$13,A3478,,D3478)),0,(PV($E$13,A3478,,D3478)))</f>
        <v/>
      </c>
      <c r="AW3477" s="161">
        <f>+IF(ISERROR(PV($E$13,A3478,,#REF!)),0,(PV($E$13,A3478,,#REF!)))</f>
        <v/>
      </c>
    </row>
    <row r="3478">
      <c r="AV3478" s="161">
        <f>+IF(ISERROR(PV($E$13,A3479,,D3479)),0,(PV($E$13,A3479,,D3479)))</f>
        <v/>
      </c>
      <c r="AW3478" s="161">
        <f>+IF(ISERROR(PV($E$13,A3479,,#REF!)),0,(PV($E$13,A3479,,#REF!)))</f>
        <v/>
      </c>
    </row>
    <row r="3479">
      <c r="AV3479" s="161">
        <f>+IF(ISERROR(PV($E$13,A3480,,D3480)),0,(PV($E$13,A3480,,D3480)))</f>
        <v/>
      </c>
      <c r="AW3479" s="161">
        <f>+IF(ISERROR(PV($E$13,A3480,,#REF!)),0,(PV($E$13,A3480,,#REF!)))</f>
        <v/>
      </c>
    </row>
    <row r="3480">
      <c r="AV3480" s="161">
        <f>+IF(ISERROR(PV($E$13,A3481,,D3481)),0,(PV($E$13,A3481,,D3481)))</f>
        <v/>
      </c>
      <c r="AW3480" s="161">
        <f>+IF(ISERROR(PV($E$13,A3481,,#REF!)),0,(PV($E$13,A3481,,#REF!)))</f>
        <v/>
      </c>
    </row>
    <row r="3481">
      <c r="AV3481" s="161">
        <f>+IF(ISERROR(PV($E$13,A3482,,D3482)),0,(PV($E$13,A3482,,D3482)))</f>
        <v/>
      </c>
      <c r="AW3481" s="161">
        <f>+IF(ISERROR(PV($E$13,A3482,,#REF!)),0,(PV($E$13,A3482,,#REF!)))</f>
        <v/>
      </c>
    </row>
    <row r="3482">
      <c r="AV3482" s="161">
        <f>+IF(ISERROR(PV($E$13,A3483,,D3483)),0,(PV($E$13,A3483,,D3483)))</f>
        <v/>
      </c>
      <c r="AW3482" s="161">
        <f>+IF(ISERROR(PV($E$13,A3483,,#REF!)),0,(PV($E$13,A3483,,#REF!)))</f>
        <v/>
      </c>
    </row>
    <row r="3483">
      <c r="AV3483" s="161">
        <f>+IF(ISERROR(PV($E$13,A3484,,D3484)),0,(PV($E$13,A3484,,D3484)))</f>
        <v/>
      </c>
      <c r="AW3483" s="161">
        <f>+IF(ISERROR(PV($E$13,A3484,,#REF!)),0,(PV($E$13,A3484,,#REF!)))</f>
        <v/>
      </c>
    </row>
    <row r="3484">
      <c r="AV3484" s="161">
        <f>+IF(ISERROR(PV($E$13,A3485,,D3485)),0,(PV($E$13,A3485,,D3485)))</f>
        <v/>
      </c>
      <c r="AW3484" s="161">
        <f>+IF(ISERROR(PV($E$13,A3485,,#REF!)),0,(PV($E$13,A3485,,#REF!)))</f>
        <v/>
      </c>
    </row>
    <row r="3485">
      <c r="AV3485" s="161">
        <f>+IF(ISERROR(PV($E$13,A3486,,D3486)),0,(PV($E$13,A3486,,D3486)))</f>
        <v/>
      </c>
      <c r="AW3485" s="161">
        <f>+IF(ISERROR(PV($E$13,A3486,,#REF!)),0,(PV($E$13,A3486,,#REF!)))</f>
        <v/>
      </c>
    </row>
    <row r="3486">
      <c r="AV3486" s="161">
        <f>+IF(ISERROR(PV($E$13,A3487,,D3487)),0,(PV($E$13,A3487,,D3487)))</f>
        <v/>
      </c>
      <c r="AW3486" s="161">
        <f>+IF(ISERROR(PV($E$13,A3487,,#REF!)),0,(PV($E$13,A3487,,#REF!)))</f>
        <v/>
      </c>
    </row>
    <row r="3487">
      <c r="AV3487" s="161">
        <f>+IF(ISERROR(PV($E$13,A3488,,D3488)),0,(PV($E$13,A3488,,D3488)))</f>
        <v/>
      </c>
      <c r="AW3487" s="161">
        <f>+IF(ISERROR(PV($E$13,A3488,,#REF!)),0,(PV($E$13,A3488,,#REF!)))</f>
        <v/>
      </c>
    </row>
    <row r="3488">
      <c r="AV3488" s="161">
        <f>+IF(ISERROR(PV($E$13,A3489,,D3489)),0,(PV($E$13,A3489,,D3489)))</f>
        <v/>
      </c>
      <c r="AW3488" s="161">
        <f>+IF(ISERROR(PV($E$13,A3489,,#REF!)),0,(PV($E$13,A3489,,#REF!)))</f>
        <v/>
      </c>
    </row>
    <row r="3489">
      <c r="AV3489" s="161">
        <f>+IF(ISERROR(PV($E$13,A3490,,D3490)),0,(PV($E$13,A3490,,D3490)))</f>
        <v/>
      </c>
      <c r="AW3489" s="161">
        <f>+IF(ISERROR(PV($E$13,A3490,,#REF!)),0,(PV($E$13,A3490,,#REF!)))</f>
        <v/>
      </c>
    </row>
    <row r="3490">
      <c r="AV3490" s="161">
        <f>+IF(ISERROR(PV($E$13,A3491,,D3491)),0,(PV($E$13,A3491,,D3491)))</f>
        <v/>
      </c>
      <c r="AW3490" s="161">
        <f>+IF(ISERROR(PV($E$13,A3491,,#REF!)),0,(PV($E$13,A3491,,#REF!)))</f>
        <v/>
      </c>
    </row>
    <row r="3491">
      <c r="AV3491" s="161">
        <f>+IF(ISERROR(PV($E$13,A3492,,D3492)),0,(PV($E$13,A3492,,D3492)))</f>
        <v/>
      </c>
      <c r="AW3491" s="161">
        <f>+IF(ISERROR(PV($E$13,A3492,,#REF!)),0,(PV($E$13,A3492,,#REF!)))</f>
        <v/>
      </c>
    </row>
    <row r="3492">
      <c r="AV3492" s="161">
        <f>+IF(ISERROR(PV($E$13,A3493,,D3493)),0,(PV($E$13,A3493,,D3493)))</f>
        <v/>
      </c>
      <c r="AW3492" s="161">
        <f>+IF(ISERROR(PV($E$13,A3493,,#REF!)),0,(PV($E$13,A3493,,#REF!)))</f>
        <v/>
      </c>
    </row>
    <row r="3493">
      <c r="AV3493" s="161">
        <f>+IF(ISERROR(PV($E$13,A3494,,D3494)),0,(PV($E$13,A3494,,D3494)))</f>
        <v/>
      </c>
      <c r="AW3493" s="161">
        <f>+IF(ISERROR(PV($E$13,A3494,,#REF!)),0,(PV($E$13,A3494,,#REF!)))</f>
        <v/>
      </c>
    </row>
    <row r="3494">
      <c r="AV3494" s="161">
        <f>+IF(ISERROR(PV($E$13,A3495,,D3495)),0,(PV($E$13,A3495,,D3495)))</f>
        <v/>
      </c>
      <c r="AW3494" s="161">
        <f>+IF(ISERROR(PV($E$13,A3495,,#REF!)),0,(PV($E$13,A3495,,#REF!)))</f>
        <v/>
      </c>
    </row>
    <row r="3495">
      <c r="AV3495" s="161">
        <f>+IF(ISERROR(PV($E$13,A3496,,D3496)),0,(PV($E$13,A3496,,D3496)))</f>
        <v/>
      </c>
      <c r="AW3495" s="161">
        <f>+IF(ISERROR(PV($E$13,A3496,,#REF!)),0,(PV($E$13,A3496,,#REF!)))</f>
        <v/>
      </c>
    </row>
    <row r="3496">
      <c r="AV3496" s="161">
        <f>+IF(ISERROR(PV($E$13,A3497,,D3497)),0,(PV($E$13,A3497,,D3497)))</f>
        <v/>
      </c>
      <c r="AW3496" s="161">
        <f>+IF(ISERROR(PV($E$13,A3497,,#REF!)),0,(PV($E$13,A3497,,#REF!)))</f>
        <v/>
      </c>
    </row>
    <row r="3497">
      <c r="AV3497" s="161">
        <f>+IF(ISERROR(PV($E$13,A3498,,D3498)),0,(PV($E$13,A3498,,D3498)))</f>
        <v/>
      </c>
      <c r="AW3497" s="161">
        <f>+IF(ISERROR(PV($E$13,A3498,,#REF!)),0,(PV($E$13,A3498,,#REF!)))</f>
        <v/>
      </c>
    </row>
    <row r="3498">
      <c r="AV3498" s="161">
        <f>+IF(ISERROR(PV($E$13,A3499,,D3499)),0,(PV($E$13,A3499,,D3499)))</f>
        <v/>
      </c>
      <c r="AW3498" s="161">
        <f>+IF(ISERROR(PV($E$13,A3499,,#REF!)),0,(PV($E$13,A3499,,#REF!)))</f>
        <v/>
      </c>
    </row>
    <row r="3499">
      <c r="AV3499" s="161">
        <f>+IF(ISERROR(PV($E$13,A3500,,D3500)),0,(PV($E$13,A3500,,D3500)))</f>
        <v/>
      </c>
      <c r="AW3499" s="161">
        <f>+IF(ISERROR(PV($E$13,A3500,,#REF!)),0,(PV($E$13,A3500,,#REF!)))</f>
        <v/>
      </c>
    </row>
    <row r="3500">
      <c r="AV3500" s="161">
        <f>+IF(ISERROR(PV($E$13,A3501,,D3501)),0,(PV($E$13,A3501,,D3501)))</f>
        <v/>
      </c>
      <c r="AW3500" s="161">
        <f>+IF(ISERROR(PV($E$13,A3501,,#REF!)),0,(PV($E$13,A3501,,#REF!)))</f>
        <v/>
      </c>
    </row>
    <row r="3501">
      <c r="AV3501" s="161">
        <f>+IF(ISERROR(PV($E$13,A3502,,D3502)),0,(PV($E$13,A3502,,D3502)))</f>
        <v/>
      </c>
      <c r="AW3501" s="161">
        <f>+IF(ISERROR(PV($E$13,A3502,,#REF!)),0,(PV($E$13,A3502,,#REF!)))</f>
        <v/>
      </c>
    </row>
    <row r="3502">
      <c r="AV3502" s="161">
        <f>+IF(ISERROR(PV($E$13,A3503,,D3503)),0,(PV($E$13,A3503,,D3503)))</f>
        <v/>
      </c>
      <c r="AW3502" s="161">
        <f>+IF(ISERROR(PV($E$13,A3503,,#REF!)),0,(PV($E$13,A3503,,#REF!)))</f>
        <v/>
      </c>
    </row>
    <row r="3503">
      <c r="AV3503" s="161">
        <f>+IF(ISERROR(PV($E$13,A3504,,D3504)),0,(PV($E$13,A3504,,D3504)))</f>
        <v/>
      </c>
      <c r="AW3503" s="161">
        <f>+IF(ISERROR(PV($E$13,A3504,,#REF!)),0,(PV($E$13,A3504,,#REF!)))</f>
        <v/>
      </c>
    </row>
    <row r="3504">
      <c r="AV3504" s="161">
        <f>+IF(ISERROR(PV($E$13,A3505,,D3505)),0,(PV($E$13,A3505,,D3505)))</f>
        <v/>
      </c>
      <c r="AW3504" s="161">
        <f>+IF(ISERROR(PV($E$13,A3505,,#REF!)),0,(PV($E$13,A3505,,#REF!)))</f>
        <v/>
      </c>
    </row>
    <row r="3505">
      <c r="AV3505" s="161">
        <f>+IF(ISERROR(PV($E$13,A3506,,D3506)),0,(PV($E$13,A3506,,D3506)))</f>
        <v/>
      </c>
      <c r="AW3505" s="161">
        <f>+IF(ISERROR(PV($E$13,A3506,,#REF!)),0,(PV($E$13,A3506,,#REF!)))</f>
        <v/>
      </c>
    </row>
    <row r="3506">
      <c r="AV3506" s="161">
        <f>+IF(ISERROR(PV($E$13,A3507,,D3507)),0,(PV($E$13,A3507,,D3507)))</f>
        <v/>
      </c>
      <c r="AW3506" s="161">
        <f>+IF(ISERROR(PV($E$13,A3507,,#REF!)),0,(PV($E$13,A3507,,#REF!)))</f>
        <v/>
      </c>
    </row>
    <row r="3507">
      <c r="AV3507" s="161">
        <f>+IF(ISERROR(PV($E$13,A3508,,D3508)),0,(PV($E$13,A3508,,D3508)))</f>
        <v/>
      </c>
      <c r="AW3507" s="161">
        <f>+IF(ISERROR(PV($E$13,A3508,,#REF!)),0,(PV($E$13,A3508,,#REF!)))</f>
        <v/>
      </c>
    </row>
    <row r="3508">
      <c r="AV3508" s="161">
        <f>+IF(ISERROR(PV($E$13,A3509,,D3509)),0,(PV($E$13,A3509,,D3509)))</f>
        <v/>
      </c>
      <c r="AW3508" s="161">
        <f>+IF(ISERROR(PV($E$13,A3509,,#REF!)),0,(PV($E$13,A3509,,#REF!)))</f>
        <v/>
      </c>
    </row>
    <row r="3509">
      <c r="AV3509" s="161">
        <f>+IF(ISERROR(PV($E$13,A3510,,D3510)),0,(PV($E$13,A3510,,D3510)))</f>
        <v/>
      </c>
      <c r="AW3509" s="161">
        <f>+IF(ISERROR(PV($E$13,A3510,,#REF!)),0,(PV($E$13,A3510,,#REF!)))</f>
        <v/>
      </c>
    </row>
    <row r="3510">
      <c r="AV3510" s="161">
        <f>+IF(ISERROR(PV($E$13,A3511,,D3511)),0,(PV($E$13,A3511,,D3511)))</f>
        <v/>
      </c>
      <c r="AW3510" s="161">
        <f>+IF(ISERROR(PV($E$13,A3511,,#REF!)),0,(PV($E$13,A3511,,#REF!)))</f>
        <v/>
      </c>
    </row>
    <row r="3511">
      <c r="AV3511" s="161">
        <f>+IF(ISERROR(PV($E$13,A3512,,D3512)),0,(PV($E$13,A3512,,D3512)))</f>
        <v/>
      </c>
      <c r="AW3511" s="161">
        <f>+IF(ISERROR(PV($E$13,A3512,,#REF!)),0,(PV($E$13,A3512,,#REF!)))</f>
        <v/>
      </c>
    </row>
    <row r="3512">
      <c r="AV3512" s="161">
        <f>+IF(ISERROR(PV($E$13,A3513,,D3513)),0,(PV($E$13,A3513,,D3513)))</f>
        <v/>
      </c>
      <c r="AW3512" s="161">
        <f>+IF(ISERROR(PV($E$13,A3513,,#REF!)),0,(PV($E$13,A3513,,#REF!)))</f>
        <v/>
      </c>
    </row>
    <row r="3513">
      <c r="AV3513" s="161">
        <f>+IF(ISERROR(PV($E$13,A3514,,D3514)),0,(PV($E$13,A3514,,D3514)))</f>
        <v/>
      </c>
      <c r="AW3513" s="161">
        <f>+IF(ISERROR(PV($E$13,A3514,,#REF!)),0,(PV($E$13,A3514,,#REF!)))</f>
        <v/>
      </c>
    </row>
    <row r="3514">
      <c r="AV3514" s="161">
        <f>+IF(ISERROR(PV($E$13,A3515,,D3515)),0,(PV($E$13,A3515,,D3515)))</f>
        <v/>
      </c>
      <c r="AW3514" s="161">
        <f>+IF(ISERROR(PV($E$13,A3515,,#REF!)),0,(PV($E$13,A3515,,#REF!)))</f>
        <v/>
      </c>
    </row>
    <row r="3515">
      <c r="AV3515" s="161">
        <f>+IF(ISERROR(PV($E$13,A3516,,D3516)),0,(PV($E$13,A3516,,D3516)))</f>
        <v/>
      </c>
      <c r="AW3515" s="161">
        <f>+IF(ISERROR(PV($E$13,A3516,,#REF!)),0,(PV($E$13,A3516,,#REF!)))</f>
        <v/>
      </c>
    </row>
    <row r="3516">
      <c r="AV3516" s="161">
        <f>+IF(ISERROR(PV($E$13,A3517,,D3517)),0,(PV($E$13,A3517,,D3517)))</f>
        <v/>
      </c>
      <c r="AW3516" s="161">
        <f>+IF(ISERROR(PV($E$13,A3517,,#REF!)),0,(PV($E$13,A3517,,#REF!)))</f>
        <v/>
      </c>
    </row>
    <row r="3517">
      <c r="AV3517" s="161">
        <f>+IF(ISERROR(PV($E$13,A3518,,D3518)),0,(PV($E$13,A3518,,D3518)))</f>
        <v/>
      </c>
      <c r="AW3517" s="161">
        <f>+IF(ISERROR(PV($E$13,A3518,,#REF!)),0,(PV($E$13,A3518,,#REF!)))</f>
        <v/>
      </c>
    </row>
    <row r="3518">
      <c r="AV3518" s="161">
        <f>+IF(ISERROR(PV($E$13,A3519,,D3519)),0,(PV($E$13,A3519,,D3519)))</f>
        <v/>
      </c>
      <c r="AW3518" s="161">
        <f>+IF(ISERROR(PV($E$13,A3519,,#REF!)),0,(PV($E$13,A3519,,#REF!)))</f>
        <v/>
      </c>
    </row>
    <row r="3519">
      <c r="AV3519" s="161">
        <f>+IF(ISERROR(PV($E$13,A3520,,D3520)),0,(PV($E$13,A3520,,D3520)))</f>
        <v/>
      </c>
      <c r="AW3519" s="161">
        <f>+IF(ISERROR(PV($E$13,A3520,,#REF!)),0,(PV($E$13,A3520,,#REF!)))</f>
        <v/>
      </c>
    </row>
    <row r="3520">
      <c r="AV3520" s="161">
        <f>+IF(ISERROR(PV($E$13,A3521,,D3521)),0,(PV($E$13,A3521,,D3521)))</f>
        <v/>
      </c>
      <c r="AW3520" s="161">
        <f>+IF(ISERROR(PV($E$13,A3521,,#REF!)),0,(PV($E$13,A3521,,#REF!)))</f>
        <v/>
      </c>
    </row>
    <row r="3521">
      <c r="AV3521" s="161">
        <f>+IF(ISERROR(PV($E$13,A3522,,D3522)),0,(PV($E$13,A3522,,D3522)))</f>
        <v/>
      </c>
      <c r="AW3521" s="161">
        <f>+IF(ISERROR(PV($E$13,A3522,,#REF!)),0,(PV($E$13,A3522,,#REF!)))</f>
        <v/>
      </c>
    </row>
    <row r="3522">
      <c r="AV3522" s="161">
        <f>+IF(ISERROR(PV($E$13,A3523,,D3523)),0,(PV($E$13,A3523,,D3523)))</f>
        <v/>
      </c>
      <c r="AW3522" s="161">
        <f>+IF(ISERROR(PV($E$13,A3523,,#REF!)),0,(PV($E$13,A3523,,#REF!)))</f>
        <v/>
      </c>
    </row>
    <row r="3523">
      <c r="AV3523" s="161">
        <f>+IF(ISERROR(PV($E$13,A3524,,D3524)),0,(PV($E$13,A3524,,D3524)))</f>
        <v/>
      </c>
      <c r="AW3523" s="161">
        <f>+IF(ISERROR(PV($E$13,A3524,,#REF!)),0,(PV($E$13,A3524,,#REF!)))</f>
        <v/>
      </c>
    </row>
    <row r="3524">
      <c r="AV3524" s="161">
        <f>+IF(ISERROR(PV($E$13,A3525,,D3525)),0,(PV($E$13,A3525,,D3525)))</f>
        <v/>
      </c>
      <c r="AW3524" s="161">
        <f>+IF(ISERROR(PV($E$13,A3525,,#REF!)),0,(PV($E$13,A3525,,#REF!)))</f>
        <v/>
      </c>
    </row>
    <row r="3525">
      <c r="AV3525" s="161">
        <f>+IF(ISERROR(PV($E$13,A3526,,D3526)),0,(PV($E$13,A3526,,D3526)))</f>
        <v/>
      </c>
      <c r="AW3525" s="161">
        <f>+IF(ISERROR(PV($E$13,A3526,,#REF!)),0,(PV($E$13,A3526,,#REF!)))</f>
        <v/>
      </c>
    </row>
    <row r="3526">
      <c r="AV3526" s="161">
        <f>+IF(ISERROR(PV($E$13,A3527,,D3527)),0,(PV($E$13,A3527,,D3527)))</f>
        <v/>
      </c>
      <c r="AW3526" s="161">
        <f>+IF(ISERROR(PV($E$13,A3527,,#REF!)),0,(PV($E$13,A3527,,#REF!)))</f>
        <v/>
      </c>
    </row>
    <row r="3527">
      <c r="AV3527" s="161">
        <f>+IF(ISERROR(PV($E$13,A3528,,D3528)),0,(PV($E$13,A3528,,D3528)))</f>
        <v/>
      </c>
      <c r="AW3527" s="161">
        <f>+IF(ISERROR(PV($E$13,A3528,,#REF!)),0,(PV($E$13,A3528,,#REF!)))</f>
        <v/>
      </c>
    </row>
    <row r="3528">
      <c r="AV3528" s="161">
        <f>+IF(ISERROR(PV($E$13,A3529,,D3529)),0,(PV($E$13,A3529,,D3529)))</f>
        <v/>
      </c>
      <c r="AW3528" s="161">
        <f>+IF(ISERROR(PV($E$13,A3529,,#REF!)),0,(PV($E$13,A3529,,#REF!)))</f>
        <v/>
      </c>
    </row>
    <row r="3529">
      <c r="AV3529" s="161">
        <f>+IF(ISERROR(PV($E$13,A3530,,D3530)),0,(PV($E$13,A3530,,D3530)))</f>
        <v/>
      </c>
      <c r="AW3529" s="161">
        <f>+IF(ISERROR(PV($E$13,A3530,,#REF!)),0,(PV($E$13,A3530,,#REF!)))</f>
        <v/>
      </c>
    </row>
    <row r="3530">
      <c r="AV3530" s="161">
        <f>+IF(ISERROR(PV($E$13,A3531,,D3531)),0,(PV($E$13,A3531,,D3531)))</f>
        <v/>
      </c>
      <c r="AW3530" s="161">
        <f>+IF(ISERROR(PV($E$13,A3531,,#REF!)),0,(PV($E$13,A3531,,#REF!)))</f>
        <v/>
      </c>
    </row>
    <row r="3531">
      <c r="AV3531" s="161">
        <f>+IF(ISERROR(PV($E$13,A3532,,D3532)),0,(PV($E$13,A3532,,D3532)))</f>
        <v/>
      </c>
      <c r="AW3531" s="161">
        <f>+IF(ISERROR(PV($E$13,A3532,,#REF!)),0,(PV($E$13,A3532,,#REF!)))</f>
        <v/>
      </c>
    </row>
    <row r="3532">
      <c r="AV3532" s="161">
        <f>+IF(ISERROR(PV($E$13,A3533,,D3533)),0,(PV($E$13,A3533,,D3533)))</f>
        <v/>
      </c>
      <c r="AW3532" s="161">
        <f>+IF(ISERROR(PV($E$13,A3533,,#REF!)),0,(PV($E$13,A3533,,#REF!)))</f>
        <v/>
      </c>
    </row>
    <row r="3533">
      <c r="AV3533" s="161">
        <f>+IF(ISERROR(PV($E$13,A3534,,D3534)),0,(PV($E$13,A3534,,D3534)))</f>
        <v/>
      </c>
      <c r="AW3533" s="161">
        <f>+IF(ISERROR(PV($E$13,A3534,,#REF!)),0,(PV($E$13,A3534,,#REF!)))</f>
        <v/>
      </c>
    </row>
    <row r="3534">
      <c r="AV3534" s="161">
        <f>+IF(ISERROR(PV($E$13,A3535,,D3535)),0,(PV($E$13,A3535,,D3535)))</f>
        <v/>
      </c>
      <c r="AW3534" s="161">
        <f>+IF(ISERROR(PV($E$13,A3535,,#REF!)),0,(PV($E$13,A3535,,#REF!)))</f>
        <v/>
      </c>
    </row>
    <row r="3535">
      <c r="AV3535" s="161">
        <f>+IF(ISERROR(PV($E$13,A3536,,D3536)),0,(PV($E$13,A3536,,D3536)))</f>
        <v/>
      </c>
      <c r="AW3535" s="161">
        <f>+IF(ISERROR(PV($E$13,A3536,,#REF!)),0,(PV($E$13,A3536,,#REF!)))</f>
        <v/>
      </c>
    </row>
    <row r="3536">
      <c r="AV3536" s="161">
        <f>+IF(ISERROR(PV($E$13,A3537,,D3537)),0,(PV($E$13,A3537,,D3537)))</f>
        <v/>
      </c>
      <c r="AW3536" s="161">
        <f>+IF(ISERROR(PV($E$13,A3537,,#REF!)),0,(PV($E$13,A3537,,#REF!)))</f>
        <v/>
      </c>
    </row>
    <row r="3537">
      <c r="AV3537" s="161">
        <f>+IF(ISERROR(PV($E$13,A3538,,D3538)),0,(PV($E$13,A3538,,D3538)))</f>
        <v/>
      </c>
      <c r="AW3537" s="161">
        <f>+IF(ISERROR(PV($E$13,A3538,,#REF!)),0,(PV($E$13,A3538,,#REF!)))</f>
        <v/>
      </c>
    </row>
    <row r="3538">
      <c r="AV3538" s="161">
        <f>+IF(ISERROR(PV($E$13,A3539,,D3539)),0,(PV($E$13,A3539,,D3539)))</f>
        <v/>
      </c>
      <c r="AW3538" s="161">
        <f>+IF(ISERROR(PV($E$13,A3539,,#REF!)),0,(PV($E$13,A3539,,#REF!)))</f>
        <v/>
      </c>
    </row>
    <row r="3539">
      <c r="AV3539" s="161">
        <f>+IF(ISERROR(PV($E$13,A3540,,D3540)),0,(PV($E$13,A3540,,D3540)))</f>
        <v/>
      </c>
      <c r="AW3539" s="161">
        <f>+IF(ISERROR(PV($E$13,A3540,,#REF!)),0,(PV($E$13,A3540,,#REF!)))</f>
        <v/>
      </c>
    </row>
    <row r="3540">
      <c r="AV3540" s="161">
        <f>+IF(ISERROR(PV($E$13,A3541,,D3541)),0,(PV($E$13,A3541,,D3541)))</f>
        <v/>
      </c>
      <c r="AW3540" s="161">
        <f>+IF(ISERROR(PV($E$13,A3541,,#REF!)),0,(PV($E$13,A3541,,#REF!)))</f>
        <v/>
      </c>
    </row>
    <row r="3541">
      <c r="AV3541" s="161">
        <f>+IF(ISERROR(PV($E$13,A3542,,D3542)),0,(PV($E$13,A3542,,D3542)))</f>
        <v/>
      </c>
      <c r="AW3541" s="161">
        <f>+IF(ISERROR(PV($E$13,A3542,,#REF!)),0,(PV($E$13,A3542,,#REF!)))</f>
        <v/>
      </c>
    </row>
    <row r="3542">
      <c r="AV3542" s="161">
        <f>+IF(ISERROR(PV($E$13,A3543,,D3543)),0,(PV($E$13,A3543,,D3543)))</f>
        <v/>
      </c>
      <c r="AW3542" s="161">
        <f>+IF(ISERROR(PV($E$13,A3543,,#REF!)),0,(PV($E$13,A3543,,#REF!)))</f>
        <v/>
      </c>
    </row>
    <row r="3543">
      <c r="AV3543" s="161">
        <f>+IF(ISERROR(PV($E$13,A3544,,D3544)),0,(PV($E$13,A3544,,D3544)))</f>
        <v/>
      </c>
      <c r="AW3543" s="161">
        <f>+IF(ISERROR(PV($E$13,A3544,,#REF!)),0,(PV($E$13,A3544,,#REF!)))</f>
        <v/>
      </c>
    </row>
    <row r="3544">
      <c r="AV3544" s="161">
        <f>+IF(ISERROR(PV($E$13,A3545,,D3545)),0,(PV($E$13,A3545,,D3545)))</f>
        <v/>
      </c>
      <c r="AW3544" s="161">
        <f>+IF(ISERROR(PV($E$13,A3545,,#REF!)),0,(PV($E$13,A3545,,#REF!)))</f>
        <v/>
      </c>
    </row>
    <row r="3545">
      <c r="AV3545" s="161">
        <f>+IF(ISERROR(PV($E$13,A3546,,D3546)),0,(PV($E$13,A3546,,D3546)))</f>
        <v/>
      </c>
      <c r="AW3545" s="161">
        <f>+IF(ISERROR(PV($E$13,A3546,,#REF!)),0,(PV($E$13,A3546,,#REF!)))</f>
        <v/>
      </c>
    </row>
    <row r="3546">
      <c r="AV3546" s="161">
        <f>+IF(ISERROR(PV($E$13,A3547,,D3547)),0,(PV($E$13,A3547,,D3547)))</f>
        <v/>
      </c>
      <c r="AW3546" s="161">
        <f>+IF(ISERROR(PV($E$13,A3547,,#REF!)),0,(PV($E$13,A3547,,#REF!)))</f>
        <v/>
      </c>
    </row>
    <row r="3547">
      <c r="AV3547" s="161">
        <f>+IF(ISERROR(PV($E$13,A3548,,D3548)),0,(PV($E$13,A3548,,D3548)))</f>
        <v/>
      </c>
      <c r="AW3547" s="161">
        <f>+IF(ISERROR(PV($E$13,A3548,,#REF!)),0,(PV($E$13,A3548,,#REF!)))</f>
        <v/>
      </c>
    </row>
    <row r="3548">
      <c r="AV3548" s="161">
        <f>+IF(ISERROR(PV($E$13,A3549,,D3549)),0,(PV($E$13,A3549,,D3549)))</f>
        <v/>
      </c>
      <c r="AW3548" s="161">
        <f>+IF(ISERROR(PV($E$13,A3549,,#REF!)),0,(PV($E$13,A3549,,#REF!)))</f>
        <v/>
      </c>
    </row>
    <row r="3549">
      <c r="AV3549" s="161">
        <f>+IF(ISERROR(PV($E$13,A3550,,D3550)),0,(PV($E$13,A3550,,D3550)))</f>
        <v/>
      </c>
      <c r="AW3549" s="161">
        <f>+IF(ISERROR(PV($E$13,A3550,,#REF!)),0,(PV($E$13,A3550,,#REF!)))</f>
        <v/>
      </c>
    </row>
    <row r="3550">
      <c r="AV3550" s="161">
        <f>+IF(ISERROR(PV($E$13,A3551,,D3551)),0,(PV($E$13,A3551,,D3551)))</f>
        <v/>
      </c>
      <c r="AW3550" s="161">
        <f>+IF(ISERROR(PV($E$13,A3551,,#REF!)),0,(PV($E$13,A3551,,#REF!)))</f>
        <v/>
      </c>
    </row>
    <row r="3551">
      <c r="AV3551" s="161">
        <f>+IF(ISERROR(PV($E$13,A3552,,D3552)),0,(PV($E$13,A3552,,D3552)))</f>
        <v/>
      </c>
      <c r="AW3551" s="161">
        <f>+IF(ISERROR(PV($E$13,A3552,,#REF!)),0,(PV($E$13,A3552,,#REF!)))</f>
        <v/>
      </c>
    </row>
    <row r="3552">
      <c r="AV3552" s="161">
        <f>+IF(ISERROR(PV($E$13,A3553,,D3553)),0,(PV($E$13,A3553,,D3553)))</f>
        <v/>
      </c>
      <c r="AW3552" s="161">
        <f>+IF(ISERROR(PV($E$13,A3553,,#REF!)),0,(PV($E$13,A3553,,#REF!)))</f>
        <v/>
      </c>
    </row>
    <row r="3553">
      <c r="AV3553" s="161">
        <f>+IF(ISERROR(PV($E$13,A3554,,D3554)),0,(PV($E$13,A3554,,D3554)))</f>
        <v/>
      </c>
      <c r="AW3553" s="161">
        <f>+IF(ISERROR(PV($E$13,A3554,,#REF!)),0,(PV($E$13,A3554,,#REF!)))</f>
        <v/>
      </c>
    </row>
    <row r="3554">
      <c r="AV3554" s="161">
        <f>+IF(ISERROR(PV($E$13,A3555,,D3555)),0,(PV($E$13,A3555,,D3555)))</f>
        <v/>
      </c>
      <c r="AW3554" s="161">
        <f>+IF(ISERROR(PV($E$13,A3555,,#REF!)),0,(PV($E$13,A3555,,#REF!)))</f>
        <v/>
      </c>
    </row>
    <row r="3555">
      <c r="AV3555" s="161">
        <f>+IF(ISERROR(PV($E$13,A3556,,D3556)),0,(PV($E$13,A3556,,D3556)))</f>
        <v/>
      </c>
      <c r="AW3555" s="161">
        <f>+IF(ISERROR(PV($E$13,A3556,,#REF!)),0,(PV($E$13,A3556,,#REF!)))</f>
        <v/>
      </c>
    </row>
    <row r="3556">
      <c r="AV3556" s="161">
        <f>+IF(ISERROR(PV($E$13,A3557,,D3557)),0,(PV($E$13,A3557,,D3557)))</f>
        <v/>
      </c>
      <c r="AW3556" s="161">
        <f>+IF(ISERROR(PV($E$13,A3557,,#REF!)),0,(PV($E$13,A3557,,#REF!)))</f>
        <v/>
      </c>
    </row>
    <row r="3557">
      <c r="AV3557" s="161">
        <f>+IF(ISERROR(PV($E$13,A3558,,D3558)),0,(PV($E$13,A3558,,D3558)))</f>
        <v/>
      </c>
      <c r="AW3557" s="161">
        <f>+IF(ISERROR(PV($E$13,A3558,,#REF!)),0,(PV($E$13,A3558,,#REF!)))</f>
        <v/>
      </c>
    </row>
    <row r="3558">
      <c r="AV3558" s="161">
        <f>+IF(ISERROR(PV($E$13,A3559,,D3559)),0,(PV($E$13,A3559,,D3559)))</f>
        <v/>
      </c>
      <c r="AW3558" s="161">
        <f>+IF(ISERROR(PV($E$13,A3559,,#REF!)),0,(PV($E$13,A3559,,#REF!)))</f>
        <v/>
      </c>
    </row>
    <row r="3559">
      <c r="AV3559" s="161">
        <f>+IF(ISERROR(PV($E$13,A3560,,D3560)),0,(PV($E$13,A3560,,D3560)))</f>
        <v/>
      </c>
      <c r="AW3559" s="161">
        <f>+IF(ISERROR(PV($E$13,A3560,,#REF!)),0,(PV($E$13,A3560,,#REF!)))</f>
        <v/>
      </c>
    </row>
    <row r="3560">
      <c r="AV3560" s="161">
        <f>+IF(ISERROR(PV($E$13,A3561,,D3561)),0,(PV($E$13,A3561,,D3561)))</f>
        <v/>
      </c>
      <c r="AW3560" s="161">
        <f>+IF(ISERROR(PV($E$13,A3561,,#REF!)),0,(PV($E$13,A3561,,#REF!)))</f>
        <v/>
      </c>
    </row>
    <row r="3561">
      <c r="AV3561" s="161">
        <f>+IF(ISERROR(PV($E$13,A3562,,D3562)),0,(PV($E$13,A3562,,D3562)))</f>
        <v/>
      </c>
      <c r="AW3561" s="161">
        <f>+IF(ISERROR(PV($E$13,A3562,,#REF!)),0,(PV($E$13,A3562,,#REF!)))</f>
        <v/>
      </c>
    </row>
    <row r="3562">
      <c r="AV3562" s="161">
        <f>+IF(ISERROR(PV($E$13,A3563,,D3563)),0,(PV($E$13,A3563,,D3563)))</f>
        <v/>
      </c>
      <c r="AW3562" s="161">
        <f>+IF(ISERROR(PV($E$13,A3563,,#REF!)),0,(PV($E$13,A3563,,#REF!)))</f>
        <v/>
      </c>
    </row>
    <row r="3563">
      <c r="AV3563" s="161">
        <f>+IF(ISERROR(PV($E$13,A3564,,D3564)),0,(PV($E$13,A3564,,D3564)))</f>
        <v/>
      </c>
      <c r="AW3563" s="161">
        <f>+IF(ISERROR(PV($E$13,A3564,,#REF!)),0,(PV($E$13,A3564,,#REF!)))</f>
        <v/>
      </c>
    </row>
    <row r="3564">
      <c r="AV3564" s="161">
        <f>+IF(ISERROR(PV($E$13,A3565,,D3565)),0,(PV($E$13,A3565,,D3565)))</f>
        <v/>
      </c>
      <c r="AW3564" s="161">
        <f>+IF(ISERROR(PV($E$13,A3565,,#REF!)),0,(PV($E$13,A3565,,#REF!)))</f>
        <v/>
      </c>
    </row>
    <row r="3565">
      <c r="AV3565" s="161">
        <f>+IF(ISERROR(PV($E$13,A3566,,D3566)),0,(PV($E$13,A3566,,D3566)))</f>
        <v/>
      </c>
      <c r="AW3565" s="161">
        <f>+IF(ISERROR(PV($E$13,A3566,,#REF!)),0,(PV($E$13,A3566,,#REF!)))</f>
        <v/>
      </c>
    </row>
    <row r="3566">
      <c r="AV3566" s="161">
        <f>+IF(ISERROR(PV($E$13,A3567,,D3567)),0,(PV($E$13,A3567,,D3567)))</f>
        <v/>
      </c>
      <c r="AW3566" s="161">
        <f>+IF(ISERROR(PV($E$13,A3567,,#REF!)),0,(PV($E$13,A3567,,#REF!)))</f>
        <v/>
      </c>
    </row>
    <row r="3567">
      <c r="AV3567" s="161">
        <f>+IF(ISERROR(PV($E$13,A3568,,D3568)),0,(PV($E$13,A3568,,D3568)))</f>
        <v/>
      </c>
      <c r="AW3567" s="161">
        <f>+IF(ISERROR(PV($E$13,A3568,,#REF!)),0,(PV($E$13,A3568,,#REF!)))</f>
        <v/>
      </c>
    </row>
    <row r="3568">
      <c r="AV3568" s="161">
        <f>+IF(ISERROR(PV($E$13,A3569,,D3569)),0,(PV($E$13,A3569,,D3569)))</f>
        <v/>
      </c>
      <c r="AW3568" s="161">
        <f>+IF(ISERROR(PV($E$13,A3569,,#REF!)),0,(PV($E$13,A3569,,#REF!)))</f>
        <v/>
      </c>
    </row>
    <row r="3569">
      <c r="AV3569" s="161">
        <f>+IF(ISERROR(PV($E$13,A3570,,D3570)),0,(PV($E$13,A3570,,D3570)))</f>
        <v/>
      </c>
      <c r="AW3569" s="161">
        <f>+IF(ISERROR(PV($E$13,A3570,,#REF!)),0,(PV($E$13,A3570,,#REF!)))</f>
        <v/>
      </c>
    </row>
    <row r="3570">
      <c r="AV3570" s="161">
        <f>+IF(ISERROR(PV($E$13,A3571,,D3571)),0,(PV($E$13,A3571,,D3571)))</f>
        <v/>
      </c>
      <c r="AW3570" s="161">
        <f>+IF(ISERROR(PV($E$13,A3571,,#REF!)),0,(PV($E$13,A3571,,#REF!)))</f>
        <v/>
      </c>
    </row>
    <row r="3571">
      <c r="AV3571" s="161">
        <f>+IF(ISERROR(PV($E$13,A3572,,D3572)),0,(PV($E$13,A3572,,D3572)))</f>
        <v/>
      </c>
      <c r="AW3571" s="161">
        <f>+IF(ISERROR(PV($E$13,A3572,,#REF!)),0,(PV($E$13,A3572,,#REF!)))</f>
        <v/>
      </c>
    </row>
    <row r="3572">
      <c r="AV3572" s="161">
        <f>+IF(ISERROR(PV($E$13,A3573,,D3573)),0,(PV($E$13,A3573,,D3573)))</f>
        <v/>
      </c>
      <c r="AW3572" s="161">
        <f>+IF(ISERROR(PV($E$13,A3573,,#REF!)),0,(PV($E$13,A3573,,#REF!)))</f>
        <v/>
      </c>
    </row>
    <row r="3573">
      <c r="AV3573" s="161">
        <f>+IF(ISERROR(PV($E$13,A3574,,D3574)),0,(PV($E$13,A3574,,D3574)))</f>
        <v/>
      </c>
      <c r="AW3573" s="161">
        <f>+IF(ISERROR(PV($E$13,A3574,,#REF!)),0,(PV($E$13,A3574,,#REF!)))</f>
        <v/>
      </c>
    </row>
    <row r="3574">
      <c r="AV3574" s="161">
        <f>+IF(ISERROR(PV($E$13,A3575,,D3575)),0,(PV($E$13,A3575,,D3575)))</f>
        <v/>
      </c>
      <c r="AW3574" s="161">
        <f>+IF(ISERROR(PV($E$13,A3575,,#REF!)),0,(PV($E$13,A3575,,#REF!)))</f>
        <v/>
      </c>
    </row>
    <row r="3575">
      <c r="AV3575" s="161">
        <f>+IF(ISERROR(PV($E$13,A3576,,D3576)),0,(PV($E$13,A3576,,D3576)))</f>
        <v/>
      </c>
      <c r="AW3575" s="161">
        <f>+IF(ISERROR(PV($E$13,A3576,,#REF!)),0,(PV($E$13,A3576,,#REF!)))</f>
        <v/>
      </c>
    </row>
    <row r="3576">
      <c r="AV3576" s="161">
        <f>+IF(ISERROR(PV($E$13,A3577,,D3577)),0,(PV($E$13,A3577,,D3577)))</f>
        <v/>
      </c>
      <c r="AW3576" s="161">
        <f>+IF(ISERROR(PV($E$13,A3577,,#REF!)),0,(PV($E$13,A3577,,#REF!)))</f>
        <v/>
      </c>
    </row>
    <row r="3577">
      <c r="AV3577" s="161">
        <f>+IF(ISERROR(PV($E$13,A3578,,D3578)),0,(PV($E$13,A3578,,D3578)))</f>
        <v/>
      </c>
      <c r="AW3577" s="161">
        <f>+IF(ISERROR(PV($E$13,A3578,,#REF!)),0,(PV($E$13,A3578,,#REF!)))</f>
        <v/>
      </c>
    </row>
    <row r="3578">
      <c r="AV3578" s="161">
        <f>+IF(ISERROR(PV($E$13,A3579,,D3579)),0,(PV($E$13,A3579,,D3579)))</f>
        <v/>
      </c>
      <c r="AW3578" s="161">
        <f>+IF(ISERROR(PV($E$13,A3579,,#REF!)),0,(PV($E$13,A3579,,#REF!)))</f>
        <v/>
      </c>
    </row>
    <row r="3579">
      <c r="AV3579" s="161">
        <f>+IF(ISERROR(PV($E$13,A3580,,D3580)),0,(PV($E$13,A3580,,D3580)))</f>
        <v/>
      </c>
      <c r="AW3579" s="161">
        <f>+IF(ISERROR(PV($E$13,A3580,,#REF!)),0,(PV($E$13,A3580,,#REF!)))</f>
        <v/>
      </c>
    </row>
    <row r="3580">
      <c r="AV3580" s="161">
        <f>+IF(ISERROR(PV($E$13,A3581,,D3581)),0,(PV($E$13,A3581,,D3581)))</f>
        <v/>
      </c>
      <c r="AW3580" s="161">
        <f>+IF(ISERROR(PV($E$13,A3581,,#REF!)),0,(PV($E$13,A3581,,#REF!)))</f>
        <v/>
      </c>
    </row>
    <row r="3581">
      <c r="AV3581" s="161">
        <f>+IF(ISERROR(PV($E$13,A3582,,D3582)),0,(PV($E$13,A3582,,D3582)))</f>
        <v/>
      </c>
      <c r="AW3581" s="161">
        <f>+IF(ISERROR(PV($E$13,A3582,,#REF!)),0,(PV($E$13,A3582,,#REF!)))</f>
        <v/>
      </c>
    </row>
    <row r="3582">
      <c r="AV3582" s="161">
        <f>+IF(ISERROR(PV($E$13,A3583,,D3583)),0,(PV($E$13,A3583,,D3583)))</f>
        <v/>
      </c>
      <c r="AW3582" s="161">
        <f>+IF(ISERROR(PV($E$13,A3583,,#REF!)),0,(PV($E$13,A3583,,#REF!)))</f>
        <v/>
      </c>
    </row>
    <row r="3583">
      <c r="AV3583" s="161">
        <f>+IF(ISERROR(PV($E$13,A3584,,D3584)),0,(PV($E$13,A3584,,D3584)))</f>
        <v/>
      </c>
      <c r="AW3583" s="161">
        <f>+IF(ISERROR(PV($E$13,A3584,,#REF!)),0,(PV($E$13,A3584,,#REF!)))</f>
        <v/>
      </c>
    </row>
    <row r="3584">
      <c r="AV3584" s="161">
        <f>+IF(ISERROR(PV($E$13,A3585,,D3585)),0,(PV($E$13,A3585,,D3585)))</f>
        <v/>
      </c>
      <c r="AW3584" s="161">
        <f>+IF(ISERROR(PV($E$13,A3585,,#REF!)),0,(PV($E$13,A3585,,#REF!)))</f>
        <v/>
      </c>
    </row>
    <row r="3585">
      <c r="AV3585" s="161">
        <f>+IF(ISERROR(PV($E$13,A3586,,D3586)),0,(PV($E$13,A3586,,D3586)))</f>
        <v/>
      </c>
      <c r="AW3585" s="161">
        <f>+IF(ISERROR(PV($E$13,A3586,,#REF!)),0,(PV($E$13,A3586,,#REF!)))</f>
        <v/>
      </c>
    </row>
    <row r="3586">
      <c r="AV3586" s="161">
        <f>+IF(ISERROR(PV($E$13,A3587,,D3587)),0,(PV($E$13,A3587,,D3587)))</f>
        <v/>
      </c>
      <c r="AW3586" s="161">
        <f>+IF(ISERROR(PV($E$13,A3587,,#REF!)),0,(PV($E$13,A3587,,#REF!)))</f>
        <v/>
      </c>
    </row>
    <row r="3587">
      <c r="AV3587" s="161">
        <f>+IF(ISERROR(PV($E$13,A3588,,D3588)),0,(PV($E$13,A3588,,D3588)))</f>
        <v/>
      </c>
      <c r="AW3587" s="161">
        <f>+IF(ISERROR(PV($E$13,A3588,,#REF!)),0,(PV($E$13,A3588,,#REF!)))</f>
        <v/>
      </c>
    </row>
    <row r="3588">
      <c r="AV3588" s="161">
        <f>+IF(ISERROR(PV($E$13,A3589,,D3589)),0,(PV($E$13,A3589,,D3589)))</f>
        <v/>
      </c>
      <c r="AW3588" s="161">
        <f>+IF(ISERROR(PV($E$13,A3589,,#REF!)),0,(PV($E$13,A3589,,#REF!)))</f>
        <v/>
      </c>
    </row>
    <row r="3589">
      <c r="AV3589" s="161">
        <f>+IF(ISERROR(PV($E$13,A3590,,D3590)),0,(PV($E$13,A3590,,D3590)))</f>
        <v/>
      </c>
      <c r="AW3589" s="161">
        <f>+IF(ISERROR(PV($E$13,A3590,,#REF!)),0,(PV($E$13,A3590,,#REF!)))</f>
        <v/>
      </c>
    </row>
    <row r="3590">
      <c r="AV3590" s="161">
        <f>+IF(ISERROR(PV($E$13,A3591,,D3591)),0,(PV($E$13,A3591,,D3591)))</f>
        <v/>
      </c>
      <c r="AW3590" s="161">
        <f>+IF(ISERROR(PV($E$13,A3591,,#REF!)),0,(PV($E$13,A3591,,#REF!)))</f>
        <v/>
      </c>
    </row>
    <row r="3591">
      <c r="AV3591" s="161">
        <f>+IF(ISERROR(PV($E$13,A3592,,D3592)),0,(PV($E$13,A3592,,D3592)))</f>
        <v/>
      </c>
      <c r="AW3591" s="161">
        <f>+IF(ISERROR(PV($E$13,A3592,,#REF!)),0,(PV($E$13,A3592,,#REF!)))</f>
        <v/>
      </c>
    </row>
    <row r="3592">
      <c r="AV3592" s="161">
        <f>+IF(ISERROR(PV($E$13,A3593,,D3593)),0,(PV($E$13,A3593,,D3593)))</f>
        <v/>
      </c>
      <c r="AW3592" s="161">
        <f>+IF(ISERROR(PV($E$13,A3593,,#REF!)),0,(PV($E$13,A3593,,#REF!)))</f>
        <v/>
      </c>
    </row>
    <row r="3593">
      <c r="AV3593" s="161">
        <f>+IF(ISERROR(PV($E$13,A3594,,D3594)),0,(PV($E$13,A3594,,D3594)))</f>
        <v/>
      </c>
      <c r="AW3593" s="161">
        <f>+IF(ISERROR(PV($E$13,A3594,,#REF!)),0,(PV($E$13,A3594,,#REF!)))</f>
        <v/>
      </c>
    </row>
    <row r="3594">
      <c r="AV3594" s="161">
        <f>+IF(ISERROR(PV($E$13,A3595,,D3595)),0,(PV($E$13,A3595,,D3595)))</f>
        <v/>
      </c>
      <c r="AW3594" s="161">
        <f>+IF(ISERROR(PV($E$13,A3595,,#REF!)),0,(PV($E$13,A3595,,#REF!)))</f>
        <v/>
      </c>
    </row>
    <row r="3595">
      <c r="AV3595" s="161">
        <f>+IF(ISERROR(PV($E$13,A3596,,D3596)),0,(PV($E$13,A3596,,D3596)))</f>
        <v/>
      </c>
      <c r="AW3595" s="161">
        <f>+IF(ISERROR(PV($E$13,A3596,,#REF!)),0,(PV($E$13,A3596,,#REF!)))</f>
        <v/>
      </c>
    </row>
    <row r="3596">
      <c r="AV3596" s="161">
        <f>+IF(ISERROR(PV($E$13,A3597,,D3597)),0,(PV($E$13,A3597,,D3597)))</f>
        <v/>
      </c>
      <c r="AW3596" s="161">
        <f>+IF(ISERROR(PV($E$13,A3597,,#REF!)),0,(PV($E$13,A3597,,#REF!)))</f>
        <v/>
      </c>
    </row>
    <row r="3597">
      <c r="AV3597" s="161">
        <f>+IF(ISERROR(PV($E$13,A3598,,D3598)),0,(PV($E$13,A3598,,D3598)))</f>
        <v/>
      </c>
      <c r="AW3597" s="161">
        <f>+IF(ISERROR(PV($E$13,A3598,,#REF!)),0,(PV($E$13,A3598,,#REF!)))</f>
        <v/>
      </c>
    </row>
    <row r="3598">
      <c r="AV3598" s="161">
        <f>+IF(ISERROR(PV($E$13,A3599,,D3599)),0,(PV($E$13,A3599,,D3599)))</f>
        <v/>
      </c>
      <c r="AW3598" s="161">
        <f>+IF(ISERROR(PV($E$13,A3599,,#REF!)),0,(PV($E$13,A3599,,#REF!)))</f>
        <v/>
      </c>
    </row>
    <row r="3599">
      <c r="AV3599" s="161">
        <f>+IF(ISERROR(PV($E$13,A3600,,D3600)),0,(PV($E$13,A3600,,D3600)))</f>
        <v/>
      </c>
      <c r="AW3599" s="161">
        <f>+IF(ISERROR(PV($E$13,A3600,,#REF!)),0,(PV($E$13,A3600,,#REF!)))</f>
        <v/>
      </c>
    </row>
    <row r="3600">
      <c r="AV3600" s="161">
        <f>+IF(ISERROR(PV($E$13,A3601,,D3601)),0,(PV($E$13,A3601,,D3601)))</f>
        <v/>
      </c>
      <c r="AW3600" s="161">
        <f>+IF(ISERROR(PV($E$13,A3601,,#REF!)),0,(PV($E$13,A3601,,#REF!)))</f>
        <v/>
      </c>
    </row>
    <row r="3601">
      <c r="AV3601" s="161">
        <f>+IF(ISERROR(PV($E$13,A3602,,D3602)),0,(PV($E$13,A3602,,D3602)))</f>
        <v/>
      </c>
      <c r="AW3601" s="161">
        <f>+IF(ISERROR(PV($E$13,A3602,,#REF!)),0,(PV($E$13,A3602,,#REF!)))</f>
        <v/>
      </c>
    </row>
    <row r="3602">
      <c r="AV3602" s="161">
        <f>+IF(ISERROR(PV($E$13,A3603,,D3603)),0,(PV($E$13,A3603,,D3603)))</f>
        <v/>
      </c>
      <c r="AW3602" s="161">
        <f>+IF(ISERROR(PV($E$13,A3603,,#REF!)),0,(PV($E$13,A3603,,#REF!)))</f>
        <v/>
      </c>
    </row>
    <row r="3603">
      <c r="AV3603" s="161">
        <f>+IF(ISERROR(PV($E$13,A3604,,D3604)),0,(PV($E$13,A3604,,D3604)))</f>
        <v/>
      </c>
      <c r="AW3603" s="161">
        <f>+IF(ISERROR(PV($E$13,A3604,,#REF!)),0,(PV($E$13,A3604,,#REF!)))</f>
        <v/>
      </c>
    </row>
    <row r="3604">
      <c r="AV3604" s="161">
        <f>+IF(ISERROR(PV($E$13,A3605,,D3605)),0,(PV($E$13,A3605,,D3605)))</f>
        <v/>
      </c>
      <c r="AW3604" s="161">
        <f>+IF(ISERROR(PV($E$13,A3605,,#REF!)),0,(PV($E$13,A3605,,#REF!)))</f>
        <v/>
      </c>
    </row>
    <row r="3605">
      <c r="AV3605" s="161">
        <f>+IF(ISERROR(PV($E$13,A3606,,D3606)),0,(PV($E$13,A3606,,D3606)))</f>
        <v/>
      </c>
      <c r="AW3605" s="161">
        <f>+IF(ISERROR(PV($E$13,A3606,,#REF!)),0,(PV($E$13,A3606,,#REF!)))</f>
        <v/>
      </c>
    </row>
    <row r="3606">
      <c r="AV3606" s="161">
        <f>+IF(ISERROR(PV($E$13,A3607,,D3607)),0,(PV($E$13,A3607,,D3607)))</f>
        <v/>
      </c>
      <c r="AW3606" s="161">
        <f>+IF(ISERROR(PV($E$13,A3607,,#REF!)),0,(PV($E$13,A3607,,#REF!)))</f>
        <v/>
      </c>
    </row>
    <row r="3607">
      <c r="AV3607" s="161">
        <f>+IF(ISERROR(PV($E$13,A3608,,D3608)),0,(PV($E$13,A3608,,D3608)))</f>
        <v/>
      </c>
      <c r="AW3607" s="161">
        <f>+IF(ISERROR(PV($E$13,A3608,,#REF!)),0,(PV($E$13,A3608,,#REF!)))</f>
        <v/>
      </c>
    </row>
    <row r="3608">
      <c r="AV3608" s="161">
        <f>+IF(ISERROR(PV($E$13,A3609,,D3609)),0,(PV($E$13,A3609,,D3609)))</f>
        <v/>
      </c>
      <c r="AW3608" s="161">
        <f>+IF(ISERROR(PV($E$13,A3609,,#REF!)),0,(PV($E$13,A3609,,#REF!)))</f>
        <v/>
      </c>
    </row>
    <row r="3609">
      <c r="AV3609" s="161">
        <f>+IF(ISERROR(PV($E$13,A3610,,D3610)),0,(PV($E$13,A3610,,D3610)))</f>
        <v/>
      </c>
      <c r="AW3609" s="161">
        <f>+IF(ISERROR(PV($E$13,A3610,,#REF!)),0,(PV($E$13,A3610,,#REF!)))</f>
        <v/>
      </c>
    </row>
    <row r="3610">
      <c r="AV3610" s="161">
        <f>+IF(ISERROR(PV($E$13,A3611,,D3611)),0,(PV($E$13,A3611,,D3611)))</f>
        <v/>
      </c>
      <c r="AW3610" s="161">
        <f>+IF(ISERROR(PV($E$13,A3611,,#REF!)),0,(PV($E$13,A3611,,#REF!)))</f>
        <v/>
      </c>
    </row>
    <row r="3611">
      <c r="AV3611" s="161">
        <f>+IF(ISERROR(PV($E$13,A3612,,D3612)),0,(PV($E$13,A3612,,D3612)))</f>
        <v/>
      </c>
      <c r="AW3611" s="161">
        <f>+IF(ISERROR(PV($E$13,A3612,,#REF!)),0,(PV($E$13,A3612,,#REF!)))</f>
        <v/>
      </c>
    </row>
    <row r="3612">
      <c r="AV3612" s="161">
        <f>+IF(ISERROR(PV($E$13,A3613,,D3613)),0,(PV($E$13,A3613,,D3613)))</f>
        <v/>
      </c>
      <c r="AW3612" s="161">
        <f>+IF(ISERROR(PV($E$13,A3613,,#REF!)),0,(PV($E$13,A3613,,#REF!)))</f>
        <v/>
      </c>
    </row>
    <row r="3613">
      <c r="AV3613" s="161">
        <f>+IF(ISERROR(PV($E$13,A3614,,D3614)),0,(PV($E$13,A3614,,D3614)))</f>
        <v/>
      </c>
      <c r="AW3613" s="161">
        <f>+IF(ISERROR(PV($E$13,A3614,,#REF!)),0,(PV($E$13,A3614,,#REF!)))</f>
        <v/>
      </c>
    </row>
    <row r="3614">
      <c r="AV3614" s="161">
        <f>+IF(ISERROR(PV($E$13,A3615,,D3615)),0,(PV($E$13,A3615,,D3615)))</f>
        <v/>
      </c>
      <c r="AW3614" s="161">
        <f>+IF(ISERROR(PV($E$13,A3615,,#REF!)),0,(PV($E$13,A3615,,#REF!)))</f>
        <v/>
      </c>
    </row>
    <row r="3615">
      <c r="AV3615" s="161">
        <f>+IF(ISERROR(PV($E$13,A3616,,D3616)),0,(PV($E$13,A3616,,D3616)))</f>
        <v/>
      </c>
      <c r="AW3615" s="161">
        <f>+IF(ISERROR(PV($E$13,A3616,,#REF!)),0,(PV($E$13,A3616,,#REF!)))</f>
        <v/>
      </c>
    </row>
    <row r="3616">
      <c r="AV3616" s="161">
        <f>+IF(ISERROR(PV($E$13,A3617,,D3617)),0,(PV($E$13,A3617,,D3617)))</f>
        <v/>
      </c>
      <c r="AW3616" s="161">
        <f>+IF(ISERROR(PV($E$13,A3617,,#REF!)),0,(PV($E$13,A3617,,#REF!)))</f>
        <v/>
      </c>
    </row>
    <row r="3617">
      <c r="AV3617" s="161">
        <f>+IF(ISERROR(PV($E$13,A3618,,D3618)),0,(PV($E$13,A3618,,D3618)))</f>
        <v/>
      </c>
      <c r="AW3617" s="161">
        <f>+IF(ISERROR(PV($E$13,A3618,,#REF!)),0,(PV($E$13,A3618,,#REF!)))</f>
        <v/>
      </c>
    </row>
    <row r="3618">
      <c r="AV3618" s="161">
        <f>+IF(ISERROR(PV($E$13,A3619,,D3619)),0,(PV($E$13,A3619,,D3619)))</f>
        <v/>
      </c>
      <c r="AW3618" s="161">
        <f>+IF(ISERROR(PV($E$13,A3619,,#REF!)),0,(PV($E$13,A3619,,#REF!)))</f>
        <v/>
      </c>
    </row>
    <row r="3619">
      <c r="AV3619" s="161">
        <f>+IF(ISERROR(PV($E$13,A3620,,D3620)),0,(PV($E$13,A3620,,D3620)))</f>
        <v/>
      </c>
      <c r="AW3619" s="161">
        <f>+IF(ISERROR(PV($E$13,A3620,,#REF!)),0,(PV($E$13,A3620,,#REF!)))</f>
        <v/>
      </c>
    </row>
    <row r="3620">
      <c r="AV3620" s="161">
        <f>+IF(ISERROR(PV($E$13,A3621,,D3621)),0,(PV($E$13,A3621,,D3621)))</f>
        <v/>
      </c>
      <c r="AW3620" s="161">
        <f>+IF(ISERROR(PV($E$13,A3621,,#REF!)),0,(PV($E$13,A3621,,#REF!)))</f>
        <v/>
      </c>
    </row>
    <row r="3621">
      <c r="AV3621" s="161">
        <f>+IF(ISERROR(PV($E$13,A3622,,D3622)),0,(PV($E$13,A3622,,D3622)))</f>
        <v/>
      </c>
      <c r="AW3621" s="161">
        <f>+IF(ISERROR(PV($E$13,A3622,,#REF!)),0,(PV($E$13,A3622,,#REF!)))</f>
        <v/>
      </c>
    </row>
    <row r="3622">
      <c r="AV3622" s="161">
        <f>+IF(ISERROR(PV($E$13,A3623,,D3623)),0,(PV($E$13,A3623,,D3623)))</f>
        <v/>
      </c>
      <c r="AW3622" s="161">
        <f>+IF(ISERROR(PV($E$13,A3623,,#REF!)),0,(PV($E$13,A3623,,#REF!)))</f>
        <v/>
      </c>
    </row>
    <row r="3623">
      <c r="AV3623" s="161">
        <f>+IF(ISERROR(PV($E$13,A3624,,D3624)),0,(PV($E$13,A3624,,D3624)))</f>
        <v/>
      </c>
      <c r="AW3623" s="161">
        <f>+IF(ISERROR(PV($E$13,A3624,,#REF!)),0,(PV($E$13,A3624,,#REF!)))</f>
        <v/>
      </c>
    </row>
    <row r="3624">
      <c r="AV3624" s="161">
        <f>+IF(ISERROR(PV($E$13,A3625,,D3625)),0,(PV($E$13,A3625,,D3625)))</f>
        <v/>
      </c>
      <c r="AW3624" s="161">
        <f>+IF(ISERROR(PV($E$13,A3625,,#REF!)),0,(PV($E$13,A3625,,#REF!)))</f>
        <v/>
      </c>
    </row>
    <row r="3625">
      <c r="AV3625" s="161">
        <f>+IF(ISERROR(PV($E$13,A3626,,D3626)),0,(PV($E$13,A3626,,D3626)))</f>
        <v/>
      </c>
      <c r="AW3625" s="161">
        <f>+IF(ISERROR(PV($E$13,A3626,,#REF!)),0,(PV($E$13,A3626,,#REF!)))</f>
        <v/>
      </c>
    </row>
    <row r="3626">
      <c r="AV3626" s="161">
        <f>+IF(ISERROR(PV($E$13,A3627,,D3627)),0,(PV($E$13,A3627,,D3627)))</f>
        <v/>
      </c>
      <c r="AW3626" s="161">
        <f>+IF(ISERROR(PV($E$13,A3627,,#REF!)),0,(PV($E$13,A3627,,#REF!)))</f>
        <v/>
      </c>
    </row>
    <row r="3627">
      <c r="AV3627" s="161">
        <f>+IF(ISERROR(PV($E$13,A3628,,D3628)),0,(PV($E$13,A3628,,D3628)))</f>
        <v/>
      </c>
      <c r="AW3627" s="161">
        <f>+IF(ISERROR(PV($E$13,A3628,,#REF!)),0,(PV($E$13,A3628,,#REF!)))</f>
        <v/>
      </c>
    </row>
    <row r="3628">
      <c r="AV3628" s="161">
        <f>+IF(ISERROR(PV($E$13,A3629,,D3629)),0,(PV($E$13,A3629,,D3629)))</f>
        <v/>
      </c>
      <c r="AW3628" s="161">
        <f>+IF(ISERROR(PV($E$13,A3629,,#REF!)),0,(PV($E$13,A3629,,#REF!)))</f>
        <v/>
      </c>
    </row>
    <row r="3629">
      <c r="AV3629" s="161">
        <f>+IF(ISERROR(PV($E$13,A3630,,D3630)),0,(PV($E$13,A3630,,D3630)))</f>
        <v/>
      </c>
      <c r="AW3629" s="161">
        <f>+IF(ISERROR(PV($E$13,A3630,,#REF!)),0,(PV($E$13,A3630,,#REF!)))</f>
        <v/>
      </c>
    </row>
    <row r="3630">
      <c r="AV3630" s="161">
        <f>+IF(ISERROR(PV($E$13,A3631,,D3631)),0,(PV($E$13,A3631,,D3631)))</f>
        <v/>
      </c>
      <c r="AW3630" s="161">
        <f>+IF(ISERROR(PV($E$13,A3631,,#REF!)),0,(PV($E$13,A3631,,#REF!)))</f>
        <v/>
      </c>
    </row>
    <row r="3631">
      <c r="AV3631" s="161">
        <f>+IF(ISERROR(PV($E$13,A3632,,D3632)),0,(PV($E$13,A3632,,D3632)))</f>
        <v/>
      </c>
      <c r="AW3631" s="161">
        <f>+IF(ISERROR(PV($E$13,A3632,,#REF!)),0,(PV($E$13,A3632,,#REF!)))</f>
        <v/>
      </c>
    </row>
    <row r="3632">
      <c r="AV3632" s="161">
        <f>+IF(ISERROR(PV($E$13,A3633,,D3633)),0,(PV($E$13,A3633,,D3633)))</f>
        <v/>
      </c>
      <c r="AW3632" s="161">
        <f>+IF(ISERROR(PV($E$13,A3633,,#REF!)),0,(PV($E$13,A3633,,#REF!)))</f>
        <v/>
      </c>
    </row>
    <row r="3633">
      <c r="AV3633" s="161">
        <f>+IF(ISERROR(PV($E$13,A3634,,D3634)),0,(PV($E$13,A3634,,D3634)))</f>
        <v/>
      </c>
      <c r="AW3633" s="161">
        <f>+IF(ISERROR(PV($E$13,A3634,,#REF!)),0,(PV($E$13,A3634,,#REF!)))</f>
        <v/>
      </c>
    </row>
    <row r="3634">
      <c r="AV3634" s="161">
        <f>+IF(ISERROR(PV($E$13,A3635,,D3635)),0,(PV($E$13,A3635,,D3635)))</f>
        <v/>
      </c>
      <c r="AW3634" s="161">
        <f>+IF(ISERROR(PV($E$13,A3635,,#REF!)),0,(PV($E$13,A3635,,#REF!)))</f>
        <v/>
      </c>
    </row>
    <row r="3635">
      <c r="AV3635" s="161">
        <f>+IF(ISERROR(PV($E$13,A3636,,D3636)),0,(PV($E$13,A3636,,D3636)))</f>
        <v/>
      </c>
      <c r="AW3635" s="161">
        <f>+IF(ISERROR(PV($E$13,A3636,,#REF!)),0,(PV($E$13,A3636,,#REF!)))</f>
        <v/>
      </c>
    </row>
    <row r="3636">
      <c r="AV3636" s="161">
        <f>+IF(ISERROR(PV($E$13,A3637,,D3637)),0,(PV($E$13,A3637,,D3637)))</f>
        <v/>
      </c>
      <c r="AW3636" s="161">
        <f>+IF(ISERROR(PV($E$13,A3637,,#REF!)),0,(PV($E$13,A3637,,#REF!)))</f>
        <v/>
      </c>
    </row>
    <row r="3637">
      <c r="AV3637" s="161">
        <f>+IF(ISERROR(PV($E$13,A3638,,D3638)),0,(PV($E$13,A3638,,D3638)))</f>
        <v/>
      </c>
      <c r="AW3637" s="161">
        <f>+IF(ISERROR(PV($E$13,A3638,,#REF!)),0,(PV($E$13,A3638,,#REF!)))</f>
        <v/>
      </c>
    </row>
    <row r="3638">
      <c r="AV3638" s="161">
        <f>+IF(ISERROR(PV($E$13,A3639,,D3639)),0,(PV($E$13,A3639,,D3639)))</f>
        <v/>
      </c>
      <c r="AW3638" s="161">
        <f>+IF(ISERROR(PV($E$13,A3639,,#REF!)),0,(PV($E$13,A3639,,#REF!)))</f>
        <v/>
      </c>
    </row>
    <row r="3639">
      <c r="AV3639" s="161">
        <f>+IF(ISERROR(PV($E$13,A3640,,D3640)),0,(PV($E$13,A3640,,D3640)))</f>
        <v/>
      </c>
      <c r="AW3639" s="161">
        <f>+IF(ISERROR(PV($E$13,A3640,,#REF!)),0,(PV($E$13,A3640,,#REF!)))</f>
        <v/>
      </c>
    </row>
    <row r="3640">
      <c r="AV3640" s="161">
        <f>+IF(ISERROR(PV($E$13,A3641,,D3641)),0,(PV($E$13,A3641,,D3641)))</f>
        <v/>
      </c>
      <c r="AW3640" s="161">
        <f>+IF(ISERROR(PV($E$13,A3641,,#REF!)),0,(PV($E$13,A3641,,#REF!)))</f>
        <v/>
      </c>
    </row>
    <row r="3641">
      <c r="AV3641" s="161">
        <f>+IF(ISERROR(PV($E$13,A3642,,D3642)),0,(PV($E$13,A3642,,D3642)))</f>
        <v/>
      </c>
      <c r="AW3641" s="161">
        <f>+IF(ISERROR(PV($E$13,A3642,,#REF!)),0,(PV($E$13,A3642,,#REF!)))</f>
        <v/>
      </c>
    </row>
    <row r="3642">
      <c r="AV3642" s="161">
        <f>+IF(ISERROR(PV($E$13,A3643,,D3643)),0,(PV($E$13,A3643,,D3643)))</f>
        <v/>
      </c>
      <c r="AW3642" s="161">
        <f>+IF(ISERROR(PV($E$13,A3643,,#REF!)),0,(PV($E$13,A3643,,#REF!)))</f>
        <v/>
      </c>
    </row>
    <row r="3643">
      <c r="AV3643" s="161">
        <f>+IF(ISERROR(PV($E$13,A3644,,D3644)),0,(PV($E$13,A3644,,D3644)))</f>
        <v/>
      </c>
      <c r="AW3643" s="161">
        <f>+IF(ISERROR(PV($E$13,A3644,,#REF!)),0,(PV($E$13,A3644,,#REF!)))</f>
        <v/>
      </c>
    </row>
    <row r="3644">
      <c r="AV3644" s="161">
        <f>+IF(ISERROR(PV($E$13,A3645,,D3645)),0,(PV($E$13,A3645,,D3645)))</f>
        <v/>
      </c>
      <c r="AW3644" s="161">
        <f>+IF(ISERROR(PV($E$13,A3645,,#REF!)),0,(PV($E$13,A3645,,#REF!)))</f>
        <v/>
      </c>
    </row>
    <row r="3645">
      <c r="AV3645" s="161">
        <f>+IF(ISERROR(PV($E$13,A3646,,D3646)),0,(PV($E$13,A3646,,D3646)))</f>
        <v/>
      </c>
      <c r="AW3645" s="161">
        <f>+IF(ISERROR(PV($E$13,A3646,,#REF!)),0,(PV($E$13,A3646,,#REF!)))</f>
        <v/>
      </c>
    </row>
    <row r="3646">
      <c r="AV3646" s="161">
        <f>+IF(ISERROR(PV($E$13,A3647,,D3647)),0,(PV($E$13,A3647,,D3647)))</f>
        <v/>
      </c>
      <c r="AW3646" s="161">
        <f>+IF(ISERROR(PV($E$13,A3647,,#REF!)),0,(PV($E$13,A3647,,#REF!)))</f>
        <v/>
      </c>
    </row>
    <row r="3647">
      <c r="AV3647" s="161">
        <f>+IF(ISERROR(PV($E$13,A3648,,D3648)),0,(PV($E$13,A3648,,D3648)))</f>
        <v/>
      </c>
      <c r="AW3647" s="161">
        <f>+IF(ISERROR(PV($E$13,A3648,,#REF!)),0,(PV($E$13,A3648,,#REF!)))</f>
        <v/>
      </c>
    </row>
    <row r="3648">
      <c r="AV3648" s="161">
        <f>+IF(ISERROR(PV($E$13,A3649,,D3649)),0,(PV($E$13,A3649,,D3649)))</f>
        <v/>
      </c>
      <c r="AW3648" s="161">
        <f>+IF(ISERROR(PV($E$13,A3649,,#REF!)),0,(PV($E$13,A3649,,#REF!)))</f>
        <v/>
      </c>
    </row>
    <row r="3649">
      <c r="AV3649" s="161">
        <f>+IF(ISERROR(PV($E$13,A3650,,D3650)),0,(PV($E$13,A3650,,D3650)))</f>
        <v/>
      </c>
      <c r="AW3649" s="161">
        <f>+IF(ISERROR(PV($E$13,A3650,,#REF!)),0,(PV($E$13,A3650,,#REF!)))</f>
        <v/>
      </c>
    </row>
    <row r="3650">
      <c r="AV3650" s="161">
        <f>+IF(ISERROR(PV($E$13,A3651,,D3651)),0,(PV($E$13,A3651,,D3651)))</f>
        <v/>
      </c>
      <c r="AW3650" s="161">
        <f>+IF(ISERROR(PV($E$13,A3651,,#REF!)),0,(PV($E$13,A3651,,#REF!)))</f>
        <v/>
      </c>
    </row>
    <row r="3651">
      <c r="AV3651" s="161">
        <f>+IF(ISERROR(PV($E$13,A3652,,D3652)),0,(PV($E$13,A3652,,D3652)))</f>
        <v/>
      </c>
      <c r="AW3651" s="161">
        <f>+IF(ISERROR(PV($E$13,A3652,,#REF!)),0,(PV($E$13,A3652,,#REF!)))</f>
        <v/>
      </c>
    </row>
    <row r="3652">
      <c r="AV3652" s="161">
        <f>+IF(ISERROR(PV($E$13,A3653,,D3653)),0,(PV($E$13,A3653,,D3653)))</f>
        <v/>
      </c>
      <c r="AW3652" s="161">
        <f>+IF(ISERROR(PV($E$13,A3653,,#REF!)),0,(PV($E$13,A3653,,#REF!)))</f>
        <v/>
      </c>
    </row>
    <row r="3653">
      <c r="AV3653" s="161">
        <f>+IF(ISERROR(PV($E$13,A3654,,D3654)),0,(PV($E$13,A3654,,D3654)))</f>
        <v/>
      </c>
      <c r="AW3653" s="161">
        <f>+IF(ISERROR(PV($E$13,A3654,,#REF!)),0,(PV($E$13,A3654,,#REF!)))</f>
        <v/>
      </c>
    </row>
    <row r="3654">
      <c r="AV3654" s="161">
        <f>+IF(ISERROR(PV($E$13,A3655,,D3655)),0,(PV($E$13,A3655,,D3655)))</f>
        <v/>
      </c>
      <c r="AW3654" s="161">
        <f>+IF(ISERROR(PV($E$13,A3655,,#REF!)),0,(PV($E$13,A3655,,#REF!)))</f>
        <v/>
      </c>
    </row>
    <row r="3655">
      <c r="AV3655" s="161">
        <f>+IF(ISERROR(PV($E$13,A3656,,D3656)),0,(PV($E$13,A3656,,D3656)))</f>
        <v/>
      </c>
      <c r="AW3655" s="161">
        <f>+IF(ISERROR(PV($E$13,A3656,,#REF!)),0,(PV($E$13,A3656,,#REF!)))</f>
        <v/>
      </c>
    </row>
    <row r="3656">
      <c r="AV3656" s="161">
        <f>+IF(ISERROR(PV($E$13,A3657,,D3657)),0,(PV($E$13,A3657,,D3657)))</f>
        <v/>
      </c>
      <c r="AW3656" s="161">
        <f>+IF(ISERROR(PV($E$13,A3657,,#REF!)),0,(PV($E$13,A3657,,#REF!)))</f>
        <v/>
      </c>
    </row>
    <row r="3657">
      <c r="AV3657" s="161">
        <f>+IF(ISERROR(PV($E$13,A3658,,D3658)),0,(PV($E$13,A3658,,D3658)))</f>
        <v/>
      </c>
      <c r="AW3657" s="161">
        <f>+IF(ISERROR(PV($E$13,A3658,,#REF!)),0,(PV($E$13,A3658,,#REF!)))</f>
        <v/>
      </c>
    </row>
    <row r="3658">
      <c r="AV3658" s="161">
        <f>+IF(ISERROR(PV($E$13,A3659,,D3659)),0,(PV($E$13,A3659,,D3659)))</f>
        <v/>
      </c>
      <c r="AW3658" s="161">
        <f>+IF(ISERROR(PV($E$13,A3659,,#REF!)),0,(PV($E$13,A3659,,#REF!)))</f>
        <v/>
      </c>
    </row>
    <row r="3659">
      <c r="AV3659" s="161">
        <f>+IF(ISERROR(PV($E$13,A3660,,D3660)),0,(PV($E$13,A3660,,D3660)))</f>
        <v/>
      </c>
      <c r="AW3659" s="161">
        <f>+IF(ISERROR(PV($E$13,A3660,,#REF!)),0,(PV($E$13,A3660,,#REF!)))</f>
        <v/>
      </c>
    </row>
    <row r="3660">
      <c r="AV3660" s="161">
        <f>+IF(ISERROR(PV($E$13,A3661,,D3661)),0,(PV($E$13,A3661,,D3661)))</f>
        <v/>
      </c>
      <c r="AW3660" s="161">
        <f>+IF(ISERROR(PV($E$13,A3661,,#REF!)),0,(PV($E$13,A3661,,#REF!)))</f>
        <v/>
      </c>
    </row>
    <row r="3661">
      <c r="AV3661" s="161">
        <f>+IF(ISERROR(PV($E$13,A3662,,D3662)),0,(PV($E$13,A3662,,D3662)))</f>
        <v/>
      </c>
      <c r="AW3661" s="161">
        <f>+IF(ISERROR(PV($E$13,A3662,,#REF!)),0,(PV($E$13,A3662,,#REF!)))</f>
        <v/>
      </c>
    </row>
    <row r="3662">
      <c r="AV3662" s="161">
        <f>+IF(ISERROR(PV($E$13,A3663,,D3663)),0,(PV($E$13,A3663,,D3663)))</f>
        <v/>
      </c>
      <c r="AW3662" s="161">
        <f>+IF(ISERROR(PV($E$13,A3663,,#REF!)),0,(PV($E$13,A3663,,#REF!)))</f>
        <v/>
      </c>
    </row>
    <row r="3663">
      <c r="AV3663" s="161">
        <f>+IF(ISERROR(PV($E$13,A3664,,D3664)),0,(PV($E$13,A3664,,D3664)))</f>
        <v/>
      </c>
      <c r="AW3663" s="161">
        <f>+IF(ISERROR(PV($E$13,A3664,,#REF!)),0,(PV($E$13,A3664,,#REF!)))</f>
        <v/>
      </c>
    </row>
    <row r="3664">
      <c r="AV3664" s="161">
        <f>+IF(ISERROR(PV($E$13,A3665,,D3665)),0,(PV($E$13,A3665,,D3665)))</f>
        <v/>
      </c>
      <c r="AW3664" s="161">
        <f>+IF(ISERROR(PV($E$13,A3665,,#REF!)),0,(PV($E$13,A3665,,#REF!)))</f>
        <v/>
      </c>
    </row>
    <row r="3665">
      <c r="AV3665" s="161">
        <f>+IF(ISERROR(PV($E$13,A3666,,D3666)),0,(PV($E$13,A3666,,D3666)))</f>
        <v/>
      </c>
      <c r="AW3665" s="161">
        <f>+IF(ISERROR(PV($E$13,A3666,,#REF!)),0,(PV($E$13,A3666,,#REF!)))</f>
        <v/>
      </c>
    </row>
    <row r="3666">
      <c r="AV3666" s="161">
        <f>+IF(ISERROR(PV($E$13,A3667,,D3667)),0,(PV($E$13,A3667,,D3667)))</f>
        <v/>
      </c>
      <c r="AW3666" s="161">
        <f>+IF(ISERROR(PV($E$13,A3667,,#REF!)),0,(PV($E$13,A3667,,#REF!)))</f>
        <v/>
      </c>
    </row>
    <row r="3667">
      <c r="AV3667" s="161">
        <f>+IF(ISERROR(PV($E$13,A3668,,D3668)),0,(PV($E$13,A3668,,D3668)))</f>
        <v/>
      </c>
      <c r="AW3667" s="161">
        <f>+IF(ISERROR(PV($E$13,A3668,,#REF!)),0,(PV($E$13,A3668,,#REF!)))</f>
        <v/>
      </c>
    </row>
    <row r="3668">
      <c r="AV3668" s="161">
        <f>+IF(ISERROR(PV($E$13,A3669,,D3669)),0,(PV($E$13,A3669,,D3669)))</f>
        <v/>
      </c>
      <c r="AW3668" s="161">
        <f>+IF(ISERROR(PV($E$13,A3669,,#REF!)),0,(PV($E$13,A3669,,#REF!)))</f>
        <v/>
      </c>
    </row>
    <row r="3669">
      <c r="AV3669" s="161">
        <f>+IF(ISERROR(PV($E$13,A3670,,D3670)),0,(PV($E$13,A3670,,D3670)))</f>
        <v/>
      </c>
      <c r="AW3669" s="161">
        <f>+IF(ISERROR(PV($E$13,A3670,,#REF!)),0,(PV($E$13,A3670,,#REF!)))</f>
        <v/>
      </c>
    </row>
    <row r="3670">
      <c r="AV3670" s="161">
        <f>+IF(ISERROR(PV($E$13,A3671,,D3671)),0,(PV($E$13,A3671,,D3671)))</f>
        <v/>
      </c>
      <c r="AW3670" s="161">
        <f>+IF(ISERROR(PV($E$13,A3671,,#REF!)),0,(PV($E$13,A3671,,#REF!)))</f>
        <v/>
      </c>
    </row>
    <row r="3671">
      <c r="AV3671" s="161">
        <f>+IF(ISERROR(PV($E$13,A3672,,D3672)),0,(PV($E$13,A3672,,D3672)))</f>
        <v/>
      </c>
      <c r="AW3671" s="161">
        <f>+IF(ISERROR(PV($E$13,A3672,,#REF!)),0,(PV($E$13,A3672,,#REF!)))</f>
        <v/>
      </c>
    </row>
    <row r="3672">
      <c r="AV3672" s="161">
        <f>+IF(ISERROR(PV($E$13,A3673,,D3673)),0,(PV($E$13,A3673,,D3673)))</f>
        <v/>
      </c>
      <c r="AW3672" s="161">
        <f>+IF(ISERROR(PV($E$13,A3673,,#REF!)),0,(PV($E$13,A3673,,#REF!)))</f>
        <v/>
      </c>
    </row>
    <row r="3673">
      <c r="AV3673" s="161">
        <f>+IF(ISERROR(PV($E$13,A3674,,D3674)),0,(PV($E$13,A3674,,D3674)))</f>
        <v/>
      </c>
      <c r="AW3673" s="161">
        <f>+IF(ISERROR(PV($E$13,A3674,,#REF!)),0,(PV($E$13,A3674,,#REF!)))</f>
        <v/>
      </c>
    </row>
    <row r="3674">
      <c r="AV3674" s="161">
        <f>+IF(ISERROR(PV($E$13,A3675,,D3675)),0,(PV($E$13,A3675,,D3675)))</f>
        <v/>
      </c>
      <c r="AW3674" s="161">
        <f>+IF(ISERROR(PV($E$13,A3675,,#REF!)),0,(PV($E$13,A3675,,#REF!)))</f>
        <v/>
      </c>
    </row>
    <row r="3675">
      <c r="AV3675" s="161">
        <f>+IF(ISERROR(PV($E$13,A3676,,D3676)),0,(PV($E$13,A3676,,D3676)))</f>
        <v/>
      </c>
      <c r="AW3675" s="161">
        <f>+IF(ISERROR(PV($E$13,A3676,,#REF!)),0,(PV($E$13,A3676,,#REF!)))</f>
        <v/>
      </c>
    </row>
    <row r="3676">
      <c r="AV3676" s="161">
        <f>+IF(ISERROR(PV($E$13,A3677,,D3677)),0,(PV($E$13,A3677,,D3677)))</f>
        <v/>
      </c>
      <c r="AW3676" s="161">
        <f>+IF(ISERROR(PV($E$13,A3677,,#REF!)),0,(PV($E$13,A3677,,#REF!)))</f>
        <v/>
      </c>
    </row>
    <row r="3677">
      <c r="AV3677" s="161">
        <f>+IF(ISERROR(PV($E$13,A3678,,D3678)),0,(PV($E$13,A3678,,D3678)))</f>
        <v/>
      </c>
      <c r="AW3677" s="161">
        <f>+IF(ISERROR(PV($E$13,A3678,,#REF!)),0,(PV($E$13,A3678,,#REF!)))</f>
        <v/>
      </c>
    </row>
    <row r="3678">
      <c r="AV3678" s="161">
        <f>+IF(ISERROR(PV($E$13,A3679,,D3679)),0,(PV($E$13,A3679,,D3679)))</f>
        <v/>
      </c>
      <c r="AW3678" s="161">
        <f>+IF(ISERROR(PV($E$13,A3679,,#REF!)),0,(PV($E$13,A3679,,#REF!)))</f>
        <v/>
      </c>
    </row>
    <row r="3679">
      <c r="AV3679" s="161">
        <f>+IF(ISERROR(PV($E$13,A3680,,D3680)),0,(PV($E$13,A3680,,D3680)))</f>
        <v/>
      </c>
      <c r="AW3679" s="161">
        <f>+IF(ISERROR(PV($E$13,A3680,,#REF!)),0,(PV($E$13,A3680,,#REF!)))</f>
        <v/>
      </c>
    </row>
    <row r="3680">
      <c r="AV3680" s="161">
        <f>+IF(ISERROR(PV($E$13,A3681,,D3681)),0,(PV($E$13,A3681,,D3681)))</f>
        <v/>
      </c>
      <c r="AW3680" s="161">
        <f>+IF(ISERROR(PV($E$13,A3681,,#REF!)),0,(PV($E$13,A3681,,#REF!)))</f>
        <v/>
      </c>
    </row>
    <row r="3681">
      <c r="AV3681" s="161">
        <f>+IF(ISERROR(PV($E$13,A3682,,D3682)),0,(PV($E$13,A3682,,D3682)))</f>
        <v/>
      </c>
      <c r="AW3681" s="161">
        <f>+IF(ISERROR(PV($E$13,A3682,,#REF!)),0,(PV($E$13,A3682,,#REF!)))</f>
        <v/>
      </c>
    </row>
  </sheetData>
  <mergeCells count="24">
    <mergeCell ref="R8:V8"/>
    <mergeCell ref="L17:P17"/>
    <mergeCell ref="L7:M7"/>
    <mergeCell ref="M227:O227"/>
    <mergeCell ref="G8:K8"/>
    <mergeCell ref="G17:K17"/>
    <mergeCell ref="A7:B7"/>
    <mergeCell ref="R7:S7"/>
    <mergeCell ref="G7:H7"/>
    <mergeCell ref="CO9:CP9"/>
    <mergeCell ref="I239:J239"/>
    <mergeCell ref="L8:P8"/>
    <mergeCell ref="I238:J238"/>
    <mergeCell ref="S227:U227"/>
    <mergeCell ref="M228:O229"/>
    <mergeCell ref="B228:D229"/>
    <mergeCell ref="S228:U229"/>
    <mergeCell ref="A8:E8"/>
    <mergeCell ref="B227:D227"/>
    <mergeCell ref="A17:E17"/>
    <mergeCell ref="R17:V17"/>
    <mergeCell ref="H227:J227"/>
    <mergeCell ref="I240:J240"/>
    <mergeCell ref="H228:J229"/>
  </mergeCell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D2126"/>
  <sheetViews>
    <sheetView zoomScale="85" zoomScaleNormal="85" workbookViewId="0">
      <selection activeCell="D34" sqref="D34"/>
    </sheetView>
  </sheetViews>
  <sheetFormatPr baseColWidth="10" defaultColWidth="11.42578125" defaultRowHeight="12.75"/>
  <cols>
    <col width="13.42578125" customWidth="1" style="281" min="1" max="1"/>
    <col width="35.5703125" customWidth="1" style="281" min="2" max="2"/>
    <col width="43.42578125" customWidth="1" style="281" min="3" max="3"/>
    <col width="39.5703125" customWidth="1" style="281" min="4" max="4"/>
    <col width="47.140625" customWidth="1" style="281" min="5" max="5"/>
    <col width="56.7109375" customWidth="1" style="281" min="6" max="6"/>
    <col width="23" customWidth="1" style="281" min="7" max="7"/>
    <col width="43.28515625" customWidth="1" style="281" min="8" max="8"/>
    <col width="34.42578125" customWidth="1" style="281" min="9" max="9"/>
    <col width="31.28515625" customWidth="1" style="281" min="10" max="10"/>
    <col width="13.42578125" customWidth="1" style="281" min="11" max="11"/>
    <col width="11.42578125" customWidth="1" style="281" min="12" max="13"/>
    <col width="23.140625" customWidth="1" style="281" min="14" max="14"/>
    <col width="12.42578125" bestFit="1" customWidth="1" style="281" min="15" max="15"/>
    <col width="21" customWidth="1" style="281" min="16" max="16"/>
    <col width="18.85546875" bestFit="1" customWidth="1" style="281" min="17" max="17"/>
    <col width="11.42578125" customWidth="1" style="281" min="18" max="24"/>
    <col width="50.5703125" customWidth="1" style="281" min="25" max="25"/>
    <col width="29.42578125" customWidth="1" style="281" min="26" max="26"/>
    <col width="84.42578125" bestFit="1" customWidth="1" style="281" min="27" max="27"/>
    <col width="50.5703125" customWidth="1" style="281" min="28" max="28"/>
    <col width="11.42578125" customWidth="1" style="281" min="29" max="29"/>
    <col width="11.42578125" customWidth="1" style="281" min="30" max="16384"/>
  </cols>
  <sheetData>
    <row r="1" ht="19.5" customHeight="1" thickBot="1">
      <c r="C1" s="282" t="inlineStr">
        <is>
          <t>No. de ajuste si aplica</t>
        </is>
      </c>
      <c r="E1" s="781" t="inlineStr">
        <is>
          <t>*UVT (2024)</t>
        </is>
      </c>
      <c r="F1" s="1600" t="n">
        <v>47065</v>
      </c>
      <c r="H1" s="1105" t="inlineStr">
        <is>
          <t>Info para todos los proyectos y en especial para Monitoreo de Finagro para operaciones mayores a $5.548.539.915</t>
        </is>
      </c>
      <c r="I1" s="1106" t="n"/>
      <c r="J1" s="1107" t="n"/>
      <c r="K1" s="1094" t="n"/>
    </row>
    <row r="2" ht="13.5" customHeight="1" thickBot="1">
      <c r="B2" s="283" t="inlineStr">
        <is>
          <t>ELABORADO</t>
        </is>
      </c>
      <c r="C2" s="283" t="n"/>
      <c r="H2" s="691" t="inlineStr">
        <is>
          <t>INFORMACIÓN MONITOREO FINAGRO</t>
        </is>
      </c>
      <c r="I2" s="692" t="inlineStr">
        <is>
          <t>OP</t>
        </is>
      </c>
      <c r="J2" s="1099" t="n"/>
      <c r="K2" s="1100" t="n"/>
    </row>
    <row r="3" ht="20.25" customHeight="1" thickBot="1">
      <c r="B3" s="284" t="inlineStr">
        <is>
          <t>1. OFICINA BBVA COLOMBIA</t>
        </is>
      </c>
      <c r="C3" s="1013" t="inlineStr">
        <is>
          <t>BBVA COLOMBIA</t>
        </is>
      </c>
      <c r="D3" s="285" t="inlineStr">
        <is>
          <t>013</t>
        </is>
      </c>
      <c r="E3" s="284" t="inlineStr">
        <is>
          <t>5. FLUJO DE CAJA</t>
        </is>
      </c>
      <c r="H3" s="662" t="inlineStr">
        <is>
          <t>2.b Costos y gastos operativos financiados</t>
        </is>
      </c>
      <c r="I3" s="1601">
        <f>+C53*1000</f>
        <v/>
      </c>
      <c r="J3" s="1091" t="inlineStr">
        <is>
          <t xml:space="preserve">*Según instrucción (Rolando Finagro - En Marzo de 2022) es el mismo valor a Financiar. </t>
        </is>
      </c>
      <c r="K3" s="1092" t="n"/>
      <c r="L3" s="695" t="n"/>
      <c r="M3" s="379" t="inlineStr">
        <is>
          <t>PARA OPERACIONES DE NORMALIZACIÓN DE CARTERA</t>
        </is>
      </c>
    </row>
    <row r="4" ht="11.25" customHeight="1" thickBot="1">
      <c r="B4" s="712" t="inlineStr">
        <is>
          <t>Oficina</t>
        </is>
      </c>
      <c r="C4" s="1008" t="n"/>
      <c r="D4" s="624" t="n"/>
      <c r="E4" s="733">
        <f>+CONCATENATE("Fecha de cotización del ",D48)</f>
        <v/>
      </c>
      <c r="F4" s="1602" t="n"/>
      <c r="H4" s="662" t="inlineStr">
        <is>
          <t>2.c Periodo de tiempo del proyecto (periodo que cubre la financiación)</t>
        </is>
      </c>
      <c r="I4" s="690" t="n"/>
      <c r="J4" s="1091" t="inlineStr">
        <is>
          <t>Aquí se debe indicar el periodoque se estima en el que se va  gastar los recuros :
a) según solicitud de condicones de plazo
b) capitales* presguntar en lo posible o hacer un estimado
c) para inversiones dejar plazo de 6 meses.</t>
        </is>
      </c>
      <c r="K4" s="1092" t="n"/>
      <c r="L4" s="696" t="n"/>
      <c r="M4" s="669" t="inlineStr">
        <is>
          <t>Cartera</t>
        </is>
      </c>
      <c r="N4" s="670" t="inlineStr">
        <is>
          <t>No. De Pagaré</t>
        </is>
      </c>
      <c r="O4" s="670" t="inlineStr">
        <is>
          <t>Llave Agros</t>
        </is>
      </c>
      <c r="P4" s="670" t="inlineStr">
        <is>
          <t>Fecha de desembolso</t>
        </is>
      </c>
      <c r="Q4" s="671" t="inlineStr">
        <is>
          <t>Valor Inial</t>
        </is>
      </c>
      <c r="R4" s="293" t="inlineStr">
        <is>
          <t>Saldo</t>
        </is>
      </c>
    </row>
    <row r="5" ht="11.25" customHeight="1" thickBot="1">
      <c r="B5" s="712" t="inlineStr">
        <is>
          <t>Escoger Mpo oficina</t>
        </is>
      </c>
      <c r="C5" s="1009" t="n"/>
      <c r="E5" s="733">
        <f>+D48</f>
        <v/>
      </c>
      <c r="F5" s="1603" t="n"/>
      <c r="H5" s="662" t="inlineStr">
        <is>
          <t xml:space="preserve">Periodo de ejecucion del proyecto (para efectos de control de inversión) </t>
        </is>
      </c>
      <c r="I5" s="690" t="n"/>
      <c r="J5" s="1091" t="inlineStr">
        <is>
          <t>Aquí se debe indicar el periodo de ejecución de recursos del control de inversión de antigüedad de 180 dìas y posterior al desembolso los 180 dìas : Ejemplo Mar 22 - Maz 23</t>
        </is>
      </c>
      <c r="K5" s="1092" t="n"/>
      <c r="M5" s="672" t="n"/>
      <c r="N5" s="667" t="n"/>
      <c r="O5" s="668" t="n"/>
      <c r="P5" s="651" t="n"/>
      <c r="Q5" s="1604" t="n"/>
    </row>
    <row r="6" ht="11.25" customHeight="1" thickBot="1">
      <c r="B6" s="712" t="inlineStr">
        <is>
          <t>Dirección oficina</t>
        </is>
      </c>
      <c r="C6" s="978" t="n"/>
      <c r="E6" s="712" t="inlineStr">
        <is>
          <t>Coste de Ventas (miles)</t>
        </is>
      </c>
      <c r="F6" s="1605" t="n"/>
      <c r="H6" s="662" t="inlineStr">
        <is>
          <t>2.d Actividades financiables</t>
        </is>
      </c>
      <c r="I6" s="689" t="n"/>
      <c r="J6" s="1097" t="inlineStr">
        <is>
          <t>Como lo indica en el: Manual de Servicios de Finagro, Título 1, Capítulo primero.</t>
        </is>
      </c>
      <c r="K6" s="1098" t="n"/>
      <c r="L6" s="696" t="n"/>
      <c r="M6" s="674" t="n"/>
      <c r="N6" s="675" t="n"/>
      <c r="O6" s="676" t="n"/>
      <c r="P6" s="677" t="n"/>
      <c r="Q6" s="678" t="n"/>
    </row>
    <row r="7" ht="11.25" customHeight="1" thickBot="1">
      <c r="B7" s="712" t="inlineStr">
        <is>
          <t>Teléfono oficina</t>
        </is>
      </c>
      <c r="C7" s="978" t="n"/>
      <c r="E7" s="712" t="inlineStr">
        <is>
          <t>% Coste de Ventas</t>
        </is>
      </c>
      <c r="F7" s="731" t="n">
        <v>0.02</v>
      </c>
      <c r="H7" s="662" t="inlineStr">
        <is>
          <t>2.e Linea de crédito</t>
        </is>
      </c>
      <c r="I7" s="689" t="n"/>
      <c r="J7" s="1091" t="inlineStr">
        <is>
          <t>Como lo indica en el: Manual de Servicios de Finagro, Título 1, Capítulo primero.</t>
        </is>
      </c>
      <c r="K7" s="1092" t="n"/>
    </row>
    <row r="8" ht="11.25" customHeight="1" thickBot="1">
      <c r="B8" s="781" t="inlineStr">
        <is>
          <t>Fax Oficina</t>
        </is>
      </c>
      <c r="C8" s="1010" t="n"/>
      <c r="D8" s="543" t="n"/>
      <c r="E8" s="712" t="inlineStr">
        <is>
          <t>Gastos Administración (miles)</t>
        </is>
      </c>
      <c r="F8" s="1606" t="n"/>
      <c r="J8" s="1093" t="n"/>
      <c r="K8" s="1094" t="n"/>
    </row>
    <row r="9" ht="11.25" customHeight="1" thickBot="1">
      <c r="B9" s="781" t="inlineStr">
        <is>
          <t>Código Oficina</t>
        </is>
      </c>
      <c r="C9" s="1011" t="n"/>
      <c r="E9" s="712" t="inlineStr">
        <is>
          <t>% Gastos Administración</t>
        </is>
      </c>
      <c r="F9" s="731" t="n">
        <v>0.02</v>
      </c>
      <c r="G9" s="399" t="n"/>
      <c r="J9" s="1093" t="n"/>
      <c r="K9" s="1094" t="n"/>
      <c r="Y9" s="2" t="inlineStr">
        <is>
          <t>Ciudades</t>
        </is>
      </c>
      <c r="Z9" s="2" t="inlineStr">
        <is>
          <t>Ciudades</t>
        </is>
      </c>
      <c r="AA9" s="2" t="inlineStr">
        <is>
          <t>Departamento</t>
        </is>
      </c>
      <c r="AB9" s="2" t="inlineStr">
        <is>
          <t>Municipio</t>
        </is>
      </c>
    </row>
    <row r="10" ht="11.25" customHeight="1" thickBot="1">
      <c r="B10" s="712" t="inlineStr">
        <is>
          <t>Banca</t>
        </is>
      </c>
      <c r="C10" s="1012" t="n"/>
      <c r="D10" s="503" t="inlineStr">
        <is>
          <t>SE FINANCIA SOLO 80%</t>
        </is>
      </c>
      <c r="E10" s="712" t="inlineStr">
        <is>
          <t>Gastos de Ventas (miles)</t>
        </is>
      </c>
      <c r="F10" s="1606" t="n"/>
      <c r="G10" s="399" t="n"/>
      <c r="H10" s="1607" t="n"/>
      <c r="J10" s="1093" t="n"/>
      <c r="K10" s="1094" t="n"/>
      <c r="Y10" s="289" t="inlineStr">
        <is>
          <t>ABEJORRAL</t>
        </is>
      </c>
      <c r="Z10" s="289" t="inlineStr">
        <is>
          <t>05002</t>
        </is>
      </c>
      <c r="AA10" s="289" t="inlineStr">
        <is>
          <t>Antioquia</t>
        </is>
      </c>
      <c r="AB10" s="289" t="inlineStr">
        <is>
          <t>ABEJORRAL</t>
        </is>
      </c>
    </row>
    <row r="11" ht="13.5" customHeight="1" thickBot="1">
      <c r="B11" s="295" t="n"/>
      <c r="D11" s="503" t="n"/>
      <c r="E11" s="712" t="inlineStr">
        <is>
          <t>% Gastos Ventas</t>
        </is>
      </c>
      <c r="F11" s="731" t="n">
        <v>0.02</v>
      </c>
      <c r="G11" s="399" t="n"/>
      <c r="J11" s="1093" t="n"/>
      <c r="K11" s="1094" t="n"/>
      <c r="Y11" s="289" t="inlineStr">
        <is>
          <t>ABREGO</t>
        </is>
      </c>
      <c r="Z11" s="289" t="inlineStr">
        <is>
          <t>54003</t>
        </is>
      </c>
      <c r="AA11" s="289" t="inlineStr">
        <is>
          <t>Norte de Santander</t>
        </is>
      </c>
      <c r="AB11" s="289" t="inlineStr">
        <is>
          <t>ABREGO</t>
        </is>
      </c>
    </row>
    <row r="12" ht="13.5" customHeight="1" thickBot="1">
      <c r="B12" s="284" t="inlineStr">
        <is>
          <t xml:space="preserve">2. CLIENTE </t>
        </is>
      </c>
      <c r="D12" s="306">
        <f>+(IF(C12=0,"",IF(B1*1000/B12&gt;C12,"AJUSTAR UNIDADES","")))</f>
        <v/>
      </c>
      <c r="E12" s="712" t="inlineStr">
        <is>
          <t>Ventas (miles)</t>
        </is>
      </c>
      <c r="F12" s="1608">
        <f>+C20</f>
        <v/>
      </c>
      <c r="G12" s="399" t="n"/>
      <c r="J12" s="293" t="n"/>
      <c r="K12" s="1609" t="n"/>
      <c r="Y12" s="289" t="inlineStr">
        <is>
          <t>ABRIAQUÍ</t>
        </is>
      </c>
      <c r="Z12" s="289" t="inlineStr">
        <is>
          <t>05004</t>
        </is>
      </c>
      <c r="AA12" s="289" t="inlineStr">
        <is>
          <t>Antioquia</t>
        </is>
      </c>
      <c r="AB12" s="289" t="inlineStr">
        <is>
          <t>ABRIAQUÍ</t>
        </is>
      </c>
    </row>
    <row r="13" ht="13.5" customHeight="1" thickBot="1">
      <c r="B13" s="712" t="inlineStr">
        <is>
          <t>Nombre o razón social</t>
        </is>
      </c>
      <c r="C13" s="714" t="n"/>
      <c r="E13" s="712" t="inlineStr">
        <is>
          <t>% Ventas</t>
        </is>
      </c>
      <c r="F13" s="731" t="n">
        <v>0.03</v>
      </c>
      <c r="G13" s="399" t="n"/>
      <c r="J13" s="293" t="n"/>
      <c r="K13" s="1609" t="n"/>
      <c r="Y13" s="289" t="inlineStr">
        <is>
          <t>ACACÍAS</t>
        </is>
      </c>
      <c r="Z13" s="289" t="inlineStr">
        <is>
          <t>50006</t>
        </is>
      </c>
      <c r="AA13" s="289" t="inlineStr">
        <is>
          <t>Meta</t>
        </is>
      </c>
      <c r="AB13" s="289" t="inlineStr">
        <is>
          <t>ACACÍAS</t>
        </is>
      </c>
    </row>
    <row r="14" ht="13.5" customHeight="1" thickBot="1">
      <c r="B14" s="712" t="inlineStr">
        <is>
          <t>Dirección Beneficiario</t>
        </is>
      </c>
      <c r="C14" s="710" t="n"/>
      <c r="E14" s="286" t="n"/>
      <c r="F14" s="1610" t="n"/>
      <c r="J14" s="293" t="n"/>
      <c r="K14" s="1609" t="n"/>
      <c r="Y14" s="289" t="inlineStr">
        <is>
          <t>ACANDÍ</t>
        </is>
      </c>
      <c r="Z14" s="289" t="inlineStr">
        <is>
          <t>27006</t>
        </is>
      </c>
      <c r="AA14" s="289" t="inlineStr">
        <is>
          <t>Chocó</t>
        </is>
      </c>
      <c r="AB14" s="289" t="inlineStr">
        <is>
          <t>ACANDÍ</t>
        </is>
      </c>
    </row>
    <row r="15" ht="13.5" customHeight="1" thickBot="1">
      <c r="B15" s="712" t="inlineStr">
        <is>
          <t>Teléfono</t>
        </is>
      </c>
      <c r="C15" s="709" t="n"/>
      <c r="E15" s="286" t="n"/>
      <c r="F15" s="288" t="n"/>
      <c r="G15" s="286" t="inlineStr">
        <is>
          <t>% de compras al sector</t>
        </is>
      </c>
      <c r="J15" s="293" t="n"/>
      <c r="K15" s="1609" t="n"/>
      <c r="Y15" s="289" t="inlineStr">
        <is>
          <t>ACEVEDO</t>
        </is>
      </c>
      <c r="Z15" s="289" t="inlineStr">
        <is>
          <t>41006</t>
        </is>
      </c>
      <c r="AA15" s="289" t="inlineStr">
        <is>
          <t>Huila</t>
        </is>
      </c>
      <c r="AB15" s="289" t="inlineStr">
        <is>
          <t>ACEVEDO</t>
        </is>
      </c>
    </row>
    <row r="16" ht="13.5" customHeight="1" thickBot="1">
      <c r="B16" s="712" t="inlineStr">
        <is>
          <t>Municipio</t>
        </is>
      </c>
      <c r="C16" s="708" t="n"/>
      <c r="D16" s="290" t="inlineStr">
        <is>
          <t>NIT O CC?</t>
        </is>
      </c>
      <c r="E16" s="984" t="inlineStr">
        <is>
          <t>COMPRAS O VENTAS TOTALES EN CERTIFICACIÓN REGLA 2.1 Y 2.2</t>
        </is>
      </c>
      <c r="F16" s="1611" t="n"/>
      <c r="G16" s="291" t="n"/>
      <c r="J16" s="293" t="n"/>
      <c r="K16" s="1609" t="n"/>
      <c r="Y16" s="289" t="inlineStr">
        <is>
          <t>ACHÍ</t>
        </is>
      </c>
      <c r="Z16" s="289" t="inlineStr">
        <is>
          <t>13006</t>
        </is>
      </c>
      <c r="AA16" s="289" t="inlineStr">
        <is>
          <t>Bolívar</t>
        </is>
      </c>
      <c r="AB16" s="289" t="inlineStr">
        <is>
          <t>ACHÍ</t>
        </is>
      </c>
    </row>
    <row r="17" ht="14.25" customHeight="1" thickBot="1">
      <c r="B17" s="712" t="inlineStr">
        <is>
          <t>NIT o Cédula</t>
        </is>
      </c>
      <c r="C17" s="1612" t="n"/>
      <c r="D17" s="736" t="inlineStr">
        <is>
          <t>NIT</t>
        </is>
      </c>
      <c r="E17" s="732" t="inlineStr">
        <is>
          <t>CUPO EN USO (miles)</t>
        </is>
      </c>
      <c r="F17" s="1613" t="n"/>
      <c r="G17" s="1614">
        <f>+F16*G16-F17</f>
        <v/>
      </c>
      <c r="H17" s="293" t="inlineStr">
        <is>
          <t>← Cupo Disponible</t>
        </is>
      </c>
      <c r="J17" s="293" t="n"/>
      <c r="K17" s="1609" t="n"/>
      <c r="Y17" s="289" t="inlineStr">
        <is>
          <t>AGRADO</t>
        </is>
      </c>
      <c r="Z17" s="289" t="inlineStr">
        <is>
          <t>41013</t>
        </is>
      </c>
      <c r="AA17" s="289" t="inlineStr">
        <is>
          <t>Huila</t>
        </is>
      </c>
      <c r="AB17" s="289" t="inlineStr">
        <is>
          <t>AGRADO</t>
        </is>
      </c>
    </row>
    <row r="18" ht="13.5" customHeight="1" thickBot="1">
      <c r="A18" s="788" t="inlineStr">
        <is>
          <t>Genero y edad</t>
        </is>
      </c>
      <c r="B18" s="967" t="inlineStr">
        <is>
          <t xml:space="preserve">Fecha Balance ACTIVOS </t>
        </is>
      </c>
      <c r="C18" s="1615" t="n"/>
      <c r="E18" s="286" t="n"/>
      <c r="F18" s="1616" t="n"/>
      <c r="G18" s="286" t="inlineStr">
        <is>
          <t>% de ventas al sector</t>
        </is>
      </c>
      <c r="J18" s="293" t="n"/>
      <c r="K18" s="1609" t="n"/>
      <c r="Y18" s="289" t="inlineStr">
        <is>
          <t>AGUA DE DIOS</t>
        </is>
      </c>
      <c r="Z18" s="289" t="inlineStr">
        <is>
          <t>25001</t>
        </is>
      </c>
      <c r="AA18" s="289" t="inlineStr">
        <is>
          <t>Cundinamarca</t>
        </is>
      </c>
      <c r="AB18" s="289" t="inlineStr">
        <is>
          <t>AGUA DE DIOS</t>
        </is>
      </c>
    </row>
    <row r="19" ht="13.5" customHeight="1" thickBot="1">
      <c r="A19" s="786" t="n"/>
      <c r="B19" s="785" t="inlineStr">
        <is>
          <t>Monto Activos (miles000)</t>
        </is>
      </c>
      <c r="C19" s="1617" t="n"/>
      <c r="D19" s="783">
        <f>+VALIDADOR!B14</f>
        <v/>
      </c>
      <c r="E19" s="734" t="inlineStr">
        <is>
          <t>COSTOS OPERATIVOS ANUALES (miles) REGLA 1</t>
        </is>
      </c>
      <c r="F19" s="1618" t="n"/>
      <c r="G19" s="291" t="n">
        <v>0</v>
      </c>
      <c r="J19" s="293" t="n"/>
      <c r="K19" s="1609" t="n"/>
      <c r="Y19" s="289" t="inlineStr">
        <is>
          <t>AGUACHICA</t>
        </is>
      </c>
      <c r="Z19" s="289" t="inlineStr">
        <is>
          <t>20011</t>
        </is>
      </c>
      <c r="AA19" s="289" t="inlineStr">
        <is>
          <t>Cesar</t>
        </is>
      </c>
      <c r="AB19" s="289" t="inlineStr">
        <is>
          <t>AGUACHICA</t>
        </is>
      </c>
    </row>
    <row r="20" ht="14.25" customHeight="1" thickBot="1">
      <c r="A20" s="786" t="n"/>
      <c r="B20" s="971" t="inlineStr">
        <is>
          <t>Ingresos brutos anuales (miles000)</t>
        </is>
      </c>
      <c r="C20" s="1619" t="n"/>
      <c r="D20" s="784">
        <f>+VALIDADOR!B14</f>
        <v/>
      </c>
      <c r="E20" s="735" t="inlineStr">
        <is>
          <t>CUPO EN USO (miles)</t>
        </is>
      </c>
      <c r="F20" s="1616" t="n"/>
      <c r="G20" s="1614">
        <f>+F19*G19-F20</f>
        <v/>
      </c>
      <c r="H20" s="293" t="inlineStr">
        <is>
          <t>← Cupo Disponible</t>
        </is>
      </c>
      <c r="I20" s="294" t="n"/>
      <c r="J20" s="293" t="n"/>
      <c r="K20" s="1609" t="n"/>
      <c r="Y20" s="289" t="inlineStr">
        <is>
          <t>AGUADA</t>
        </is>
      </c>
      <c r="Z20" s="289" t="inlineStr">
        <is>
          <t>68013</t>
        </is>
      </c>
      <c r="AA20" s="289" t="inlineStr">
        <is>
          <t>Santander</t>
        </is>
      </c>
      <c r="AB20" s="289" t="inlineStr">
        <is>
          <t>AGUADA</t>
        </is>
      </c>
    </row>
    <row r="21" ht="13.5" customHeight="1" thickBot="1">
      <c r="B21" s="972" t="inlineStr">
        <is>
          <t>Fecha del balance Ingresos:</t>
        </is>
      </c>
      <c r="C21" s="1615" t="n"/>
      <c r="D21" s="784" t="n"/>
      <c r="E21" s="735" t="n"/>
      <c r="F21" s="1620" t="n"/>
      <c r="G21" s="1614" t="n"/>
      <c r="H21" s="293" t="n"/>
      <c r="I21" s="294" t="n"/>
      <c r="J21" s="293" t="n"/>
      <c r="K21" s="1609" t="n"/>
      <c r="Y21" s="289" t="n"/>
      <c r="Z21" s="289" t="n"/>
      <c r="AA21" s="289" t="n"/>
      <c r="AB21" s="289" t="n"/>
    </row>
    <row r="22" ht="18.75" customHeight="1" thickBot="1">
      <c r="A22" s="787" t="n"/>
      <c r="D22" s="1492" t="n"/>
      <c r="E22" s="988" t="inlineStr">
        <is>
          <t xml:space="preserve">TIPO DE DESTINO </t>
        </is>
      </c>
      <c r="F22" s="987" t="n"/>
      <c r="G22" s="1614" t="n"/>
      <c r="H22" s="293" t="n"/>
      <c r="I22" s="294" t="n"/>
      <c r="J22" s="293" t="n"/>
      <c r="K22" s="1609" t="n"/>
      <c r="Y22" s="289" t="n"/>
      <c r="Z22" s="289" t="n"/>
      <c r="AA22" s="289" t="n"/>
      <c r="AB22" s="289" t="n"/>
    </row>
    <row r="23" ht="13.5" customHeight="1" thickBot="1">
      <c r="B23" s="715" t="inlineStr">
        <is>
          <t>N° de Empleos Directos Generados</t>
        </is>
      </c>
      <c r="C23" s="1621" t="n"/>
      <c r="D23" s="641" t="inlineStr">
        <is>
          <t>UNIDAD DE MEDIDA</t>
        </is>
      </c>
      <c r="E23" s="712" t="inlineStr">
        <is>
          <t>Principales productos / servicios 1</t>
        </is>
      </c>
      <c r="F23" s="1622" t="n"/>
      <c r="G23" s="1614" t="n"/>
      <c r="H23" s="293" t="n"/>
      <c r="I23" s="294" t="n"/>
      <c r="J23" s="293" t="n"/>
      <c r="K23" s="1609" t="n"/>
      <c r="Y23" s="289" t="n"/>
      <c r="Z23" s="289" t="n"/>
      <c r="AA23" s="289" t="n"/>
      <c r="AB23" s="289" t="n"/>
    </row>
    <row r="24" ht="13.5" customHeight="1" thickBot="1">
      <c r="B24" s="715" t="inlineStr">
        <is>
          <t>Volumen de ventas anual / unidad</t>
        </is>
      </c>
      <c r="C24" s="1621" t="n"/>
      <c r="D24" s="649" t="n"/>
      <c r="E24" s="712" t="inlineStr">
        <is>
          <t>Principales productos / servicios 2</t>
        </is>
      </c>
      <c r="F24" s="1623" t="n"/>
      <c r="G24" s="1614" t="n"/>
      <c r="H24" s="293" t="n"/>
      <c r="I24" s="294" t="n"/>
      <c r="J24" s="293" t="n"/>
      <c r="K24" s="1609" t="n"/>
      <c r="Y24" s="289" t="n"/>
      <c r="Z24" s="289" t="n"/>
      <c r="AA24" s="289" t="n"/>
      <c r="AB24" s="289" t="n"/>
    </row>
    <row r="25" ht="13.5" customHeight="1" thickBot="1">
      <c r="B25" s="716" t="inlineStr">
        <is>
          <t>Nombre o dirección del predio</t>
        </is>
      </c>
      <c r="C25" s="710" t="n"/>
      <c r="D25" s="1492" t="n"/>
      <c r="E25" s="712" t="inlineStr">
        <is>
          <t>Principales productos / servicios 3</t>
        </is>
      </c>
      <c r="F25" s="1623" t="n"/>
      <c r="G25" s="1614" t="n"/>
      <c r="H25" s="293" t="n"/>
      <c r="I25" s="294" t="n"/>
      <c r="J25" s="293" t="n"/>
      <c r="K25" s="1609" t="n"/>
      <c r="Y25" s="289" t="n"/>
      <c r="Z25" s="289" t="n"/>
      <c r="AA25" s="289" t="n"/>
      <c r="AB25" s="289" t="n"/>
    </row>
    <row r="26" ht="13.5" customHeight="1" thickBot="1">
      <c r="B26" s="716" t="inlineStr">
        <is>
          <t>Municipio del predio</t>
        </is>
      </c>
      <c r="C26" s="708" t="n"/>
      <c r="D26" s="1492" t="n"/>
      <c r="E26" s="712" t="inlineStr">
        <is>
          <t>Principales productos / servicios 4</t>
        </is>
      </c>
      <c r="F26" s="1623" t="n"/>
      <c r="G26" s="1614" t="n"/>
      <c r="H26" s="293" t="n"/>
      <c r="I26" s="294" t="n"/>
      <c r="J26" s="293" t="n"/>
      <c r="K26" s="1609" t="n"/>
      <c r="Y26" s="289" t="n"/>
      <c r="Z26" s="289" t="n"/>
      <c r="AA26" s="289" t="n"/>
      <c r="AB26" s="289" t="n"/>
    </row>
    <row r="27" ht="13.5" customHeight="1" thickBot="1">
      <c r="B27" s="716" t="inlineStr">
        <is>
          <t>Vereda</t>
        </is>
      </c>
      <c r="C27" s="707" t="n"/>
      <c r="D27" s="1492" t="n"/>
      <c r="E27" s="712" t="inlineStr">
        <is>
          <t>Principales productos / servicios 5</t>
        </is>
      </c>
      <c r="F27" s="1623" t="n"/>
      <c r="G27" s="1614" t="n"/>
      <c r="H27" s="293" t="n"/>
      <c r="I27" s="294" t="n"/>
      <c r="J27" s="293" t="n"/>
      <c r="K27" s="1609" t="n"/>
      <c r="Y27" s="289" t="n"/>
      <c r="Z27" s="289" t="n"/>
      <c r="AA27" s="289" t="n"/>
      <c r="AB27" s="289" t="n"/>
    </row>
    <row r="28" ht="13.5" customHeight="1" thickBot="1">
      <c r="B28" s="716" t="inlineStr">
        <is>
          <t>Tenencia predio</t>
        </is>
      </c>
      <c r="C28" s="707" t="n"/>
      <c r="D28" s="1492" t="n"/>
      <c r="F28" s="15" t="n"/>
      <c r="G28" s="1614" t="n"/>
      <c r="H28" s="293" t="n"/>
      <c r="I28" s="294" t="n"/>
      <c r="J28" s="293" t="n"/>
      <c r="K28" s="1609" t="n"/>
      <c r="Y28" s="289" t="n"/>
      <c r="Z28" s="289" t="n"/>
      <c r="AA28" s="289" t="n"/>
      <c r="AB28" s="289" t="n"/>
    </row>
    <row r="29" ht="13.5" customHeight="1" thickBot="1">
      <c r="B29" s="1095" t="n"/>
      <c r="C29" s="1096" t="n"/>
      <c r="D29" s="1492" t="n"/>
      <c r="G29" s="557" t="n"/>
      <c r="J29" s="293" t="n"/>
      <c r="K29" s="1609" t="n"/>
      <c r="Y29" s="289" t="inlineStr">
        <is>
          <t>AGUADAS</t>
        </is>
      </c>
      <c r="Z29" s="289" t="inlineStr">
        <is>
          <t>17013</t>
        </is>
      </c>
      <c r="AA29" s="289" t="inlineStr">
        <is>
          <t>Caldas</t>
        </is>
      </c>
      <c r="AB29" s="289" t="inlineStr">
        <is>
          <t>AGUADAS</t>
        </is>
      </c>
    </row>
    <row r="30" ht="13.5" customHeight="1" thickBot="1">
      <c r="B30" s="713" t="inlineStr">
        <is>
          <t>Teléfono de contacto cliente</t>
        </is>
      </c>
      <c r="C30" s="659" t="n"/>
      <c r="D30" s="1492" t="n"/>
      <c r="J30" s="293" t="n"/>
      <c r="K30" s="1609" t="n"/>
      <c r="Y30" s="289" t="inlineStr">
        <is>
          <t>AGUAZUL</t>
        </is>
      </c>
      <c r="Z30" s="289" t="inlineStr">
        <is>
          <t>85010</t>
        </is>
      </c>
      <c r="AA30" s="289" t="inlineStr">
        <is>
          <t>Casanare</t>
        </is>
      </c>
      <c r="AB30" s="289" t="inlineStr">
        <is>
          <t>AGUAZUL</t>
        </is>
      </c>
    </row>
    <row r="31" ht="13.5" customHeight="1" thickBot="1">
      <c r="B31" s="713" t="inlineStr">
        <is>
          <t>Correo electrónico cliente</t>
        </is>
      </c>
      <c r="C31" s="626" t="n"/>
      <c r="D31" s="1492" t="n"/>
      <c r="J31" s="293" t="n"/>
      <c r="K31" s="1609" t="n"/>
      <c r="Y31" s="289" t="n"/>
      <c r="Z31" s="289" t="n"/>
      <c r="AA31" s="289" t="n"/>
      <c r="AB31" s="289" t="n"/>
    </row>
    <row r="32">
      <c r="D32" s="1492" t="n"/>
      <c r="J32" s="293" t="n"/>
      <c r="K32" s="1609" t="n"/>
      <c r="Y32" s="289" t="inlineStr">
        <is>
          <t>AGUSTÍN CODAZZI</t>
        </is>
      </c>
      <c r="Z32" s="289" t="inlineStr">
        <is>
          <t>20013</t>
        </is>
      </c>
      <c r="AA32" s="289" t="inlineStr">
        <is>
          <t>Cesar</t>
        </is>
      </c>
      <c r="AB32" s="289" t="inlineStr">
        <is>
          <t>AGUSTÍN CODAZZI</t>
        </is>
      </c>
    </row>
    <row r="33">
      <c r="D33" s="1492" t="n"/>
      <c r="Y33" s="289" t="inlineStr">
        <is>
          <t>AIPE</t>
        </is>
      </c>
      <c r="Z33" s="289" t="inlineStr">
        <is>
          <t>41016</t>
        </is>
      </c>
      <c r="AA33" s="289" t="inlineStr">
        <is>
          <t>Huila</t>
        </is>
      </c>
      <c r="AB33" s="289" t="inlineStr">
        <is>
          <t>AIPE</t>
        </is>
      </c>
    </row>
    <row r="34">
      <c r="D34" s="1492" t="n"/>
      <c r="Y34" s="289" t="inlineStr">
        <is>
          <t>ALBÁN</t>
        </is>
      </c>
      <c r="Z34" s="289" t="inlineStr">
        <is>
          <t>25019</t>
        </is>
      </c>
      <c r="AA34" s="289" t="inlineStr">
        <is>
          <t>Cundinamarca</t>
        </is>
      </c>
      <c r="AB34" s="289" t="inlineStr">
        <is>
          <t>ALBÁN</t>
        </is>
      </c>
    </row>
    <row r="35" ht="13.5" customHeight="1" thickBot="1">
      <c r="B35" s="284" t="inlineStr">
        <is>
          <t>3. F126</t>
        </is>
      </c>
      <c r="D35" s="543" t="n"/>
      <c r="Y35" s="297" t="inlineStr">
        <is>
          <t>ALBANIA (CA)</t>
        </is>
      </c>
      <c r="Z35" s="289" t="inlineStr">
        <is>
          <t>18029</t>
        </is>
      </c>
      <c r="AA35" s="289" t="inlineStr">
        <is>
          <t>Caquetá</t>
        </is>
      </c>
      <c r="AB35" s="297" t="inlineStr">
        <is>
          <t>ALBANIA (CA)</t>
        </is>
      </c>
    </row>
    <row r="36" ht="14.25" customHeight="1" thickBot="1">
      <c r="B36" s="712" t="inlineStr">
        <is>
          <t>Red o Sust</t>
        </is>
      </c>
      <c r="C36" s="707" t="inlineStr">
        <is>
          <t>SUSTITUTA</t>
        </is>
      </c>
      <c r="D36" s="1492" t="n"/>
      <c r="E36" s="295" t="n"/>
      <c r="F36" s="1624" t="n"/>
      <c r="G36" s="1625" t="n"/>
      <c r="H36" s="492" t="n"/>
      <c r="Y36" s="297" t="inlineStr">
        <is>
          <t>ALBANIA (GU)</t>
        </is>
      </c>
      <c r="Z36" s="289" t="inlineStr">
        <is>
          <t>44035</t>
        </is>
      </c>
      <c r="AA36" s="289" t="inlineStr">
        <is>
          <t>La Guajira</t>
        </is>
      </c>
      <c r="AB36" s="297" t="inlineStr">
        <is>
          <t>ALBANIA (GU)</t>
        </is>
      </c>
    </row>
    <row r="37" ht="13.5" customHeight="1" thickBot="1">
      <c r="B37" s="712" t="inlineStr">
        <is>
          <t>Código NL</t>
        </is>
      </c>
      <c r="C37" s="717" t="n">
        <v>501</v>
      </c>
      <c r="D37" s="660">
        <f>+VLOOKUP(C37,E153:F170,2,FALSE)</f>
        <v/>
      </c>
      <c r="E37" s="712" t="inlineStr">
        <is>
          <t>ELABORADO POR</t>
        </is>
      </c>
      <c r="F37" s="739" t="n"/>
      <c r="G37" s="552" t="inlineStr">
        <is>
          <t>CODIGO</t>
        </is>
      </c>
      <c r="H37" s="1626" t="n"/>
      <c r="I37" s="1112" t="inlineStr">
        <is>
          <t xml:space="preserve">Codigo de la persona que elabora </t>
        </is>
      </c>
      <c r="J37" s="1106" t="n"/>
      <c r="Y37" s="297" t="inlineStr">
        <is>
          <t>ALBANIA (SA)</t>
        </is>
      </c>
      <c r="Z37" s="289" t="inlineStr">
        <is>
          <t>68020</t>
        </is>
      </c>
      <c r="AA37" s="289" t="inlineStr">
        <is>
          <t>Santander</t>
        </is>
      </c>
      <c r="AB37" s="297" t="inlineStr">
        <is>
          <t>ALBANIA (SA)</t>
        </is>
      </c>
    </row>
    <row r="38" ht="13.5" customHeight="1" thickBot="1">
      <c r="B38" s="712" t="inlineStr">
        <is>
          <t>Fecha Desembolso</t>
        </is>
      </c>
      <c r="C38" s="1627" t="n"/>
      <c r="D38" s="1492" t="n"/>
      <c r="E38" s="712" t="inlineStr">
        <is>
          <t>Aprobación</t>
        </is>
      </c>
      <c r="F38" s="293" t="inlineStr">
        <is>
          <t>SI</t>
        </is>
      </c>
      <c r="G38" s="552" t="inlineStr">
        <is>
          <t>DÍA</t>
        </is>
      </c>
      <c r="H38" s="1626">
        <f>+DAY(C39)</f>
        <v/>
      </c>
      <c r="I38" s="1101" t="inlineStr">
        <is>
          <t xml:space="preserve">Fecha inicial de llegada del proyecto, no se debe modificar con las fechas de ajuste </t>
        </is>
      </c>
      <c r="J38" s="1090" t="n"/>
      <c r="Y38" s="289" t="inlineStr">
        <is>
          <t>ALCALÁ</t>
        </is>
      </c>
      <c r="Z38" s="289" t="inlineStr">
        <is>
          <t>76020</t>
        </is>
      </c>
      <c r="AA38" s="289" t="inlineStr">
        <is>
          <t>Valle del Cauca</t>
        </is>
      </c>
      <c r="AB38" s="289" t="inlineStr">
        <is>
          <t>ALCALÁ</t>
        </is>
      </c>
    </row>
    <row r="39" ht="13.5" customHeight="1" thickBot="1">
      <c r="B39" s="712" t="inlineStr">
        <is>
          <t>Fecha y Hora de llegada</t>
        </is>
      </c>
      <c r="C39" s="1628" t="n"/>
      <c r="E39" s="712" t="inlineStr">
        <is>
          <t>APROBADO POR</t>
        </is>
      </c>
      <c r="F39" s="739" t="n"/>
      <c r="G39" s="552" t="inlineStr">
        <is>
          <t>MES</t>
        </is>
      </c>
      <c r="H39" s="1626">
        <f>+MONTH(C39)</f>
        <v/>
      </c>
      <c r="I39" s="1102" t="n"/>
      <c r="J39" s="1096" t="n"/>
      <c r="Y39" s="289" t="inlineStr">
        <is>
          <t>ALDANA</t>
        </is>
      </c>
      <c r="Z39" s="289" t="inlineStr">
        <is>
          <t>52022</t>
        </is>
      </c>
      <c r="AA39" s="289" t="inlineStr">
        <is>
          <t>Nariño</t>
        </is>
      </c>
      <c r="AB39" s="289" t="inlineStr">
        <is>
          <t>ALDANA</t>
        </is>
      </c>
    </row>
    <row r="40" ht="13.5" customHeight="1" thickBot="1">
      <c r="B40" s="712" t="inlineStr">
        <is>
          <t>Fecha y Hora de Salida</t>
        </is>
      </c>
      <c r="C40" s="1629" t="n"/>
      <c r="D40" s="1492" t="n"/>
      <c r="E40" s="712" t="inlineStr">
        <is>
          <t>CODIGO DE PROYECTO</t>
        </is>
      </c>
      <c r="F40" s="739" t="inlineStr">
        <is>
          <t>BV</t>
        </is>
      </c>
      <c r="G40" s="552" t="inlineStr">
        <is>
          <t>AÑO</t>
        </is>
      </c>
      <c r="H40" s="1626">
        <f>+YEAR(C39)</f>
        <v/>
      </c>
      <c r="I40" s="1103" t="n"/>
      <c r="J40" s="1104" t="n"/>
      <c r="Y40" s="289" t="inlineStr">
        <is>
          <t>ALEJANDRÍA</t>
        </is>
      </c>
      <c r="Z40" s="289" t="inlineStr">
        <is>
          <t>05021</t>
        </is>
      </c>
      <c r="AA40" s="289" t="inlineStr">
        <is>
          <t>Antioquia</t>
        </is>
      </c>
      <c r="AB40" s="289" t="inlineStr">
        <is>
          <t>ALEJANDRÍA</t>
        </is>
      </c>
    </row>
    <row r="41">
      <c r="B41" s="295" t="n"/>
      <c r="C41" s="1630" t="n"/>
      <c r="D41" s="1492" t="n"/>
      <c r="E41" s="712" t="inlineStr">
        <is>
          <t>No de pagaré</t>
        </is>
      </c>
      <c r="F41" s="740" t="inlineStr">
        <is>
          <t>NA</t>
        </is>
      </c>
      <c r="G41" s="552" t="inlineStr">
        <is>
          <t>MODIFICACION</t>
        </is>
      </c>
      <c r="H41" s="554">
        <f>+C2</f>
        <v/>
      </c>
      <c r="I41" s="1094" t="n"/>
      <c r="J41" s="1094" t="n"/>
      <c r="Y41" s="289" t="inlineStr">
        <is>
          <t>ALGARROBO</t>
        </is>
      </c>
      <c r="Z41" s="289" t="inlineStr">
        <is>
          <t>47030</t>
        </is>
      </c>
      <c r="AA41" s="289" t="inlineStr">
        <is>
          <t>Magdalena</t>
        </is>
      </c>
      <c r="AB41" s="289" t="inlineStr">
        <is>
          <t>ALGARROBO</t>
        </is>
      </c>
    </row>
    <row r="42">
      <c r="B42" s="295" t="n"/>
      <c r="C42" s="1630" t="n"/>
      <c r="D42" s="1492" t="n"/>
      <c r="E42" s="286" t="n"/>
      <c r="F42" s="293" t="n"/>
      <c r="G42" s="552" t="n"/>
      <c r="H42" s="554" t="n"/>
      <c r="I42" s="1094" t="n"/>
      <c r="J42" s="1094" t="n"/>
      <c r="Y42" s="289" t="n"/>
      <c r="Z42" s="289" t="n"/>
      <c r="AA42" s="289" t="n"/>
      <c r="AB42" s="289" t="n"/>
    </row>
    <row r="43" ht="13.5" customHeight="1" thickBot="1">
      <c r="B43" s="284" t="inlineStr">
        <is>
          <t>4. CRÉDITO</t>
        </is>
      </c>
      <c r="D43" s="1492" t="n"/>
      <c r="E43" s="286" t="n"/>
      <c r="F43" s="293" t="n"/>
      <c r="G43" s="552" t="inlineStr">
        <is>
          <t>CODIGO GENERADO</t>
        </is>
      </c>
      <c r="H43" s="555">
        <f>+CONCATENATE(F40,H37,H38,H39,H40,H41)</f>
        <v/>
      </c>
      <c r="I43" s="1094" t="n"/>
      <c r="J43" s="1094" t="n"/>
      <c r="Y43" s="289" t="inlineStr">
        <is>
          <t>ALGECIRAS</t>
        </is>
      </c>
      <c r="Z43" s="289" t="inlineStr">
        <is>
          <t>41020</t>
        </is>
      </c>
      <c r="AA43" s="289" t="inlineStr">
        <is>
          <t>Huila</t>
        </is>
      </c>
      <c r="AB43" s="289" t="inlineStr">
        <is>
          <t>ALGECIRAS</t>
        </is>
      </c>
    </row>
    <row r="44" ht="13.5" customHeight="1" thickBot="1">
      <c r="B44" s="712" t="inlineStr">
        <is>
          <t>Per Interés (meses)</t>
        </is>
      </c>
      <c r="C44" s="711" t="n"/>
      <c r="D44" s="299">
        <f>+IF(C44=1,"MENSUAL",(IF(C44=2,"BIMENSUAL",(IF(C44=3,"TRIMESTRAL","SEMESTRAL")))))</f>
        <v/>
      </c>
      <c r="E44" s="741" t="inlineStr">
        <is>
          <t>CODIGO CIIU</t>
        </is>
      </c>
      <c r="F44" s="977" t="n"/>
      <c r="G44" s="552" t="n"/>
      <c r="H44" s="556" t="n"/>
      <c r="I44" s="1094" t="n"/>
      <c r="J44" s="1094" t="n"/>
      <c r="Y44" s="289" t="inlineStr">
        <is>
          <t>ALMAGUER</t>
        </is>
      </c>
      <c r="Z44" s="289" t="inlineStr">
        <is>
          <t>19022</t>
        </is>
      </c>
      <c r="AA44" s="289" t="inlineStr">
        <is>
          <t>Cauca</t>
        </is>
      </c>
      <c r="AB44" s="289" t="inlineStr">
        <is>
          <t>ALMAGUER</t>
        </is>
      </c>
    </row>
    <row r="45" ht="13.5" customHeight="1" thickBot="1">
      <c r="A45" s="646">
        <f>+C44*C45</f>
        <v/>
      </c>
      <c r="B45" s="712" t="inlineStr">
        <is>
          <t>Abonos # int</t>
        </is>
      </c>
      <c r="C45" s="711" t="n"/>
      <c r="D45" s="1507">
        <f>IF(A45&gt;=A46,"OJO NO PUEDE SER CAPITAL DE TRABAJO","PUEDE SER CAPITAL DE TRABAJO")</f>
        <v/>
      </c>
      <c r="E45" s="742" t="inlineStr">
        <is>
          <t>DESCRIPCIÓN CIIU</t>
        </is>
      </c>
      <c r="F45" s="978" t="n"/>
      <c r="G45" s="1094" t="n"/>
      <c r="H45" s="1094" t="n"/>
      <c r="I45" s="1094" t="n"/>
      <c r="J45" s="1094" t="n"/>
      <c r="Y45" s="289" t="inlineStr">
        <is>
          <t>ALMEIDA</t>
        </is>
      </c>
      <c r="Z45" s="289" t="inlineStr">
        <is>
          <t>15022</t>
        </is>
      </c>
      <c r="AA45" s="289" t="inlineStr">
        <is>
          <t>Boyacá</t>
        </is>
      </c>
      <c r="AB45" s="289" t="inlineStr">
        <is>
          <t>ALMEIDA</t>
        </is>
      </c>
    </row>
    <row r="46" ht="13.5" customHeight="1" thickBot="1">
      <c r="A46" s="646" t="n">
        <v>37</v>
      </c>
      <c r="B46" s="712" t="inlineStr">
        <is>
          <t>Per Kapital (meses)</t>
        </is>
      </c>
      <c r="C46" s="711" t="n"/>
      <c r="D46" s="299">
        <f>+IF(C46=1,"MENSUAL",(IF(C46=2,"BIMENSUAL",(IF(C46=3,"TRIMESTRAL","SEMESTRAL")))))</f>
        <v/>
      </c>
      <c r="E46" s="636" t="inlineStr">
        <is>
          <t>https://linea.ccb.org.co/descripcionciiu/</t>
        </is>
      </c>
      <c r="G46" s="1088" t="inlineStr">
        <is>
          <t xml:space="preserve">PROCEDIMIENTO PARA CUALQUIER MODIFICACIÓN </t>
        </is>
      </c>
      <c r="H46" s="1089" t="n"/>
      <c r="I46" s="1089" t="n"/>
      <c r="J46" s="1090" t="n"/>
      <c r="Y46" s="289" t="inlineStr">
        <is>
          <t>ALPUJARRA</t>
        </is>
      </c>
      <c r="Z46" s="289" t="inlineStr">
        <is>
          <t>73024</t>
        </is>
      </c>
      <c r="AA46" s="289" t="inlineStr">
        <is>
          <t>Tolima</t>
        </is>
      </c>
      <c r="AB46" s="289" t="inlineStr">
        <is>
          <t>ALPUJARRA</t>
        </is>
      </c>
    </row>
    <row r="47" ht="13.5" customHeight="1" thickBot="1">
      <c r="B47" s="712" t="inlineStr">
        <is>
          <t>Abonos # kap</t>
        </is>
      </c>
      <c r="C47" s="711" t="n"/>
      <c r="D47" s="996" t="inlineStr">
        <is>
          <t>Tasa indexada a ↓</t>
        </is>
      </c>
      <c r="F47" s="994" t="inlineStr">
        <is>
          <t>TASA MÁXIMA IBR</t>
        </is>
      </c>
      <c r="G47" s="1108" t="inlineStr">
        <is>
          <t xml:space="preserve">En el caso de recibir una modificación/ajuste:
1. Sin suritr ningun cambio duplique la solicitud de credito agropecuario (Anexo 1)
2. Pasar el formato duplicado a "datos" para que no se vea a fectado ante cualquier cambio
3. Proceda a realizar el cambio respectivo en intro-data
4. Modificar según el número de modificación que corresponda 
5. Tenga en cuenta que la fecha de llegada del proyecto no se debe cambiar auque existan modificaciones; de igual manera no debe haber cambio en el codigo del proyecto </t>
        </is>
      </c>
      <c r="H47" s="1089" t="n"/>
      <c r="I47" s="1089" t="n"/>
      <c r="J47" s="1090" t="n"/>
      <c r="Y47" s="289" t="inlineStr">
        <is>
          <t>ALTAMIRA</t>
        </is>
      </c>
      <c r="Z47" s="289" t="inlineStr">
        <is>
          <t>41026</t>
        </is>
      </c>
      <c r="AA47" s="289" t="inlineStr">
        <is>
          <t>Huila</t>
        </is>
      </c>
      <c r="AB47" s="289" t="inlineStr">
        <is>
          <t>ALTAMIRA</t>
        </is>
      </c>
    </row>
    <row r="48" ht="23.25" customHeight="1" thickBot="1">
      <c r="B48" s="712" t="inlineStr">
        <is>
          <t>Ptos Adicionales</t>
        </is>
      </c>
      <c r="C48" s="723" t="n"/>
      <c r="D48" s="282" t="inlineStr">
        <is>
          <t>IBR (M)</t>
        </is>
      </c>
      <c r="E48" s="628" t="inlineStr">
        <is>
          <t>SI ES EN IBR VALIDAR QUE COINCIDA EL PERIODO DE PAGO DE INTERÉS CON EL TERMINO DE LA TASA</t>
        </is>
      </c>
      <c r="F48" s="1631">
        <f>+VLOOKUP($C$51,PAF_RUBESP,3,FALSE)</f>
        <v/>
      </c>
      <c r="G48" s="1109" t="n"/>
      <c r="H48" s="1094" t="n"/>
      <c r="I48" s="1094" t="n"/>
      <c r="J48" s="1096" t="n"/>
      <c r="Y48" s="289" t="inlineStr">
        <is>
          <t>ALTOS DEL ROSARIO</t>
        </is>
      </c>
      <c r="Z48" s="289" t="inlineStr">
        <is>
          <t>13030</t>
        </is>
      </c>
      <c r="AA48" s="289" t="inlineStr">
        <is>
          <t>Bolívar</t>
        </is>
      </c>
      <c r="AB48" s="289" t="inlineStr">
        <is>
          <t>ALTOS DEL ROSARIO</t>
        </is>
      </c>
    </row>
    <row r="49" ht="17.1" customHeight="1" thickBot="1">
      <c r="A49" s="419" t="inlineStr">
        <is>
          <t xml:space="preserve">Celdas ↓ Ocultas </t>
        </is>
      </c>
      <c r="B49" s="712" t="inlineStr">
        <is>
          <t>Rubro a financiar</t>
        </is>
      </c>
      <c r="C49" s="979" t="n"/>
      <c r="D49" s="652">
        <f>+CONCATENATE(F49,"-",E49)</f>
        <v/>
      </c>
      <c r="E49" s="1632">
        <f>+VLOOKUP($C$49,Z1546:AC1799,2,FALSE)</f>
        <v/>
      </c>
      <c r="F49" s="1632">
        <f>+C49</f>
        <v/>
      </c>
      <c r="G49" s="1109" t="n"/>
      <c r="H49" s="1094" t="n"/>
      <c r="I49" s="1094" t="n"/>
      <c r="J49" s="1096" t="n"/>
      <c r="Y49" s="289" t="inlineStr">
        <is>
          <t>AMALFI</t>
        </is>
      </c>
      <c r="Z49" s="289" t="inlineStr">
        <is>
          <t>05031</t>
        </is>
      </c>
      <c r="AA49" s="289" t="inlineStr">
        <is>
          <t>Antioquia</t>
        </is>
      </c>
      <c r="AB49" s="289" t="inlineStr">
        <is>
          <t>AMALFI</t>
        </is>
      </c>
    </row>
    <row r="50" hidden="1" ht="13.5" customHeight="1" thickBot="1">
      <c r="A50" s="418" t="n"/>
      <c r="B50" s="286" t="n"/>
      <c r="C50" s="287" t="n"/>
      <c r="D50" s="301">
        <f>+CONCATENATE(F50,"-",E50)</f>
        <v/>
      </c>
      <c r="E50" s="1632">
        <f>+VLOOKUP($C$50,Z1546:AC1795,2,FALSE)</f>
        <v/>
      </c>
      <c r="F50" s="1632">
        <f>+C50</f>
        <v/>
      </c>
      <c r="G50" s="1109" t="n"/>
      <c r="H50" s="1094" t="n"/>
      <c r="I50" s="1094" t="n"/>
      <c r="J50" s="1096" t="n"/>
      <c r="Y50" s="289" t="inlineStr">
        <is>
          <t>AMBALEMA</t>
        </is>
      </c>
      <c r="Z50" s="289" t="inlineStr">
        <is>
          <t>73030</t>
        </is>
      </c>
      <c r="AA50" s="289" t="inlineStr">
        <is>
          <t>Tolima</t>
        </is>
      </c>
      <c r="AB50" s="289" t="inlineStr">
        <is>
          <t>AMBALEMA</t>
        </is>
      </c>
    </row>
    <row r="51" hidden="1" ht="13.5" customHeight="1" thickBot="1">
      <c r="A51" s="418" t="n"/>
      <c r="B51" s="286" t="n"/>
      <c r="C51" s="287" t="n"/>
      <c r="D51" s="301">
        <f>+CONCATENATE(F51,"-",E51)</f>
        <v/>
      </c>
      <c r="E51" s="1632">
        <f>+VLOOKUP(C51,Z1546:AC1795,2,FALSE)</f>
        <v/>
      </c>
      <c r="F51" s="1632">
        <f>+C51</f>
        <v/>
      </c>
      <c r="G51" s="1109" t="n"/>
      <c r="H51" s="1094" t="n"/>
      <c r="I51" s="1094" t="n"/>
      <c r="J51" s="1096" t="n"/>
      <c r="Y51" s="289" t="inlineStr">
        <is>
          <t>ANAPOIMA</t>
        </is>
      </c>
      <c r="Z51" s="289" t="inlineStr">
        <is>
          <t>25035</t>
        </is>
      </c>
      <c r="AA51" s="289" t="inlineStr">
        <is>
          <t>Cundinamarca</t>
        </is>
      </c>
      <c r="AB51" s="289" t="inlineStr">
        <is>
          <t>ANAPOIMA</t>
        </is>
      </c>
    </row>
    <row r="52" hidden="1" ht="13.5" customHeight="1" thickBot="1">
      <c r="A52" s="418" t="n"/>
      <c r="B52" s="286" t="n"/>
      <c r="C52" s="287" t="n"/>
      <c r="D52" s="301">
        <f>+CONCATENATE(F52,"-",E52)</f>
        <v/>
      </c>
      <c r="E52" s="1632">
        <f>+VLOOKUP($C$52,PAF_RUBESP,2,FALSE)</f>
        <v/>
      </c>
      <c r="F52" s="1632">
        <f>+C52</f>
        <v/>
      </c>
      <c r="G52" s="1109" t="n"/>
      <c r="H52" s="1094" t="n"/>
      <c r="I52" s="1094" t="n"/>
      <c r="J52" s="1096" t="n"/>
      <c r="Y52" s="289" t="inlineStr">
        <is>
          <t>ANCUYÁ</t>
        </is>
      </c>
      <c r="Z52" s="289" t="inlineStr">
        <is>
          <t>52036</t>
        </is>
      </c>
      <c r="AA52" s="289" t="inlineStr">
        <is>
          <t>Nariño</t>
        </is>
      </c>
      <c r="AB52" s="289" t="inlineStr">
        <is>
          <t>ANCUYÁ</t>
        </is>
      </c>
    </row>
    <row r="53" ht="15.75" customHeight="1" thickBot="1">
      <c r="A53" s="418" t="n"/>
      <c r="B53" s="712" t="inlineStr">
        <is>
          <t>Valor Crédito (miles)</t>
        </is>
      </c>
      <c r="C53" s="1633" t="n"/>
      <c r="D53" s="647">
        <f>+IF('FORMATO -PÁGINA 1'!L58&gt;=5548539,"REVISIÓN JEFE","SIN VoBo")</f>
        <v/>
      </c>
      <c r="E53" s="666" t="inlineStr">
        <is>
          <t>VOBO OP - MAYOR A $5.200 COP</t>
        </is>
      </c>
      <c r="F53" s="288" t="inlineStr">
        <is>
          <t>N/A</t>
        </is>
      </c>
      <c r="G53" s="1109" t="n"/>
      <c r="H53" s="1094" t="n"/>
      <c r="I53" s="1094" t="n"/>
      <c r="J53" s="1096" t="n"/>
      <c r="Y53" s="289" t="inlineStr">
        <is>
          <t>ANDAGOYA</t>
        </is>
      </c>
      <c r="Z53" s="289" t="inlineStr">
        <is>
          <t>27450</t>
        </is>
      </c>
      <c r="AA53" s="289" t="inlineStr">
        <is>
          <t>Chocó</t>
        </is>
      </c>
      <c r="AB53" s="289" t="inlineStr">
        <is>
          <t>ANDAGOYA</t>
        </is>
      </c>
    </row>
    <row r="54" ht="13.5" customHeight="1" thickBot="1">
      <c r="A54" s="419" t="inlineStr">
        <is>
          <t xml:space="preserve">Celdas ↓ Ocultas </t>
        </is>
      </c>
      <c r="B54" s="712" t="inlineStr">
        <is>
          <t>Producto Relacionado</t>
        </is>
      </c>
      <c r="C54" s="979" t="n"/>
      <c r="D54" s="301">
        <f>+VLOOKUP(C54,PAF_ACTIV,2,FALSE)</f>
        <v/>
      </c>
      <c r="G54" s="1109" t="n"/>
      <c r="H54" s="1094" t="n"/>
      <c r="I54" s="1094" t="n"/>
      <c r="J54" s="1096" t="n"/>
      <c r="Y54" s="289" t="inlineStr">
        <is>
          <t>ANDALUCÍA</t>
        </is>
      </c>
      <c r="Z54" s="289" t="inlineStr">
        <is>
          <t>76036</t>
        </is>
      </c>
      <c r="AA54" s="289" t="inlineStr">
        <is>
          <t>Valle del Cauca</t>
        </is>
      </c>
      <c r="AB54" s="289" t="inlineStr">
        <is>
          <t>ANDALUCÍA</t>
        </is>
      </c>
    </row>
    <row r="55" ht="13.5" customHeight="1" thickBot="1">
      <c r="B55" s="712" t="inlineStr">
        <is>
          <t>Producto Relacionado</t>
        </is>
      </c>
      <c r="C55" s="711" t="n"/>
      <c r="D55" s="301">
        <f>+VLOOKUP(C55,PAF_ACTIV,2,FALSE)</f>
        <v/>
      </c>
      <c r="E55" s="281" t="inlineStr">
        <is>
          <t>Monto Maximos:  235.782 UVT que equivale para 2023 a $9.999.986.184</t>
        </is>
      </c>
      <c r="G55" s="1109" t="n"/>
      <c r="H55" s="1094" t="n"/>
      <c r="I55" s="1094" t="n"/>
      <c r="J55" s="1096" t="n"/>
      <c r="Y55" s="289" t="inlineStr">
        <is>
          <t>ANDES</t>
        </is>
      </c>
      <c r="Z55" s="289" t="inlineStr">
        <is>
          <t>05034</t>
        </is>
      </c>
      <c r="AA55" s="289" t="inlineStr">
        <is>
          <t>Antioquia</t>
        </is>
      </c>
      <c r="AB55" s="289" t="inlineStr">
        <is>
          <t>ANDES</t>
        </is>
      </c>
    </row>
    <row r="56" ht="13.5" customHeight="1" thickBot="1">
      <c r="B56" s="712" t="inlineStr">
        <is>
          <t>Producto Relacionado</t>
        </is>
      </c>
      <c r="C56" s="711" t="n"/>
      <c r="D56" s="301">
        <f>+VLOOKUP(C56,PAF_ACTIV,2,FALSE)</f>
        <v/>
      </c>
      <c r="G56" s="1109" t="n"/>
      <c r="H56" s="1094" t="n"/>
      <c r="I56" s="1094" t="n"/>
      <c r="J56" s="1096" t="n"/>
      <c r="Y56" s="289" t="inlineStr">
        <is>
          <t>ANGELÓPOLIS</t>
        </is>
      </c>
      <c r="Z56" s="289" t="inlineStr">
        <is>
          <t>05036</t>
        </is>
      </c>
      <c r="AA56" s="289" t="inlineStr">
        <is>
          <t>Antioquia</t>
        </is>
      </c>
      <c r="AB56" s="289" t="inlineStr">
        <is>
          <t>ANGELÓPOLIS</t>
        </is>
      </c>
    </row>
    <row r="57" ht="13.5" customHeight="1" thickBot="1">
      <c r="B57" s="712" t="inlineStr">
        <is>
          <t>Producto Relacionado</t>
        </is>
      </c>
      <c r="C57" s="711" t="n"/>
      <c r="D57" s="301">
        <f>+VLOOKUP(C57,PAF_ACTIV,2,FALSE)</f>
        <v/>
      </c>
      <c r="G57" s="1109" t="n"/>
      <c r="H57" s="1094" t="n"/>
      <c r="I57" s="1094" t="n"/>
      <c r="J57" s="1096" t="n"/>
      <c r="Y57" s="289" t="inlineStr">
        <is>
          <t>ANGOSTURA</t>
        </is>
      </c>
      <c r="Z57" s="289" t="inlineStr">
        <is>
          <t>05038</t>
        </is>
      </c>
      <c r="AA57" s="289" t="inlineStr">
        <is>
          <t>Antioquia</t>
        </is>
      </c>
      <c r="AB57" s="289" t="inlineStr">
        <is>
          <t>ANGOSTURA</t>
        </is>
      </c>
    </row>
    <row r="58" ht="13.5" customHeight="1" thickBot="1">
      <c r="B58" s="712" t="inlineStr">
        <is>
          <t>Producto Relacionado</t>
        </is>
      </c>
      <c r="C58" s="711" t="n"/>
      <c r="D58" s="301">
        <f>+VLOOKUP(C58,PAF_ACTIV,2,FALSE)</f>
        <v/>
      </c>
      <c r="G58" s="1109" t="n"/>
      <c r="H58" s="1094" t="n"/>
      <c r="I58" s="1094" t="n"/>
      <c r="J58" s="1096" t="n"/>
      <c r="Y58" s="289" t="n"/>
      <c r="Z58" s="289" t="n"/>
      <c r="AA58" s="289" t="n"/>
      <c r="AB58" s="289" t="n"/>
    </row>
    <row r="59" ht="13.5" customHeight="1" thickBot="1">
      <c r="B59" s="992" t="inlineStr">
        <is>
          <t>FAG</t>
        </is>
      </c>
      <c r="C59" s="721" t="n"/>
      <c r="D59" s="301" t="n"/>
      <c r="E59" s="1000">
        <f>+IF(C59="NO","","COBERTURA FAG HASTA:")</f>
        <v/>
      </c>
      <c r="G59" s="1109" t="n"/>
      <c r="H59" s="1094" t="n"/>
      <c r="I59" s="1094" t="n"/>
      <c r="J59" s="1096" t="n"/>
      <c r="Y59" s="289" t="inlineStr">
        <is>
          <t>ÁNIMAS</t>
        </is>
      </c>
      <c r="Z59" s="289" t="inlineStr">
        <is>
          <t>27810</t>
        </is>
      </c>
      <c r="AA59" s="289" t="inlineStr">
        <is>
          <t>Chocó</t>
        </is>
      </c>
      <c r="AB59" s="289" t="inlineStr">
        <is>
          <t>ÁNIMAS</t>
        </is>
      </c>
    </row>
    <row r="60" ht="13.5" customHeight="1" thickBot="1">
      <c r="A60" s="493" t="inlineStr">
        <is>
          <t>FAG %</t>
        </is>
      </c>
      <c r="B60" s="992" t="inlineStr">
        <is>
          <t>% FAG</t>
        </is>
      </c>
      <c r="C60" s="991" t="n"/>
      <c r="D60" s="1496" t="inlineStr">
        <is>
          <t>%</t>
        </is>
      </c>
      <c r="E60" s="1001">
        <f>+_xlfn.IFS(_xlfn.CONCAT(D20,C59)="Pequeño Productor Bajos IngresosSI",VLOOKUP(D20,B171:C176,2,FALSE),_xlfn.CONCAT(D20,C59)="Grande ProductorSI",VLOOKUP(D20,B171:C176,2,FALSE),_xlfn.CONCAT(D20,C59)="Mediano ProductorSI",VLOOKUP(D20,B171:C176,2,FALSE))</f>
        <v/>
      </c>
      <c r="G60" s="1109" t="n"/>
      <c r="H60" s="1094" t="n"/>
      <c r="I60" s="1094" t="n"/>
      <c r="J60" s="1096" t="n"/>
      <c r="Y60" s="289" t="inlineStr">
        <is>
          <t>ANOLAIMA</t>
        </is>
      </c>
      <c r="Z60" s="289" t="inlineStr">
        <is>
          <t>25040</t>
        </is>
      </c>
      <c r="AA60" s="289" t="inlineStr">
        <is>
          <t>Cundinamarca</t>
        </is>
      </c>
      <c r="AB60" s="289" t="inlineStr">
        <is>
          <t>ANOLAIMA</t>
        </is>
      </c>
    </row>
    <row r="61" ht="13.5" customHeight="1" thickBot="1">
      <c r="B61" s="993" t="inlineStr">
        <is>
          <t>FAG (Unica / Anual)</t>
        </is>
      </c>
      <c r="C61" s="494" t="n"/>
      <c r="D61" s="1496" t="inlineStr">
        <is>
          <t>%</t>
        </is>
      </c>
      <c r="G61" s="1110" t="n"/>
      <c r="H61" s="1111" t="n"/>
      <c r="I61" s="1111" t="n"/>
      <c r="J61" s="1104" t="n"/>
      <c r="Y61" s="289" t="inlineStr">
        <is>
          <t>ANORÍ</t>
        </is>
      </c>
      <c r="Z61" s="289" t="inlineStr">
        <is>
          <t>05040</t>
        </is>
      </c>
      <c r="AA61" s="289" t="inlineStr">
        <is>
          <t>Antioquia</t>
        </is>
      </c>
      <c r="AB61" s="289" t="inlineStr">
        <is>
          <t>ANORÍ</t>
        </is>
      </c>
    </row>
    <row r="62" ht="13.5" customHeight="1" thickBot="1">
      <c r="B62" s="713" t="inlineStr">
        <is>
          <t>Unidades</t>
        </is>
      </c>
      <c r="C62" s="1634" t="n"/>
      <c r="D62" s="1635" t="n"/>
      <c r="E62" s="306">
        <f>+(IF(D62=0,"",IF(C53*1000/C62&gt;D62,"AJUSTAR UNIDADES","")))</f>
        <v/>
      </c>
      <c r="Y62" s="289" t="inlineStr">
        <is>
          <t>ANSERMA</t>
        </is>
      </c>
      <c r="Z62" s="289" t="inlineStr">
        <is>
          <t>17042</t>
        </is>
      </c>
      <c r="AA62" s="289" t="inlineStr">
        <is>
          <t>Caldas</t>
        </is>
      </c>
      <c r="AB62" s="289" t="inlineStr">
        <is>
          <t>ANSERMA</t>
        </is>
      </c>
    </row>
    <row r="63" ht="13.5" customHeight="1" thickBot="1">
      <c r="B63" s="722" t="inlineStr">
        <is>
          <t>Opción de compra (LEASING)</t>
        </is>
      </c>
      <c r="C63" s="307" t="n"/>
      <c r="D63" s="1636" t="n"/>
      <c r="E63" s="298">
        <f>+IF(C63="","","OJO! SI ES LEASING CON PERIODO DE GRACIA, AJUSTAR AMORTIZACIÓN")</f>
        <v/>
      </c>
      <c r="H63" s="704" t="inlineStr">
        <is>
          <t>BRYSLIE MAGERLY HERNANDEZ JIMENEZ</t>
        </is>
      </c>
      <c r="Y63" s="289" t="inlineStr">
        <is>
          <t>ANSERMANUEVO</t>
        </is>
      </c>
      <c r="Z63" s="289" t="inlineStr">
        <is>
          <t>76041</t>
        </is>
      </c>
      <c r="AA63" s="289" t="inlineStr">
        <is>
          <t>Valle del Cauca</t>
        </is>
      </c>
      <c r="AB63" s="289" t="inlineStr">
        <is>
          <t>ANSERMANUEVO</t>
        </is>
      </c>
    </row>
    <row r="64" ht="13.5" customHeight="1" thickBot="1">
      <c r="E64" s="298" t="n"/>
      <c r="Y64" s="289" t="inlineStr">
        <is>
          <t>ANZA</t>
        </is>
      </c>
      <c r="Z64" s="289" t="inlineStr">
        <is>
          <t>05044</t>
        </is>
      </c>
      <c r="AA64" s="289" t="inlineStr">
        <is>
          <t>Antioquia</t>
        </is>
      </c>
      <c r="AB64" s="289" t="inlineStr">
        <is>
          <t>ANZA</t>
        </is>
      </c>
    </row>
    <row r="65" ht="13.5" customHeight="1" thickBot="1">
      <c r="B65" s="712" t="inlineStr">
        <is>
          <t>Gerente del Banco</t>
        </is>
      </c>
      <c r="C65" s="724" t="n"/>
      <c r="D65" s="1496" t="n"/>
      <c r="Y65" s="289" t="inlineStr">
        <is>
          <t>ANZOÁTEGUI</t>
        </is>
      </c>
      <c r="Z65" s="289" t="inlineStr">
        <is>
          <t>73043</t>
        </is>
      </c>
      <c r="AA65" s="289" t="inlineStr">
        <is>
          <t>Tolima</t>
        </is>
      </c>
      <c r="AB65" s="289" t="inlineStr">
        <is>
          <t>ANZOÁTEGUI</t>
        </is>
      </c>
    </row>
    <row r="66" ht="13.5" customHeight="1" thickBot="1">
      <c r="B66" s="712" t="inlineStr">
        <is>
          <t xml:space="preserve">Celular Gerente </t>
        </is>
      </c>
      <c r="C66" s="709" t="n"/>
      <c r="D66" s="1496" t="n"/>
      <c r="Y66" s="289" t="inlineStr">
        <is>
          <t>APARTADÓ</t>
        </is>
      </c>
      <c r="Z66" s="289" t="inlineStr">
        <is>
          <t>05045</t>
        </is>
      </c>
      <c r="AA66" s="289" t="inlineStr">
        <is>
          <t>Antioquia</t>
        </is>
      </c>
      <c r="AB66" s="289" t="inlineStr">
        <is>
          <t>APARTADÓ</t>
        </is>
      </c>
    </row>
    <row r="67" ht="13.5" customHeight="1" thickBot="1">
      <c r="B67" s="712" t="inlineStr">
        <is>
          <t xml:space="preserve">Correo Gerente </t>
        </is>
      </c>
      <c r="C67" s="725" t="n"/>
      <c r="D67" s="1492" t="n"/>
      <c r="Y67" s="289" t="inlineStr">
        <is>
          <t>APÍA</t>
        </is>
      </c>
      <c r="Z67" s="289" t="inlineStr">
        <is>
          <t>66045</t>
        </is>
      </c>
      <c r="AA67" s="289" t="inlineStr">
        <is>
          <t>Risaralda</t>
        </is>
      </c>
      <c r="AB67" s="289" t="inlineStr">
        <is>
          <t>APÍA</t>
        </is>
      </c>
    </row>
    <row r="68" ht="13.5" customHeight="1" thickBot="1">
      <c r="B68" s="727" t="inlineStr">
        <is>
          <t>Agroindustrial / Gestor / ARE</t>
        </is>
      </c>
      <c r="C68" s="726" t="n"/>
      <c r="D68" s="1492" t="n"/>
      <c r="Y68" s="289" t="n"/>
      <c r="Z68" s="289" t="n"/>
      <c r="AA68" s="289" t="n"/>
      <c r="AB68" s="289" t="n"/>
    </row>
    <row r="69" ht="13.5" customHeight="1" thickBot="1">
      <c r="D69" s="1492" t="n"/>
      <c r="Y69" s="289" t="n"/>
      <c r="Z69" s="289" t="n"/>
      <c r="AA69" s="289" t="n"/>
      <c r="AB69" s="289" t="n"/>
    </row>
    <row r="70" ht="12.75" customHeight="1" thickBot="1">
      <c r="B70" s="712" t="inlineStr">
        <is>
          <t>ICR</t>
        </is>
      </c>
      <c r="C70" s="707" t="n"/>
      <c r="D70" s="1496" t="n"/>
      <c r="Y70" s="289" t="n"/>
      <c r="Z70" s="289" t="n"/>
      <c r="AA70" s="289" t="n"/>
      <c r="AB70" s="289" t="n"/>
    </row>
    <row r="71" ht="13.5" customHeight="1" thickBot="1">
      <c r="B71" s="728" t="inlineStr">
        <is>
          <t>LINEA DE LA OPERACIÓN</t>
        </is>
      </c>
      <c r="C71" s="707" t="n"/>
      <c r="D71" s="1492" t="n"/>
      <c r="Y71" s="289" t="inlineStr">
        <is>
          <t>APULO</t>
        </is>
      </c>
      <c r="Z71" s="289" t="inlineStr">
        <is>
          <t>25599</t>
        </is>
      </c>
      <c r="AA71" s="289" t="inlineStr">
        <is>
          <t>Cundinamarca</t>
        </is>
      </c>
      <c r="AB71" s="289" t="inlineStr">
        <is>
          <t>APULO</t>
        </is>
      </c>
    </row>
    <row r="72" ht="13.5" customHeight="1" thickBot="1">
      <c r="B72" s="658" t="inlineStr">
        <is>
          <t>FECHA PROXIMO VTO DE CUOTA</t>
        </is>
      </c>
      <c r="C72" s="287" t="n"/>
      <c r="D72" s="1492" t="n"/>
      <c r="Y72" s="289" t="inlineStr">
        <is>
          <t>AQUITANIA</t>
        </is>
      </c>
      <c r="Z72" s="289" t="inlineStr">
        <is>
          <t>15047</t>
        </is>
      </c>
      <c r="AA72" s="289" t="inlineStr">
        <is>
          <t>Boyacá</t>
        </is>
      </c>
      <c r="AB72" s="289" t="inlineStr">
        <is>
          <t>AQUITANIA</t>
        </is>
      </c>
    </row>
    <row r="73" ht="12.75" customHeight="1" thickBot="1">
      <c r="B73" s="727" t="inlineStr">
        <is>
          <t>APLICABILIDAD FINAGRO</t>
        </is>
      </c>
      <c r="C73" s="707" t="n"/>
      <c r="D73" s="1492" t="n"/>
      <c r="Y73" s="289" t="n"/>
      <c r="Z73" s="289" t="n"/>
      <c r="AA73" s="289" t="n"/>
      <c r="AB73" s="289" t="n"/>
    </row>
    <row r="74" ht="18.75" customHeight="1">
      <c r="D74" s="627">
        <f>+IF(C71=C135,"OJO PROGRAMA NACAR","")</f>
        <v/>
      </c>
      <c r="Y74" s="289" t="inlineStr">
        <is>
          <t>ARACATACA</t>
        </is>
      </c>
      <c r="Z74" s="289" t="inlineStr">
        <is>
          <t>47053</t>
        </is>
      </c>
      <c r="AA74" s="289" t="inlineStr">
        <is>
          <t>Magdalena</t>
        </is>
      </c>
      <c r="AB74" s="289" t="inlineStr">
        <is>
          <t>ARACATACA</t>
        </is>
      </c>
    </row>
    <row r="75">
      <c r="B75" s="504" t="inlineStr">
        <is>
          <t>CADENA DE MAILS</t>
        </is>
      </c>
      <c r="C75" s="505" t="n"/>
      <c r="Y75" s="289" t="inlineStr">
        <is>
          <t>ARANZAZU</t>
        </is>
      </c>
      <c r="Z75" s="289" t="inlineStr">
        <is>
          <t>17050</t>
        </is>
      </c>
      <c r="AA75" s="289" t="inlineStr">
        <is>
          <t>Caldas</t>
        </is>
      </c>
      <c r="AB75" s="289" t="inlineStr">
        <is>
          <t>ARANZAZU</t>
        </is>
      </c>
    </row>
    <row r="76">
      <c r="Y76" s="289" t="inlineStr">
        <is>
          <t>ARATOCA</t>
        </is>
      </c>
      <c r="Z76" s="289" t="inlineStr">
        <is>
          <t>68051</t>
        </is>
      </c>
      <c r="AA76" s="289" t="inlineStr">
        <is>
          <t>Santander</t>
        </is>
      </c>
      <c r="AB76" s="289" t="inlineStr">
        <is>
          <t>ARATOCA</t>
        </is>
      </c>
    </row>
    <row r="77">
      <c r="Y77" s="289" t="inlineStr">
        <is>
          <t>ARAUCA</t>
        </is>
      </c>
      <c r="Z77" s="289" t="inlineStr">
        <is>
          <t>81001</t>
        </is>
      </c>
      <c r="AA77" s="289" t="inlineStr">
        <is>
          <t>Arauca</t>
        </is>
      </c>
      <c r="AB77" s="289" t="inlineStr">
        <is>
          <t>ARAUCA</t>
        </is>
      </c>
    </row>
    <row r="78">
      <c r="B78" s="559" t="inlineStr">
        <is>
          <t>REGLA</t>
        </is>
      </c>
      <c r="C78" s="559" t="inlineStr">
        <is>
          <t>DESCRIPCIÓN</t>
        </is>
      </c>
      <c r="D78" s="559" t="inlineStr">
        <is>
          <t>FORMULA PROPUESTA</t>
        </is>
      </c>
      <c r="E78" s="559" t="inlineStr">
        <is>
          <t>JUSTIFICACIÓN PROPUESTA</t>
        </is>
      </c>
      <c r="F78" s="559" t="inlineStr">
        <is>
          <t>APLICA PARA</t>
        </is>
      </c>
      <c r="Y78" s="289" t="inlineStr">
        <is>
          <t>ARAUQUITA</t>
        </is>
      </c>
      <c r="Z78" s="289" t="inlineStr">
        <is>
          <t>81065</t>
        </is>
      </c>
      <c r="AA78" s="289" t="inlineStr">
        <is>
          <t>Arauca</t>
        </is>
      </c>
      <c r="AB78" s="289" t="inlineStr">
        <is>
          <t>ARAUQUITA</t>
        </is>
      </c>
    </row>
    <row r="79" ht="132" customHeight="1">
      <c r="B79" s="560" t="inlineStr">
        <is>
          <t>1. Regla general</t>
        </is>
      </c>
      <c r="C79" s="653" t="inlineStr">
        <is>
          <t>Se financia hasta el costo directo relacionado con la comercialización, transformación de productos agropecuarios o prestación de servicios al sector agropecuario, en un periodo de un año, descontando el saldo de los desembolsos realizados en los últimos 6 meses.</t>
        </is>
      </c>
      <c r="D79" s="561" t="inlineStr">
        <is>
          <t>= (costo de ventas anual * % certificado) - saldo de desembolsos de los últimos 6 meses en capital de trabajo</t>
        </is>
      </c>
      <c r="E79" s="561" t="inlineStr">
        <is>
          <t>El valor máximo a financiar se valida de acuerdo con los estados financieros a corte de ___ tomando como referencia los costos directos incurridos en
- la comercialización/transformación de productos nacionales originados en cualquiera de los eslabones de las cadenas productivas agropecuarias y rurales
- la prestación de servicios de apoyo y/o complementarios requeridos en cualquiera de los eslabones de las cadenas productivas agropecuarias y rurales.</t>
        </is>
      </c>
      <c r="F79" s="561" t="inlineStr">
        <is>
          <t>Comercializadores
Transformadores
Servicios de apoyo</t>
        </is>
      </c>
      <c r="Y79" s="289" t="inlineStr">
        <is>
          <t>ARBELÁEZ</t>
        </is>
      </c>
      <c r="Z79" s="289" t="inlineStr">
        <is>
          <t>25053</t>
        </is>
      </c>
      <c r="AA79" s="289" t="inlineStr">
        <is>
          <t>Cundinamarca</t>
        </is>
      </c>
      <c r="AB79" s="289" t="inlineStr">
        <is>
          <t>ARBELÁEZ</t>
        </is>
      </c>
    </row>
    <row r="80" ht="60" customHeight="1">
      <c r="B80" s="560" t="inlineStr">
        <is>
          <t>2.1 Regla en caso de no contar con el valor de costo de ventas o con el % de compras al agro</t>
        </is>
      </c>
      <c r="C80" s="653" t="inlineStr">
        <is>
          <t>Se financia hasta el valor en compras anuales de productos nacionales originados en cualquiera de los eslabones de las cadenas productivas agropecuarias y rurales, descontando el saldo de los desembolsos realizados en los últimos 6 meses.</t>
        </is>
      </c>
      <c r="D80" s="561" t="inlineStr">
        <is>
          <t>= valor de compras anuales al sector, indicado en certificación - saldo de desembolsos de los últimos 6 meses en capital de trabajo</t>
        </is>
      </c>
      <c r="E80" s="561" t="inlineStr">
        <is>
          <t>El valor máximo a financiar se valida  de acuerdo con los estados financieros  a corte de ___ tomando como referencia las compras anuales certificadas de productos nacionales originados en cualquiera de los eslabones de las cadenas productivas agropecuarias y rurales</t>
        </is>
      </c>
      <c r="F80" s="561" t="inlineStr">
        <is>
          <t>Comercializadores
Transformadores</t>
        </is>
      </c>
      <c r="Y80" s="289" t="inlineStr">
        <is>
          <t>ARBOLEDAS</t>
        </is>
      </c>
      <c r="Z80" s="289" t="inlineStr">
        <is>
          <t>54051</t>
        </is>
      </c>
      <c r="AA80" s="289" t="inlineStr">
        <is>
          <t>Norte de Santander</t>
        </is>
      </c>
      <c r="AB80" s="289" t="inlineStr">
        <is>
          <t>ARBOLEDAS</t>
        </is>
      </c>
    </row>
    <row r="81" ht="72" customHeight="1">
      <c r="B81" s="560" t="inlineStr">
        <is>
          <t>2.2 Regla en caso de no contar con el valor de costo de ventas o con el % de ventas al agro</t>
        </is>
      </c>
      <c r="C81" s="653" t="inlineStr">
        <is>
          <t>Se financia hasta el valor en ventas anuales derivadas de la prestación de servicios de apoyo y/o complementarios requeridos en cualquiera de los eslabones de las cadenas productivas agropecuarias y rurales, descontando el saldo de los desembolsos realizados en los últimos 6 meses.</t>
        </is>
      </c>
      <c r="D81" s="561" t="inlineStr">
        <is>
          <t>= valor de ventas anuales al sector, indicado en certificación - saldo de desembolsos de los últimos 6 meses en capital de trabajo</t>
        </is>
      </c>
      <c r="E81" s="561" t="inlineStr">
        <is>
          <t>El valor máximo a financiar se valida  de acuerdo con los estados financieros  a corte de ___ tomando como referencia las ventas anuales certificadas derivadas de la prestación de servicios de apoyo y/o complementarios requeridos en cualquiera de los eslabones de las cadenas productivas agropecuarias y rurales</t>
        </is>
      </c>
      <c r="F81" s="561" t="inlineStr">
        <is>
          <t>Servicios de apoyo</t>
        </is>
      </c>
      <c r="H81" s="293" t="n"/>
      <c r="Y81" s="289" t="inlineStr">
        <is>
          <t>ARBOLETES</t>
        </is>
      </c>
      <c r="Z81" s="289" t="inlineStr">
        <is>
          <t>05051</t>
        </is>
      </c>
      <c r="AA81" s="289" t="inlineStr">
        <is>
          <t>Antioquia</t>
        </is>
      </c>
      <c r="AB81" s="289" t="inlineStr">
        <is>
          <t>ARBOLETES</t>
        </is>
      </c>
    </row>
    <row r="82">
      <c r="Y82" s="289" t="inlineStr">
        <is>
          <t>ARCABUCO</t>
        </is>
      </c>
      <c r="Z82" s="289" t="inlineStr">
        <is>
          <t>15051</t>
        </is>
      </c>
      <c r="AA82" s="289" t="inlineStr">
        <is>
          <t>Boyacá</t>
        </is>
      </c>
      <c r="AB82" s="289" t="inlineStr">
        <is>
          <t>ARCABUCO</t>
        </is>
      </c>
    </row>
    <row r="83">
      <c r="Y83" s="289" t="inlineStr">
        <is>
          <t>ARENAL</t>
        </is>
      </c>
      <c r="Z83" s="289" t="inlineStr">
        <is>
          <t>13042</t>
        </is>
      </c>
      <c r="AA83" s="289" t="inlineStr">
        <is>
          <t>Bolívar</t>
        </is>
      </c>
      <c r="AB83" s="289" t="inlineStr">
        <is>
          <t>ARENAL</t>
        </is>
      </c>
    </row>
    <row r="84">
      <c r="Y84" s="297" t="inlineStr">
        <is>
          <t>ARGELIA (AN)</t>
        </is>
      </c>
      <c r="Z84" s="289" t="inlineStr">
        <is>
          <t>05055</t>
        </is>
      </c>
      <c r="AA84" s="289" t="inlineStr">
        <is>
          <t>Antioquia</t>
        </is>
      </c>
      <c r="AB84" s="297" t="inlineStr">
        <is>
          <t>ARGELIA (AN)</t>
        </is>
      </c>
    </row>
    <row r="85">
      <c r="Y85" s="297" t="inlineStr">
        <is>
          <t>ARGELIA (CA)</t>
        </is>
      </c>
      <c r="Z85" s="289" t="inlineStr">
        <is>
          <t>19050</t>
        </is>
      </c>
      <c r="AA85" s="289" t="inlineStr">
        <is>
          <t>Cauca</t>
        </is>
      </c>
      <c r="AB85" s="297" t="inlineStr">
        <is>
          <t>ARGELIA (CA)</t>
        </is>
      </c>
    </row>
    <row r="86" ht="13.5" customHeight="1" thickBot="1">
      <c r="Y86" s="297" t="inlineStr">
        <is>
          <t>ARGELIA (VA)</t>
        </is>
      </c>
      <c r="Z86" s="289" t="inlineStr">
        <is>
          <t>76054</t>
        </is>
      </c>
      <c r="AA86" s="289" t="inlineStr">
        <is>
          <t>Valle del Cauca</t>
        </is>
      </c>
      <c r="AB86" s="297" t="inlineStr">
        <is>
          <t>ARGELIA (VA)</t>
        </is>
      </c>
    </row>
    <row r="87" ht="13.5" customHeight="1" thickBot="1">
      <c r="B87" s="657" t="inlineStr">
        <is>
          <t xml:space="preserve">TIPO DE DESTINO </t>
        </is>
      </c>
      <c r="C87" s="287" t="inlineStr">
        <is>
          <t>AGROLEASING</t>
        </is>
      </c>
      <c r="D87" s="293" t="inlineStr">
        <is>
          <t>DTF EA</t>
        </is>
      </c>
      <c r="Y87" s="289" t="inlineStr">
        <is>
          <t>ARJONA</t>
        </is>
      </c>
      <c r="Z87" s="289" t="inlineStr">
        <is>
          <t>13052</t>
        </is>
      </c>
      <c r="AA87" s="289" t="inlineStr">
        <is>
          <t>Bolívar</t>
        </is>
      </c>
      <c r="AB87" s="289" t="inlineStr">
        <is>
          <t>ARJONA</t>
        </is>
      </c>
    </row>
    <row r="88" ht="13.5" customHeight="1" thickBot="1">
      <c r="C88" s="287" t="inlineStr">
        <is>
          <t>AGROCOMEX</t>
        </is>
      </c>
      <c r="D88" s="293" t="inlineStr">
        <is>
          <t>IBR (D)</t>
        </is>
      </c>
      <c r="Y88" s="297" t="inlineStr">
        <is>
          <t>ARMENIA (AN)</t>
        </is>
      </c>
      <c r="Z88" s="289" t="inlineStr">
        <is>
          <t>05059</t>
        </is>
      </c>
      <c r="AA88" s="289" t="inlineStr">
        <is>
          <t>Antioquia</t>
        </is>
      </c>
      <c r="AB88" s="297" t="inlineStr">
        <is>
          <t>ARMENIA (AN)</t>
        </is>
      </c>
    </row>
    <row r="89" ht="13.5" customHeight="1" thickBot="1">
      <c r="C89" s="287" t="inlineStr">
        <is>
          <t>REDESCUENTO</t>
        </is>
      </c>
      <c r="D89" s="293" t="inlineStr">
        <is>
          <t>IBR (M)</t>
        </is>
      </c>
      <c r="Y89" s="297" t="inlineStr">
        <is>
          <t>ARMENIA (QU)</t>
        </is>
      </c>
      <c r="Z89" s="289" t="inlineStr">
        <is>
          <t>63001</t>
        </is>
      </c>
      <c r="AA89" s="289" t="inlineStr">
        <is>
          <t>Quindio</t>
        </is>
      </c>
      <c r="AB89" s="297" t="inlineStr">
        <is>
          <t>ARMENIA (QU)</t>
        </is>
      </c>
    </row>
    <row r="90" ht="13.5" customHeight="1" thickBot="1">
      <c r="C90" s="287" t="inlineStr">
        <is>
          <t>AGROCREDITO</t>
        </is>
      </c>
      <c r="D90" s="293" t="inlineStr">
        <is>
          <t xml:space="preserve">IBR (T) </t>
        </is>
      </c>
      <c r="Y90" s="289" t="inlineStr">
        <is>
          <t>ARROYOHONDO</t>
        </is>
      </c>
      <c r="Z90" s="289" t="inlineStr">
        <is>
          <t>13062</t>
        </is>
      </c>
      <c r="AA90" s="289" t="inlineStr">
        <is>
          <t>Bolívar</t>
        </is>
      </c>
      <c r="AB90" s="289" t="inlineStr">
        <is>
          <t>ARROYOHONDO</t>
        </is>
      </c>
    </row>
    <row r="91">
      <c r="D91" s="293" t="inlineStr">
        <is>
          <t>IBR (S)</t>
        </is>
      </c>
      <c r="Y91" s="289" t="inlineStr">
        <is>
          <t>ASTREA</t>
        </is>
      </c>
      <c r="Z91" s="289" t="inlineStr">
        <is>
          <t>20032</t>
        </is>
      </c>
      <c r="AA91" s="289" t="inlineStr">
        <is>
          <t>Cesar</t>
        </is>
      </c>
      <c r="AB91" s="289" t="inlineStr">
        <is>
          <t>ASTREA</t>
        </is>
      </c>
    </row>
    <row r="92">
      <c r="Y92" s="289" t="inlineStr">
        <is>
          <t>ATACO</t>
        </is>
      </c>
      <c r="Z92" s="289" t="inlineStr">
        <is>
          <t>73067</t>
        </is>
      </c>
      <c r="AA92" s="289" t="inlineStr">
        <is>
          <t>Tolima</t>
        </is>
      </c>
      <c r="AB92" s="289" t="inlineStr">
        <is>
          <t>ATACO</t>
        </is>
      </c>
    </row>
    <row r="93">
      <c r="Y93" s="289" t="inlineStr">
        <is>
          <t>AYAPEL</t>
        </is>
      </c>
      <c r="Z93" s="289" t="inlineStr">
        <is>
          <t>23068</t>
        </is>
      </c>
      <c r="AA93" s="289" t="inlineStr">
        <is>
          <t>Córdoba</t>
        </is>
      </c>
      <c r="AB93" s="289" t="inlineStr">
        <is>
          <t>AYAPEL</t>
        </is>
      </c>
    </row>
    <row r="94">
      <c r="Y94" s="289" t="inlineStr">
        <is>
          <t>BAGADÓ</t>
        </is>
      </c>
      <c r="Z94" s="289" t="inlineStr">
        <is>
          <t>27073</t>
        </is>
      </c>
      <c r="AA94" s="289" t="inlineStr">
        <is>
          <t>Chocó</t>
        </is>
      </c>
      <c r="AB94" s="289" t="inlineStr">
        <is>
          <t>BAGADÓ</t>
        </is>
      </c>
    </row>
    <row r="95">
      <c r="Y95" s="297" t="inlineStr">
        <is>
          <t>BALBOA (CA)</t>
        </is>
      </c>
      <c r="Z95" s="289" t="inlineStr">
        <is>
          <t>19075</t>
        </is>
      </c>
      <c r="AA95" s="289" t="inlineStr">
        <is>
          <t>Cauca</t>
        </is>
      </c>
      <c r="AB95" s="297" t="inlineStr">
        <is>
          <t>BALBOA (CA)</t>
        </is>
      </c>
    </row>
    <row r="96">
      <c r="B96" s="293" t="inlineStr">
        <is>
          <t>VOBO</t>
        </is>
      </c>
      <c r="C96" s="293" t="inlineStr">
        <is>
          <t>CARLOS REYES</t>
        </is>
      </c>
      <c r="Y96" s="297" t="inlineStr">
        <is>
          <t>BALBOA (RI)</t>
        </is>
      </c>
      <c r="Z96" s="289" t="inlineStr">
        <is>
          <t>66075</t>
        </is>
      </c>
      <c r="AA96" s="289" t="inlineStr">
        <is>
          <t>Risaralda</t>
        </is>
      </c>
      <c r="AB96" s="297" t="inlineStr">
        <is>
          <t>BALBOA (RI)</t>
        </is>
      </c>
    </row>
    <row r="97">
      <c r="C97" s="293" t="inlineStr">
        <is>
          <t>MARIANA DELGADO</t>
        </is>
      </c>
      <c r="D97" s="689" t="inlineStr">
        <is>
          <t>GRUPO MEGAG</t>
        </is>
      </c>
      <c r="E97" s="689" t="inlineStr">
        <is>
          <t>GERENTE AGROINDUSTRIAL</t>
        </is>
      </c>
      <c r="Y97" s="289" t="inlineStr">
        <is>
          <t>BALCON DEL CESAR</t>
        </is>
      </c>
      <c r="Z97" s="289" t="inlineStr">
        <is>
          <t>20443</t>
        </is>
      </c>
      <c r="AA97" s="289" t="inlineStr">
        <is>
          <t>Cesar</t>
        </is>
      </c>
      <c r="AB97" s="289" t="inlineStr">
        <is>
          <t>BALCON DEL CESAR</t>
        </is>
      </c>
    </row>
    <row r="98">
      <c r="C98" s="293" t="inlineStr">
        <is>
          <t>LUZ AMPARO MEDINA</t>
        </is>
      </c>
      <c r="D98" s="740" t="inlineStr">
        <is>
          <t>ARE - (Asesor Remoto Especializado Pyme)</t>
        </is>
      </c>
      <c r="E98" s="689" t="inlineStr">
        <is>
          <t xml:space="preserve">GESTOR </t>
        </is>
      </c>
      <c r="Y98" s="289" t="inlineStr">
        <is>
          <t>BARANOA</t>
        </is>
      </c>
      <c r="Z98" s="289" t="inlineStr">
        <is>
          <t>08078</t>
        </is>
      </c>
      <c r="AA98" s="289" t="inlineStr">
        <is>
          <t>Atlántico</t>
        </is>
      </c>
      <c r="AB98" s="289" t="inlineStr">
        <is>
          <t>BARANOA</t>
        </is>
      </c>
    </row>
    <row r="99" ht="15.75" customHeight="1" thickBot="1">
      <c r="C99" s="293" t="inlineStr">
        <is>
          <t>GLORIA ANGEL</t>
        </is>
      </c>
      <c r="D99" s="1019" t="inlineStr">
        <is>
          <t xml:space="preserve">SARA JIMENA MARTINEZ ROJAS </t>
        </is>
      </c>
      <c r="E99" s="689" t="inlineStr">
        <is>
          <t>EJECUTIVO DE CUENTA</t>
        </is>
      </c>
      <c r="Y99" s="289" t="inlineStr">
        <is>
          <t>BARAYA</t>
        </is>
      </c>
      <c r="Z99" s="289" t="inlineStr">
        <is>
          <t>41078</t>
        </is>
      </c>
      <c r="AA99" s="289" t="inlineStr">
        <is>
          <t>Huila</t>
        </is>
      </c>
      <c r="AB99" s="289" t="inlineStr">
        <is>
          <t>BARAYA</t>
        </is>
      </c>
    </row>
    <row r="100" ht="15.75" customHeight="1" thickBot="1">
      <c r="C100" s="293" t="inlineStr">
        <is>
          <t>ISABEL LINERO</t>
        </is>
      </c>
      <c r="D100" s="1019" t="inlineStr">
        <is>
          <t>JUAN CARLOS SAGRE MERCADO</t>
        </is>
      </c>
      <c r="E100" s="689" t="inlineStr">
        <is>
          <t>SUB GERENTE</t>
        </is>
      </c>
      <c r="F100" s="694" t="inlineStr">
        <is>
          <t>ACTIVIDADES FINANCIABLES :</t>
        </is>
      </c>
      <c r="G100" t="inlineStr">
        <is>
          <t>La siembra, sostenimiento y la cosecha de especies vegerales</t>
        </is>
      </c>
      <c r="Y100" s="289" t="inlineStr">
        <is>
          <t>BARBACOAS</t>
        </is>
      </c>
      <c r="Z100" s="289" t="inlineStr">
        <is>
          <t>52079</t>
        </is>
      </c>
      <c r="AA100" s="289" t="inlineStr">
        <is>
          <t>Nariño</t>
        </is>
      </c>
      <c r="AB100" s="289" t="inlineStr">
        <is>
          <t>BARBACOAS</t>
        </is>
      </c>
    </row>
    <row r="101">
      <c r="C101" s="293" t="inlineStr">
        <is>
          <t>DIANA PORRAS</t>
        </is>
      </c>
      <c r="D101" s="661" t="inlineStr">
        <is>
          <t xml:space="preserve">YENI ALEXANDRA ALZATE ALZATE </t>
        </is>
      </c>
      <c r="E101" s="689" t="inlineStr">
        <is>
          <t>ARE</t>
        </is>
      </c>
      <c r="G101" t="inlineStr">
        <is>
          <t>La producción pecuaria, piscícola, apícola, avícola, forestal, acuícola, zoocría, pesquera, y su sostenimiento</t>
        </is>
      </c>
      <c r="Y101" s="297" t="inlineStr">
        <is>
          <t>BARBOSA (AN)</t>
        </is>
      </c>
      <c r="Z101" s="289" t="inlineStr">
        <is>
          <t>05079</t>
        </is>
      </c>
      <c r="AA101" s="289" t="inlineStr">
        <is>
          <t>Antioquia</t>
        </is>
      </c>
      <c r="AB101" s="297" t="inlineStr">
        <is>
          <t>BARBOSA (AN)</t>
        </is>
      </c>
    </row>
    <row r="102">
      <c r="C102" s="293" t="inlineStr">
        <is>
          <t>TATIANA BECERRA</t>
        </is>
      </c>
      <c r="D102" s="661" t="inlineStr">
        <is>
          <t>CARLOS ANDRES GARZON CHICA</t>
        </is>
      </c>
      <c r="G102" t="inlineStr">
        <is>
          <t>La transformación y/o comercialización de productos nacionales en las distintas fases del proceso de producción y/o comercialización</t>
        </is>
      </c>
      <c r="Y102" s="297" t="inlineStr">
        <is>
          <t>BARBOSA (SA)</t>
        </is>
      </c>
      <c r="Z102" s="289" t="inlineStr">
        <is>
          <t>68077</t>
        </is>
      </c>
      <c r="AA102" s="289" t="inlineStr">
        <is>
          <t>Santander</t>
        </is>
      </c>
      <c r="AB102" s="297" t="inlineStr">
        <is>
          <t>BARBOSA (SA)</t>
        </is>
      </c>
    </row>
    <row r="103">
      <c r="C103" s="293" t="inlineStr">
        <is>
          <t>LORENA ROZO</t>
        </is>
      </c>
      <c r="D103" s="661" t="inlineStr">
        <is>
          <t>WILLIAM PINILLA ROJAS</t>
        </is>
      </c>
      <c r="G103" t="inlineStr">
        <is>
          <t>La prestación de servicios de apoyo y/o complementarios a la producción primaria, de bienes originados en la explotación de actividades agropecuarias, piscícolas, apícolas, avícolas, forestales, acuícolas, de zoocría y pesqueras, su comercialización o transformaciónLa prestación de servicios de apoyo y/o complementarios a la producción primaria, de bienes originados en la explotación de actividades agropecuarias, piscícolas, apícolas, avícolas, forestales, acuícolas, de zoocría y pesqueras, su comercialización o transformación</t>
        </is>
      </c>
      <c r="Y103" s="289" t="inlineStr">
        <is>
          <t>BARICHARA</t>
        </is>
      </c>
      <c r="Z103" s="289" t="inlineStr">
        <is>
          <t>68079</t>
        </is>
      </c>
      <c r="AA103" s="289" t="inlineStr">
        <is>
          <t>Santander</t>
        </is>
      </c>
      <c r="AB103" s="289" t="inlineStr">
        <is>
          <t>BARICHARA</t>
        </is>
      </c>
    </row>
    <row r="104">
      <c r="C104" s="281" t="inlineStr">
        <is>
          <t>N/A</t>
        </is>
      </c>
      <c r="D104" s="661" t="inlineStr">
        <is>
          <t>RODRIGO RINCON ROJAS</t>
        </is>
      </c>
      <c r="G104" t="inlineStr">
        <is>
          <t>Adquisición, reparación y mantenimiento de maquinaria y equipo.</t>
        </is>
      </c>
      <c r="Y104" s="289" t="inlineStr">
        <is>
          <t>BARRANCA DE UPÍA</t>
        </is>
      </c>
      <c r="Z104" s="289" t="inlineStr">
        <is>
          <t>50110</t>
        </is>
      </c>
      <c r="AA104" s="289" t="inlineStr">
        <is>
          <t>Meta</t>
        </is>
      </c>
      <c r="AB104" s="289" t="inlineStr">
        <is>
          <t>BARRANCA DE UPÍA</t>
        </is>
      </c>
    </row>
    <row r="105">
      <c r="D105" s="661" t="inlineStr">
        <is>
          <t xml:space="preserve">FREDY ALEXANDER ROJAS </t>
        </is>
      </c>
      <c r="G105" t="inlineStr">
        <is>
          <t>Adecuación de tierras e infraestructura.</t>
        </is>
      </c>
      <c r="Y105" s="289" t="inlineStr">
        <is>
          <t>BARRANCABERMEJA</t>
        </is>
      </c>
      <c r="Z105" s="289" t="inlineStr">
        <is>
          <t>68081</t>
        </is>
      </c>
      <c r="AA105" s="289" t="inlineStr">
        <is>
          <t>Santander</t>
        </is>
      </c>
      <c r="AB105" s="289" t="inlineStr">
        <is>
          <t>BARRANCABERMEJA</t>
        </is>
      </c>
    </row>
    <row r="106">
      <c r="D106" s="661" t="inlineStr">
        <is>
          <t xml:space="preserve">GUSTAVO ALBERTO MONGUI RAMIREZ </t>
        </is>
      </c>
      <c r="G106" t="inlineStr">
        <is>
          <t>Investigación en aspectos relacionados con actividades agropecuarias</t>
        </is>
      </c>
      <c r="Y106" s="289" t="inlineStr">
        <is>
          <t>BARRANCAS</t>
        </is>
      </c>
      <c r="Z106" s="289" t="inlineStr">
        <is>
          <t>44078</t>
        </is>
      </c>
      <c r="AA106" s="289" t="inlineStr">
        <is>
          <t>La Guajira</t>
        </is>
      </c>
      <c r="AB106" s="289" t="inlineStr">
        <is>
          <t>BARRANCAS</t>
        </is>
      </c>
    </row>
    <row r="107">
      <c r="D107" s="661" t="inlineStr">
        <is>
          <t>EDWARD MAURICIO VARGAS FONQUE</t>
        </is>
      </c>
      <c r="G107" t="inlineStr">
        <is>
          <t>Las actividades rurales mencionadas en el Artículo 3º de la Ley 731 de 2002, tales como el turismo rural y ecológico, la producción de artesanías, la pequeña minería, la transformación de metales y piedras preciosas, incluyendo las actividades de mercadeo, transformación de productos y prestación de servicios directos que requieran</t>
        </is>
      </c>
      <c r="Y107" s="289" t="inlineStr">
        <is>
          <t>BARRANCO DE LOBA</t>
        </is>
      </c>
      <c r="Z107" s="289" t="inlineStr">
        <is>
          <t>13074</t>
        </is>
      </c>
      <c r="AA107" s="289" t="inlineStr">
        <is>
          <t>Bolívar</t>
        </is>
      </c>
      <c r="AB107" s="289" t="inlineStr">
        <is>
          <t>BARRANCO DE LOBA</t>
        </is>
      </c>
    </row>
    <row r="108">
      <c r="D108" s="661" t="inlineStr">
        <is>
          <t xml:space="preserve">DAVID ANDRES QUINTERO RICCARDI </t>
        </is>
      </c>
      <c r="G108" t="inlineStr">
        <is>
          <t>Microcrédito, a través de Capital de trabajo para actividades agropecuarias y rurales en los términos del Artículo 3º de la Ley 731 de 2002 o la que la modifique o derogue</t>
        </is>
      </c>
      <c r="Y108" s="289" t="inlineStr">
        <is>
          <t>BARRANCO MINAS</t>
        </is>
      </c>
      <c r="Z108" s="289" t="inlineStr">
        <is>
          <t>94343</t>
        </is>
      </c>
      <c r="AA108" s="289" t="inlineStr">
        <is>
          <t>Guainía</t>
        </is>
      </c>
      <c r="AB108" s="289" t="inlineStr">
        <is>
          <t>BARRANCO MINAS</t>
        </is>
      </c>
    </row>
    <row r="109">
      <c r="D109" s="661" t="inlineStr">
        <is>
          <t>JOSE MIGUEL SUAREZ TELLEZ</t>
        </is>
      </c>
      <c r="G109" t="inlineStr">
        <is>
          <t>La constitución, compra o capitalización de personas jurídicas para desarrollar dentro de su objeto la actividad agropecuaria, piscícola, apícola, avícola, forestal, acuícola, de zoocría y pesquera, y las actividades rurales</t>
        </is>
      </c>
      <c r="Y109" s="289" t="inlineStr">
        <is>
          <t>BECERRIL</t>
        </is>
      </c>
      <c r="Z109" s="289" t="inlineStr">
        <is>
          <t>20045</t>
        </is>
      </c>
      <c r="AA109" s="289" t="inlineStr">
        <is>
          <t>Cesar</t>
        </is>
      </c>
      <c r="AB109" s="289" t="inlineStr">
        <is>
          <t>BECERRIL</t>
        </is>
      </c>
    </row>
    <row r="110">
      <c r="D110" s="661" t="inlineStr">
        <is>
          <t>LEONARDO CUBILLOS MONTENEGRO</t>
        </is>
      </c>
      <c r="G110" t="inlineStr">
        <is>
          <t>La construcción o mejoramiento de vivienda rural</t>
        </is>
      </c>
      <c r="Y110" s="297" t="inlineStr">
        <is>
          <t>BELALCÁZAR (CAL)</t>
        </is>
      </c>
      <c r="Z110" s="289" t="inlineStr">
        <is>
          <t>17088</t>
        </is>
      </c>
      <c r="AA110" s="289" t="inlineStr">
        <is>
          <t>Caldas</t>
        </is>
      </c>
      <c r="AB110" s="297" t="inlineStr">
        <is>
          <t>BELALCÁZAR (CAL)</t>
        </is>
      </c>
    </row>
    <row r="111">
      <c r="D111" s="661" t="n"/>
      <c r="G111" t="inlineStr">
        <is>
          <t>La normalización de operaciones de crédito en los términos descritos es este manual.</t>
        </is>
      </c>
      <c r="Y111" s="297" t="inlineStr">
        <is>
          <t>BELALCÁZAR (CAU)</t>
        </is>
      </c>
      <c r="Z111" s="289" t="inlineStr">
        <is>
          <t>19517</t>
        </is>
      </c>
      <c r="AA111" s="289" t="inlineStr">
        <is>
          <t>Cauca</t>
        </is>
      </c>
      <c r="AB111" s="297" t="inlineStr">
        <is>
          <t>BELALCÁZAR (CAU)</t>
        </is>
      </c>
    </row>
    <row r="112">
      <c r="D112" s="661" t="n"/>
      <c r="G112" t="inlineStr">
        <is>
          <t>Compra y gastos para la formalización de la tierra a pequeños y medianos productores.</t>
        </is>
      </c>
      <c r="Y112" s="297" t="inlineStr">
        <is>
          <t>BELÉN (CA)</t>
        </is>
      </c>
      <c r="Z112" s="289" t="inlineStr">
        <is>
          <t>15087</t>
        </is>
      </c>
      <c r="AA112" s="289" t="inlineStr">
        <is>
          <t>Boyacá</t>
        </is>
      </c>
      <c r="AB112" s="297" t="inlineStr">
        <is>
          <t>BELÉN (CA)</t>
        </is>
      </c>
    </row>
    <row r="113" ht="13.5" customHeight="1" thickBot="1">
      <c r="D113" s="661" t="n"/>
      <c r="Y113" s="297" t="inlineStr">
        <is>
          <t>BELÉN (BO)</t>
        </is>
      </c>
      <c r="Z113" s="289" t="inlineStr">
        <is>
          <t>52083</t>
        </is>
      </c>
      <c r="AA113" s="289" t="inlineStr">
        <is>
          <t>Nariño</t>
        </is>
      </c>
      <c r="AB113" s="297" t="inlineStr">
        <is>
          <t>BELÉN (BO)</t>
        </is>
      </c>
    </row>
    <row r="114" ht="13.5" customHeight="1" thickBot="1">
      <c r="F114" s="694" t="inlineStr">
        <is>
          <t>LINEA DE CRÉDITO :</t>
        </is>
      </c>
      <c r="G114" t="inlineStr">
        <is>
          <t>Sostenimiento de la producción</t>
        </is>
      </c>
      <c r="Y114" s="289" t="inlineStr">
        <is>
          <t>BELÉN DE BAJIRÁ</t>
        </is>
      </c>
      <c r="Z114" s="289" t="inlineStr">
        <is>
          <t>27086</t>
        </is>
      </c>
      <c r="AA114" s="289" t="inlineStr">
        <is>
          <t>Chocó</t>
        </is>
      </c>
      <c r="AB114" s="289" t="inlineStr">
        <is>
          <t>BELÉN DE BAJIRÁ</t>
        </is>
      </c>
    </row>
    <row r="115">
      <c r="G115" t="inlineStr">
        <is>
          <t>Comercialización</t>
        </is>
      </c>
      <c r="Y115" s="289" t="inlineStr">
        <is>
          <t>BELÉN DE LOS ANDAQUIES</t>
        </is>
      </c>
      <c r="Z115" s="289" t="inlineStr">
        <is>
          <t>18094</t>
        </is>
      </c>
      <c r="AA115" s="289" t="inlineStr">
        <is>
          <t>Caquetá</t>
        </is>
      </c>
      <c r="AB115" s="289" t="inlineStr">
        <is>
          <t>BELÉN DE LOS ANDAQUIES</t>
        </is>
      </c>
    </row>
    <row r="116">
      <c r="D116" s="661" t="n"/>
      <c r="G116" t="inlineStr">
        <is>
          <t>Transformación</t>
        </is>
      </c>
      <c r="Y116" s="289" t="inlineStr">
        <is>
          <t>BELÉN DE UMBRÍA</t>
        </is>
      </c>
      <c r="Z116" s="289" t="inlineStr">
        <is>
          <t>66088</t>
        </is>
      </c>
      <c r="AA116" s="289" t="inlineStr">
        <is>
          <t>Risaralda</t>
        </is>
      </c>
      <c r="AB116" s="289" t="inlineStr">
        <is>
          <t>BELÉN DE UMBRÍA</t>
        </is>
      </c>
    </row>
    <row r="117">
      <c r="G117" t="inlineStr">
        <is>
          <t>Bonos de Prenda</t>
        </is>
      </c>
      <c r="Y117" s="289" t="inlineStr">
        <is>
          <t>BELLAVISTA</t>
        </is>
      </c>
      <c r="Z117" s="289" t="inlineStr">
        <is>
          <t>27099</t>
        </is>
      </c>
      <c r="AA117" s="289" t="inlineStr">
        <is>
          <t>Chocó</t>
        </is>
      </c>
      <c r="AB117" s="289" t="inlineStr">
        <is>
          <t>BELLAVISTA</t>
        </is>
      </c>
    </row>
    <row r="118">
      <c r="G118" t="inlineStr">
        <is>
          <t>Servicios de apoyo a la producción</t>
        </is>
      </c>
      <c r="Y118" s="289" t="inlineStr">
        <is>
          <t>BELLO</t>
        </is>
      </c>
      <c r="Z118" s="289" t="inlineStr">
        <is>
          <t>05088</t>
        </is>
      </c>
      <c r="AA118" s="289" t="inlineStr">
        <is>
          <t>Antioquia</t>
        </is>
      </c>
      <c r="AB118" s="289" t="inlineStr">
        <is>
          <t>BELLO</t>
        </is>
      </c>
    </row>
    <row r="119">
      <c r="C119" s="293" t="n"/>
      <c r="G119" t="inlineStr">
        <is>
          <t>Los costos y gastos operativos para desarrollar las actividades rurales definidad en el artículo 3 de la ley 731 de 2002</t>
        </is>
      </c>
      <c r="Y119" s="289" t="inlineStr">
        <is>
          <t>BELMIRA</t>
        </is>
      </c>
      <c r="Z119" s="289" t="inlineStr">
        <is>
          <t>05086</t>
        </is>
      </c>
      <c r="AA119" s="289" t="inlineStr">
        <is>
          <t>Antioquia</t>
        </is>
      </c>
      <c r="AB119" s="289" t="inlineStr">
        <is>
          <t>BELMIRA</t>
        </is>
      </c>
    </row>
    <row r="120">
      <c r="C120" s="293" t="n"/>
      <c r="G120" t="inlineStr">
        <is>
          <t>Actividades rurales por medio de microcrédito</t>
        </is>
      </c>
      <c r="Y120" s="289" t="inlineStr">
        <is>
          <t>BELTRÁN</t>
        </is>
      </c>
      <c r="Z120" s="289" t="inlineStr">
        <is>
          <t>25086</t>
        </is>
      </c>
      <c r="AA120" s="289" t="inlineStr">
        <is>
          <t>Cundinamarca</t>
        </is>
      </c>
      <c r="AB120" s="289" t="inlineStr">
        <is>
          <t>BELTRÁN</t>
        </is>
      </c>
    </row>
    <row r="121">
      <c r="C121" s="293" t="n"/>
      <c r="G121" t="inlineStr">
        <is>
          <t>Plantación y manternimiento</t>
        </is>
      </c>
      <c r="Y121" s="289" t="inlineStr">
        <is>
          <t>BERBEO</t>
        </is>
      </c>
      <c r="Z121" s="289" t="inlineStr">
        <is>
          <t>15090</t>
        </is>
      </c>
      <c r="AA121" s="289" t="inlineStr">
        <is>
          <t>Boyacá</t>
        </is>
      </c>
      <c r="AB121" s="289" t="inlineStr">
        <is>
          <t>BERBEO</t>
        </is>
      </c>
    </row>
    <row r="122">
      <c r="C122" s="293" t="n"/>
      <c r="G122" t="inlineStr">
        <is>
          <t>Compra de animales</t>
        </is>
      </c>
      <c r="Y122" s="289" t="inlineStr">
        <is>
          <t>BERRUECOS</t>
        </is>
      </c>
      <c r="Z122" s="289" t="inlineStr">
        <is>
          <t>52051</t>
        </is>
      </c>
      <c r="AA122" s="289" t="inlineStr">
        <is>
          <t>Nariño</t>
        </is>
      </c>
      <c r="AB122" s="289" t="inlineStr">
        <is>
          <t>BERRUECOS</t>
        </is>
      </c>
    </row>
    <row r="123">
      <c r="C123" s="293" t="n"/>
      <c r="E123" s="281" t="inlineStr">
        <is>
          <t>M</t>
        </is>
      </c>
      <c r="G123" t="inlineStr">
        <is>
          <t>Maquinaria y equipos</t>
        </is>
      </c>
      <c r="Y123" s="289" t="inlineStr">
        <is>
          <t>BETANIA</t>
        </is>
      </c>
      <c r="Z123" s="289" t="inlineStr">
        <is>
          <t>05091</t>
        </is>
      </c>
      <c r="AA123" s="289" t="inlineStr">
        <is>
          <t>Antioquia</t>
        </is>
      </c>
      <c r="AB123" s="289" t="inlineStr">
        <is>
          <t>BETANIA</t>
        </is>
      </c>
    </row>
    <row r="124">
      <c r="C124" s="293" t="n"/>
      <c r="E124" s="281" t="inlineStr">
        <is>
          <t>F</t>
        </is>
      </c>
      <c r="G124" t="inlineStr">
        <is>
          <t>Adecuación de tierras e infraestructura</t>
        </is>
      </c>
      <c r="Y124" s="289" t="inlineStr">
        <is>
          <t>BETÉ</t>
        </is>
      </c>
      <c r="Z124" s="289" t="inlineStr">
        <is>
          <t>27425</t>
        </is>
      </c>
      <c r="AA124" s="289" t="inlineStr">
        <is>
          <t>Chocó</t>
        </is>
      </c>
      <c r="AB124" s="289" t="inlineStr">
        <is>
          <t>BETÉ</t>
        </is>
      </c>
    </row>
    <row r="125">
      <c r="C125" s="293" t="n"/>
      <c r="G125" t="inlineStr">
        <is>
          <t>Infraestructura para la transformación y/o comercialización</t>
        </is>
      </c>
      <c r="Y125" s="289" t="inlineStr">
        <is>
          <t>BETÉITIVA</t>
        </is>
      </c>
      <c r="Z125" s="289" t="inlineStr">
        <is>
          <t>15092</t>
        </is>
      </c>
      <c r="AA125" s="289" t="inlineStr">
        <is>
          <t>Boyacá</t>
        </is>
      </c>
      <c r="AB125" s="289" t="inlineStr">
        <is>
          <t>BETÉITIVA</t>
        </is>
      </c>
    </row>
    <row r="126">
      <c r="C126" s="654" t="n"/>
      <c r="G126" t="inlineStr">
        <is>
          <t>Infraestructura de servicio de apoyo</t>
        </is>
      </c>
      <c r="Y126" s="297" t="inlineStr">
        <is>
          <t>BETULIA (AN)</t>
        </is>
      </c>
      <c r="Z126" s="289" t="inlineStr">
        <is>
          <t>05093</t>
        </is>
      </c>
      <c r="AA126" s="289" t="inlineStr">
        <is>
          <t>Antioquia</t>
        </is>
      </c>
      <c r="AB126" s="297" t="inlineStr">
        <is>
          <t>BETULIA (AN)</t>
        </is>
      </c>
    </row>
    <row r="127">
      <c r="C127" s="654" t="n"/>
      <c r="G127" t="inlineStr">
        <is>
          <t>Investigación</t>
        </is>
      </c>
      <c r="Y127" s="297" t="inlineStr">
        <is>
          <t>BETULIA (SA)</t>
        </is>
      </c>
      <c r="Z127" s="289" t="inlineStr">
        <is>
          <t>68092</t>
        </is>
      </c>
      <c r="AA127" s="289" t="inlineStr">
        <is>
          <t>Santander</t>
        </is>
      </c>
      <c r="AB127" s="297" t="inlineStr">
        <is>
          <t>BETULIA (SA)</t>
        </is>
      </c>
    </row>
    <row r="128">
      <c r="C128" s="293" t="n"/>
      <c r="G128" t="inlineStr">
        <is>
          <t>Vivienda Rural</t>
        </is>
      </c>
      <c r="Y128" s="297" t="inlineStr">
        <is>
          <t>BETULIA (SU)</t>
        </is>
      </c>
      <c r="Z128" s="289" t="inlineStr">
        <is>
          <t>70702</t>
        </is>
      </c>
      <c r="AA128" s="289" t="inlineStr">
        <is>
          <t>Sucre</t>
        </is>
      </c>
      <c r="AB128" s="297" t="inlineStr">
        <is>
          <t>BETULIA (SU)</t>
        </is>
      </c>
    </row>
    <row r="129">
      <c r="C129" s="293" t="n"/>
      <c r="G129" t="inlineStr">
        <is>
          <t>Compra de tierras</t>
        </is>
      </c>
      <c r="Y129" s="289" t="inlineStr">
        <is>
          <t>BITUIMA</t>
        </is>
      </c>
      <c r="Z129" s="289" t="inlineStr">
        <is>
          <t>25095</t>
        </is>
      </c>
      <c r="AA129" s="289" t="inlineStr">
        <is>
          <t>Cundinamarca</t>
        </is>
      </c>
      <c r="AB129" s="289" t="inlineStr">
        <is>
          <t>BITUIMA</t>
        </is>
      </c>
    </row>
    <row r="130">
      <c r="C130" s="293" t="n"/>
      <c r="G130" t="inlineStr">
        <is>
          <t>Capitalización y creación de empresa</t>
        </is>
      </c>
      <c r="Y130" s="289" t="inlineStr">
        <is>
          <t>BOAVITA</t>
        </is>
      </c>
      <c r="Z130" s="289" t="inlineStr">
        <is>
          <t>15097</t>
        </is>
      </c>
      <c r="AA130" s="289" t="inlineStr">
        <is>
          <t>Boyacá</t>
        </is>
      </c>
      <c r="AB130" s="289" t="inlineStr">
        <is>
          <t>BOAVITA</t>
        </is>
      </c>
    </row>
    <row r="131">
      <c r="C131" s="293" t="n"/>
      <c r="G131" t="inlineStr">
        <is>
          <t>Infraestructura y Equipos para Actividades Rurales</t>
        </is>
      </c>
      <c r="Y131" s="289" t="inlineStr">
        <is>
          <t>BOCA DE PEPE</t>
        </is>
      </c>
      <c r="Z131" s="289" t="inlineStr">
        <is>
          <t>27430</t>
        </is>
      </c>
      <c r="AA131" s="289" t="inlineStr">
        <is>
          <t>Chocó</t>
        </is>
      </c>
      <c r="AB131" s="289" t="inlineStr">
        <is>
          <t>BOCA DE PEPE</t>
        </is>
      </c>
    </row>
    <row r="132">
      <c r="C132" s="293" t="n"/>
      <c r="G132" t="inlineStr">
        <is>
          <t xml:space="preserve">Certificaciones </t>
        </is>
      </c>
      <c r="Y132" s="289" t="inlineStr">
        <is>
          <t>BOCAS DE SATINGA</t>
        </is>
      </c>
      <c r="Z132" s="289" t="inlineStr">
        <is>
          <t>52490</t>
        </is>
      </c>
      <c r="AA132" s="289" t="inlineStr">
        <is>
          <t>Nariño</t>
        </is>
      </c>
      <c r="AB132" s="289" t="inlineStr">
        <is>
          <t>BOCAS DE SATINGA</t>
        </is>
      </c>
    </row>
    <row r="133">
      <c r="C133" s="293" t="n"/>
      <c r="Y133" s="289" t="inlineStr">
        <is>
          <t>BOCHALEMA</t>
        </is>
      </c>
      <c r="Z133" s="289" t="inlineStr">
        <is>
          <t>54099</t>
        </is>
      </c>
      <c r="AA133" s="289" t="inlineStr">
        <is>
          <t>Norte de Santander</t>
        </is>
      </c>
      <c r="AB133" s="289" t="inlineStr">
        <is>
          <t>BOCHALEMA</t>
        </is>
      </c>
    </row>
    <row r="134">
      <c r="C134" s="293" t="n"/>
      <c r="Y134" s="289" t="inlineStr">
        <is>
          <t>BOGOTÁ, D.C.</t>
        </is>
      </c>
      <c r="Z134" s="289" t="inlineStr">
        <is>
          <t>11001</t>
        </is>
      </c>
      <c r="AA134" s="289" t="inlineStr">
        <is>
          <t>Bogotá, D.C.</t>
        </is>
      </c>
      <c r="AB134" s="289" t="inlineStr">
        <is>
          <t>BOGOTÁ, D.C.</t>
        </is>
      </c>
    </row>
    <row r="135">
      <c r="C135" s="293" t="n"/>
      <c r="Y135" s="289" t="inlineStr">
        <is>
          <t>BOJACÁ</t>
        </is>
      </c>
      <c r="Z135" s="289" t="inlineStr">
        <is>
          <t>25099</t>
        </is>
      </c>
      <c r="AA135" s="289" t="inlineStr">
        <is>
          <t>Cundinamarca</t>
        </is>
      </c>
      <c r="AB135" s="289" t="inlineStr">
        <is>
          <t>BOJACÁ</t>
        </is>
      </c>
    </row>
    <row r="136">
      <c r="Y136" s="297" t="inlineStr">
        <is>
          <t>BOLÍVAR (CA)</t>
        </is>
      </c>
      <c r="Z136" s="289" t="inlineStr">
        <is>
          <t>19100</t>
        </is>
      </c>
      <c r="AA136" s="289" t="inlineStr">
        <is>
          <t>Cauca</t>
        </is>
      </c>
      <c r="AB136" s="297" t="inlineStr">
        <is>
          <t>BOLÍVAR (CA)</t>
        </is>
      </c>
    </row>
    <row r="137">
      <c r="Y137" s="297" t="inlineStr">
        <is>
          <t>BOLÍVAR (SA)</t>
        </is>
      </c>
      <c r="Z137" s="289" t="inlineStr">
        <is>
          <t>68101</t>
        </is>
      </c>
      <c r="AA137" s="289" t="inlineStr">
        <is>
          <t>Santander</t>
        </is>
      </c>
      <c r="AB137" s="297" t="inlineStr">
        <is>
          <t>BOLÍVAR (SA)</t>
        </is>
      </c>
    </row>
    <row r="138">
      <c r="C138" s="293" t="n"/>
      <c r="Y138" s="297" t="inlineStr">
        <is>
          <t>BOLÍVAR (VA)</t>
        </is>
      </c>
      <c r="Z138" s="289" t="inlineStr">
        <is>
          <t>76100</t>
        </is>
      </c>
      <c r="AA138" s="289" t="inlineStr">
        <is>
          <t>Valle del Cauca</t>
        </is>
      </c>
      <c r="AB138" s="297" t="inlineStr">
        <is>
          <t>BOLÍVAR (VA)</t>
        </is>
      </c>
    </row>
    <row r="139">
      <c r="C139" s="293" t="inlineStr">
        <is>
          <t xml:space="preserve">BANCA DE EMPRESAS </t>
        </is>
      </c>
      <c r="Y139" s="289" t="inlineStr">
        <is>
          <t>BOSCONIA</t>
        </is>
      </c>
      <c r="Z139" s="289" t="inlineStr">
        <is>
          <t>20060</t>
        </is>
      </c>
      <c r="AA139" s="289" t="inlineStr">
        <is>
          <t>Cesar</t>
        </is>
      </c>
      <c r="AB139" s="289" t="inlineStr">
        <is>
          <t>BOSCONIA</t>
        </is>
      </c>
    </row>
    <row r="140">
      <c r="C140" s="293" t="inlineStr">
        <is>
          <t>GRANDES EMPRESAS</t>
        </is>
      </c>
      <c r="Y140" s="289" t="inlineStr">
        <is>
          <t>BOYACÁ</t>
        </is>
      </c>
      <c r="Z140" s="289" t="inlineStr">
        <is>
          <t>15104</t>
        </is>
      </c>
      <c r="AA140" s="289" t="inlineStr">
        <is>
          <t>Boyacá</t>
        </is>
      </c>
      <c r="AB140" s="289" t="inlineStr">
        <is>
          <t>BOYACÁ</t>
        </is>
      </c>
    </row>
    <row r="141">
      <c r="C141" s="293" t="inlineStr">
        <is>
          <t>CORPORATIVO</t>
        </is>
      </c>
      <c r="Y141" s="297" t="inlineStr">
        <is>
          <t>BRICEÑO (AN)</t>
        </is>
      </c>
      <c r="Z141" s="289" t="inlineStr">
        <is>
          <t>05107</t>
        </is>
      </c>
      <c r="AA141" s="289" t="inlineStr">
        <is>
          <t>Antioquia</t>
        </is>
      </c>
      <c r="AB141" s="297" t="inlineStr">
        <is>
          <t>BRICEÑO (AN)</t>
        </is>
      </c>
    </row>
    <row r="142">
      <c r="C142" s="293" t="inlineStr">
        <is>
          <t>PYMES</t>
        </is>
      </c>
      <c r="Y142" s="297" t="inlineStr">
        <is>
          <t>BRICEÑO (BO)</t>
        </is>
      </c>
      <c r="Z142" s="289" t="inlineStr">
        <is>
          <t>15106</t>
        </is>
      </c>
      <c r="AA142" s="289" t="inlineStr">
        <is>
          <t>Boyacá</t>
        </is>
      </c>
      <c r="AB142" s="297" t="inlineStr">
        <is>
          <t>BRICEÑO (BO)</t>
        </is>
      </c>
    </row>
    <row r="143">
      <c r="Y143" s="289" t="inlineStr">
        <is>
          <t>BUCARAMANGA</t>
        </is>
      </c>
      <c r="Z143" s="289" t="inlineStr">
        <is>
          <t>68001</t>
        </is>
      </c>
      <c r="AA143" s="289" t="inlineStr">
        <is>
          <t>Santander</t>
        </is>
      </c>
      <c r="AB143" s="289" t="inlineStr">
        <is>
          <t>BUCARAMANGA</t>
        </is>
      </c>
    </row>
    <row r="144">
      <c r="Y144" s="289" t="inlineStr">
        <is>
          <t>BUCARASICA</t>
        </is>
      </c>
      <c r="Z144" s="289" t="inlineStr">
        <is>
          <t>54109</t>
        </is>
      </c>
      <c r="AA144" s="289" t="inlineStr">
        <is>
          <t>Norte de Santander</t>
        </is>
      </c>
      <c r="AB144" s="289" t="inlineStr">
        <is>
          <t>BUCARASICA</t>
        </is>
      </c>
    </row>
    <row r="145">
      <c r="C145" s="281" t="inlineStr">
        <is>
          <t>ELABORADO</t>
        </is>
      </c>
      <c r="Y145" s="289" t="inlineStr">
        <is>
          <t>BUENAVENTURA</t>
        </is>
      </c>
      <c r="Z145" s="289" t="inlineStr">
        <is>
          <t>76109</t>
        </is>
      </c>
      <c r="AA145" s="289" t="inlineStr">
        <is>
          <t>Valle del Cauca</t>
        </is>
      </c>
      <c r="AB145" s="289" t="inlineStr">
        <is>
          <t>BUENAVENTURA</t>
        </is>
      </c>
    </row>
    <row r="146">
      <c r="C146" s="281" t="inlineStr">
        <is>
          <t>AJUSTE</t>
        </is>
      </c>
      <c r="Y146" s="297" t="inlineStr">
        <is>
          <t>BUENAVISTA (BO)</t>
        </is>
      </c>
      <c r="Z146" s="289" t="inlineStr">
        <is>
          <t>15109</t>
        </is>
      </c>
      <c r="AA146" s="289" t="inlineStr">
        <is>
          <t>Boyacá</t>
        </is>
      </c>
      <c r="AB146" s="297" t="inlineStr">
        <is>
          <t>BUENAVISTA (BO)</t>
        </is>
      </c>
    </row>
    <row r="147">
      <c r="C147" s="281" t="inlineStr">
        <is>
          <t>PRELIMINAR</t>
        </is>
      </c>
      <c r="Y147" s="297" t="inlineStr">
        <is>
          <t>BUENAVISTA (CO)</t>
        </is>
      </c>
      <c r="Z147" s="289" t="inlineStr">
        <is>
          <t>23079</t>
        </is>
      </c>
      <c r="AA147" s="289" t="inlineStr">
        <is>
          <t>Córdoba</t>
        </is>
      </c>
      <c r="AB147" s="297" t="inlineStr">
        <is>
          <t>BUENAVISTA (CO)</t>
        </is>
      </c>
    </row>
    <row r="148">
      <c r="C148" s="293" t="inlineStr">
        <is>
          <t>AGRONOMINA</t>
        </is>
      </c>
      <c r="Y148" s="297" t="inlineStr">
        <is>
          <t>BUENAVISTA (QU)</t>
        </is>
      </c>
      <c r="Z148" s="289" t="inlineStr">
        <is>
          <t>63111</t>
        </is>
      </c>
      <c r="AA148" s="289" t="inlineStr">
        <is>
          <t>Quindio</t>
        </is>
      </c>
      <c r="AB148" s="297" t="inlineStr">
        <is>
          <t>BUENAVISTA (QU)</t>
        </is>
      </c>
    </row>
    <row r="149">
      <c r="C149" s="293" t="inlineStr">
        <is>
          <t>NORMALIZACIÓN</t>
        </is>
      </c>
      <c r="Y149" s="297" t="inlineStr">
        <is>
          <t>BUENAVISTA (SU)</t>
        </is>
      </c>
      <c r="Z149" s="289" t="inlineStr">
        <is>
          <t>70110</t>
        </is>
      </c>
      <c r="AA149" s="289" t="inlineStr">
        <is>
          <t>Sucre</t>
        </is>
      </c>
      <c r="AB149" s="297" t="inlineStr">
        <is>
          <t>BUENAVISTA (SU)</t>
        </is>
      </c>
    </row>
    <row r="150">
      <c r="Y150" s="289" t="inlineStr">
        <is>
          <t>BUENOS AIRES</t>
        </is>
      </c>
      <c r="Z150" s="289" t="inlineStr">
        <is>
          <t>19110</t>
        </is>
      </c>
      <c r="AA150" s="289" t="inlineStr">
        <is>
          <t>Cauca</t>
        </is>
      </c>
      <c r="AB150" s="289" t="inlineStr">
        <is>
          <t>BUENOS AIRES</t>
        </is>
      </c>
    </row>
    <row r="151">
      <c r="Y151" s="289" t="inlineStr">
        <is>
          <t>BUESACO</t>
        </is>
      </c>
      <c r="Z151" s="289" t="inlineStr">
        <is>
          <t>52110</t>
        </is>
      </c>
      <c r="AA151" s="289" t="inlineStr">
        <is>
          <t>Nariño</t>
        </is>
      </c>
      <c r="AB151" s="289" t="inlineStr">
        <is>
          <t>BUESACO</t>
        </is>
      </c>
    </row>
    <row r="152">
      <c r="C152" s="281" t="inlineStr">
        <is>
          <t>PRODUCTOR AGRICOLA</t>
        </is>
      </c>
      <c r="Y152" s="289" t="inlineStr">
        <is>
          <t>BUGALAGRANDE</t>
        </is>
      </c>
      <c r="Z152" s="289" t="inlineStr">
        <is>
          <t>76113</t>
        </is>
      </c>
      <c r="AA152" s="289" t="inlineStr">
        <is>
          <t>Valle del Cauca</t>
        </is>
      </c>
      <c r="AB152" s="289" t="inlineStr">
        <is>
          <t>BUGALAGRANDE</t>
        </is>
      </c>
    </row>
    <row r="153">
      <c r="C153" s="281" t="inlineStr">
        <is>
          <t>PRODUCTOR PECUARIO</t>
        </is>
      </c>
      <c r="E153" s="1020" t="n">
        <v>501</v>
      </c>
      <c r="F153" s="661" t="inlineStr">
        <is>
          <t>IBR CREDITO ORDINARIO</t>
        </is>
      </c>
      <c r="Y153" s="289" t="inlineStr">
        <is>
          <t>BURITICÁ</t>
        </is>
      </c>
      <c r="Z153" s="289" t="inlineStr">
        <is>
          <t>05113</t>
        </is>
      </c>
      <c r="AA153" s="289" t="inlineStr">
        <is>
          <t>Antioquia</t>
        </is>
      </c>
      <c r="AB153" s="289" t="inlineStr">
        <is>
          <t>BURITICÁ</t>
        </is>
      </c>
    </row>
    <row r="154">
      <c r="C154" s="281" t="inlineStr">
        <is>
          <t>RURALIDAD</t>
        </is>
      </c>
      <c r="E154" s="1020" t="n">
        <v>446</v>
      </c>
      <c r="F154" s="661" t="inlineStr">
        <is>
          <t>NORM IBR CREDITO ORDINARIO</t>
        </is>
      </c>
      <c r="Y154" s="289" t="inlineStr">
        <is>
          <t>BUSBANZÁ</t>
        </is>
      </c>
      <c r="Z154" s="289" t="inlineStr">
        <is>
          <t>15114</t>
        </is>
      </c>
      <c r="AA154" s="289" t="inlineStr">
        <is>
          <t>Boyacá</t>
        </is>
      </c>
      <c r="AB154" s="289" t="inlineStr">
        <is>
          <t>BUSBANZÁ</t>
        </is>
      </c>
    </row>
    <row r="155">
      <c r="C155" s="281" t="inlineStr">
        <is>
          <t>COMERCIALIZADOR</t>
        </is>
      </c>
      <c r="E155" s="1020" t="n">
        <v>1371</v>
      </c>
      <c r="F155" s="661" t="inlineStr">
        <is>
          <t>IBR ESQUEMA DE INTEGRACIÓN PPBI</t>
        </is>
      </c>
      <c r="Y155" s="297" t="inlineStr">
        <is>
          <t>CABRERA (CU)</t>
        </is>
      </c>
      <c r="Z155" s="289" t="inlineStr">
        <is>
          <t>25120</t>
        </is>
      </c>
      <c r="AA155" s="289" t="inlineStr">
        <is>
          <t>Cundinamarca</t>
        </is>
      </c>
      <c r="AB155" s="297" t="inlineStr">
        <is>
          <t>CABRERA (CU)</t>
        </is>
      </c>
    </row>
    <row r="156">
      <c r="C156" s="281" t="inlineStr">
        <is>
          <t>TRANSFORMADOR</t>
        </is>
      </c>
      <c r="E156" s="1020" t="n">
        <v>1372</v>
      </c>
      <c r="F156" s="661" t="inlineStr">
        <is>
          <t>IBR ESQUEMA DE INTEGRACION PP</t>
        </is>
      </c>
      <c r="Y156" s="297" t="inlineStr">
        <is>
          <t>CABRERA (SA)</t>
        </is>
      </c>
      <c r="Z156" s="289" t="inlineStr">
        <is>
          <t>68121</t>
        </is>
      </c>
      <c r="AA156" s="289" t="inlineStr">
        <is>
          <t>Santander</t>
        </is>
      </c>
      <c r="AB156" s="297" t="inlineStr">
        <is>
          <t>CABRERA (SA)</t>
        </is>
      </c>
    </row>
    <row r="157">
      <c r="C157" s="281" t="inlineStr">
        <is>
          <t>SER. DE APOYO AL PRODUCTOR</t>
        </is>
      </c>
      <c r="E157" s="1020" t="n">
        <v>1373</v>
      </c>
      <c r="F157" s="661" t="inlineStr">
        <is>
          <t>IBR ESQUEMA DE INTEGRACION MP</t>
        </is>
      </c>
      <c r="Y157" s="289" t="inlineStr">
        <is>
          <t>CABUYARO</t>
        </is>
      </c>
      <c r="Z157" s="289" t="inlineStr">
        <is>
          <t>50124</t>
        </is>
      </c>
      <c r="AA157" s="289" t="inlineStr">
        <is>
          <t>Meta</t>
        </is>
      </c>
      <c r="AB157" s="289" t="inlineStr">
        <is>
          <t>CABUYARO</t>
        </is>
      </c>
    </row>
    <row r="158">
      <c r="C158" s="281" t="inlineStr">
        <is>
          <t>SER. DE APOYO AL TRANSFORMADOR</t>
        </is>
      </c>
      <c r="E158" s="1021" t="n">
        <v>1466</v>
      </c>
      <c r="F158" t="inlineStr">
        <is>
          <t>IBR ESQ DE INT PARA LA COMERCIALIZACIÓN DE ALIMENTOS</t>
        </is>
      </c>
      <c r="Y158" s="289" t="inlineStr">
        <is>
          <t>CACAHUAL</t>
        </is>
      </c>
      <c r="Z158" s="289" t="inlineStr">
        <is>
          <t>94886</t>
        </is>
      </c>
      <c r="AA158" s="289" t="inlineStr">
        <is>
          <t>Guainía</t>
        </is>
      </c>
      <c r="AB158" s="289" t="inlineStr">
        <is>
          <t>CACAHUAL</t>
        </is>
      </c>
    </row>
    <row r="159">
      <c r="C159" s="281" t="inlineStr">
        <is>
          <t xml:space="preserve">SER. DE APOYO AL COMERCIALIZADOR </t>
        </is>
      </c>
      <c r="E159" s="1020" t="n">
        <v>726</v>
      </c>
      <c r="F159" s="661" t="inlineStr">
        <is>
          <t>IBR TARJETA AGROPECUARIA</t>
        </is>
      </c>
      <c r="Y159" s="289" t="inlineStr">
        <is>
          <t>CÁCERES</t>
        </is>
      </c>
      <c r="Z159" s="289" t="inlineStr">
        <is>
          <t>05120</t>
        </is>
      </c>
      <c r="AA159" s="289" t="inlineStr">
        <is>
          <t>Antioquia</t>
        </is>
      </c>
      <c r="AB159" s="289" t="inlineStr">
        <is>
          <t>CÁCERES</t>
        </is>
      </c>
    </row>
    <row r="160">
      <c r="E160" s="1020" t="n">
        <v>515</v>
      </c>
      <c r="F160" s="661" t="inlineStr">
        <is>
          <t>IBR ENTES TERRITORIALES</t>
        </is>
      </c>
      <c r="Y160" s="289" t="inlineStr">
        <is>
          <t>CACHIPAY</t>
        </is>
      </c>
      <c r="Z160" s="289" t="inlineStr">
        <is>
          <t>25123</t>
        </is>
      </c>
      <c r="AA160" s="289" t="inlineStr">
        <is>
          <t>Cundinamarca</t>
        </is>
      </c>
      <c r="AB160" s="289" t="inlineStr">
        <is>
          <t>CACHIPAY</t>
        </is>
      </c>
    </row>
    <row r="161">
      <c r="E161" s="1020" t="n">
        <v>509</v>
      </c>
      <c r="F161" s="661" t="inlineStr">
        <is>
          <t>IBR LEASING FINANCIERO</t>
        </is>
      </c>
      <c r="Y161" s="289" t="inlineStr">
        <is>
          <t>CACHIRÁ</t>
        </is>
      </c>
      <c r="Z161" s="289" t="inlineStr">
        <is>
          <t>54128</t>
        </is>
      </c>
      <c r="AA161" s="289" t="inlineStr">
        <is>
          <t>Norte de Santander</t>
        </is>
      </c>
      <c r="AB161" s="289" t="inlineStr">
        <is>
          <t>CACHIRÁ</t>
        </is>
      </c>
    </row>
    <row r="162">
      <c r="E162" s="1020" t="n">
        <v>331</v>
      </c>
      <c r="F162" s="661" t="inlineStr">
        <is>
          <t>NORMALIZACIÓN CREDITO ORDINARIO</t>
        </is>
      </c>
      <c r="Y162" s="289" t="inlineStr">
        <is>
          <t>CÁCOTA</t>
        </is>
      </c>
      <c r="Z162" s="289" t="inlineStr">
        <is>
          <t>54125</t>
        </is>
      </c>
      <c r="AA162" s="289" t="inlineStr">
        <is>
          <t>Norte de Santander</t>
        </is>
      </c>
      <c r="AB162" s="289" t="inlineStr">
        <is>
          <t>CÁCOTA</t>
        </is>
      </c>
    </row>
    <row r="163">
      <c r="B163" s="293" t="inlineStr">
        <is>
          <t>tasas Maximas</t>
        </is>
      </c>
      <c r="E163" s="1020" t="n">
        <v>390</v>
      </c>
      <c r="F163" s="661" t="inlineStr">
        <is>
          <t>NORMALIZACION LEASING FINANCIERO</t>
        </is>
      </c>
      <c r="Y163" s="289" t="inlineStr">
        <is>
          <t>CAICEDO</t>
        </is>
      </c>
      <c r="Z163" s="289" t="inlineStr">
        <is>
          <t>05125</t>
        </is>
      </c>
      <c r="AA163" s="289" t="inlineStr">
        <is>
          <t>Antioquia</t>
        </is>
      </c>
      <c r="AB163" s="289" t="inlineStr">
        <is>
          <t>CAICEDO</t>
        </is>
      </c>
    </row>
    <row r="164">
      <c r="E164" s="1020" t="n">
        <v>530</v>
      </c>
      <c r="F164" s="661" t="inlineStr">
        <is>
          <t>NORM IBR LEASING FINANCIERO</t>
        </is>
      </c>
      <c r="Y164" s="289" t="inlineStr">
        <is>
          <t>CAICEDONIA</t>
        </is>
      </c>
      <c r="Z164" s="289" t="inlineStr">
        <is>
          <t>76122</t>
        </is>
      </c>
      <c r="AA164" s="289" t="inlineStr">
        <is>
          <t>Valle del Cauca</t>
        </is>
      </c>
      <c r="AB164" s="289" t="inlineStr">
        <is>
          <t>CAICEDONIA</t>
        </is>
      </c>
    </row>
    <row r="165">
      <c r="E165" s="1020" t="n">
        <v>512</v>
      </c>
      <c r="F165" s="661" t="inlineStr">
        <is>
          <t>IBR COMPRA DE CARTERA</t>
        </is>
      </c>
      <c r="Y165" s="289" t="inlineStr">
        <is>
          <t>CAIMITO</t>
        </is>
      </c>
      <c r="Z165" s="289" t="inlineStr">
        <is>
          <t>70124</t>
        </is>
      </c>
      <c r="AA165" s="289" t="inlineStr">
        <is>
          <t>Sucre</t>
        </is>
      </c>
      <c r="AB165" s="289" t="inlineStr">
        <is>
          <t>CAIMITO</t>
        </is>
      </c>
    </row>
    <row r="166">
      <c r="E166" s="1020" t="n">
        <v>535</v>
      </c>
      <c r="F166" s="661" t="inlineStr">
        <is>
          <t>IBR LEASING OPERATIVO</t>
        </is>
      </c>
      <c r="Y166" s="289" t="inlineStr">
        <is>
          <t>CAJAMARCA</t>
        </is>
      </c>
      <c r="Z166" s="289" t="inlineStr">
        <is>
          <t>73124</t>
        </is>
      </c>
      <c r="AA166" s="289" t="inlineStr">
        <is>
          <t>Tolima</t>
        </is>
      </c>
      <c r="AB166" s="289" t="inlineStr">
        <is>
          <t>CAJAMARCA</t>
        </is>
      </c>
    </row>
    <row r="167">
      <c r="E167" s="1020" t="n">
        <v>418</v>
      </c>
      <c r="F167" s="661" t="inlineStr">
        <is>
          <t>NORMALIZACIÓN A TODA MÁQUINA</t>
        </is>
      </c>
      <c r="Y167" s="289" t="inlineStr">
        <is>
          <t>CAJIBÍO</t>
        </is>
      </c>
      <c r="Z167" s="289" t="inlineStr">
        <is>
          <t>19130</t>
        </is>
      </c>
      <c r="AA167" s="289" t="inlineStr">
        <is>
          <t>Cauca</t>
        </is>
      </c>
      <c r="AB167" s="289" t="inlineStr">
        <is>
          <t>CAJIBÍO</t>
        </is>
      </c>
    </row>
    <row r="168">
      <c r="E168" s="1020" t="n">
        <v>444</v>
      </c>
      <c r="F168" s="661" t="inlineStr">
        <is>
          <t>NORM COMPRA DE CARTERA</t>
        </is>
      </c>
      <c r="Y168" s="289" t="inlineStr">
        <is>
          <t>CAJICÁ</t>
        </is>
      </c>
      <c r="Z168" s="289" t="inlineStr">
        <is>
          <t>25126</t>
        </is>
      </c>
      <c r="AA168" s="289" t="inlineStr">
        <is>
          <t>Cundinamarca</t>
        </is>
      </c>
      <c r="AB168" s="289" t="inlineStr">
        <is>
          <t>CAJICÁ</t>
        </is>
      </c>
    </row>
    <row r="169">
      <c r="E169" s="1020" t="n">
        <v>478</v>
      </c>
      <c r="F169" s="661" t="inlineStr">
        <is>
          <t>NORM ENTES TERRITORIALES</t>
        </is>
      </c>
      <c r="Y169" s="297" t="inlineStr">
        <is>
          <t>CALAMAR (BO)</t>
        </is>
      </c>
      <c r="Z169" s="289" t="inlineStr">
        <is>
          <t>13140</t>
        </is>
      </c>
      <c r="AA169" s="289" t="inlineStr">
        <is>
          <t>Bolívar</t>
        </is>
      </c>
      <c r="AB169" s="297" t="inlineStr">
        <is>
          <t>CALAMAR (BO)</t>
        </is>
      </c>
    </row>
    <row r="170">
      <c r="B170" s="583" t="inlineStr">
        <is>
          <t>GARANTIA DE FAG</t>
        </is>
      </c>
      <c r="C170" s="1004" t="inlineStr">
        <is>
          <t>COBERTURA</t>
        </is>
      </c>
      <c r="E170" s="1020" t="n">
        <v>498</v>
      </c>
      <c r="F170" s="661" t="inlineStr">
        <is>
          <t>NORM LEASING FINANCIERO A TODA MAQUINA</t>
        </is>
      </c>
      <c r="Y170" s="297" t="inlineStr">
        <is>
          <t>CALAMAR (GU)</t>
        </is>
      </c>
      <c r="Z170" s="289" t="inlineStr">
        <is>
          <t>95015</t>
        </is>
      </c>
      <c r="AA170" s="289" t="inlineStr">
        <is>
          <t>Guaviare</t>
        </is>
      </c>
      <c r="AB170" s="297" t="inlineStr">
        <is>
          <t>CALAMAR (GU)</t>
        </is>
      </c>
    </row>
    <row r="171">
      <c r="B171" s="577">
        <f>+VALIDADOR!B6</f>
        <v/>
      </c>
      <c r="C171" s="1002" t="n">
        <v>0.5</v>
      </c>
      <c r="E171" s="1020" t="n">
        <v>127</v>
      </c>
      <c r="F171" s="661" t="inlineStr">
        <is>
          <t>NORM IBR LEASING FINANCIERO A TODA MAQUINA</t>
        </is>
      </c>
      <c r="Y171" s="289" t="inlineStr">
        <is>
          <t>CALARCA</t>
        </is>
      </c>
      <c r="Z171" s="289" t="inlineStr">
        <is>
          <t>63130</t>
        </is>
      </c>
      <c r="AA171" s="289" t="inlineStr">
        <is>
          <t>Quindio</t>
        </is>
      </c>
      <c r="AB171" s="289" t="inlineStr">
        <is>
          <t>CALARCA</t>
        </is>
      </c>
    </row>
    <row r="172">
      <c r="B172" s="577" t="inlineStr">
        <is>
          <t>Mediano Productor</t>
        </is>
      </c>
      <c r="C172" s="1002" t="n">
        <v>0.6</v>
      </c>
      <c r="E172" s="630" t="n"/>
      <c r="F172" s="631" t="n"/>
      <c r="Y172" s="297" t="inlineStr">
        <is>
          <t>CALDAS (AN)</t>
        </is>
      </c>
      <c r="Z172" s="289" t="inlineStr">
        <is>
          <t>05129</t>
        </is>
      </c>
      <c r="AA172" s="289" t="inlineStr">
        <is>
          <t>Antioquia</t>
        </is>
      </c>
      <c r="AB172" s="297" t="inlineStr">
        <is>
          <t>CALDAS (AN)</t>
        </is>
      </c>
    </row>
    <row r="173">
      <c r="B173" s="577" t="inlineStr">
        <is>
          <t xml:space="preserve">Pequeño Productor </t>
        </is>
      </c>
      <c r="C173" s="1002" t="n">
        <v>0.8</v>
      </c>
      <c r="E173" s="630" t="n"/>
      <c r="F173" s="631" t="n"/>
      <c r="Y173" s="297" t="inlineStr">
        <is>
          <t>CALDAS (BO)</t>
        </is>
      </c>
      <c r="Z173" s="289" t="inlineStr">
        <is>
          <t>15131</t>
        </is>
      </c>
      <c r="AA173" s="289" t="inlineStr">
        <is>
          <t>Boyacá</t>
        </is>
      </c>
      <c r="AB173" s="297" t="inlineStr">
        <is>
          <t>CALDAS (BO)</t>
        </is>
      </c>
    </row>
    <row r="174">
      <c r="B174" s="281" t="inlineStr">
        <is>
          <t>Pequeño Productor Bajos Ingresos</t>
        </is>
      </c>
      <c r="C174" s="1002" t="n">
        <v>0.8</v>
      </c>
      <c r="E174" s="630" t="n"/>
      <c r="F174" s="631" t="n"/>
      <c r="Y174" s="289" t="inlineStr">
        <is>
          <t>CALDONO</t>
        </is>
      </c>
      <c r="Z174" s="289" t="inlineStr">
        <is>
          <t>19137</t>
        </is>
      </c>
      <c r="AA174" s="289" t="inlineStr">
        <is>
          <t>Cauca</t>
        </is>
      </c>
      <c r="AB174" s="289" t="inlineStr">
        <is>
          <t>CALDONO</t>
        </is>
      </c>
    </row>
    <row r="175">
      <c r="B175" s="293" t="inlineStr">
        <is>
          <t>Mujer Rural</t>
        </is>
      </c>
      <c r="C175" s="1003" t="n">
        <v>0.8</v>
      </c>
      <c r="E175" s="630" t="n"/>
      <c r="F175" s="631" t="n"/>
      <c r="Y175" s="289" t="inlineStr">
        <is>
          <t>CALIFORNIA</t>
        </is>
      </c>
      <c r="Z175" s="289" t="inlineStr">
        <is>
          <t>68132</t>
        </is>
      </c>
      <c r="AA175" s="289" t="inlineStr">
        <is>
          <t>Santander</t>
        </is>
      </c>
      <c r="AB175" s="289" t="inlineStr">
        <is>
          <t>CALIFORNIA</t>
        </is>
      </c>
    </row>
    <row r="176">
      <c r="B176" s="577" t="inlineStr">
        <is>
          <t>ESQUEMA DE INTEGRACIÓN</t>
        </is>
      </c>
      <c r="C176" s="294" t="n">
        <v>0.7</v>
      </c>
      <c r="E176" s="630" t="n"/>
      <c r="F176" s="631" t="n"/>
      <c r="Y176" s="289" t="inlineStr">
        <is>
          <t>CALOTO</t>
        </is>
      </c>
      <c r="Z176" s="289" t="inlineStr">
        <is>
          <t>19142</t>
        </is>
      </c>
      <c r="AA176" s="289" t="inlineStr">
        <is>
          <t>Cauca</t>
        </is>
      </c>
      <c r="AB176" s="289" t="inlineStr">
        <is>
          <t>CALOTO</t>
        </is>
      </c>
    </row>
    <row r="177">
      <c r="E177" s="630" t="n"/>
      <c r="F177" s="631" t="n"/>
      <c r="Y177" s="289" t="inlineStr">
        <is>
          <t>CAMPAMENTO</t>
        </is>
      </c>
      <c r="Z177" s="289" t="inlineStr">
        <is>
          <t>05134</t>
        </is>
      </c>
      <c r="AA177" s="289" t="inlineStr">
        <is>
          <t>Antioquia</t>
        </is>
      </c>
      <c r="AB177" s="289" t="inlineStr">
        <is>
          <t>CAMPAMENTO</t>
        </is>
      </c>
    </row>
    <row r="178">
      <c r="E178" s="630" t="n"/>
      <c r="F178" s="631" t="n"/>
      <c r="Y178" s="289" t="inlineStr">
        <is>
          <t>CAMPO ALEGRE</t>
        </is>
      </c>
      <c r="Z178" s="289" t="inlineStr">
        <is>
          <t>94887</t>
        </is>
      </c>
      <c r="AA178" s="289" t="inlineStr">
        <is>
          <t>Guainía</t>
        </is>
      </c>
      <c r="AB178" s="289" t="inlineStr">
        <is>
          <t>CAMPO ALEGRE</t>
        </is>
      </c>
    </row>
    <row r="179">
      <c r="E179" s="630" t="n"/>
      <c r="F179" s="631" t="n"/>
      <c r="Y179" s="289" t="inlineStr">
        <is>
          <t>CAMPO DE LA CRUZ</t>
        </is>
      </c>
      <c r="Z179" s="289" t="inlineStr">
        <is>
          <t>08137</t>
        </is>
      </c>
      <c r="AA179" s="289" t="inlineStr">
        <is>
          <t>Atlántico</t>
        </is>
      </c>
      <c r="AB179" s="289" t="inlineStr">
        <is>
          <t>CAMPO DE LA CRUZ</t>
        </is>
      </c>
    </row>
    <row r="180">
      <c r="E180" s="630" t="n"/>
      <c r="F180" s="631" t="n"/>
      <c r="Y180" s="289" t="inlineStr">
        <is>
          <t>CAMPOALEGRE</t>
        </is>
      </c>
      <c r="Z180" s="289" t="inlineStr">
        <is>
          <t>41132</t>
        </is>
      </c>
      <c r="AA180" s="289" t="inlineStr">
        <is>
          <t>Huila</t>
        </is>
      </c>
      <c r="AB180" s="289" t="inlineStr">
        <is>
          <t>CAMPOALEGRE</t>
        </is>
      </c>
    </row>
    <row r="181">
      <c r="E181" s="630" t="n"/>
      <c r="F181" s="631" t="n"/>
      <c r="Y181" s="289" t="inlineStr">
        <is>
          <t>CAMPOHERMOSO</t>
        </is>
      </c>
      <c r="Z181" s="289" t="inlineStr">
        <is>
          <t>15135</t>
        </is>
      </c>
      <c r="AA181" s="289" t="inlineStr">
        <is>
          <t>Boyacá</t>
        </is>
      </c>
      <c r="AB181" s="289" t="inlineStr">
        <is>
          <t>CAMPOHERMOSO</t>
        </is>
      </c>
    </row>
    <row r="182">
      <c r="E182" s="630" t="n"/>
      <c r="F182" s="631" t="n"/>
      <c r="Y182" s="289" t="inlineStr">
        <is>
          <t>CANALETE</t>
        </is>
      </c>
      <c r="Z182" s="289" t="inlineStr">
        <is>
          <t>23090</t>
        </is>
      </c>
      <c r="AA182" s="289" t="inlineStr">
        <is>
          <t>Córdoba</t>
        </is>
      </c>
      <c r="AB182" s="289" t="inlineStr">
        <is>
          <t>CANALETE</t>
        </is>
      </c>
    </row>
    <row r="183">
      <c r="E183" s="630" t="n"/>
      <c r="F183" s="631" t="n"/>
      <c r="Y183" s="297" t="inlineStr">
        <is>
          <t>CANDELARIA (AT)</t>
        </is>
      </c>
      <c r="Z183" s="289" t="inlineStr">
        <is>
          <t>08141</t>
        </is>
      </c>
      <c r="AA183" s="289" t="inlineStr">
        <is>
          <t>Atlántico</t>
        </is>
      </c>
      <c r="AB183" s="297" t="inlineStr">
        <is>
          <t>CANDELARIA (AT)</t>
        </is>
      </c>
    </row>
    <row r="184">
      <c r="E184" s="630" t="n"/>
      <c r="F184" s="631" t="n"/>
      <c r="Y184" s="297" t="inlineStr">
        <is>
          <t>CANDELARIA (VA)</t>
        </is>
      </c>
      <c r="Z184" s="289" t="inlineStr">
        <is>
          <t>76130</t>
        </is>
      </c>
      <c r="AA184" s="289" t="inlineStr">
        <is>
          <t>Valle del Cauca</t>
        </is>
      </c>
      <c r="AB184" s="297" t="inlineStr">
        <is>
          <t>CANDELARIA (VA)</t>
        </is>
      </c>
    </row>
    <row r="185">
      <c r="B185" s="1018" t="inlineStr">
        <is>
          <t>LINEA ESPECIAL</t>
        </is>
      </c>
      <c r="C185" s="661" t="inlineStr">
        <is>
          <t>AGROFACTORING</t>
        </is>
      </c>
      <c r="E185" s="630" t="n"/>
      <c r="F185" s="631" t="n"/>
      <c r="Y185" s="289" t="inlineStr">
        <is>
          <t>CANTAGALLO</t>
        </is>
      </c>
      <c r="Z185" s="289" t="inlineStr">
        <is>
          <t>13160</t>
        </is>
      </c>
      <c r="AA185" s="289" t="inlineStr">
        <is>
          <t>Bolívar</t>
        </is>
      </c>
      <c r="AB185" s="289" t="inlineStr">
        <is>
          <t>CANTAGALLO</t>
        </is>
      </c>
    </row>
    <row r="186">
      <c r="C186" s="661" t="inlineStr">
        <is>
          <t>CAPITAL DE TRABAJO</t>
        </is>
      </c>
      <c r="E186" s="630" t="n"/>
      <c r="F186" s="631" t="n"/>
      <c r="Y186" s="289" t="inlineStr">
        <is>
          <t>CAÑASGORDAS</t>
        </is>
      </c>
      <c r="Z186" s="289" t="inlineStr">
        <is>
          <t>05138</t>
        </is>
      </c>
      <c r="AA186" s="289" t="inlineStr">
        <is>
          <t>Antioquia</t>
        </is>
      </c>
      <c r="AB186" s="289" t="inlineStr">
        <is>
          <t>CAÑASGORDAS</t>
        </is>
      </c>
    </row>
    <row r="187" ht="15" customHeight="1">
      <c r="C187" s="1016" t="inlineStr">
        <is>
          <t>TARJETA DE CREDITO AGRONEGOCIOS</t>
        </is>
      </c>
      <c r="E187" s="630" t="n"/>
      <c r="F187" s="631" t="n"/>
      <c r="Y187" s="289" t="inlineStr">
        <is>
          <t>CAPARRAPÍ</t>
        </is>
      </c>
      <c r="Z187" s="289" t="inlineStr">
        <is>
          <t>25148</t>
        </is>
      </c>
      <c r="AA187" s="289" t="inlineStr">
        <is>
          <t>Cundinamarca</t>
        </is>
      </c>
      <c r="AB187" s="289" t="inlineStr">
        <is>
          <t>CAPARRAPÍ</t>
        </is>
      </c>
    </row>
    <row r="188" ht="15" customHeight="1">
      <c r="C188" s="1016" t="inlineStr">
        <is>
          <t xml:space="preserve">COMPRA DE CARTERA </t>
        </is>
      </c>
      <c r="E188" s="630" t="n"/>
      <c r="F188" s="631" t="n"/>
      <c r="Y188" s="289" t="inlineStr">
        <is>
          <t>CAPITANEJO</t>
        </is>
      </c>
      <c r="Z188" s="289" t="inlineStr">
        <is>
          <t>68147</t>
        </is>
      </c>
      <c r="AA188" s="289" t="inlineStr">
        <is>
          <t>Santander</t>
        </is>
      </c>
      <c r="AB188" s="289" t="inlineStr">
        <is>
          <t>CAPITANEJO</t>
        </is>
      </c>
    </row>
    <row r="189" ht="15" customHeight="1">
      <c r="C189" s="1016" t="inlineStr">
        <is>
          <t>ALIVIOS</t>
        </is>
      </c>
      <c r="E189" s="630" t="n"/>
      <c r="F189" s="631" t="n"/>
      <c r="Y189" s="289" t="inlineStr">
        <is>
          <t>CAQUEZA</t>
        </is>
      </c>
      <c r="Z189" s="289" t="inlineStr">
        <is>
          <t>25151</t>
        </is>
      </c>
      <c r="AA189" s="289" t="inlineStr">
        <is>
          <t>Cundinamarca</t>
        </is>
      </c>
      <c r="AB189" s="289" t="inlineStr">
        <is>
          <t>CAQUEZA</t>
        </is>
      </c>
    </row>
    <row r="190" ht="15" customHeight="1">
      <c r="C190" s="1016" t="inlineStr">
        <is>
          <t xml:space="preserve">ANTICIPO LEASING </t>
        </is>
      </c>
      <c r="E190" s="630" t="n"/>
      <c r="F190" s="631" t="n"/>
      <c r="Y190" s="289" t="inlineStr">
        <is>
          <t>CARACOLÍ</t>
        </is>
      </c>
      <c r="Z190" s="289" t="inlineStr">
        <is>
          <t>05142</t>
        </is>
      </c>
      <c r="AA190" s="289" t="inlineStr">
        <is>
          <t>Antioquia</t>
        </is>
      </c>
      <c r="AB190" s="289" t="inlineStr">
        <is>
          <t>CARACOLÍ</t>
        </is>
      </c>
    </row>
    <row r="191" ht="15" customHeight="1">
      <c r="C191" s="1016" t="inlineStr">
        <is>
          <t>ACTIVACIÓN LEASING</t>
        </is>
      </c>
      <c r="E191" s="630" t="n"/>
      <c r="F191" s="631" t="n"/>
      <c r="Y191" s="289" t="inlineStr">
        <is>
          <t>CARAMANTA</t>
        </is>
      </c>
      <c r="Z191" s="289" t="inlineStr">
        <is>
          <t>05145</t>
        </is>
      </c>
      <c r="AA191" s="289" t="inlineStr">
        <is>
          <t>Antioquia</t>
        </is>
      </c>
      <c r="AB191" s="289" t="inlineStr">
        <is>
          <t>CARAMANTA</t>
        </is>
      </c>
    </row>
    <row r="192" ht="15" customHeight="1">
      <c r="C192" s="1016" t="inlineStr">
        <is>
          <t>MACRO LEASING</t>
        </is>
      </c>
      <c r="E192" s="630" t="n"/>
      <c r="F192" s="631" t="n"/>
      <c r="Y192" s="289" t="inlineStr">
        <is>
          <t>CARCASÍ</t>
        </is>
      </c>
      <c r="Z192" s="289" t="inlineStr">
        <is>
          <t>68152</t>
        </is>
      </c>
      <c r="AA192" s="289" t="inlineStr">
        <is>
          <t>Santander</t>
        </is>
      </c>
      <c r="AB192" s="289" t="inlineStr">
        <is>
          <t>CARCASÍ</t>
        </is>
      </c>
    </row>
    <row r="193" ht="15" customHeight="1">
      <c r="C193" s="1016" t="inlineStr">
        <is>
          <t>LEASING OPERATIVO</t>
        </is>
      </c>
      <c r="E193" s="632" t="n"/>
      <c r="F193" s="633" t="n"/>
      <c r="Y193" s="289" t="inlineStr">
        <is>
          <t>CAREPA</t>
        </is>
      </c>
      <c r="Z193" s="289" t="inlineStr">
        <is>
          <t>05147</t>
        </is>
      </c>
      <c r="AA193" s="289" t="inlineStr">
        <is>
          <t>Antioquia</t>
        </is>
      </c>
      <c r="AB193" s="289" t="inlineStr">
        <is>
          <t>CAREPA</t>
        </is>
      </c>
    </row>
    <row r="194" ht="15" customHeight="1">
      <c r="C194" s="1016" t="inlineStr">
        <is>
          <t>LEASEBACK</t>
        </is>
      </c>
      <c r="E194" s="630" t="n"/>
      <c r="F194" s="631" t="n"/>
      <c r="Y194" s="289" t="inlineStr">
        <is>
          <t>CARLOSAMA</t>
        </is>
      </c>
      <c r="Z194" s="289" t="inlineStr">
        <is>
          <t>52224</t>
        </is>
      </c>
      <c r="AA194" s="289" t="inlineStr">
        <is>
          <t>Nariño</t>
        </is>
      </c>
      <c r="AB194" s="289" t="inlineStr">
        <is>
          <t>CARLOSAMA</t>
        </is>
      </c>
    </row>
    <row r="195" ht="15" customHeight="1">
      <c r="C195" s="1016" t="inlineStr">
        <is>
          <t>LEASING LEC A TODA MAQUINA</t>
        </is>
      </c>
      <c r="E195" s="630" t="n"/>
      <c r="F195" s="631" t="n"/>
      <c r="Y195" s="289" t="inlineStr">
        <is>
          <t>CARMEN DE APICALÁ</t>
        </is>
      </c>
      <c r="Z195" s="289" t="inlineStr">
        <is>
          <t>73148</t>
        </is>
      </c>
      <c r="AA195" s="289" t="inlineStr">
        <is>
          <t>Tolima</t>
        </is>
      </c>
      <c r="AB195" s="289" t="inlineStr">
        <is>
          <t>CARMEN DE APICALÁ</t>
        </is>
      </c>
    </row>
    <row r="196" ht="15" customHeight="1">
      <c r="C196" s="1016" t="inlineStr">
        <is>
          <t>RETANQUEO</t>
        </is>
      </c>
      <c r="E196" s="634" t="n"/>
      <c r="F196" s="635" t="n"/>
      <c r="Y196" s="289" t="inlineStr">
        <is>
          <t>CARMEN DE CARUPA</t>
        </is>
      </c>
      <c r="Z196" s="289" t="inlineStr">
        <is>
          <t>25154</t>
        </is>
      </c>
      <c r="AA196" s="289" t="inlineStr">
        <is>
          <t>Cundinamarca</t>
        </is>
      </c>
      <c r="AB196" s="289" t="inlineStr">
        <is>
          <t>CARMEN DE CARUPA</t>
        </is>
      </c>
    </row>
    <row r="197" ht="15" customHeight="1">
      <c r="C197" s="1016" t="inlineStr">
        <is>
          <t>REESTRUCTURACIÓN LEASING</t>
        </is>
      </c>
      <c r="E197" s="630" t="n"/>
      <c r="F197" s="631" t="n"/>
      <c r="Y197" s="289" t="inlineStr">
        <is>
          <t>CAROLINA</t>
        </is>
      </c>
      <c r="Z197" s="289" t="inlineStr">
        <is>
          <t>05150</t>
        </is>
      </c>
      <c r="AA197" s="289" t="inlineStr">
        <is>
          <t>Antioquia</t>
        </is>
      </c>
      <c r="AB197" s="289" t="inlineStr">
        <is>
          <t>CAROLINA</t>
        </is>
      </c>
    </row>
    <row r="198" ht="15" customHeight="1">
      <c r="C198" s="1016" t="inlineStr">
        <is>
          <t>ICR GENERAL</t>
        </is>
      </c>
      <c r="E198" s="630" t="n"/>
      <c r="F198" s="631" t="n"/>
      <c r="Y198" s="289" t="inlineStr">
        <is>
          <t>CARTAGENA DEL CHAIRÁ</t>
        </is>
      </c>
      <c r="Z198" s="289" t="inlineStr">
        <is>
          <t>18150</t>
        </is>
      </c>
      <c r="AA198" s="289" t="inlineStr">
        <is>
          <t>Caquetá</t>
        </is>
      </c>
      <c r="AB198" s="289" t="inlineStr">
        <is>
          <t>CARTAGENA DEL CHAIRÁ</t>
        </is>
      </c>
    </row>
    <row r="199" ht="15" customHeight="1">
      <c r="C199" s="1016" t="inlineStr">
        <is>
          <t>INVERSIÓN</t>
        </is>
      </c>
      <c r="E199" s="630" t="n"/>
      <c r="F199" s="631" t="n"/>
      <c r="Y199" s="289" t="inlineStr">
        <is>
          <t>CARTAGO</t>
        </is>
      </c>
      <c r="Z199" s="289" t="inlineStr">
        <is>
          <t>76147</t>
        </is>
      </c>
      <c r="AA199" s="289" t="inlineStr">
        <is>
          <t>Valle del Cauca</t>
        </is>
      </c>
      <c r="AB199" s="289" t="inlineStr">
        <is>
          <t>CARTAGO</t>
        </is>
      </c>
    </row>
    <row r="200" ht="15" customHeight="1">
      <c r="C200" s="1016" t="inlineStr">
        <is>
          <t>ENTES TERRITORIALES</t>
        </is>
      </c>
      <c r="E200" s="630" t="n"/>
      <c r="F200" s="631" t="n"/>
      <c r="Y200" s="289" t="inlineStr">
        <is>
          <t>CARURU</t>
        </is>
      </c>
      <c r="Z200" s="289" t="inlineStr">
        <is>
          <t>97161</t>
        </is>
      </c>
      <c r="AA200" s="289" t="inlineStr">
        <is>
          <t>Vaupés</t>
        </is>
      </c>
      <c r="AB200" s="289" t="inlineStr">
        <is>
          <t>CARURU</t>
        </is>
      </c>
    </row>
    <row r="201" ht="15" customHeight="1">
      <c r="C201" s="1016" t="inlineStr">
        <is>
          <t>LEC - (según programa vigente)</t>
        </is>
      </c>
      <c r="E201" s="630" t="n"/>
      <c r="F201" s="631" t="n"/>
      <c r="Y201" s="289" t="inlineStr">
        <is>
          <t>CASABE</t>
        </is>
      </c>
      <c r="Z201" s="289" t="inlineStr">
        <is>
          <t>05893</t>
        </is>
      </c>
      <c r="AA201" s="289" t="inlineStr">
        <is>
          <t>Antioquia</t>
        </is>
      </c>
      <c r="AB201" s="289" t="inlineStr">
        <is>
          <t>CASABE</t>
        </is>
      </c>
    </row>
    <row r="202" ht="15" customHeight="1">
      <c r="C202" s="1016" t="inlineStr">
        <is>
          <t>BONOS DE PRENDA</t>
        </is>
      </c>
      <c r="E202" s="630" t="n"/>
      <c r="F202" s="631" t="n"/>
      <c r="Y202" s="289" t="inlineStr">
        <is>
          <t>CASABIANCA</t>
        </is>
      </c>
      <c r="Z202" s="289" t="inlineStr">
        <is>
          <t>73152</t>
        </is>
      </c>
      <c r="AA202" s="289" t="inlineStr">
        <is>
          <t>Tolima</t>
        </is>
      </c>
      <c r="AB202" s="289" t="inlineStr">
        <is>
          <t>CASABIANCA</t>
        </is>
      </c>
    </row>
    <row r="203" ht="15" customHeight="1">
      <c r="C203" s="1016" t="inlineStr">
        <is>
          <t>MICROCRÉDITO / MICROEMPRESARIO</t>
        </is>
      </c>
      <c r="E203" s="630" t="n"/>
      <c r="F203" s="631" t="n"/>
      <c r="Y203" s="289" t="inlineStr">
        <is>
          <t>CASTILLA LA NUEVA</t>
        </is>
      </c>
      <c r="Z203" s="289" t="inlineStr">
        <is>
          <t>50150</t>
        </is>
      </c>
      <c r="AA203" s="289" t="inlineStr">
        <is>
          <t>Meta</t>
        </is>
      </c>
      <c r="AB203" s="289" t="inlineStr">
        <is>
          <t>CASTILLA LA NUEVA</t>
        </is>
      </c>
    </row>
    <row r="204" ht="15" customHeight="1">
      <c r="C204" s="1016" t="inlineStr">
        <is>
          <t>CAPITALIZACIÓN Y CREACIÓN DE EMPRESAS</t>
        </is>
      </c>
      <c r="E204" s="630" t="n"/>
      <c r="F204" s="631" t="n"/>
      <c r="Y204" s="289" t="inlineStr">
        <is>
          <t>CAUCASIA</t>
        </is>
      </c>
      <c r="Z204" s="289" t="inlineStr">
        <is>
          <t>05154</t>
        </is>
      </c>
      <c r="AA204" s="289" t="inlineStr">
        <is>
          <t>Antioquia</t>
        </is>
      </c>
      <c r="AB204" s="289" t="inlineStr">
        <is>
          <t>CAUCASIA</t>
        </is>
      </c>
    </row>
    <row r="205">
      <c r="C205" s="661" t="inlineStr">
        <is>
          <t>CERTIFICACIONES</t>
        </is>
      </c>
      <c r="E205" s="630" t="n"/>
      <c r="F205" s="631" t="n"/>
      <c r="Y205" s="289" t="inlineStr">
        <is>
          <t>CEPITÁ</t>
        </is>
      </c>
      <c r="Z205" s="289" t="inlineStr">
        <is>
          <t>68160</t>
        </is>
      </c>
      <c r="AA205" s="289" t="inlineStr">
        <is>
          <t>Santander</t>
        </is>
      </c>
      <c r="AB205" s="289" t="inlineStr">
        <is>
          <t>CEPITÁ</t>
        </is>
      </c>
    </row>
    <row r="206">
      <c r="C206" s="661" t="inlineStr">
        <is>
          <t>CRÉDITO ROTATIVO</t>
        </is>
      </c>
      <c r="E206" s="630" t="n"/>
      <c r="F206" s="631" t="n"/>
      <c r="Y206" s="289" t="inlineStr">
        <is>
          <t>CERETÉ</t>
        </is>
      </c>
      <c r="Z206" s="289" t="inlineStr">
        <is>
          <t>23162</t>
        </is>
      </c>
      <c r="AA206" s="289" t="inlineStr">
        <is>
          <t>Córdoba</t>
        </is>
      </c>
      <c r="AB206" s="289" t="inlineStr">
        <is>
          <t>CERETÉ</t>
        </is>
      </c>
    </row>
    <row r="207">
      <c r="C207" s="661" t="inlineStr">
        <is>
          <t>NORMALIZACIÓN POR - MODIFICACIÓN</t>
        </is>
      </c>
      <c r="Y207" s="289" t="inlineStr">
        <is>
          <t>CERINZA</t>
        </is>
      </c>
      <c r="Z207" s="289" t="inlineStr">
        <is>
          <t>15162</t>
        </is>
      </c>
      <c r="AA207" s="289" t="inlineStr">
        <is>
          <t>Boyacá</t>
        </is>
      </c>
      <c r="AB207" s="289" t="inlineStr">
        <is>
          <t>CERINZA</t>
        </is>
      </c>
    </row>
    <row r="208" ht="15" customHeight="1">
      <c r="C208" s="1016" t="inlineStr">
        <is>
          <t>NORMALIZACIÓN POR - REESTRUCTURACIÓN</t>
        </is>
      </c>
      <c r="Y208" s="289" t="inlineStr">
        <is>
          <t>CERRITO</t>
        </is>
      </c>
      <c r="Z208" s="289" t="inlineStr">
        <is>
          <t>68162</t>
        </is>
      </c>
      <c r="AA208" s="289" t="inlineStr">
        <is>
          <t>Santander</t>
        </is>
      </c>
      <c r="AB208" s="289" t="inlineStr">
        <is>
          <t>CERRITO</t>
        </is>
      </c>
    </row>
    <row r="209" ht="15" customHeight="1">
      <c r="C209" s="1016" t="inlineStr">
        <is>
          <t>NORMALIZACIÓN POR - REFINANCIACIÓN</t>
        </is>
      </c>
      <c r="Y209" s="289" t="inlineStr">
        <is>
          <t>CERRO SAN ANTONIO</t>
        </is>
      </c>
      <c r="Z209" s="289" t="inlineStr">
        <is>
          <t>47161</t>
        </is>
      </c>
      <c r="AA209" s="289" t="inlineStr">
        <is>
          <t>Magdalena</t>
        </is>
      </c>
      <c r="AB209" s="289" t="inlineStr">
        <is>
          <t>CERRO SAN ANTONIO</t>
        </is>
      </c>
    </row>
    <row r="210">
      <c r="C210" s="661" t="inlineStr">
        <is>
          <t>AGROCOMEX</t>
        </is>
      </c>
      <c r="Y210" s="289" t="inlineStr">
        <is>
          <t>CÉRTEGUI</t>
        </is>
      </c>
      <c r="Z210" s="289" t="inlineStr">
        <is>
          <t>27160</t>
        </is>
      </c>
      <c r="AA210" s="289" t="inlineStr">
        <is>
          <t>Chocó</t>
        </is>
      </c>
      <c r="AB210" s="289" t="inlineStr">
        <is>
          <t>CÉRTEGUI</t>
        </is>
      </c>
    </row>
    <row r="211">
      <c r="C211" s="661" t="inlineStr">
        <is>
          <t>AGROYA</t>
        </is>
      </c>
      <c r="Y211" s="289" t="inlineStr">
        <is>
          <t>CHACHAGÜÍ</t>
        </is>
      </c>
      <c r="Z211" s="289" t="inlineStr">
        <is>
          <t>52240</t>
        </is>
      </c>
      <c r="AA211" s="289" t="inlineStr">
        <is>
          <t>Nariño</t>
        </is>
      </c>
      <c r="AB211" s="289" t="inlineStr">
        <is>
          <t>CHACHAGÜÍ</t>
        </is>
      </c>
    </row>
    <row r="212" ht="15" customHeight="1">
      <c r="C212" s="1017" t="inlineStr">
        <is>
          <t>ESQUEMA DE INTEGRACIÓN PEQUEÑOS</t>
        </is>
      </c>
      <c r="Y212" s="289" t="inlineStr">
        <is>
          <t>CHAGUANÍ</t>
        </is>
      </c>
      <c r="Z212" s="289" t="inlineStr">
        <is>
          <t>25168</t>
        </is>
      </c>
      <c r="AA212" s="289" t="inlineStr">
        <is>
          <t>Cundinamarca</t>
        </is>
      </c>
      <c r="AB212" s="289" t="inlineStr">
        <is>
          <t>CHAGUANÍ</t>
        </is>
      </c>
    </row>
    <row r="213" ht="15" customHeight="1">
      <c r="C213" s="1017" t="inlineStr">
        <is>
          <t>ESQUEMA DE INTEGRACIÓN MEDIANOS</t>
        </is>
      </c>
      <c r="Y213" s="289" t="inlineStr">
        <is>
          <t>CHALÁN</t>
        </is>
      </c>
      <c r="Z213" s="289" t="inlineStr">
        <is>
          <t>70230</t>
        </is>
      </c>
      <c r="AA213" s="289" t="inlineStr">
        <is>
          <t>Sucre</t>
        </is>
      </c>
      <c r="AB213" s="289" t="inlineStr">
        <is>
          <t>CHALÁN</t>
        </is>
      </c>
    </row>
    <row r="214">
      <c r="C214" s="661" t="inlineStr">
        <is>
          <t>AGRONÓMINA</t>
        </is>
      </c>
      <c r="Y214" s="289" t="inlineStr">
        <is>
          <t>CHAMEZA</t>
        </is>
      </c>
      <c r="Z214" s="289" t="inlineStr">
        <is>
          <t>85015</t>
        </is>
      </c>
      <c r="AA214" s="289" t="inlineStr">
        <is>
          <t>Casanare</t>
        </is>
      </c>
      <c r="AB214" s="289" t="inlineStr">
        <is>
          <t>CHAMEZA</t>
        </is>
      </c>
    </row>
    <row r="215">
      <c r="Y215" s="289" t="inlineStr">
        <is>
          <t>CHAPARRAL</t>
        </is>
      </c>
      <c r="Z215" s="289" t="inlineStr">
        <is>
          <t>73168</t>
        </is>
      </c>
      <c r="AA215" s="289" t="inlineStr">
        <is>
          <t>Tolima</t>
        </is>
      </c>
      <c r="AB215" s="289" t="inlineStr">
        <is>
          <t>CHAPARRAL</t>
        </is>
      </c>
    </row>
    <row r="216">
      <c r="Y216" s="289" t="inlineStr">
        <is>
          <t>CHARALÁ</t>
        </is>
      </c>
      <c r="Z216" s="289" t="inlineStr">
        <is>
          <t>68167</t>
        </is>
      </c>
      <c r="AA216" s="289" t="inlineStr">
        <is>
          <t>Santander</t>
        </is>
      </c>
      <c r="AB216" s="289" t="inlineStr">
        <is>
          <t>CHARALÁ</t>
        </is>
      </c>
    </row>
    <row r="217">
      <c r="Y217" s="289" t="inlineStr">
        <is>
          <t>CHARTA</t>
        </is>
      </c>
      <c r="Z217" s="289" t="inlineStr">
        <is>
          <t>68169</t>
        </is>
      </c>
      <c r="AA217" s="289" t="inlineStr">
        <is>
          <t>Santander</t>
        </is>
      </c>
      <c r="AB217" s="289" t="inlineStr">
        <is>
          <t>CHARTA</t>
        </is>
      </c>
    </row>
    <row r="218">
      <c r="Y218" s="289" t="inlineStr">
        <is>
          <t>CHÍA</t>
        </is>
      </c>
      <c r="Z218" s="289" t="inlineStr">
        <is>
          <t>25175</t>
        </is>
      </c>
      <c r="AA218" s="289" t="inlineStr">
        <is>
          <t>Cundinamarca</t>
        </is>
      </c>
      <c r="AB218" s="289" t="inlineStr">
        <is>
          <t>CHÍA</t>
        </is>
      </c>
    </row>
    <row r="219">
      <c r="Y219" s="289" t="inlineStr">
        <is>
          <t>CHIBOLO</t>
        </is>
      </c>
      <c r="Z219" s="289" t="inlineStr">
        <is>
          <t>47170</t>
        </is>
      </c>
      <c r="AA219" s="289" t="inlineStr">
        <is>
          <t>Magdalena</t>
        </is>
      </c>
      <c r="AB219" s="289" t="inlineStr">
        <is>
          <t>CHIBOLO</t>
        </is>
      </c>
    </row>
    <row r="220">
      <c r="Y220" s="289" t="inlineStr">
        <is>
          <t>CHIGORODÓ</t>
        </is>
      </c>
      <c r="Z220" s="289" t="inlineStr">
        <is>
          <t>05172</t>
        </is>
      </c>
      <c r="AA220" s="289" t="inlineStr">
        <is>
          <t>Antioquia</t>
        </is>
      </c>
      <c r="AB220" s="289" t="inlineStr">
        <is>
          <t>CHIGORODÓ</t>
        </is>
      </c>
    </row>
    <row r="221">
      <c r="Y221" s="289" t="inlineStr">
        <is>
          <t>CHIMA</t>
        </is>
      </c>
      <c r="Z221" s="289" t="inlineStr">
        <is>
          <t>68176</t>
        </is>
      </c>
      <c r="AA221" s="289" t="inlineStr">
        <is>
          <t>Santander</t>
        </is>
      </c>
      <c r="AB221" s="289" t="inlineStr">
        <is>
          <t>CHIMA</t>
        </is>
      </c>
    </row>
    <row r="222">
      <c r="Y222" s="289" t="inlineStr">
        <is>
          <t>CHIMÁ</t>
        </is>
      </c>
      <c r="Z222" s="289" t="inlineStr">
        <is>
          <t>23168</t>
        </is>
      </c>
      <c r="AA222" s="289" t="inlineStr">
        <is>
          <t>Córdoba</t>
        </is>
      </c>
      <c r="AB222" s="289" t="inlineStr">
        <is>
          <t>CHIMÁ</t>
        </is>
      </c>
    </row>
    <row r="223">
      <c r="Y223" s="289" t="inlineStr">
        <is>
          <t>CHIMICHAGUA</t>
        </is>
      </c>
      <c r="Z223" s="289" t="inlineStr">
        <is>
          <t>20175</t>
        </is>
      </c>
      <c r="AA223" s="289" t="inlineStr">
        <is>
          <t>Cesar</t>
        </is>
      </c>
      <c r="AB223" s="289" t="inlineStr">
        <is>
          <t>CHIMICHAGUA</t>
        </is>
      </c>
    </row>
    <row r="224">
      <c r="Y224" s="289" t="inlineStr">
        <is>
          <t>CHINÁCOTA</t>
        </is>
      </c>
      <c r="Z224" s="289" t="inlineStr">
        <is>
          <t>54172</t>
        </is>
      </c>
      <c r="AA224" s="289" t="inlineStr">
        <is>
          <t>Norte de Santander</t>
        </is>
      </c>
      <c r="AB224" s="289" t="inlineStr">
        <is>
          <t>CHINÁCOTA</t>
        </is>
      </c>
    </row>
    <row r="225">
      <c r="Y225" s="289" t="inlineStr">
        <is>
          <t>CHINAVITA</t>
        </is>
      </c>
      <c r="Z225" s="289" t="inlineStr">
        <is>
          <t>15172</t>
        </is>
      </c>
      <c r="AA225" s="289" t="inlineStr">
        <is>
          <t>Boyacá</t>
        </is>
      </c>
      <c r="AB225" s="289" t="inlineStr">
        <is>
          <t>CHINAVITA</t>
        </is>
      </c>
    </row>
    <row r="226">
      <c r="Y226" s="289" t="inlineStr">
        <is>
          <t>CHINCHINÁ</t>
        </is>
      </c>
      <c r="Z226" s="289" t="inlineStr">
        <is>
          <t>17174</t>
        </is>
      </c>
      <c r="AA226" s="289" t="inlineStr">
        <is>
          <t>Caldas</t>
        </is>
      </c>
      <c r="AB226" s="289" t="inlineStr">
        <is>
          <t>CHINCHINÁ</t>
        </is>
      </c>
    </row>
    <row r="227">
      <c r="Y227" s="289" t="inlineStr">
        <is>
          <t>CHINÚ</t>
        </is>
      </c>
      <c r="Z227" s="289" t="inlineStr">
        <is>
          <t>23182</t>
        </is>
      </c>
      <c r="AA227" s="289" t="inlineStr">
        <is>
          <t>Córdoba</t>
        </is>
      </c>
      <c r="AB227" s="289" t="inlineStr">
        <is>
          <t>CHINÚ</t>
        </is>
      </c>
    </row>
    <row r="228">
      <c r="Y228" s="289" t="inlineStr">
        <is>
          <t>CHIPAQUE</t>
        </is>
      </c>
      <c r="Z228" s="289" t="inlineStr">
        <is>
          <t>25178</t>
        </is>
      </c>
      <c r="AA228" s="289" t="inlineStr">
        <is>
          <t>Cundinamarca</t>
        </is>
      </c>
      <c r="AB228" s="289" t="inlineStr">
        <is>
          <t>CHIPAQUE</t>
        </is>
      </c>
    </row>
    <row r="229">
      <c r="Y229" s="289" t="inlineStr">
        <is>
          <t>CHIPATÁ</t>
        </is>
      </c>
      <c r="Z229" s="289" t="inlineStr">
        <is>
          <t>68179</t>
        </is>
      </c>
      <c r="AA229" s="289" t="inlineStr">
        <is>
          <t>Santander</t>
        </is>
      </c>
      <c r="AB229" s="289" t="inlineStr">
        <is>
          <t>CHIPATÁ</t>
        </is>
      </c>
    </row>
    <row r="230">
      <c r="Y230" s="289" t="inlineStr">
        <is>
          <t>CHIQUINQUIRÁ</t>
        </is>
      </c>
      <c r="Z230" s="289" t="inlineStr">
        <is>
          <t>15176</t>
        </is>
      </c>
      <c r="AA230" s="289" t="inlineStr">
        <is>
          <t>Boyacá</t>
        </is>
      </c>
      <c r="AB230" s="289" t="inlineStr">
        <is>
          <t>CHIQUINQUIRÁ</t>
        </is>
      </c>
    </row>
    <row r="231">
      <c r="Y231" s="289" t="inlineStr">
        <is>
          <t>CHÍQUIZA</t>
        </is>
      </c>
      <c r="Z231" s="289" t="inlineStr">
        <is>
          <t>15232</t>
        </is>
      </c>
      <c r="AA231" s="289" t="inlineStr">
        <is>
          <t>Boyacá</t>
        </is>
      </c>
      <c r="AB231" s="289" t="inlineStr">
        <is>
          <t>CHÍQUIZA</t>
        </is>
      </c>
    </row>
    <row r="232">
      <c r="Y232" s="289" t="inlineStr">
        <is>
          <t>CHIRIGUANÁ</t>
        </is>
      </c>
      <c r="Z232" s="289" t="inlineStr">
        <is>
          <t>20178</t>
        </is>
      </c>
      <c r="AA232" s="289" t="inlineStr">
        <is>
          <t>Cesar</t>
        </is>
      </c>
      <c r="AB232" s="289" t="inlineStr">
        <is>
          <t>CHIRIGUANÁ</t>
        </is>
      </c>
    </row>
    <row r="233">
      <c r="Y233" s="289" t="inlineStr">
        <is>
          <t>CHISCAS</t>
        </is>
      </c>
      <c r="Z233" s="289" t="inlineStr">
        <is>
          <t>15180</t>
        </is>
      </c>
      <c r="AA233" s="289" t="inlineStr">
        <is>
          <t>Boyacá</t>
        </is>
      </c>
      <c r="AB233" s="289" t="inlineStr">
        <is>
          <t>CHISCAS</t>
        </is>
      </c>
    </row>
    <row r="234">
      <c r="Y234" s="289" t="inlineStr">
        <is>
          <t>CHITA</t>
        </is>
      </c>
      <c r="Z234" s="289" t="inlineStr">
        <is>
          <t>15183</t>
        </is>
      </c>
      <c r="AA234" s="289" t="inlineStr">
        <is>
          <t>Boyacá</t>
        </is>
      </c>
      <c r="AB234" s="289" t="inlineStr">
        <is>
          <t>CHITA</t>
        </is>
      </c>
    </row>
    <row r="235">
      <c r="Y235" s="289" t="inlineStr">
        <is>
          <t>CHITAGÁ</t>
        </is>
      </c>
      <c r="Z235" s="289" t="inlineStr">
        <is>
          <t>54174</t>
        </is>
      </c>
      <c r="AA235" s="289" t="inlineStr">
        <is>
          <t>Norte de Santander</t>
        </is>
      </c>
      <c r="AB235" s="289" t="inlineStr">
        <is>
          <t>CHITAGÁ</t>
        </is>
      </c>
    </row>
    <row r="236">
      <c r="Y236" s="289" t="inlineStr">
        <is>
          <t>CHITARAQUE</t>
        </is>
      </c>
      <c r="Z236" s="289" t="inlineStr">
        <is>
          <t>15185</t>
        </is>
      </c>
      <c r="AA236" s="289" t="inlineStr">
        <is>
          <t>Boyacá</t>
        </is>
      </c>
      <c r="AB236" s="289" t="inlineStr">
        <is>
          <t>CHITARAQUE</t>
        </is>
      </c>
    </row>
    <row r="237">
      <c r="Y237" s="289" t="inlineStr">
        <is>
          <t>CHIVATÁ</t>
        </is>
      </c>
      <c r="Z237" s="289" t="inlineStr">
        <is>
          <t>15187</t>
        </is>
      </c>
      <c r="AA237" s="289" t="inlineStr">
        <is>
          <t>Boyacá</t>
        </is>
      </c>
      <c r="AB237" s="289" t="inlineStr">
        <is>
          <t>CHIVATÁ</t>
        </is>
      </c>
    </row>
    <row r="238">
      <c r="Y238" s="289" t="inlineStr">
        <is>
          <t>CHIVOR</t>
        </is>
      </c>
      <c r="Z238" s="289" t="inlineStr">
        <is>
          <t>15236</t>
        </is>
      </c>
      <c r="AA238" s="289" t="inlineStr">
        <is>
          <t>Boyacá</t>
        </is>
      </c>
      <c r="AB238" s="289" t="inlineStr">
        <is>
          <t>CHIVOR</t>
        </is>
      </c>
    </row>
    <row r="239">
      <c r="Y239" s="289" t="inlineStr">
        <is>
          <t>CHOACHÍ</t>
        </is>
      </c>
      <c r="Z239" s="289" t="inlineStr">
        <is>
          <t>25181</t>
        </is>
      </c>
      <c r="AA239" s="289" t="inlineStr">
        <is>
          <t>Cundinamarca</t>
        </is>
      </c>
      <c r="AB239" s="289" t="inlineStr">
        <is>
          <t>CHOACHÍ</t>
        </is>
      </c>
    </row>
    <row r="240">
      <c r="Y240" s="289" t="inlineStr">
        <is>
          <t>CHOCONTÁ</t>
        </is>
      </c>
      <c r="Z240" s="289" t="inlineStr">
        <is>
          <t>25183</t>
        </is>
      </c>
      <c r="AA240" s="289" t="inlineStr">
        <is>
          <t>Cundinamarca</t>
        </is>
      </c>
      <c r="AB240" s="289" t="inlineStr">
        <is>
          <t>CHOCONTÁ</t>
        </is>
      </c>
    </row>
    <row r="241">
      <c r="Y241" s="289" t="inlineStr">
        <is>
          <t>CICUCO</t>
        </is>
      </c>
      <c r="Z241" s="289" t="inlineStr">
        <is>
          <t>13188</t>
        </is>
      </c>
      <c r="AA241" s="289" t="inlineStr">
        <is>
          <t>Bolívar</t>
        </is>
      </c>
      <c r="AB241" s="289" t="inlineStr">
        <is>
          <t>CICUCO</t>
        </is>
      </c>
    </row>
    <row r="242">
      <c r="Y242" s="289" t="inlineStr">
        <is>
          <t>CIÉNAGA</t>
        </is>
      </c>
      <c r="Z242" s="289" t="inlineStr">
        <is>
          <t>47189</t>
        </is>
      </c>
      <c r="AA242" s="289" t="inlineStr">
        <is>
          <t>Magdalena</t>
        </is>
      </c>
      <c r="AB242" s="289" t="inlineStr">
        <is>
          <t>CIÉNAGA</t>
        </is>
      </c>
    </row>
    <row r="243">
      <c r="Y243" s="289" t="inlineStr">
        <is>
          <t>CIÉNAGA DE ORO</t>
        </is>
      </c>
      <c r="Z243" s="289" t="inlineStr">
        <is>
          <t>23189</t>
        </is>
      </c>
      <c r="AA243" s="289" t="inlineStr">
        <is>
          <t>Córdoba</t>
        </is>
      </c>
      <c r="AB243" s="289" t="inlineStr">
        <is>
          <t>CIÉNAGA DE ORO</t>
        </is>
      </c>
    </row>
    <row r="244">
      <c r="Y244" s="289" t="inlineStr">
        <is>
          <t>CIÉNEGA</t>
        </is>
      </c>
      <c r="Z244" s="289" t="inlineStr">
        <is>
          <t>15189</t>
        </is>
      </c>
      <c r="AA244" s="289" t="inlineStr">
        <is>
          <t>Boyacá</t>
        </is>
      </c>
      <c r="AB244" s="289" t="inlineStr">
        <is>
          <t>CIÉNEGA</t>
        </is>
      </c>
    </row>
    <row r="245">
      <c r="Y245" s="289" t="inlineStr">
        <is>
          <t>CIMITARRA</t>
        </is>
      </c>
      <c r="Z245" s="289" t="inlineStr">
        <is>
          <t>68190</t>
        </is>
      </c>
      <c r="AA245" s="289" t="inlineStr">
        <is>
          <t>Santander</t>
        </is>
      </c>
      <c r="AB245" s="289" t="inlineStr">
        <is>
          <t>CIMITARRA</t>
        </is>
      </c>
    </row>
    <row r="246">
      <c r="Y246" s="289" t="inlineStr">
        <is>
          <t>CIRCASIA</t>
        </is>
      </c>
      <c r="Z246" s="289" t="inlineStr">
        <is>
          <t>63190</t>
        </is>
      </c>
      <c r="AA246" s="289" t="inlineStr">
        <is>
          <t>Quindio</t>
        </is>
      </c>
      <c r="AB246" s="289" t="inlineStr">
        <is>
          <t>CIRCASIA</t>
        </is>
      </c>
    </row>
    <row r="247">
      <c r="Y247" s="289" t="inlineStr">
        <is>
          <t>CISNEROS</t>
        </is>
      </c>
      <c r="Z247" s="289" t="inlineStr">
        <is>
          <t>05190</t>
        </is>
      </c>
      <c r="AA247" s="289" t="inlineStr">
        <is>
          <t>Antioquia</t>
        </is>
      </c>
      <c r="AB247" s="289" t="inlineStr">
        <is>
          <t>CISNEROS</t>
        </is>
      </c>
    </row>
    <row r="248">
      <c r="Y248" s="289" t="inlineStr">
        <is>
          <t>CIUDAD BOLÍVAR</t>
        </is>
      </c>
      <c r="Z248" s="289" t="inlineStr">
        <is>
          <t>05101</t>
        </is>
      </c>
      <c r="AA248" s="289" t="inlineStr">
        <is>
          <t>Antioquia</t>
        </is>
      </c>
      <c r="AB248" s="289" t="inlineStr">
        <is>
          <t>CIUDAD BOLÍVAR</t>
        </is>
      </c>
    </row>
    <row r="249">
      <c r="Y249" s="289" t="inlineStr">
        <is>
          <t>CLEMENCIA</t>
        </is>
      </c>
      <c r="Z249" s="289" t="inlineStr">
        <is>
          <t>13222</t>
        </is>
      </c>
      <c r="AA249" s="289" t="inlineStr">
        <is>
          <t>Bolívar</t>
        </is>
      </c>
      <c r="AB249" s="289" t="inlineStr">
        <is>
          <t>CLEMENCIA</t>
        </is>
      </c>
    </row>
    <row r="250">
      <c r="Y250" s="289" t="inlineStr">
        <is>
          <t>COCONUCO</t>
        </is>
      </c>
      <c r="Z250" s="289" t="inlineStr">
        <is>
          <t>19585</t>
        </is>
      </c>
      <c r="AA250" s="289" t="inlineStr">
        <is>
          <t>Cauca</t>
        </is>
      </c>
      <c r="AB250" s="289" t="inlineStr">
        <is>
          <t>COCONUCO</t>
        </is>
      </c>
    </row>
    <row r="251">
      <c r="Y251" s="289" t="inlineStr">
        <is>
          <t>COCORNÁ</t>
        </is>
      </c>
      <c r="Z251" s="289" t="inlineStr">
        <is>
          <t>05197</t>
        </is>
      </c>
      <c r="AA251" s="289" t="inlineStr">
        <is>
          <t>Antioquia</t>
        </is>
      </c>
      <c r="AB251" s="289" t="inlineStr">
        <is>
          <t>COCORNÁ</t>
        </is>
      </c>
    </row>
    <row r="252">
      <c r="Y252" s="289" t="inlineStr">
        <is>
          <t>COELLO</t>
        </is>
      </c>
      <c r="Z252" s="289" t="inlineStr">
        <is>
          <t>73200</t>
        </is>
      </c>
      <c r="AA252" s="289" t="inlineStr">
        <is>
          <t>Tolima</t>
        </is>
      </c>
      <c r="AB252" s="289" t="inlineStr">
        <is>
          <t>COELLO</t>
        </is>
      </c>
    </row>
    <row r="253">
      <c r="Y253" s="289" t="inlineStr">
        <is>
          <t>COGUA</t>
        </is>
      </c>
      <c r="Z253" s="289" t="inlineStr">
        <is>
          <t>25200</t>
        </is>
      </c>
      <c r="AA253" s="289" t="inlineStr">
        <is>
          <t>Cundinamarca</t>
        </is>
      </c>
      <c r="AB253" s="289" t="inlineStr">
        <is>
          <t>COGUA</t>
        </is>
      </c>
    </row>
    <row r="254">
      <c r="Y254" s="289" t="inlineStr">
        <is>
          <t>COLOMBIA</t>
        </is>
      </c>
      <c r="Z254" s="289" t="inlineStr">
        <is>
          <t>41206</t>
        </is>
      </c>
      <c r="AA254" s="289" t="inlineStr">
        <is>
          <t>Huila</t>
        </is>
      </c>
      <c r="AB254" s="289" t="inlineStr">
        <is>
          <t>COLOMBIA</t>
        </is>
      </c>
    </row>
    <row r="255">
      <c r="Y255" s="289" t="inlineStr">
        <is>
          <t>COLÓN</t>
        </is>
      </c>
      <c r="Z255" s="289" t="inlineStr">
        <is>
          <t>86219</t>
        </is>
      </c>
      <c r="AA255" s="289" t="inlineStr">
        <is>
          <t>Putumayo</t>
        </is>
      </c>
      <c r="AB255" s="289" t="inlineStr">
        <is>
          <t>COLÓN</t>
        </is>
      </c>
    </row>
    <row r="256">
      <c r="Y256" s="289" t="inlineStr">
        <is>
          <t>CÓMBITA</t>
        </is>
      </c>
      <c r="Z256" s="289" t="inlineStr">
        <is>
          <t>15204</t>
        </is>
      </c>
      <c r="AA256" s="289" t="inlineStr">
        <is>
          <t>Boyacá</t>
        </is>
      </c>
      <c r="AB256" s="289" t="inlineStr">
        <is>
          <t>CÓMBITA</t>
        </is>
      </c>
    </row>
    <row r="257">
      <c r="Y257" s="297" t="inlineStr">
        <is>
          <t>CONCEPCIÓN (AN)</t>
        </is>
      </c>
      <c r="Z257" s="289" t="inlineStr">
        <is>
          <t>05206</t>
        </is>
      </c>
      <c r="AA257" s="289" t="inlineStr">
        <is>
          <t>Antioquia</t>
        </is>
      </c>
      <c r="AB257" s="297" t="inlineStr">
        <is>
          <t>CONCEPCIÓN (AN)</t>
        </is>
      </c>
    </row>
    <row r="258">
      <c r="Y258" s="297" t="inlineStr">
        <is>
          <t>CONCEPCIÓN (SA)</t>
        </is>
      </c>
      <c r="Z258" s="289" t="inlineStr">
        <is>
          <t>68207</t>
        </is>
      </c>
      <c r="AA258" s="289" t="inlineStr">
        <is>
          <t>Santander</t>
        </is>
      </c>
      <c r="AB258" s="297" t="inlineStr">
        <is>
          <t>CONCEPCIÓN (SA)</t>
        </is>
      </c>
    </row>
    <row r="259">
      <c r="Y259" s="297" t="inlineStr">
        <is>
          <t>CONCORDIA (AN)</t>
        </is>
      </c>
      <c r="Z259" s="289" t="inlineStr">
        <is>
          <t>05209</t>
        </is>
      </c>
      <c r="AA259" s="289" t="inlineStr">
        <is>
          <t>Antioquia</t>
        </is>
      </c>
      <c r="AB259" s="297" t="inlineStr">
        <is>
          <t>CONCORDIA (AN)</t>
        </is>
      </c>
    </row>
    <row r="260">
      <c r="Y260" s="297" t="inlineStr">
        <is>
          <t>CONCORDIA (MA)</t>
        </is>
      </c>
      <c r="Z260" s="289" t="inlineStr">
        <is>
          <t>47205</t>
        </is>
      </c>
      <c r="AA260" s="289" t="inlineStr">
        <is>
          <t>Magdalena</t>
        </is>
      </c>
      <c r="AB260" s="297" t="inlineStr">
        <is>
          <t>CONCORDIA (MA)</t>
        </is>
      </c>
    </row>
    <row r="261">
      <c r="Y261" s="289" t="inlineStr">
        <is>
          <t>CONDOTO</t>
        </is>
      </c>
      <c r="Z261" s="289" t="inlineStr">
        <is>
          <t>27205</t>
        </is>
      </c>
      <c r="AA261" s="289" t="inlineStr">
        <is>
          <t>Chocó</t>
        </is>
      </c>
      <c r="AB261" s="289" t="inlineStr">
        <is>
          <t>CONDOTO</t>
        </is>
      </c>
    </row>
    <row r="262">
      <c r="Y262" s="289" t="inlineStr">
        <is>
          <t>CONFINES</t>
        </is>
      </c>
      <c r="Z262" s="289" t="inlineStr">
        <is>
          <t>68209</t>
        </is>
      </c>
      <c r="AA262" s="289" t="inlineStr">
        <is>
          <t>Santander</t>
        </is>
      </c>
      <c r="AB262" s="289" t="inlineStr">
        <is>
          <t>CONFINES</t>
        </is>
      </c>
    </row>
    <row r="263">
      <c r="Y263" s="289" t="inlineStr">
        <is>
          <t>CONSACA</t>
        </is>
      </c>
      <c r="Z263" s="289" t="inlineStr">
        <is>
          <t>52207</t>
        </is>
      </c>
      <c r="AA263" s="289" t="inlineStr">
        <is>
          <t>Nariño</t>
        </is>
      </c>
      <c r="AB263" s="289" t="inlineStr">
        <is>
          <t>CONSACA</t>
        </is>
      </c>
    </row>
    <row r="264">
      <c r="Y264" s="289" t="inlineStr">
        <is>
          <t>CONTADERO</t>
        </is>
      </c>
      <c r="Z264" s="289" t="inlineStr">
        <is>
          <t>52210</t>
        </is>
      </c>
      <c r="AA264" s="289" t="inlineStr">
        <is>
          <t>Nariño</t>
        </is>
      </c>
      <c r="AB264" s="289" t="inlineStr">
        <is>
          <t>CONTADERO</t>
        </is>
      </c>
    </row>
    <row r="265">
      <c r="Y265" s="289" t="inlineStr">
        <is>
          <t>CONTRATACIÓN</t>
        </is>
      </c>
      <c r="Z265" s="289" t="inlineStr">
        <is>
          <t>68211</t>
        </is>
      </c>
      <c r="AA265" s="289" t="inlineStr">
        <is>
          <t>Santander</t>
        </is>
      </c>
      <c r="AB265" s="289" t="inlineStr">
        <is>
          <t>CONTRATACIÓN</t>
        </is>
      </c>
    </row>
    <row r="266">
      <c r="Y266" s="289" t="inlineStr">
        <is>
          <t>CONVENCIÓN</t>
        </is>
      </c>
      <c r="Z266" s="289" t="inlineStr">
        <is>
          <t>54206</t>
        </is>
      </c>
      <c r="AA266" s="289" t="inlineStr">
        <is>
          <t>Norte de Santander</t>
        </is>
      </c>
      <c r="AB266" s="289" t="inlineStr">
        <is>
          <t>CONVENCIÓN</t>
        </is>
      </c>
    </row>
    <row r="267">
      <c r="Y267" s="289" t="inlineStr">
        <is>
          <t>COPACABANA</t>
        </is>
      </c>
      <c r="Z267" s="289" t="inlineStr">
        <is>
          <t>05212</t>
        </is>
      </c>
      <c r="AA267" s="289" t="inlineStr">
        <is>
          <t>Antioquia</t>
        </is>
      </c>
      <c r="AB267" s="289" t="inlineStr">
        <is>
          <t>COPACABANA</t>
        </is>
      </c>
    </row>
    <row r="268">
      <c r="Y268" s="289" t="inlineStr">
        <is>
          <t>COPER</t>
        </is>
      </c>
      <c r="Z268" s="289" t="inlineStr">
        <is>
          <t>15212</t>
        </is>
      </c>
      <c r="AA268" s="289" t="inlineStr">
        <is>
          <t>Boyacá</t>
        </is>
      </c>
      <c r="AB268" s="289" t="inlineStr">
        <is>
          <t>COPER</t>
        </is>
      </c>
    </row>
    <row r="269">
      <c r="Y269" s="297" t="inlineStr">
        <is>
          <t>CÓRDOBA (BO)</t>
        </is>
      </c>
      <c r="Z269" s="289" t="inlineStr">
        <is>
          <t>13212</t>
        </is>
      </c>
      <c r="AA269" s="289" t="inlineStr">
        <is>
          <t>Bolívar</t>
        </is>
      </c>
      <c r="AB269" s="297" t="inlineStr">
        <is>
          <t>CÓRDOBA (BO)</t>
        </is>
      </c>
    </row>
    <row r="270">
      <c r="Y270" s="297" t="inlineStr">
        <is>
          <t>CÓRDOBA (NA)</t>
        </is>
      </c>
      <c r="Z270" s="289" t="inlineStr">
        <is>
          <t>52215</t>
        </is>
      </c>
      <c r="AA270" s="289" t="inlineStr">
        <is>
          <t>Nariño</t>
        </is>
      </c>
      <c r="AB270" s="297" t="inlineStr">
        <is>
          <t>CÓRDOBA (NA)</t>
        </is>
      </c>
    </row>
    <row r="271">
      <c r="Y271" s="297" t="inlineStr">
        <is>
          <t>CÓRDOBA (QU)</t>
        </is>
      </c>
      <c r="Z271" s="289" t="inlineStr">
        <is>
          <t>63212</t>
        </is>
      </c>
      <c r="AA271" s="289" t="inlineStr">
        <is>
          <t>Quindio</t>
        </is>
      </c>
      <c r="AB271" s="297" t="inlineStr">
        <is>
          <t>CÓRDOBA (QU)</t>
        </is>
      </c>
    </row>
    <row r="272">
      <c r="Y272" s="289" t="inlineStr">
        <is>
          <t>CORINTO</t>
        </is>
      </c>
      <c r="Z272" s="289" t="inlineStr">
        <is>
          <t>19212</t>
        </is>
      </c>
      <c r="AA272" s="289" t="inlineStr">
        <is>
          <t>Cauca</t>
        </is>
      </c>
      <c r="AB272" s="289" t="inlineStr">
        <is>
          <t>CORINTO</t>
        </is>
      </c>
    </row>
    <row r="273">
      <c r="Y273" s="289" t="inlineStr">
        <is>
          <t>COROMORO</t>
        </is>
      </c>
      <c r="Z273" s="289" t="inlineStr">
        <is>
          <t>68217</t>
        </is>
      </c>
      <c r="AA273" s="289" t="inlineStr">
        <is>
          <t>Santander</t>
        </is>
      </c>
      <c r="AB273" s="289" t="inlineStr">
        <is>
          <t>COROMORO</t>
        </is>
      </c>
    </row>
    <row r="274">
      <c r="Y274" s="289" t="inlineStr">
        <is>
          <t>COROZAL</t>
        </is>
      </c>
      <c r="Z274" s="289" t="inlineStr">
        <is>
          <t>70215</t>
        </is>
      </c>
      <c r="AA274" s="289" t="inlineStr">
        <is>
          <t>Sucre</t>
        </is>
      </c>
      <c r="AB274" s="289" t="inlineStr">
        <is>
          <t>COROZAL</t>
        </is>
      </c>
    </row>
    <row r="275">
      <c r="Y275" s="289" t="inlineStr">
        <is>
          <t>CORRALES</t>
        </is>
      </c>
      <c r="Z275" s="289" t="inlineStr">
        <is>
          <t>15215</t>
        </is>
      </c>
      <c r="AA275" s="289" t="inlineStr">
        <is>
          <t>Boyacá</t>
        </is>
      </c>
      <c r="AB275" s="289" t="inlineStr">
        <is>
          <t>CORRALES</t>
        </is>
      </c>
    </row>
    <row r="276">
      <c r="Y276" s="289" t="inlineStr">
        <is>
          <t>COTA</t>
        </is>
      </c>
      <c r="Z276" s="289" t="inlineStr">
        <is>
          <t>25214</t>
        </is>
      </c>
      <c r="AA276" s="289" t="inlineStr">
        <is>
          <t>Cundinamarca</t>
        </is>
      </c>
      <c r="AB276" s="289" t="inlineStr">
        <is>
          <t>COTA</t>
        </is>
      </c>
    </row>
    <row r="277">
      <c r="Y277" s="289" t="inlineStr">
        <is>
          <t>COTORRA</t>
        </is>
      </c>
      <c r="Z277" s="289" t="inlineStr">
        <is>
          <t>23300</t>
        </is>
      </c>
      <c r="AA277" s="289" t="inlineStr">
        <is>
          <t>Córdoba</t>
        </is>
      </c>
      <c r="AB277" s="289" t="inlineStr">
        <is>
          <t>COTORRA</t>
        </is>
      </c>
    </row>
    <row r="278">
      <c r="Y278" s="289" t="inlineStr">
        <is>
          <t>COVARACHÍA</t>
        </is>
      </c>
      <c r="Z278" s="289" t="inlineStr">
        <is>
          <t>15218</t>
        </is>
      </c>
      <c r="AA278" s="289" t="inlineStr">
        <is>
          <t>Boyacá</t>
        </is>
      </c>
      <c r="AB278" s="289" t="inlineStr">
        <is>
          <t>COVARACHÍA</t>
        </is>
      </c>
    </row>
    <row r="279">
      <c r="Y279" s="289" t="inlineStr">
        <is>
          <t>COVEÑAS</t>
        </is>
      </c>
      <c r="Z279" s="289" t="inlineStr">
        <is>
          <t>70221</t>
        </is>
      </c>
      <c r="AA279" s="289" t="inlineStr">
        <is>
          <t>Sucre</t>
        </is>
      </c>
      <c r="AB279" s="289" t="inlineStr">
        <is>
          <t>COVEÑAS</t>
        </is>
      </c>
    </row>
    <row r="280">
      <c r="Y280" s="289" t="inlineStr">
        <is>
          <t>COYAIMA</t>
        </is>
      </c>
      <c r="Z280" s="289" t="inlineStr">
        <is>
          <t>73217</t>
        </is>
      </c>
      <c r="AA280" s="289" t="inlineStr">
        <is>
          <t>Tolima</t>
        </is>
      </c>
      <c r="AB280" s="289" t="inlineStr">
        <is>
          <t>COYAIMA</t>
        </is>
      </c>
    </row>
    <row r="281">
      <c r="Y281" s="289" t="inlineStr">
        <is>
          <t>CRAVO NORTE</t>
        </is>
      </c>
      <c r="Z281" s="289" t="inlineStr">
        <is>
          <t>81220</t>
        </is>
      </c>
      <c r="AA281" s="289" t="inlineStr">
        <is>
          <t>Arauca</t>
        </is>
      </c>
      <c r="AB281" s="289" t="inlineStr">
        <is>
          <t>CRAVO NORTE</t>
        </is>
      </c>
    </row>
    <row r="282">
      <c r="Y282" s="289" t="inlineStr">
        <is>
          <t>CUBARÁ</t>
        </is>
      </c>
      <c r="Z282" s="289" t="inlineStr">
        <is>
          <t>15223</t>
        </is>
      </c>
      <c r="AA282" s="289" t="inlineStr">
        <is>
          <t>Boyacá</t>
        </is>
      </c>
      <c r="AB282" s="289" t="inlineStr">
        <is>
          <t>CUBARÁ</t>
        </is>
      </c>
    </row>
    <row r="283">
      <c r="Y283" s="289" t="inlineStr">
        <is>
          <t>CUBARRAL</t>
        </is>
      </c>
      <c r="Z283" s="289" t="inlineStr">
        <is>
          <t>50223</t>
        </is>
      </c>
      <c r="AA283" s="289" t="inlineStr">
        <is>
          <t>Meta</t>
        </is>
      </c>
      <c r="AB283" s="289" t="inlineStr">
        <is>
          <t>CUBARRAL</t>
        </is>
      </c>
    </row>
    <row r="284">
      <c r="Y284" s="289" t="inlineStr">
        <is>
          <t>CUCAITA</t>
        </is>
      </c>
      <c r="Z284" s="289" t="inlineStr">
        <is>
          <t>15224</t>
        </is>
      </c>
      <c r="AA284" s="289" t="inlineStr">
        <is>
          <t>Boyacá</t>
        </is>
      </c>
      <c r="AB284" s="289" t="inlineStr">
        <is>
          <t>CUCAITA</t>
        </is>
      </c>
    </row>
    <row r="285">
      <c r="Y285" s="289" t="inlineStr">
        <is>
          <t>CUCUNUBÁ</t>
        </is>
      </c>
      <c r="Z285" s="289" t="inlineStr">
        <is>
          <t>25224</t>
        </is>
      </c>
      <c r="AA285" s="289" t="inlineStr">
        <is>
          <t>Cundinamarca</t>
        </is>
      </c>
      <c r="AB285" s="289" t="inlineStr">
        <is>
          <t>CUCUNUBÁ</t>
        </is>
      </c>
    </row>
    <row r="286">
      <c r="Y286" s="289" t="inlineStr">
        <is>
          <t>CUCUTILLA</t>
        </is>
      </c>
      <c r="Z286" s="289" t="inlineStr">
        <is>
          <t>54223</t>
        </is>
      </c>
      <c r="AA286" s="289" t="inlineStr">
        <is>
          <t>Norte de Santander</t>
        </is>
      </c>
      <c r="AB286" s="289" t="inlineStr">
        <is>
          <t>CUCUTILLA</t>
        </is>
      </c>
    </row>
    <row r="287">
      <c r="Y287" s="289" t="inlineStr">
        <is>
          <t>CUÍTIVA</t>
        </is>
      </c>
      <c r="Z287" s="289" t="inlineStr">
        <is>
          <t>15226</t>
        </is>
      </c>
      <c r="AA287" s="289" t="inlineStr">
        <is>
          <t>Boyacá</t>
        </is>
      </c>
      <c r="AB287" s="289" t="inlineStr">
        <is>
          <t>CUÍTIVA</t>
        </is>
      </c>
    </row>
    <row r="288">
      <c r="Y288" s="289" t="inlineStr">
        <is>
          <t>CUMARAL</t>
        </is>
      </c>
      <c r="Z288" s="289" t="inlineStr">
        <is>
          <t>50226</t>
        </is>
      </c>
      <c r="AA288" s="289" t="inlineStr">
        <is>
          <t>Meta</t>
        </is>
      </c>
      <c r="AB288" s="289" t="inlineStr">
        <is>
          <t>CUMARAL</t>
        </is>
      </c>
    </row>
    <row r="289">
      <c r="Y289" s="289" t="inlineStr">
        <is>
          <t>CUMARIBO</t>
        </is>
      </c>
      <c r="Z289" s="289" t="inlineStr">
        <is>
          <t>99773</t>
        </is>
      </c>
      <c r="AA289" s="289" t="inlineStr">
        <is>
          <t>Vichada</t>
        </is>
      </c>
      <c r="AB289" s="289" t="inlineStr">
        <is>
          <t>CUMARIBO</t>
        </is>
      </c>
    </row>
    <row r="290">
      <c r="Y290" s="289" t="inlineStr">
        <is>
          <t>CUMBAL</t>
        </is>
      </c>
      <c r="Z290" s="289" t="inlineStr">
        <is>
          <t>52227</t>
        </is>
      </c>
      <c r="AA290" s="289" t="inlineStr">
        <is>
          <t>Nariño</t>
        </is>
      </c>
      <c r="AB290" s="289" t="inlineStr">
        <is>
          <t>CUMBAL</t>
        </is>
      </c>
    </row>
    <row r="291">
      <c r="Y291" s="289" t="inlineStr">
        <is>
          <t>CUMBITARA</t>
        </is>
      </c>
      <c r="Z291" s="289" t="inlineStr">
        <is>
          <t>52233</t>
        </is>
      </c>
      <c r="AA291" s="289" t="inlineStr">
        <is>
          <t>Nariño</t>
        </is>
      </c>
      <c r="AB291" s="289" t="inlineStr">
        <is>
          <t>CUMBITARA</t>
        </is>
      </c>
    </row>
    <row r="292">
      <c r="Y292" s="289" t="inlineStr">
        <is>
          <t>CUNDAY</t>
        </is>
      </c>
      <c r="Z292" s="289" t="inlineStr">
        <is>
          <t>73226</t>
        </is>
      </c>
      <c r="AA292" s="289" t="inlineStr">
        <is>
          <t>Tolima</t>
        </is>
      </c>
      <c r="AB292" s="289" t="inlineStr">
        <is>
          <t>CUNDAY</t>
        </is>
      </c>
    </row>
    <row r="293">
      <c r="Y293" s="289" t="inlineStr">
        <is>
          <t>CURBARADÓ</t>
        </is>
      </c>
      <c r="Z293" s="289" t="inlineStr">
        <is>
          <t>27150</t>
        </is>
      </c>
      <c r="AA293" s="289" t="inlineStr">
        <is>
          <t>Chocó</t>
        </is>
      </c>
      <c r="AB293" s="289" t="inlineStr">
        <is>
          <t>CURBARADÓ</t>
        </is>
      </c>
    </row>
    <row r="294">
      <c r="Y294" s="289" t="inlineStr">
        <is>
          <t>CURILLO</t>
        </is>
      </c>
      <c r="Z294" s="289" t="inlineStr">
        <is>
          <t>18205</t>
        </is>
      </c>
      <c r="AA294" s="289" t="inlineStr">
        <is>
          <t>Caquetá</t>
        </is>
      </c>
      <c r="AB294" s="289" t="inlineStr">
        <is>
          <t>CURILLO</t>
        </is>
      </c>
    </row>
    <row r="295">
      <c r="Y295" s="289" t="inlineStr">
        <is>
          <t>CURITÍ</t>
        </is>
      </c>
      <c r="Z295" s="289" t="inlineStr">
        <is>
          <t>68229</t>
        </is>
      </c>
      <c r="AA295" s="289" t="inlineStr">
        <is>
          <t>Santander</t>
        </is>
      </c>
      <c r="AB295" s="289" t="inlineStr">
        <is>
          <t>CURITÍ</t>
        </is>
      </c>
    </row>
    <row r="296">
      <c r="Y296" s="289" t="inlineStr">
        <is>
          <t>CURUMANÍ</t>
        </is>
      </c>
      <c r="Z296" s="289" t="inlineStr">
        <is>
          <t>20228</t>
        </is>
      </c>
      <c r="AA296" s="289" t="inlineStr">
        <is>
          <t>Cesar</t>
        </is>
      </c>
      <c r="AB296" s="289" t="inlineStr">
        <is>
          <t>CURUMANÍ</t>
        </is>
      </c>
    </row>
    <row r="297">
      <c r="Y297" s="289" t="inlineStr">
        <is>
          <t>DABEIBA</t>
        </is>
      </c>
      <c r="Z297" s="289" t="inlineStr">
        <is>
          <t>05234</t>
        </is>
      </c>
      <c r="AA297" s="289" t="inlineStr">
        <is>
          <t>Antioquia</t>
        </is>
      </c>
      <c r="AB297" s="289" t="inlineStr">
        <is>
          <t>DABEIBA</t>
        </is>
      </c>
    </row>
    <row r="298">
      <c r="Y298" s="289" t="inlineStr">
        <is>
          <t>DAGUA</t>
        </is>
      </c>
      <c r="Z298" s="289" t="inlineStr">
        <is>
          <t>76233</t>
        </is>
      </c>
      <c r="AA298" s="289" t="inlineStr">
        <is>
          <t>Valle del Cauca</t>
        </is>
      </c>
      <c r="AB298" s="289" t="inlineStr">
        <is>
          <t>DAGUA</t>
        </is>
      </c>
    </row>
    <row r="299">
      <c r="Y299" s="289" t="inlineStr">
        <is>
          <t>DARIÉN</t>
        </is>
      </c>
      <c r="Z299" s="289" t="inlineStr">
        <is>
          <t>76126</t>
        </is>
      </c>
      <c r="AA299" s="289" t="inlineStr">
        <is>
          <t>Valle del Cauca</t>
        </is>
      </c>
      <c r="AB299" s="289" t="inlineStr">
        <is>
          <t>DARIÉN</t>
        </is>
      </c>
    </row>
    <row r="300">
      <c r="Y300" s="289" t="inlineStr">
        <is>
          <t>DIBULLA</t>
        </is>
      </c>
      <c r="Z300" s="289" t="inlineStr">
        <is>
          <t>44090</t>
        </is>
      </c>
      <c r="AA300" s="289" t="inlineStr">
        <is>
          <t>La Guajira</t>
        </is>
      </c>
      <c r="AB300" s="289" t="inlineStr">
        <is>
          <t>DIBULLA</t>
        </is>
      </c>
    </row>
    <row r="301">
      <c r="Y301" s="289" t="inlineStr">
        <is>
          <t>DISTRACCIÓN</t>
        </is>
      </c>
      <c r="Z301" s="289" t="inlineStr">
        <is>
          <t>44098</t>
        </is>
      </c>
      <c r="AA301" s="289" t="inlineStr">
        <is>
          <t>La Guajira</t>
        </is>
      </c>
      <c r="AB301" s="289" t="inlineStr">
        <is>
          <t>DISTRACCIÓN</t>
        </is>
      </c>
    </row>
    <row r="302">
      <c r="Y302" s="289" t="inlineStr">
        <is>
          <t>DISTRITO ESPECIAL, INDUSTRIAL Y PORTUARIO DE BARRANQUILLA</t>
        </is>
      </c>
      <c r="Z302" s="289" t="inlineStr">
        <is>
          <t>08001</t>
        </is>
      </c>
      <c r="AA302" s="289" t="inlineStr">
        <is>
          <t>Atlántico</t>
        </is>
      </c>
      <c r="AB302" s="289" t="inlineStr">
        <is>
          <t>DISTRITO ESPECIAL, INDUSTRIAL Y PORTUARIO DE BARRANQUILLA</t>
        </is>
      </c>
    </row>
    <row r="303">
      <c r="Y303" s="289" t="inlineStr">
        <is>
          <t>DISTRITO TURÍSTICO Y CULTURAL DE CARTAGENA DE INDIAS</t>
        </is>
      </c>
      <c r="Z303" s="289" t="inlineStr">
        <is>
          <t>13001</t>
        </is>
      </c>
      <c r="AA303" s="289" t="inlineStr">
        <is>
          <t>Bolívar</t>
        </is>
      </c>
      <c r="AB303" s="289" t="inlineStr">
        <is>
          <t>DISTRITO TURÍSTICO Y CULTURAL DE CARTAGENA DE INDIAS</t>
        </is>
      </c>
    </row>
    <row r="304">
      <c r="Y304" s="289" t="inlineStr">
        <is>
          <t>DISTRITO TURÍSTICO, CULTURAL E HISTÓRICO DE SANTA MARTA</t>
        </is>
      </c>
      <c r="Z304" s="289" t="inlineStr">
        <is>
          <t>47001</t>
        </is>
      </c>
      <c r="AA304" s="289" t="inlineStr">
        <is>
          <t>Magdalena</t>
        </is>
      </c>
      <c r="AB304" s="289" t="inlineStr">
        <is>
          <t>DISTRITO TURÍSTICO, CULTURAL E HISTÓRICO DE SANTA MARTA</t>
        </is>
      </c>
    </row>
    <row r="305">
      <c r="Y305" s="289" t="inlineStr">
        <is>
          <t>DOLORES</t>
        </is>
      </c>
      <c r="Z305" s="289" t="inlineStr">
        <is>
          <t>73236</t>
        </is>
      </c>
      <c r="AA305" s="289" t="inlineStr">
        <is>
          <t>Tolima</t>
        </is>
      </c>
      <c r="AB305" s="289" t="inlineStr">
        <is>
          <t>DOLORES</t>
        </is>
      </c>
    </row>
    <row r="306">
      <c r="Y306" s="289" t="inlineStr">
        <is>
          <t>DON MATÍAS</t>
        </is>
      </c>
      <c r="Z306" s="289" t="inlineStr">
        <is>
          <t>05237</t>
        </is>
      </c>
      <c r="AA306" s="289" t="inlineStr">
        <is>
          <t>Antioquia</t>
        </is>
      </c>
      <c r="AB306" s="289" t="inlineStr">
        <is>
          <t>DON MATÍAS</t>
        </is>
      </c>
    </row>
    <row r="307">
      <c r="Y307" s="289" t="inlineStr">
        <is>
          <t>DOSQUEBRADAS</t>
        </is>
      </c>
      <c r="Z307" s="289" t="inlineStr">
        <is>
          <t>66170</t>
        </is>
      </c>
      <c r="AA307" s="289" t="inlineStr">
        <is>
          <t>Risaralda</t>
        </is>
      </c>
      <c r="AB307" s="289" t="inlineStr">
        <is>
          <t>DOSQUEBRADAS</t>
        </is>
      </c>
    </row>
    <row r="308">
      <c r="Y308" s="289" t="inlineStr">
        <is>
          <t>DUITAMA</t>
        </is>
      </c>
      <c r="Z308" s="289" t="inlineStr">
        <is>
          <t>15238</t>
        </is>
      </c>
      <c r="AA308" s="289" t="inlineStr">
        <is>
          <t>Boyacá</t>
        </is>
      </c>
      <c r="AB308" s="289" t="inlineStr">
        <is>
          <t>DUITAMA</t>
        </is>
      </c>
    </row>
    <row r="309">
      <c r="Y309" s="289" t="inlineStr">
        <is>
          <t>DURANIA</t>
        </is>
      </c>
      <c r="Z309" s="289" t="inlineStr">
        <is>
          <t>54239</t>
        </is>
      </c>
      <c r="AA309" s="289" t="inlineStr">
        <is>
          <t>Norte de Santander</t>
        </is>
      </c>
      <c r="AB309" s="289" t="inlineStr">
        <is>
          <t>DURANIA</t>
        </is>
      </c>
    </row>
    <row r="310">
      <c r="Y310" s="289" t="inlineStr">
        <is>
          <t>EBÉJICO</t>
        </is>
      </c>
      <c r="Z310" s="289" t="inlineStr">
        <is>
          <t>05240</t>
        </is>
      </c>
      <c r="AA310" s="289" t="inlineStr">
        <is>
          <t>Antioquia</t>
        </is>
      </c>
      <c r="AB310" s="289" t="inlineStr">
        <is>
          <t>EBÉJICO</t>
        </is>
      </c>
    </row>
    <row r="311">
      <c r="Y311" s="289" t="inlineStr">
        <is>
          <t>EL ÁGUILA</t>
        </is>
      </c>
      <c r="Z311" s="289" t="inlineStr">
        <is>
          <t>76243</t>
        </is>
      </c>
      <c r="AA311" s="289" t="inlineStr">
        <is>
          <t>Valle del Cauca</t>
        </is>
      </c>
      <c r="AB311" s="289" t="inlineStr">
        <is>
          <t>EL ÁGUILA</t>
        </is>
      </c>
    </row>
    <row r="312">
      <c r="Y312" s="289" t="inlineStr">
        <is>
          <t>EL BAGRE</t>
        </is>
      </c>
      <c r="Z312" s="289" t="inlineStr">
        <is>
          <t>05250</t>
        </is>
      </c>
      <c r="AA312" s="289" t="inlineStr">
        <is>
          <t>Antioquia</t>
        </is>
      </c>
      <c r="AB312" s="289" t="inlineStr">
        <is>
          <t>EL BAGRE</t>
        </is>
      </c>
    </row>
    <row r="313">
      <c r="Y313" s="289" t="inlineStr">
        <is>
          <t>EL BANCO</t>
        </is>
      </c>
      <c r="Z313" s="289" t="inlineStr">
        <is>
          <t>47245</t>
        </is>
      </c>
      <c r="AA313" s="289" t="inlineStr">
        <is>
          <t>Magdalena</t>
        </is>
      </c>
      <c r="AB313" s="289" t="inlineStr">
        <is>
          <t>EL BANCO</t>
        </is>
      </c>
    </row>
    <row r="314">
      <c r="Y314" s="289" t="inlineStr">
        <is>
          <t>EL BORDO</t>
        </is>
      </c>
      <c r="Z314" s="289" t="inlineStr">
        <is>
          <t>19532</t>
        </is>
      </c>
      <c r="AA314" s="289" t="inlineStr">
        <is>
          <t>Cauca</t>
        </is>
      </c>
      <c r="AB314" s="289" t="inlineStr">
        <is>
          <t>EL BORDO</t>
        </is>
      </c>
    </row>
    <row r="315">
      <c r="Y315" s="289" t="inlineStr">
        <is>
          <t>EL CAIRO</t>
        </is>
      </c>
      <c r="Z315" s="289" t="inlineStr">
        <is>
          <t>76246</t>
        </is>
      </c>
      <c r="AA315" s="289" t="inlineStr">
        <is>
          <t>Valle del Cauca</t>
        </is>
      </c>
      <c r="AB315" s="289" t="inlineStr">
        <is>
          <t>EL CAIRO</t>
        </is>
      </c>
    </row>
    <row r="316">
      <c r="Y316" s="289" t="inlineStr">
        <is>
          <t>EL CALVARIO</t>
        </is>
      </c>
      <c r="Z316" s="289" t="inlineStr">
        <is>
          <t>50245</t>
        </is>
      </c>
      <c r="AA316" s="289" t="inlineStr">
        <is>
          <t>Meta</t>
        </is>
      </c>
      <c r="AB316" s="289" t="inlineStr">
        <is>
          <t>EL CALVARIO</t>
        </is>
      </c>
    </row>
    <row r="317">
      <c r="Y317" s="289" t="inlineStr">
        <is>
          <t>EL CARMEN</t>
        </is>
      </c>
      <c r="Z317" s="289" t="inlineStr">
        <is>
          <t>54245</t>
        </is>
      </c>
      <c r="AA317" s="289" t="inlineStr">
        <is>
          <t>Norte de Santander</t>
        </is>
      </c>
      <c r="AB317" s="289" t="inlineStr">
        <is>
          <t>EL CARMEN</t>
        </is>
      </c>
    </row>
    <row r="318">
      <c r="Y318" s="289" t="inlineStr">
        <is>
          <t>EL CARMEN DE ATRATO</t>
        </is>
      </c>
      <c r="Z318" s="289" t="inlineStr">
        <is>
          <t>27245</t>
        </is>
      </c>
      <c r="AA318" s="289" t="inlineStr">
        <is>
          <t>Chocó</t>
        </is>
      </c>
      <c r="AB318" s="289" t="inlineStr">
        <is>
          <t>EL CARMEN DE ATRATO</t>
        </is>
      </c>
    </row>
    <row r="319">
      <c r="Y319" s="289" t="inlineStr">
        <is>
          <t>EL CARMEN DE BOLÍVAR</t>
        </is>
      </c>
      <c r="Z319" s="289" t="inlineStr">
        <is>
          <t>13244</t>
        </is>
      </c>
      <c r="AA319" s="289" t="inlineStr">
        <is>
          <t>Bolívar</t>
        </is>
      </c>
      <c r="AB319" s="289" t="inlineStr">
        <is>
          <t>EL CARMEN DE BOLÍVAR</t>
        </is>
      </c>
    </row>
    <row r="320">
      <c r="Y320" s="289" t="inlineStr">
        <is>
          <t>EL CARMEN DE CHUCURÍ</t>
        </is>
      </c>
      <c r="Z320" s="289" t="inlineStr">
        <is>
          <t>68235</t>
        </is>
      </c>
      <c r="AA320" s="289" t="inlineStr">
        <is>
          <t>Santander</t>
        </is>
      </c>
      <c r="AB320" s="289" t="inlineStr">
        <is>
          <t>EL CARMEN DE CHUCURÍ</t>
        </is>
      </c>
    </row>
    <row r="321">
      <c r="Y321" s="289" t="inlineStr">
        <is>
          <t>EL CARMEN DE VIBORAL</t>
        </is>
      </c>
      <c r="Z321" s="289" t="inlineStr">
        <is>
          <t>05148</t>
        </is>
      </c>
      <c r="AA321" s="289" t="inlineStr">
        <is>
          <t>Antioquia</t>
        </is>
      </c>
      <c r="AB321" s="289" t="inlineStr">
        <is>
          <t>EL CARMEN DE VIBORAL</t>
        </is>
      </c>
    </row>
    <row r="322">
      <c r="Y322" s="289" t="inlineStr">
        <is>
          <t>EL CASTILLO</t>
        </is>
      </c>
      <c r="Z322" s="289" t="inlineStr">
        <is>
          <t>50251</t>
        </is>
      </c>
      <c r="AA322" s="289" t="inlineStr">
        <is>
          <t>Meta</t>
        </is>
      </c>
      <c r="AB322" s="289" t="inlineStr">
        <is>
          <t>EL CASTILLO</t>
        </is>
      </c>
    </row>
    <row r="323">
      <c r="Y323" s="289" t="inlineStr">
        <is>
          <t>EL CERRITO</t>
        </is>
      </c>
      <c r="Z323" s="289" t="inlineStr">
        <is>
          <t>76248</t>
        </is>
      </c>
      <c r="AA323" s="289" t="inlineStr">
        <is>
          <t>Valle del Cauca</t>
        </is>
      </c>
      <c r="AB323" s="289" t="inlineStr">
        <is>
          <t>EL CERRITO</t>
        </is>
      </c>
    </row>
    <row r="324">
      <c r="Y324" s="289" t="inlineStr">
        <is>
          <t>EL CHARCO</t>
        </is>
      </c>
      <c r="Z324" s="289" t="inlineStr">
        <is>
          <t>52250</t>
        </is>
      </c>
      <c r="AA324" s="289" t="inlineStr">
        <is>
          <t>Nariño</t>
        </is>
      </c>
      <c r="AB324" s="289" t="inlineStr">
        <is>
          <t>EL CHARCO</t>
        </is>
      </c>
    </row>
    <row r="325">
      <c r="Y325" s="289" t="inlineStr">
        <is>
          <t>EL COCUY</t>
        </is>
      </c>
      <c r="Z325" s="289" t="inlineStr">
        <is>
          <t>15244</t>
        </is>
      </c>
      <c r="AA325" s="289" t="inlineStr">
        <is>
          <t>Boyacá</t>
        </is>
      </c>
      <c r="AB325" s="289" t="inlineStr">
        <is>
          <t>EL COCUY</t>
        </is>
      </c>
    </row>
    <row r="326">
      <c r="Y326" s="289" t="inlineStr">
        <is>
          <t>EL COLEGIO</t>
        </is>
      </c>
      <c r="Z326" s="289" t="inlineStr">
        <is>
          <t>25245</t>
        </is>
      </c>
      <c r="AA326" s="289" t="inlineStr">
        <is>
          <t>Cundinamarca</t>
        </is>
      </c>
      <c r="AB326" s="289" t="inlineStr">
        <is>
          <t>EL COLEGIO</t>
        </is>
      </c>
    </row>
    <row r="327">
      <c r="Y327" s="289" t="inlineStr">
        <is>
          <t>EL COPEY</t>
        </is>
      </c>
      <c r="Z327" s="289" t="inlineStr">
        <is>
          <t>20238</t>
        </is>
      </c>
      <c r="AA327" s="289" t="inlineStr">
        <is>
          <t>Cesar</t>
        </is>
      </c>
      <c r="AB327" s="289" t="inlineStr">
        <is>
          <t>EL COPEY</t>
        </is>
      </c>
    </row>
    <row r="328">
      <c r="Y328" s="289" t="inlineStr">
        <is>
          <t>EL DIFICIL</t>
        </is>
      </c>
      <c r="Z328" s="289" t="inlineStr">
        <is>
          <t>47058</t>
        </is>
      </c>
      <c r="AA328" s="289" t="inlineStr">
        <is>
          <t>Magdalena</t>
        </is>
      </c>
      <c r="AB328" s="289" t="inlineStr">
        <is>
          <t>EL DIFICIL</t>
        </is>
      </c>
    </row>
    <row r="329">
      <c r="Y329" s="289" t="inlineStr">
        <is>
          <t>EL DONCELLO</t>
        </is>
      </c>
      <c r="Z329" s="289" t="inlineStr">
        <is>
          <t>18247</t>
        </is>
      </c>
      <c r="AA329" s="289" t="inlineStr">
        <is>
          <t>Caquetá</t>
        </is>
      </c>
      <c r="AB329" s="289" t="inlineStr">
        <is>
          <t>EL DONCELLO</t>
        </is>
      </c>
    </row>
    <row r="330">
      <c r="Y330" s="289" t="inlineStr">
        <is>
          <t>EL DORADO</t>
        </is>
      </c>
      <c r="Z330" s="289" t="inlineStr">
        <is>
          <t>50270</t>
        </is>
      </c>
      <c r="AA330" s="289" t="inlineStr">
        <is>
          <t>Meta</t>
        </is>
      </c>
      <c r="AB330" s="289" t="inlineStr">
        <is>
          <t>EL DORADO</t>
        </is>
      </c>
    </row>
    <row r="331">
      <c r="Y331" s="289" t="inlineStr">
        <is>
          <t>EL DOVIO</t>
        </is>
      </c>
      <c r="Z331" s="289" t="inlineStr">
        <is>
          <t>76250</t>
        </is>
      </c>
      <c r="AA331" s="289" t="inlineStr">
        <is>
          <t>Valle del Cauca</t>
        </is>
      </c>
      <c r="AB331" s="289" t="inlineStr">
        <is>
          <t>EL DOVIO</t>
        </is>
      </c>
    </row>
    <row r="332">
      <c r="Y332" s="289" t="inlineStr">
        <is>
          <t>EL ENCANTO</t>
        </is>
      </c>
      <c r="Z332" s="289" t="inlineStr">
        <is>
          <t>91263</t>
        </is>
      </c>
      <c r="AA332" s="289" t="inlineStr">
        <is>
          <t>Amazonas</t>
        </is>
      </c>
      <c r="AB332" s="289" t="inlineStr">
        <is>
          <t>EL ENCANTO</t>
        </is>
      </c>
    </row>
    <row r="333">
      <c r="Y333" s="289" t="inlineStr">
        <is>
          <t>EL ESPINO</t>
        </is>
      </c>
      <c r="Z333" s="289" t="inlineStr">
        <is>
          <t>15248</t>
        </is>
      </c>
      <c r="AA333" s="289" t="inlineStr">
        <is>
          <t>Boyacá</t>
        </is>
      </c>
      <c r="AB333" s="289" t="inlineStr">
        <is>
          <t>EL ESPINO</t>
        </is>
      </c>
    </row>
    <row r="334">
      <c r="Y334" s="289" t="inlineStr">
        <is>
          <t>EL GUACAMAYO</t>
        </is>
      </c>
      <c r="Z334" s="289" t="inlineStr">
        <is>
          <t>68245</t>
        </is>
      </c>
      <c r="AA334" s="289" t="inlineStr">
        <is>
          <t>Santander</t>
        </is>
      </c>
      <c r="AB334" s="289" t="inlineStr">
        <is>
          <t>EL GUACAMAYO</t>
        </is>
      </c>
    </row>
    <row r="335">
      <c r="Y335" s="289" t="inlineStr">
        <is>
          <t>EL GUAMO</t>
        </is>
      </c>
      <c r="Z335" s="289" t="inlineStr">
        <is>
          <t>13248</t>
        </is>
      </c>
      <c r="AA335" s="289" t="inlineStr">
        <is>
          <t>Bolívar</t>
        </is>
      </c>
      <c r="AB335" s="289" t="inlineStr">
        <is>
          <t>EL GUAMO</t>
        </is>
      </c>
    </row>
    <row r="336">
      <c r="Y336" s="289" t="inlineStr">
        <is>
          <t>EL MOLINO</t>
        </is>
      </c>
      <c r="Z336" s="289" t="inlineStr">
        <is>
          <t>44110</t>
        </is>
      </c>
      <c r="AA336" s="289" t="inlineStr">
        <is>
          <t>La Guajira</t>
        </is>
      </c>
      <c r="AB336" s="289" t="inlineStr">
        <is>
          <t>EL MOLINO</t>
        </is>
      </c>
    </row>
    <row r="337">
      <c r="Y337" s="289" t="inlineStr">
        <is>
          <t>EL PASO</t>
        </is>
      </c>
      <c r="Z337" s="289" t="inlineStr">
        <is>
          <t>20250</t>
        </is>
      </c>
      <c r="AA337" s="289" t="inlineStr">
        <is>
          <t>Cesar</t>
        </is>
      </c>
      <c r="AB337" s="289" t="inlineStr">
        <is>
          <t>EL PASO</t>
        </is>
      </c>
    </row>
    <row r="338">
      <c r="Y338" s="289" t="inlineStr">
        <is>
          <t>EL PAUJIL</t>
        </is>
      </c>
      <c r="Z338" s="289" t="inlineStr">
        <is>
          <t>18256</t>
        </is>
      </c>
      <c r="AA338" s="289" t="inlineStr">
        <is>
          <t>Caquetá</t>
        </is>
      </c>
      <c r="AB338" s="289" t="inlineStr">
        <is>
          <t>EL PAUJIL</t>
        </is>
      </c>
    </row>
    <row r="339">
      <c r="Y339" s="289" t="inlineStr">
        <is>
          <t>EL PEÑOL</t>
        </is>
      </c>
      <c r="Z339" s="289" t="inlineStr">
        <is>
          <t>52254</t>
        </is>
      </c>
      <c r="AA339" s="289" t="inlineStr">
        <is>
          <t>Nariño</t>
        </is>
      </c>
      <c r="AB339" s="289" t="inlineStr">
        <is>
          <t>EL PEÑOL</t>
        </is>
      </c>
    </row>
    <row r="340">
      <c r="Y340" s="297" t="inlineStr">
        <is>
          <t>EL PEÑÓN (BO)</t>
        </is>
      </c>
      <c r="Z340" s="289" t="inlineStr">
        <is>
          <t>13268</t>
        </is>
      </c>
      <c r="AA340" s="289" t="inlineStr">
        <is>
          <t>Bolívar</t>
        </is>
      </c>
      <c r="AB340" s="297" t="inlineStr">
        <is>
          <t>EL PEÑÓN (BO)</t>
        </is>
      </c>
    </row>
    <row r="341">
      <c r="Y341" s="297" t="inlineStr">
        <is>
          <t>EL PEÑÓN (CU)</t>
        </is>
      </c>
      <c r="Z341" s="289" t="inlineStr">
        <is>
          <t>25258</t>
        </is>
      </c>
      <c r="AA341" s="289" t="inlineStr">
        <is>
          <t>Cundinamarca</t>
        </is>
      </c>
      <c r="AB341" s="297" t="inlineStr">
        <is>
          <t>EL PEÑÓN (CU)</t>
        </is>
      </c>
    </row>
    <row r="342">
      <c r="Y342" s="297" t="inlineStr">
        <is>
          <t>EL PEÑÓN (SA)</t>
        </is>
      </c>
      <c r="Z342" s="289" t="inlineStr">
        <is>
          <t>68250</t>
        </is>
      </c>
      <c r="AA342" s="289" t="inlineStr">
        <is>
          <t>Santander</t>
        </is>
      </c>
      <c r="AB342" s="297" t="inlineStr">
        <is>
          <t>EL PEÑÓN (SA)</t>
        </is>
      </c>
    </row>
    <row r="343">
      <c r="Y343" s="289" t="inlineStr">
        <is>
          <t>EL PIÑON</t>
        </is>
      </c>
      <c r="Z343" s="289" t="inlineStr">
        <is>
          <t>47258</t>
        </is>
      </c>
      <c r="AA343" s="289" t="inlineStr">
        <is>
          <t>Magdalena</t>
        </is>
      </c>
      <c r="AB343" s="289" t="inlineStr">
        <is>
          <t>EL PIÑON</t>
        </is>
      </c>
    </row>
    <row r="344">
      <c r="Y344" s="289" t="inlineStr">
        <is>
          <t>EL PLAYÓN</t>
        </is>
      </c>
      <c r="Z344" s="289" t="inlineStr">
        <is>
          <t>68255</t>
        </is>
      </c>
      <c r="AA344" s="289" t="inlineStr">
        <is>
          <t>Santander</t>
        </is>
      </c>
      <c r="AB344" s="289" t="inlineStr">
        <is>
          <t>EL PLAYÓN</t>
        </is>
      </c>
    </row>
    <row r="345">
      <c r="Y345" s="289" t="inlineStr">
        <is>
          <t>EL RETÉN</t>
        </is>
      </c>
      <c r="Z345" s="289" t="inlineStr">
        <is>
          <t>47268</t>
        </is>
      </c>
      <c r="AA345" s="289" t="inlineStr">
        <is>
          <t>Magdalena</t>
        </is>
      </c>
      <c r="AB345" s="289" t="inlineStr">
        <is>
          <t>EL RETÉN</t>
        </is>
      </c>
    </row>
    <row r="346">
      <c r="Y346" s="289" t="inlineStr">
        <is>
          <t>EL RETORNO</t>
        </is>
      </c>
      <c r="Z346" s="289" t="inlineStr">
        <is>
          <t>95025</t>
        </is>
      </c>
      <c r="AA346" s="289" t="inlineStr">
        <is>
          <t>Guaviare</t>
        </is>
      </c>
      <c r="AB346" s="289" t="inlineStr">
        <is>
          <t>EL RETORNO</t>
        </is>
      </c>
    </row>
    <row r="347">
      <c r="Y347" s="289" t="inlineStr">
        <is>
          <t>EL ROBLE</t>
        </is>
      </c>
      <c r="Z347" s="289" t="inlineStr">
        <is>
          <t>70233</t>
        </is>
      </c>
      <c r="AA347" s="289" t="inlineStr">
        <is>
          <t>Sucre</t>
        </is>
      </c>
      <c r="AB347" s="289" t="inlineStr">
        <is>
          <t>EL ROBLE</t>
        </is>
      </c>
    </row>
    <row r="348">
      <c r="Y348" s="289" t="inlineStr">
        <is>
          <t>EL ROSAL</t>
        </is>
      </c>
      <c r="Z348" s="289" t="inlineStr">
        <is>
          <t>25260</t>
        </is>
      </c>
      <c r="AA348" s="289" t="inlineStr">
        <is>
          <t>Cundinamarca</t>
        </is>
      </c>
      <c r="AB348" s="289" t="inlineStr">
        <is>
          <t>EL ROSAL</t>
        </is>
      </c>
    </row>
    <row r="349">
      <c r="Y349" s="289" t="inlineStr">
        <is>
          <t>EL ROSARIO</t>
        </is>
      </c>
      <c r="Z349" s="289" t="inlineStr">
        <is>
          <t>52256</t>
        </is>
      </c>
      <c r="AA349" s="289" t="inlineStr">
        <is>
          <t>Nariño</t>
        </is>
      </c>
      <c r="AB349" s="289" t="inlineStr">
        <is>
          <t>EL ROSARIO</t>
        </is>
      </c>
    </row>
    <row r="350">
      <c r="Y350" s="289" t="inlineStr">
        <is>
          <t>EL SANTUARIO</t>
        </is>
      </c>
      <c r="Z350" s="289" t="inlineStr">
        <is>
          <t>05697</t>
        </is>
      </c>
      <c r="AA350" s="289" t="inlineStr">
        <is>
          <t>Antioquia</t>
        </is>
      </c>
      <c r="AB350" s="289" t="inlineStr">
        <is>
          <t>EL SANTUARIO</t>
        </is>
      </c>
    </row>
    <row r="351">
      <c r="Y351" s="289" t="inlineStr">
        <is>
          <t>EL TABLÓN DE GÓMEZ</t>
        </is>
      </c>
      <c r="Z351" s="289" t="inlineStr">
        <is>
          <t>52258</t>
        </is>
      </c>
      <c r="AA351" s="289" t="inlineStr">
        <is>
          <t>Nariño</t>
        </is>
      </c>
      <c r="AB351" s="289" t="inlineStr">
        <is>
          <t>EL TABLÓN DE GÓMEZ</t>
        </is>
      </c>
    </row>
    <row r="352">
      <c r="Y352" s="297" t="inlineStr">
        <is>
          <t>EL TAMBO (CA)</t>
        </is>
      </c>
      <c r="Z352" s="289" t="inlineStr">
        <is>
          <t>19256</t>
        </is>
      </c>
      <c r="AA352" s="289" t="inlineStr">
        <is>
          <t>Cauca</t>
        </is>
      </c>
      <c r="AB352" s="297" t="inlineStr">
        <is>
          <t>EL TAMBO (CA)</t>
        </is>
      </c>
    </row>
    <row r="353">
      <c r="Y353" s="297" t="inlineStr">
        <is>
          <t>EL TAMBO (NA)</t>
        </is>
      </c>
      <c r="Z353" s="289" t="inlineStr">
        <is>
          <t>52260</t>
        </is>
      </c>
      <c r="AA353" s="289" t="inlineStr">
        <is>
          <t>Nariño</t>
        </is>
      </c>
      <c r="AB353" s="297" t="inlineStr">
        <is>
          <t>EL TAMBO (NA)</t>
        </is>
      </c>
    </row>
    <row r="354">
      <c r="Y354" s="289" t="inlineStr">
        <is>
          <t>EL TARRA</t>
        </is>
      </c>
      <c r="Z354" s="289" t="inlineStr">
        <is>
          <t>54250</t>
        </is>
      </c>
      <c r="AA354" s="289" t="inlineStr">
        <is>
          <t>Norte de Santander</t>
        </is>
      </c>
      <c r="AB354" s="289" t="inlineStr">
        <is>
          <t>EL TARRA</t>
        </is>
      </c>
    </row>
    <row r="355">
      <c r="Y355" s="289" t="inlineStr">
        <is>
          <t>EL ZULIA</t>
        </is>
      </c>
      <c r="Z355" s="289" t="inlineStr">
        <is>
          <t>54261</t>
        </is>
      </c>
      <c r="AA355" s="289" t="inlineStr">
        <is>
          <t>Norte de Santander</t>
        </is>
      </c>
      <c r="AB355" s="289" t="inlineStr">
        <is>
          <t>EL ZULIA</t>
        </is>
      </c>
    </row>
    <row r="356">
      <c r="Y356" s="289" t="inlineStr">
        <is>
          <t>ELÍAS</t>
        </is>
      </c>
      <c r="Z356" s="289" t="inlineStr">
        <is>
          <t>41244</t>
        </is>
      </c>
      <c r="AA356" s="289" t="inlineStr">
        <is>
          <t>Huila</t>
        </is>
      </c>
      <c r="AB356" s="289" t="inlineStr">
        <is>
          <t>ELÍAS</t>
        </is>
      </c>
    </row>
    <row r="357">
      <c r="Y357" s="289" t="inlineStr">
        <is>
          <t>ENCINO</t>
        </is>
      </c>
      <c r="Z357" s="289" t="inlineStr">
        <is>
          <t>68264</t>
        </is>
      </c>
      <c r="AA357" s="289" t="inlineStr">
        <is>
          <t>Santander</t>
        </is>
      </c>
      <c r="AB357" s="289" t="inlineStr">
        <is>
          <t>ENCINO</t>
        </is>
      </c>
    </row>
    <row r="358">
      <c r="Y358" s="289" t="inlineStr">
        <is>
          <t>ENCISO</t>
        </is>
      </c>
      <c r="Z358" s="289" t="inlineStr">
        <is>
          <t>68266</t>
        </is>
      </c>
      <c r="AA358" s="289" t="inlineStr">
        <is>
          <t>Santander</t>
        </is>
      </c>
      <c r="AB358" s="289" t="inlineStr">
        <is>
          <t>ENCISO</t>
        </is>
      </c>
    </row>
    <row r="359">
      <c r="Y359" s="289" t="inlineStr">
        <is>
          <t>ENTRERRIOS</t>
        </is>
      </c>
      <c r="Z359" s="289" t="inlineStr">
        <is>
          <t>05264</t>
        </is>
      </c>
      <c r="AA359" s="289" t="inlineStr">
        <is>
          <t>Antioquia</t>
        </is>
      </c>
      <c r="AB359" s="289" t="inlineStr">
        <is>
          <t>ENTRERRIOS</t>
        </is>
      </c>
    </row>
    <row r="360">
      <c r="Y360" s="289" t="inlineStr">
        <is>
          <t>ENVIGADO</t>
        </is>
      </c>
      <c r="Z360" s="289" t="inlineStr">
        <is>
          <t>05266</t>
        </is>
      </c>
      <c r="AA360" s="289" t="inlineStr">
        <is>
          <t>Antioquia</t>
        </is>
      </c>
      <c r="AB360" s="289" t="inlineStr">
        <is>
          <t>ENVIGADO</t>
        </is>
      </c>
    </row>
    <row r="361">
      <c r="Y361" s="289" t="inlineStr">
        <is>
          <t>ESPINAL</t>
        </is>
      </c>
      <c r="Z361" s="289" t="inlineStr">
        <is>
          <t>73268</t>
        </is>
      </c>
      <c r="AA361" s="289" t="inlineStr">
        <is>
          <t>Tolima</t>
        </is>
      </c>
      <c r="AB361" s="289" t="inlineStr">
        <is>
          <t>ESPINAL</t>
        </is>
      </c>
    </row>
    <row r="362">
      <c r="Y362" s="289" t="inlineStr">
        <is>
          <t>FACATATIVÁ</t>
        </is>
      </c>
      <c r="Z362" s="289" t="inlineStr">
        <is>
          <t>25269</t>
        </is>
      </c>
      <c r="AA362" s="289" t="inlineStr">
        <is>
          <t>Cundinamarca</t>
        </is>
      </c>
      <c r="AB362" s="289" t="inlineStr">
        <is>
          <t>FACATATIVÁ</t>
        </is>
      </c>
    </row>
    <row r="363">
      <c r="Y363" s="289" t="inlineStr">
        <is>
          <t>FALAN</t>
        </is>
      </c>
      <c r="Z363" s="289" t="inlineStr">
        <is>
          <t>73270</t>
        </is>
      </c>
      <c r="AA363" s="289" t="inlineStr">
        <is>
          <t>Tolima</t>
        </is>
      </c>
      <c r="AB363" s="289" t="inlineStr">
        <is>
          <t>FALAN</t>
        </is>
      </c>
    </row>
    <row r="364">
      <c r="Y364" s="289" t="inlineStr">
        <is>
          <t>FILADELFIA</t>
        </is>
      </c>
      <c r="Z364" s="289" t="inlineStr">
        <is>
          <t>17272</t>
        </is>
      </c>
      <c r="AA364" s="289" t="inlineStr">
        <is>
          <t>Caldas</t>
        </is>
      </c>
      <c r="AB364" s="289" t="inlineStr">
        <is>
          <t>FILADELFIA</t>
        </is>
      </c>
    </row>
    <row r="365">
      <c r="Y365" s="289" t="inlineStr">
        <is>
          <t>FILANDIA</t>
        </is>
      </c>
      <c r="Z365" s="289" t="inlineStr">
        <is>
          <t>63272</t>
        </is>
      </c>
      <c r="AA365" s="289" t="inlineStr">
        <is>
          <t>Quindio</t>
        </is>
      </c>
      <c r="AB365" s="289" t="inlineStr">
        <is>
          <t>FILANDIA</t>
        </is>
      </c>
    </row>
    <row r="366">
      <c r="Y366" s="289" t="inlineStr">
        <is>
          <t>FIRAVITOBA</t>
        </is>
      </c>
      <c r="Z366" s="289" t="inlineStr">
        <is>
          <t>15272</t>
        </is>
      </c>
      <c r="AA366" s="289" t="inlineStr">
        <is>
          <t>Boyacá</t>
        </is>
      </c>
      <c r="AB366" s="289" t="inlineStr">
        <is>
          <t>FIRAVITOBA</t>
        </is>
      </c>
    </row>
    <row r="367">
      <c r="Y367" s="289" t="inlineStr">
        <is>
          <t>FLANDES</t>
        </is>
      </c>
      <c r="Z367" s="289" t="inlineStr">
        <is>
          <t>73275</t>
        </is>
      </c>
      <c r="AA367" s="289" t="inlineStr">
        <is>
          <t>Tolima</t>
        </is>
      </c>
      <c r="AB367" s="289" t="inlineStr">
        <is>
          <t>FLANDES</t>
        </is>
      </c>
    </row>
    <row r="368">
      <c r="Y368" s="297" t="inlineStr">
        <is>
          <t>FLORENCIA (CAQ)</t>
        </is>
      </c>
      <c r="Z368" s="289" t="inlineStr">
        <is>
          <t>18001</t>
        </is>
      </c>
      <c r="AA368" s="289" t="inlineStr">
        <is>
          <t>Caquetá</t>
        </is>
      </c>
      <c r="AB368" s="297" t="inlineStr">
        <is>
          <t>FLORENCIA (CAQ)</t>
        </is>
      </c>
    </row>
    <row r="369">
      <c r="Y369" s="297" t="inlineStr">
        <is>
          <t>FLORENCIA (CAU)</t>
        </is>
      </c>
      <c r="Z369" s="289" t="inlineStr">
        <is>
          <t>19290</t>
        </is>
      </c>
      <c r="AA369" s="289" t="inlineStr">
        <is>
          <t>Cauca</t>
        </is>
      </c>
      <c r="AB369" s="297" t="inlineStr">
        <is>
          <t>FLORENCIA (CAU)</t>
        </is>
      </c>
    </row>
    <row r="370">
      <c r="Y370" s="289" t="inlineStr">
        <is>
          <t>FLORESTA</t>
        </is>
      </c>
      <c r="Z370" s="289" t="inlineStr">
        <is>
          <t>15276</t>
        </is>
      </c>
      <c r="AA370" s="289" t="inlineStr">
        <is>
          <t>Boyacá</t>
        </is>
      </c>
      <c r="AB370" s="289" t="inlineStr">
        <is>
          <t>FLORESTA</t>
        </is>
      </c>
    </row>
    <row r="371">
      <c r="Y371" s="289" t="inlineStr">
        <is>
          <t>FLORIÁN</t>
        </is>
      </c>
      <c r="Z371" s="289" t="inlineStr">
        <is>
          <t>68271</t>
        </is>
      </c>
      <c r="AA371" s="289" t="inlineStr">
        <is>
          <t>Santander</t>
        </is>
      </c>
      <c r="AB371" s="289" t="inlineStr">
        <is>
          <t>FLORIÁN</t>
        </is>
      </c>
    </row>
    <row r="372">
      <c r="Y372" s="289" t="inlineStr">
        <is>
          <t>FLORIDA</t>
        </is>
      </c>
      <c r="Z372" s="289" t="inlineStr">
        <is>
          <t>76275</t>
        </is>
      </c>
      <c r="AA372" s="289" t="inlineStr">
        <is>
          <t>Valle del Cauca</t>
        </is>
      </c>
      <c r="AB372" s="289" t="inlineStr">
        <is>
          <t>FLORIDA</t>
        </is>
      </c>
    </row>
    <row r="373">
      <c r="Y373" s="289" t="inlineStr">
        <is>
          <t>FLORIDABLANCA</t>
        </is>
      </c>
      <c r="Z373" s="289" t="inlineStr">
        <is>
          <t>68276</t>
        </is>
      </c>
      <c r="AA373" s="289" t="inlineStr">
        <is>
          <t>Santander</t>
        </is>
      </c>
      <c r="AB373" s="289" t="inlineStr">
        <is>
          <t>FLORIDABLANCA</t>
        </is>
      </c>
    </row>
    <row r="374">
      <c r="Y374" s="289" t="inlineStr">
        <is>
          <t>FOMEQUE</t>
        </is>
      </c>
      <c r="Z374" s="289" t="inlineStr">
        <is>
          <t>25279</t>
        </is>
      </c>
      <c r="AA374" s="289" t="inlineStr">
        <is>
          <t>Cundinamarca</t>
        </is>
      </c>
      <c r="AB374" s="289" t="inlineStr">
        <is>
          <t>FOMEQUE</t>
        </is>
      </c>
    </row>
    <row r="375">
      <c r="Y375" s="289" t="inlineStr">
        <is>
          <t>FONSECA</t>
        </is>
      </c>
      <c r="Z375" s="289" t="inlineStr">
        <is>
          <t>44279</t>
        </is>
      </c>
      <c r="AA375" s="289" t="inlineStr">
        <is>
          <t>La Guajira</t>
        </is>
      </c>
      <c r="AB375" s="289" t="inlineStr">
        <is>
          <t>FONSECA</t>
        </is>
      </c>
    </row>
    <row r="376">
      <c r="Y376" s="289" t="inlineStr">
        <is>
          <t>FORTUL</t>
        </is>
      </c>
      <c r="Z376" s="289" t="inlineStr">
        <is>
          <t>81300</t>
        </is>
      </c>
      <c r="AA376" s="289" t="inlineStr">
        <is>
          <t>Arauca</t>
        </is>
      </c>
      <c r="AB376" s="289" t="inlineStr">
        <is>
          <t>FORTUL</t>
        </is>
      </c>
    </row>
    <row r="377">
      <c r="Y377" s="289" t="inlineStr">
        <is>
          <t>FOSCA</t>
        </is>
      </c>
      <c r="Z377" s="289" t="inlineStr">
        <is>
          <t>25281</t>
        </is>
      </c>
      <c r="AA377" s="289" t="inlineStr">
        <is>
          <t>Cundinamarca</t>
        </is>
      </c>
      <c r="AB377" s="289" t="inlineStr">
        <is>
          <t>FOSCA</t>
        </is>
      </c>
    </row>
    <row r="378">
      <c r="Y378" s="289" t="inlineStr">
        <is>
          <t>FREDONIA</t>
        </is>
      </c>
      <c r="Z378" s="289" t="inlineStr">
        <is>
          <t>05282</t>
        </is>
      </c>
      <c r="AA378" s="289" t="inlineStr">
        <is>
          <t>Antioquia</t>
        </is>
      </c>
      <c r="AB378" s="289" t="inlineStr">
        <is>
          <t>FREDONIA</t>
        </is>
      </c>
    </row>
    <row r="379">
      <c r="Y379" s="289" t="inlineStr">
        <is>
          <t>FRESNO</t>
        </is>
      </c>
      <c r="Z379" s="289" t="inlineStr">
        <is>
          <t>73283</t>
        </is>
      </c>
      <c r="AA379" s="289" t="inlineStr">
        <is>
          <t>Tolima</t>
        </is>
      </c>
      <c r="AB379" s="289" t="inlineStr">
        <is>
          <t>FRESNO</t>
        </is>
      </c>
    </row>
    <row r="380">
      <c r="Y380" s="289" t="inlineStr">
        <is>
          <t>FRONTINO</t>
        </is>
      </c>
      <c r="Z380" s="289" t="inlineStr">
        <is>
          <t>05284</t>
        </is>
      </c>
      <c r="AA380" s="289" t="inlineStr">
        <is>
          <t>Antioquia</t>
        </is>
      </c>
      <c r="AB380" s="289" t="inlineStr">
        <is>
          <t>FRONTINO</t>
        </is>
      </c>
    </row>
    <row r="381">
      <c r="Y381" s="289" t="inlineStr">
        <is>
          <t>FUENTE DE ORO</t>
        </is>
      </c>
      <c r="Z381" s="289" t="inlineStr">
        <is>
          <t>50287</t>
        </is>
      </c>
      <c r="AA381" s="289" t="inlineStr">
        <is>
          <t>Meta</t>
        </is>
      </c>
      <c r="AB381" s="289" t="inlineStr">
        <is>
          <t>FUENTE DE ORO</t>
        </is>
      </c>
    </row>
    <row r="382">
      <c r="Y382" s="289" t="inlineStr">
        <is>
          <t>FUNDACIÓN</t>
        </is>
      </c>
      <c r="Z382" s="289" t="inlineStr">
        <is>
          <t>47288</t>
        </is>
      </c>
      <c r="AA382" s="289" t="inlineStr">
        <is>
          <t>Magdalena</t>
        </is>
      </c>
      <c r="AB382" s="289" t="inlineStr">
        <is>
          <t>FUNDACIÓN</t>
        </is>
      </c>
    </row>
    <row r="383">
      <c r="Y383" s="289" t="inlineStr">
        <is>
          <t>FUNES</t>
        </is>
      </c>
      <c r="Z383" s="289" t="inlineStr">
        <is>
          <t>52287</t>
        </is>
      </c>
      <c r="AA383" s="289" t="inlineStr">
        <is>
          <t>Nariño</t>
        </is>
      </c>
      <c r="AB383" s="289" t="inlineStr">
        <is>
          <t>FUNES</t>
        </is>
      </c>
    </row>
    <row r="384">
      <c r="Y384" s="289" t="inlineStr">
        <is>
          <t>FUNZA</t>
        </is>
      </c>
      <c r="Z384" s="289" t="inlineStr">
        <is>
          <t>25286</t>
        </is>
      </c>
      <c r="AA384" s="289" t="inlineStr">
        <is>
          <t>Cundinamarca</t>
        </is>
      </c>
      <c r="AB384" s="289" t="inlineStr">
        <is>
          <t>FUNZA</t>
        </is>
      </c>
    </row>
    <row r="385">
      <c r="Y385" s="289" t="inlineStr">
        <is>
          <t>FÚQUENE</t>
        </is>
      </c>
      <c r="Z385" s="289" t="inlineStr">
        <is>
          <t>25288</t>
        </is>
      </c>
      <c r="AA385" s="289" t="inlineStr">
        <is>
          <t>Cundinamarca</t>
        </is>
      </c>
      <c r="AB385" s="289" t="inlineStr">
        <is>
          <t>FÚQUENE</t>
        </is>
      </c>
    </row>
    <row r="386">
      <c r="Y386" s="289" t="inlineStr">
        <is>
          <t>FUSAGASUGÁ</t>
        </is>
      </c>
      <c r="Z386" s="289" t="inlineStr">
        <is>
          <t>25290</t>
        </is>
      </c>
      <c r="AA386" s="289" t="inlineStr">
        <is>
          <t>Cundinamarca</t>
        </is>
      </c>
      <c r="AB386" s="289" t="inlineStr">
        <is>
          <t>FUSAGASUGÁ</t>
        </is>
      </c>
    </row>
    <row r="387">
      <c r="Y387" s="289" t="inlineStr">
        <is>
          <t>GACHALA</t>
        </is>
      </c>
      <c r="Z387" s="289" t="inlineStr">
        <is>
          <t>25293</t>
        </is>
      </c>
      <c r="AA387" s="289" t="inlineStr">
        <is>
          <t>Cundinamarca</t>
        </is>
      </c>
      <c r="AB387" s="289" t="inlineStr">
        <is>
          <t>GACHALA</t>
        </is>
      </c>
    </row>
    <row r="388">
      <c r="Y388" s="289" t="inlineStr">
        <is>
          <t>GACHANCIPÁ</t>
        </is>
      </c>
      <c r="Z388" s="289" t="inlineStr">
        <is>
          <t>25295</t>
        </is>
      </c>
      <c r="AA388" s="289" t="inlineStr">
        <is>
          <t>Cundinamarca</t>
        </is>
      </c>
      <c r="AB388" s="289" t="inlineStr">
        <is>
          <t>GACHANCIPÁ</t>
        </is>
      </c>
    </row>
    <row r="389">
      <c r="Y389" s="289" t="inlineStr">
        <is>
          <t>GACHANTIVÁ</t>
        </is>
      </c>
      <c r="Z389" s="289" t="inlineStr">
        <is>
          <t>15293</t>
        </is>
      </c>
      <c r="AA389" s="289" t="inlineStr">
        <is>
          <t>Boyacá</t>
        </is>
      </c>
      <c r="AB389" s="289" t="inlineStr">
        <is>
          <t>GACHANTIVÁ</t>
        </is>
      </c>
    </row>
    <row r="390">
      <c r="Y390" s="289" t="inlineStr">
        <is>
          <t>GACHETÁ</t>
        </is>
      </c>
      <c r="Z390" s="289" t="inlineStr">
        <is>
          <t>25297</t>
        </is>
      </c>
      <c r="AA390" s="289" t="inlineStr">
        <is>
          <t>Cundinamarca</t>
        </is>
      </c>
      <c r="AB390" s="289" t="inlineStr">
        <is>
          <t>GACHETÁ</t>
        </is>
      </c>
    </row>
    <row r="391">
      <c r="Y391" s="289" t="inlineStr">
        <is>
          <t>GALÁN</t>
        </is>
      </c>
      <c r="Z391" s="289" t="inlineStr">
        <is>
          <t>68296</t>
        </is>
      </c>
      <c r="AA391" s="289" t="inlineStr">
        <is>
          <t>Santander</t>
        </is>
      </c>
      <c r="AB391" s="289" t="inlineStr">
        <is>
          <t>GALÁN</t>
        </is>
      </c>
    </row>
    <row r="392">
      <c r="Y392" s="289" t="inlineStr">
        <is>
          <t>GALAPA</t>
        </is>
      </c>
      <c r="Z392" s="289" t="inlineStr">
        <is>
          <t>08296</t>
        </is>
      </c>
      <c r="AA392" s="289" t="inlineStr">
        <is>
          <t>Atlántico</t>
        </is>
      </c>
      <c r="AB392" s="289" t="inlineStr">
        <is>
          <t>GALAPA</t>
        </is>
      </c>
    </row>
    <row r="393">
      <c r="Y393" s="289" t="inlineStr">
        <is>
          <t>GALERAS</t>
        </is>
      </c>
      <c r="Z393" s="289" t="inlineStr">
        <is>
          <t>70235</t>
        </is>
      </c>
      <c r="AA393" s="289" t="inlineStr">
        <is>
          <t>Sucre</t>
        </is>
      </c>
      <c r="AB393" s="289" t="inlineStr">
        <is>
          <t>GALERAS</t>
        </is>
      </c>
    </row>
    <row r="394">
      <c r="Y394" s="289" t="inlineStr">
        <is>
          <t>GAMA</t>
        </is>
      </c>
      <c r="Z394" s="289" t="inlineStr">
        <is>
          <t>25299</t>
        </is>
      </c>
      <c r="AA394" s="289" t="inlineStr">
        <is>
          <t>Cundinamarca</t>
        </is>
      </c>
      <c r="AB394" s="289" t="inlineStr">
        <is>
          <t>GAMA</t>
        </is>
      </c>
    </row>
    <row r="395">
      <c r="Y395" s="289" t="inlineStr">
        <is>
          <t>GAMARRA</t>
        </is>
      </c>
      <c r="Z395" s="289" t="inlineStr">
        <is>
          <t>20295</t>
        </is>
      </c>
      <c r="AA395" s="289" t="inlineStr">
        <is>
          <t>Cesar</t>
        </is>
      </c>
      <c r="AB395" s="289" t="inlineStr">
        <is>
          <t>GAMARRA</t>
        </is>
      </c>
    </row>
    <row r="396">
      <c r="Y396" s="289" t="inlineStr">
        <is>
          <t>GAMBITA</t>
        </is>
      </c>
      <c r="Z396" s="289" t="inlineStr">
        <is>
          <t>68298</t>
        </is>
      </c>
      <c r="AA396" s="289" t="inlineStr">
        <is>
          <t>Santander</t>
        </is>
      </c>
      <c r="AB396" s="289" t="inlineStr">
        <is>
          <t>GAMBITA</t>
        </is>
      </c>
    </row>
    <row r="397">
      <c r="Y397" s="289" t="inlineStr">
        <is>
          <t>GAMEZA</t>
        </is>
      </c>
      <c r="Z397" s="289" t="inlineStr">
        <is>
          <t>15296</t>
        </is>
      </c>
      <c r="AA397" s="289" t="inlineStr">
        <is>
          <t>Boyacá</t>
        </is>
      </c>
      <c r="AB397" s="289" t="inlineStr">
        <is>
          <t>GAMEZA</t>
        </is>
      </c>
    </row>
    <row r="398">
      <c r="Y398" s="289" t="inlineStr">
        <is>
          <t>GARAGOA</t>
        </is>
      </c>
      <c r="Z398" s="289" t="inlineStr">
        <is>
          <t>15299</t>
        </is>
      </c>
      <c r="AA398" s="289" t="inlineStr">
        <is>
          <t>Boyacá</t>
        </is>
      </c>
      <c r="AB398" s="289" t="inlineStr">
        <is>
          <t>GARAGOA</t>
        </is>
      </c>
    </row>
    <row r="399">
      <c r="Y399" s="289" t="inlineStr">
        <is>
          <t>GARZÓN</t>
        </is>
      </c>
      <c r="Z399" s="289" t="inlineStr">
        <is>
          <t>41298</t>
        </is>
      </c>
      <c r="AA399" s="289" t="inlineStr">
        <is>
          <t>Huila</t>
        </is>
      </c>
      <c r="AB399" s="289" t="inlineStr">
        <is>
          <t>GARZÓN</t>
        </is>
      </c>
    </row>
    <row r="400">
      <c r="Y400" s="297" t="inlineStr">
        <is>
          <t>GÉNOVA (NA)</t>
        </is>
      </c>
      <c r="Z400" s="289" t="inlineStr">
        <is>
          <t>52203</t>
        </is>
      </c>
      <c r="AA400" s="289" t="inlineStr">
        <is>
          <t>Nariño</t>
        </is>
      </c>
      <c r="AB400" s="297" t="inlineStr">
        <is>
          <t>GÉNOVA (NA)</t>
        </is>
      </c>
    </row>
    <row r="401">
      <c r="Y401" s="297" t="inlineStr">
        <is>
          <t>GÉNOVA (QU)</t>
        </is>
      </c>
      <c r="Z401" s="289" t="inlineStr">
        <is>
          <t>63302</t>
        </is>
      </c>
      <c r="AA401" s="289" t="inlineStr">
        <is>
          <t>Quindio</t>
        </is>
      </c>
      <c r="AB401" s="297" t="inlineStr">
        <is>
          <t>GÉNOVA (QU)</t>
        </is>
      </c>
    </row>
    <row r="402">
      <c r="Y402" s="289" t="inlineStr">
        <is>
          <t>GIGANTE</t>
        </is>
      </c>
      <c r="Z402" s="289" t="inlineStr">
        <is>
          <t>41306</t>
        </is>
      </c>
      <c r="AA402" s="289" t="inlineStr">
        <is>
          <t>Huila</t>
        </is>
      </c>
      <c r="AB402" s="289" t="inlineStr">
        <is>
          <t>GIGANTE</t>
        </is>
      </c>
    </row>
    <row r="403">
      <c r="Y403" s="289" t="inlineStr">
        <is>
          <t>GINEBRA</t>
        </is>
      </c>
      <c r="Z403" s="289" t="inlineStr">
        <is>
          <t>76306</t>
        </is>
      </c>
      <c r="AA403" s="289" t="inlineStr">
        <is>
          <t>Valle del Cauca</t>
        </is>
      </c>
      <c r="AB403" s="289" t="inlineStr">
        <is>
          <t>GINEBRA</t>
        </is>
      </c>
    </row>
    <row r="404">
      <c r="Y404" s="289" t="inlineStr">
        <is>
          <t>GIRALDO</t>
        </is>
      </c>
      <c r="Z404" s="289" t="inlineStr">
        <is>
          <t>05306</t>
        </is>
      </c>
      <c r="AA404" s="289" t="inlineStr">
        <is>
          <t>Antioquia</t>
        </is>
      </c>
      <c r="AB404" s="289" t="inlineStr">
        <is>
          <t>GIRALDO</t>
        </is>
      </c>
    </row>
    <row r="405">
      <c r="Y405" s="289" t="inlineStr">
        <is>
          <t>GIRARDOT</t>
        </is>
      </c>
      <c r="Z405" s="289" t="inlineStr">
        <is>
          <t>25307</t>
        </is>
      </c>
      <c r="AA405" s="289" t="inlineStr">
        <is>
          <t>Cundinamarca</t>
        </is>
      </c>
      <c r="AB405" s="289" t="inlineStr">
        <is>
          <t>GIRARDOT</t>
        </is>
      </c>
    </row>
    <row r="406">
      <c r="Y406" s="289" t="inlineStr">
        <is>
          <t>GIRARDOTA</t>
        </is>
      </c>
      <c r="Z406" s="289" t="inlineStr">
        <is>
          <t>05308</t>
        </is>
      </c>
      <c r="AA406" s="289" t="inlineStr">
        <is>
          <t>Antioquia</t>
        </is>
      </c>
      <c r="AB406" s="289" t="inlineStr">
        <is>
          <t>GIRARDOTA</t>
        </is>
      </c>
    </row>
    <row r="407">
      <c r="Y407" s="289" t="inlineStr">
        <is>
          <t>GIRÓN</t>
        </is>
      </c>
      <c r="Z407" s="289" t="inlineStr">
        <is>
          <t>68307</t>
        </is>
      </c>
      <c r="AA407" s="289" t="inlineStr">
        <is>
          <t>Santander</t>
        </is>
      </c>
      <c r="AB407" s="289" t="inlineStr">
        <is>
          <t>GIRÓN</t>
        </is>
      </c>
    </row>
    <row r="408">
      <c r="Y408" s="289" t="inlineStr">
        <is>
          <t>GÓMEZ PLATA</t>
        </is>
      </c>
      <c r="Z408" s="289" t="inlineStr">
        <is>
          <t>05310</t>
        </is>
      </c>
      <c r="AA408" s="289" t="inlineStr">
        <is>
          <t>Antioquia</t>
        </is>
      </c>
      <c r="AB408" s="289" t="inlineStr">
        <is>
          <t>GÓMEZ PLATA</t>
        </is>
      </c>
    </row>
    <row r="409">
      <c r="Y409" s="289" t="inlineStr">
        <is>
          <t>GONZÁLEZ</t>
        </is>
      </c>
      <c r="Z409" s="289" t="inlineStr">
        <is>
          <t>20310</t>
        </is>
      </c>
      <c r="AA409" s="289" t="inlineStr">
        <is>
          <t>Cesar</t>
        </is>
      </c>
      <c r="AB409" s="289" t="inlineStr">
        <is>
          <t>GONZÁLEZ</t>
        </is>
      </c>
    </row>
    <row r="410">
      <c r="Y410" s="289" t="inlineStr">
        <is>
          <t>GRAMALOTE</t>
        </is>
      </c>
      <c r="Z410" s="289" t="inlineStr">
        <is>
          <t>54313</t>
        </is>
      </c>
      <c r="AA410" s="289" t="inlineStr">
        <is>
          <t>Norte de Santander</t>
        </is>
      </c>
      <c r="AB410" s="289" t="inlineStr">
        <is>
          <t>GRAMALOTE</t>
        </is>
      </c>
    </row>
    <row r="411">
      <c r="Y411" s="297" t="inlineStr">
        <is>
          <t>GRANADA (AN)</t>
        </is>
      </c>
      <c r="Z411" s="289" t="inlineStr">
        <is>
          <t>05313</t>
        </is>
      </c>
      <c r="AA411" s="289" t="inlineStr">
        <is>
          <t>Antioquia</t>
        </is>
      </c>
      <c r="AB411" s="297" t="inlineStr">
        <is>
          <t>GRANADA (AN)</t>
        </is>
      </c>
    </row>
    <row r="412">
      <c r="Y412" s="297" t="inlineStr">
        <is>
          <t>GRANADA (CU)</t>
        </is>
      </c>
      <c r="Z412" s="289" t="inlineStr">
        <is>
          <t>25312</t>
        </is>
      </c>
      <c r="AA412" s="289" t="inlineStr">
        <is>
          <t>Cundinamarca</t>
        </is>
      </c>
      <c r="AB412" s="297" t="inlineStr">
        <is>
          <t>GRANADA (CU)</t>
        </is>
      </c>
    </row>
    <row r="413">
      <c r="Y413" s="297" t="inlineStr">
        <is>
          <t>GRANADA (MA)</t>
        </is>
      </c>
      <c r="Z413" s="289" t="inlineStr">
        <is>
          <t>47460</t>
        </is>
      </c>
      <c r="AA413" s="289" t="inlineStr">
        <is>
          <t>Magdalena</t>
        </is>
      </c>
      <c r="AB413" s="297" t="inlineStr">
        <is>
          <t>GRANADA (MA)</t>
        </is>
      </c>
    </row>
    <row r="414">
      <c r="Y414" s="297" t="inlineStr">
        <is>
          <t>GRANADA (ME)</t>
        </is>
      </c>
      <c r="Z414" s="289" t="inlineStr">
        <is>
          <t>50313</t>
        </is>
      </c>
      <c r="AA414" s="289" t="inlineStr">
        <is>
          <t>Meta</t>
        </is>
      </c>
      <c r="AB414" s="297" t="inlineStr">
        <is>
          <t>GRANADA (ME)</t>
        </is>
      </c>
    </row>
    <row r="415">
      <c r="Y415" s="289" t="inlineStr">
        <is>
          <t>GUACA</t>
        </is>
      </c>
      <c r="Z415" s="289" t="inlineStr">
        <is>
          <t>68318</t>
        </is>
      </c>
      <c r="AA415" s="289" t="inlineStr">
        <is>
          <t>Santander</t>
        </is>
      </c>
      <c r="AB415" s="289" t="inlineStr">
        <is>
          <t>GUACA</t>
        </is>
      </c>
    </row>
    <row r="416">
      <c r="Y416" s="289" t="inlineStr">
        <is>
          <t>GUACAMAYAS</t>
        </is>
      </c>
      <c r="Z416" s="289" t="inlineStr">
        <is>
          <t>15317</t>
        </is>
      </c>
      <c r="AA416" s="289" t="inlineStr">
        <is>
          <t>Boyacá</t>
        </is>
      </c>
      <c r="AB416" s="289" t="inlineStr">
        <is>
          <t>GUACAMAYAS</t>
        </is>
      </c>
    </row>
    <row r="417">
      <c r="Y417" s="289" t="inlineStr">
        <is>
          <t>GUACARÍ</t>
        </is>
      </c>
      <c r="Z417" s="289" t="inlineStr">
        <is>
          <t>76318</t>
        </is>
      </c>
      <c r="AA417" s="289" t="inlineStr">
        <is>
          <t>Valle del Cauca</t>
        </is>
      </c>
      <c r="AB417" s="289" t="inlineStr">
        <is>
          <t>GUACARÍ</t>
        </is>
      </c>
    </row>
    <row r="418">
      <c r="Y418" s="289" t="inlineStr">
        <is>
          <t>GUACHAVES</t>
        </is>
      </c>
      <c r="Z418" s="289" t="inlineStr">
        <is>
          <t>52699</t>
        </is>
      </c>
      <c r="AA418" s="289" t="inlineStr">
        <is>
          <t>Nariño</t>
        </is>
      </c>
      <c r="AB418" s="289" t="inlineStr">
        <is>
          <t>GUACHAVES</t>
        </is>
      </c>
    </row>
    <row r="419">
      <c r="Y419" s="289" t="inlineStr">
        <is>
          <t>GUACHETÁ</t>
        </is>
      </c>
      <c r="Z419" s="289" t="inlineStr">
        <is>
          <t>25317</t>
        </is>
      </c>
      <c r="AA419" s="289" t="inlineStr">
        <is>
          <t>Cundinamarca</t>
        </is>
      </c>
      <c r="AB419" s="289" t="inlineStr">
        <is>
          <t>GUACHETÁ</t>
        </is>
      </c>
    </row>
    <row r="420">
      <c r="Y420" s="289" t="inlineStr">
        <is>
          <t>GUACHUCAL</t>
        </is>
      </c>
      <c r="Z420" s="289" t="inlineStr">
        <is>
          <t>52317</t>
        </is>
      </c>
      <c r="AA420" s="289" t="inlineStr">
        <is>
          <t>Nariño</t>
        </is>
      </c>
      <c r="AB420" s="289" t="inlineStr">
        <is>
          <t>GUACHUCAL</t>
        </is>
      </c>
    </row>
    <row r="421">
      <c r="Y421" s="289" t="inlineStr">
        <is>
          <t>GUADALAJARA DE BUGA</t>
        </is>
      </c>
      <c r="Z421" s="289" t="inlineStr">
        <is>
          <t>76111</t>
        </is>
      </c>
      <c r="AA421" s="289" t="inlineStr">
        <is>
          <t>Valle del Cauca</t>
        </is>
      </c>
      <c r="AB421" s="289" t="inlineStr">
        <is>
          <t>GUADALAJARA DE BUGA</t>
        </is>
      </c>
    </row>
    <row r="422">
      <c r="Y422" s="297" t="inlineStr">
        <is>
          <t>GUADALUPE (AN)</t>
        </is>
      </c>
      <c r="Z422" s="289" t="inlineStr">
        <is>
          <t>05315</t>
        </is>
      </c>
      <c r="AA422" s="289" t="inlineStr">
        <is>
          <t>Antioquia</t>
        </is>
      </c>
      <c r="AB422" s="297" t="inlineStr">
        <is>
          <t>GUADALUPE (AN)</t>
        </is>
      </c>
    </row>
    <row r="423">
      <c r="Y423" s="297" t="inlineStr">
        <is>
          <t>GUADALUPE (HU)</t>
        </is>
      </c>
      <c r="Z423" s="289" t="inlineStr">
        <is>
          <t>41319</t>
        </is>
      </c>
      <c r="AA423" s="289" t="inlineStr">
        <is>
          <t>Huila</t>
        </is>
      </c>
      <c r="AB423" s="297" t="inlineStr">
        <is>
          <t>GUADALUPE (HU)</t>
        </is>
      </c>
    </row>
    <row r="424">
      <c r="Y424" s="297" t="inlineStr">
        <is>
          <t>GUADALUPE (SA)</t>
        </is>
      </c>
      <c r="Z424" s="289" t="inlineStr">
        <is>
          <t>68320</t>
        </is>
      </c>
      <c r="AA424" s="289" t="inlineStr">
        <is>
          <t>Santander</t>
        </is>
      </c>
      <c r="AB424" s="297" t="inlineStr">
        <is>
          <t>GUADALUPE (SA)</t>
        </is>
      </c>
    </row>
    <row r="425">
      <c r="Y425" s="289" t="inlineStr">
        <is>
          <t>GUADUAS</t>
        </is>
      </c>
      <c r="Z425" s="289" t="inlineStr">
        <is>
          <t>25320</t>
        </is>
      </c>
      <c r="AA425" s="289" t="inlineStr">
        <is>
          <t>Cundinamarca</t>
        </is>
      </c>
      <c r="AB425" s="289" t="inlineStr">
        <is>
          <t>GUADUAS</t>
        </is>
      </c>
    </row>
    <row r="426">
      <c r="Y426" s="289" t="inlineStr">
        <is>
          <t>GUAITARILLA</t>
        </is>
      </c>
      <c r="Z426" s="289" t="inlineStr">
        <is>
          <t>52320</t>
        </is>
      </c>
      <c r="AA426" s="289" t="inlineStr">
        <is>
          <t>Nariño</t>
        </is>
      </c>
      <c r="AB426" s="289" t="inlineStr">
        <is>
          <t>GUAITARILLA</t>
        </is>
      </c>
    </row>
    <row r="427">
      <c r="Y427" s="289" t="inlineStr">
        <is>
          <t>GUALMATÁN</t>
        </is>
      </c>
      <c r="Z427" s="289" t="inlineStr">
        <is>
          <t>52323</t>
        </is>
      </c>
      <c r="AA427" s="289" t="inlineStr">
        <is>
          <t>Nariño</t>
        </is>
      </c>
      <c r="AB427" s="289" t="inlineStr">
        <is>
          <t>GUALMATÁN</t>
        </is>
      </c>
    </row>
    <row r="428">
      <c r="Y428" s="297" t="inlineStr">
        <is>
          <t>GUAMAL (MA)</t>
        </is>
      </c>
      <c r="Z428" s="289" t="inlineStr">
        <is>
          <t>47318</t>
        </is>
      </c>
      <c r="AA428" s="289" t="inlineStr">
        <is>
          <t>Magdalena</t>
        </is>
      </c>
      <c r="AB428" s="297" t="inlineStr">
        <is>
          <t>GUAMAL (MA)</t>
        </is>
      </c>
    </row>
    <row r="429">
      <c r="Y429" s="297" t="inlineStr">
        <is>
          <t>GUAMAL (ME)</t>
        </is>
      </c>
      <c r="Z429" s="289" t="inlineStr">
        <is>
          <t>50318</t>
        </is>
      </c>
      <c r="AA429" s="289" t="inlineStr">
        <is>
          <t>Meta</t>
        </is>
      </c>
      <c r="AB429" s="297" t="inlineStr">
        <is>
          <t>GUAMAL (ME)</t>
        </is>
      </c>
    </row>
    <row r="430">
      <c r="Y430" s="289" t="inlineStr">
        <is>
          <t>GUAMO</t>
        </is>
      </c>
      <c r="Z430" s="289" t="inlineStr">
        <is>
          <t>73319</t>
        </is>
      </c>
      <c r="AA430" s="289" t="inlineStr">
        <is>
          <t>Tolima</t>
        </is>
      </c>
      <c r="AB430" s="289" t="inlineStr">
        <is>
          <t>GUAMO</t>
        </is>
      </c>
    </row>
    <row r="431">
      <c r="Y431" s="289" t="inlineStr">
        <is>
          <t>GUAPI</t>
        </is>
      </c>
      <c r="Z431" s="289" t="inlineStr">
        <is>
          <t>19318</t>
        </is>
      </c>
      <c r="AA431" s="289" t="inlineStr">
        <is>
          <t>Cauca</t>
        </is>
      </c>
      <c r="AB431" s="289" t="inlineStr">
        <is>
          <t>GUAPI</t>
        </is>
      </c>
    </row>
    <row r="432">
      <c r="Y432" s="289" t="inlineStr">
        <is>
          <t>GUAPOTÁ</t>
        </is>
      </c>
      <c r="Z432" s="289" t="inlineStr">
        <is>
          <t>68322</t>
        </is>
      </c>
      <c r="AA432" s="289" t="inlineStr">
        <is>
          <t>Santander</t>
        </is>
      </c>
      <c r="AB432" s="289" t="inlineStr">
        <is>
          <t>GUAPOTÁ</t>
        </is>
      </c>
    </row>
    <row r="433">
      <c r="Y433" s="289" t="inlineStr">
        <is>
          <t>GUARANDA</t>
        </is>
      </c>
      <c r="Z433" s="289" t="inlineStr">
        <is>
          <t>70265</t>
        </is>
      </c>
      <c r="AA433" s="289" t="inlineStr">
        <is>
          <t>Sucre</t>
        </is>
      </c>
      <c r="AB433" s="289" t="inlineStr">
        <is>
          <t>GUARANDA</t>
        </is>
      </c>
    </row>
    <row r="434">
      <c r="Y434" s="289" t="inlineStr">
        <is>
          <t>GUARNE</t>
        </is>
      </c>
      <c r="Z434" s="289" t="inlineStr">
        <is>
          <t>05318</t>
        </is>
      </c>
      <c r="AA434" s="289" t="inlineStr">
        <is>
          <t>Antioquia</t>
        </is>
      </c>
      <c r="AB434" s="289" t="inlineStr">
        <is>
          <t>GUARNE</t>
        </is>
      </c>
    </row>
    <row r="435">
      <c r="Y435" s="289" t="inlineStr">
        <is>
          <t>GUASCA</t>
        </is>
      </c>
      <c r="Z435" s="289" t="inlineStr">
        <is>
          <t>25322</t>
        </is>
      </c>
      <c r="AA435" s="289" t="inlineStr">
        <is>
          <t>Cundinamarca</t>
        </is>
      </c>
      <c r="AB435" s="289" t="inlineStr">
        <is>
          <t>GUASCA</t>
        </is>
      </c>
    </row>
    <row r="436">
      <c r="Y436" s="289" t="inlineStr">
        <is>
          <t>GUATAPE</t>
        </is>
      </c>
      <c r="Z436" s="289" t="inlineStr">
        <is>
          <t>05321</t>
        </is>
      </c>
      <c r="AA436" s="289" t="inlineStr">
        <is>
          <t>Antioquia</t>
        </is>
      </c>
      <c r="AB436" s="289" t="inlineStr">
        <is>
          <t>GUATAPE</t>
        </is>
      </c>
    </row>
    <row r="437">
      <c r="Y437" s="289" t="inlineStr">
        <is>
          <t>GUATAQUÍ</t>
        </is>
      </c>
      <c r="Z437" s="289" t="inlineStr">
        <is>
          <t>25324</t>
        </is>
      </c>
      <c r="AA437" s="289" t="inlineStr">
        <is>
          <t>Cundinamarca</t>
        </is>
      </c>
      <c r="AB437" s="289" t="inlineStr">
        <is>
          <t>GUATAQUÍ</t>
        </is>
      </c>
    </row>
    <row r="438">
      <c r="Y438" s="289" t="inlineStr">
        <is>
          <t>GUATAVITA</t>
        </is>
      </c>
      <c r="Z438" s="289" t="inlineStr">
        <is>
          <t>25326</t>
        </is>
      </c>
      <c r="AA438" s="289" t="inlineStr">
        <is>
          <t>Cundinamarca</t>
        </is>
      </c>
      <c r="AB438" s="289" t="inlineStr">
        <is>
          <t>GUATAVITA</t>
        </is>
      </c>
    </row>
    <row r="439">
      <c r="Y439" s="289" t="inlineStr">
        <is>
          <t>GUATEQUE</t>
        </is>
      </c>
      <c r="Z439" s="289" t="inlineStr">
        <is>
          <t>15322</t>
        </is>
      </c>
      <c r="AA439" s="289" t="inlineStr">
        <is>
          <t>Boyacá</t>
        </is>
      </c>
      <c r="AB439" s="289" t="inlineStr">
        <is>
          <t>GUATEQUE</t>
        </is>
      </c>
    </row>
    <row r="440">
      <c r="Y440" s="289" t="inlineStr">
        <is>
          <t>GUÁTICA</t>
        </is>
      </c>
      <c r="Z440" s="289" t="inlineStr">
        <is>
          <t>66318</t>
        </is>
      </c>
      <c r="AA440" s="289" t="inlineStr">
        <is>
          <t>Risaralda</t>
        </is>
      </c>
      <c r="AB440" s="289" t="inlineStr">
        <is>
          <t>GUÁTICA</t>
        </is>
      </c>
    </row>
    <row r="441">
      <c r="Y441" s="289" t="inlineStr">
        <is>
          <t>GUAVATÁ</t>
        </is>
      </c>
      <c r="Z441" s="289" t="inlineStr">
        <is>
          <t>68324</t>
        </is>
      </c>
      <c r="AA441" s="289" t="inlineStr">
        <is>
          <t>Santander</t>
        </is>
      </c>
      <c r="AB441" s="289" t="inlineStr">
        <is>
          <t>GUAVATÁ</t>
        </is>
      </c>
    </row>
    <row r="442">
      <c r="Y442" s="289" t="inlineStr">
        <is>
          <t>GUAYABAL</t>
        </is>
      </c>
      <c r="Z442" s="289" t="inlineStr">
        <is>
          <t>73055</t>
        </is>
      </c>
      <c r="AA442" s="289" t="inlineStr">
        <is>
          <t>Tolima</t>
        </is>
      </c>
      <c r="AB442" s="289" t="inlineStr">
        <is>
          <t>GUAYABAL</t>
        </is>
      </c>
    </row>
    <row r="443">
      <c r="Y443" s="289" t="inlineStr">
        <is>
          <t>GUAYABAL DE SIQUIMA</t>
        </is>
      </c>
      <c r="Z443" s="289" t="inlineStr">
        <is>
          <t>25328</t>
        </is>
      </c>
      <c r="AA443" s="289" t="inlineStr">
        <is>
          <t>Cundinamarca</t>
        </is>
      </c>
      <c r="AB443" s="289" t="inlineStr">
        <is>
          <t>GUAYABAL DE SIQUIMA</t>
        </is>
      </c>
    </row>
    <row r="444">
      <c r="Y444" s="289" t="inlineStr">
        <is>
          <t>GUAYABETAL</t>
        </is>
      </c>
      <c r="Z444" s="289" t="inlineStr">
        <is>
          <t>25335</t>
        </is>
      </c>
      <c r="AA444" s="289" t="inlineStr">
        <is>
          <t>Cundinamarca</t>
        </is>
      </c>
      <c r="AB444" s="289" t="inlineStr">
        <is>
          <t>GUAYABETAL</t>
        </is>
      </c>
    </row>
    <row r="445">
      <c r="Y445" s="289" t="inlineStr">
        <is>
          <t>GUAYATÁ</t>
        </is>
      </c>
      <c r="Z445" s="289" t="inlineStr">
        <is>
          <t>15325</t>
        </is>
      </c>
      <c r="AA445" s="289" t="inlineStr">
        <is>
          <t>Boyacá</t>
        </is>
      </c>
      <c r="AB445" s="289" t="inlineStr">
        <is>
          <t>GUAYATÁ</t>
        </is>
      </c>
    </row>
    <row r="446">
      <c r="Y446" s="289" t="inlineStr">
        <is>
          <t>GÜEPSA</t>
        </is>
      </c>
      <c r="Z446" s="289" t="inlineStr">
        <is>
          <t>68327</t>
        </is>
      </c>
      <c r="AA446" s="289" t="inlineStr">
        <is>
          <t>Santander</t>
        </is>
      </c>
      <c r="AB446" s="289" t="inlineStr">
        <is>
          <t>GÜEPSA</t>
        </is>
      </c>
    </row>
    <row r="447">
      <c r="Y447" s="289" t="inlineStr">
        <is>
          <t>GÜICÁN</t>
        </is>
      </c>
      <c r="Z447" s="289" t="inlineStr">
        <is>
          <t>15332</t>
        </is>
      </c>
      <c r="AA447" s="289" t="inlineStr">
        <is>
          <t>Boyacá</t>
        </is>
      </c>
      <c r="AB447" s="289" t="inlineStr">
        <is>
          <t>GÜICÁN</t>
        </is>
      </c>
    </row>
    <row r="448">
      <c r="Y448" s="289" t="inlineStr">
        <is>
          <t>GUTIÉRREZ</t>
        </is>
      </c>
      <c r="Z448" s="289" t="inlineStr">
        <is>
          <t>25339</t>
        </is>
      </c>
      <c r="AA448" s="289" t="inlineStr">
        <is>
          <t>Cundinamarca</t>
        </is>
      </c>
      <c r="AB448" s="289" t="inlineStr">
        <is>
          <t>GUTIÉRREZ</t>
        </is>
      </c>
    </row>
    <row r="449">
      <c r="Y449" s="289" t="inlineStr">
        <is>
          <t>HACARÍ</t>
        </is>
      </c>
      <c r="Z449" s="289" t="inlineStr">
        <is>
          <t>54344</t>
        </is>
      </c>
      <c r="AA449" s="289" t="inlineStr">
        <is>
          <t>Norte de Santander</t>
        </is>
      </c>
      <c r="AB449" s="289" t="inlineStr">
        <is>
          <t>HACARÍ</t>
        </is>
      </c>
    </row>
    <row r="450">
      <c r="Y450" s="289" t="inlineStr">
        <is>
          <t>HATILLO DE LOBA</t>
        </is>
      </c>
      <c r="Z450" s="289" t="inlineStr">
        <is>
          <t>13300</t>
        </is>
      </c>
      <c r="AA450" s="289" t="inlineStr">
        <is>
          <t>Bolívar</t>
        </is>
      </c>
      <c r="AB450" s="289" t="inlineStr">
        <is>
          <t>HATILLO DE LOBA</t>
        </is>
      </c>
    </row>
    <row r="451">
      <c r="Y451" s="289" t="inlineStr">
        <is>
          <t>HATO</t>
        </is>
      </c>
      <c r="Z451" s="289" t="inlineStr">
        <is>
          <t>68344</t>
        </is>
      </c>
      <c r="AA451" s="289" t="inlineStr">
        <is>
          <t>Santander</t>
        </is>
      </c>
      <c r="AB451" s="289" t="inlineStr">
        <is>
          <t>HATO</t>
        </is>
      </c>
    </row>
    <row r="452">
      <c r="Y452" s="289" t="inlineStr">
        <is>
          <t>HATO COROZAL</t>
        </is>
      </c>
      <c r="Z452" s="289" t="inlineStr">
        <is>
          <t>85125</t>
        </is>
      </c>
      <c r="AA452" s="289" t="inlineStr">
        <is>
          <t>Casanare</t>
        </is>
      </c>
      <c r="AB452" s="289" t="inlineStr">
        <is>
          <t>HATO COROZAL</t>
        </is>
      </c>
    </row>
    <row r="453">
      <c r="Y453" s="289" t="inlineStr">
        <is>
          <t>HATONUEVO</t>
        </is>
      </c>
      <c r="Z453" s="289" t="inlineStr">
        <is>
          <t>44378</t>
        </is>
      </c>
      <c r="AA453" s="289" t="inlineStr">
        <is>
          <t>La Guajira</t>
        </is>
      </c>
      <c r="AB453" s="289" t="inlineStr">
        <is>
          <t>HATONUEVO</t>
        </is>
      </c>
    </row>
    <row r="454">
      <c r="Y454" s="289" t="inlineStr">
        <is>
          <t>HELICONIA</t>
        </is>
      </c>
      <c r="Z454" s="289" t="inlineStr">
        <is>
          <t>05347</t>
        </is>
      </c>
      <c r="AA454" s="289" t="inlineStr">
        <is>
          <t>Antioquia</t>
        </is>
      </c>
      <c r="AB454" s="289" t="inlineStr">
        <is>
          <t>HELICONIA</t>
        </is>
      </c>
    </row>
    <row r="455">
      <c r="Y455" s="289" t="inlineStr">
        <is>
          <t>HERRÁN</t>
        </is>
      </c>
      <c r="Z455" s="289" t="inlineStr">
        <is>
          <t>54347</t>
        </is>
      </c>
      <c r="AA455" s="289" t="inlineStr">
        <is>
          <t>Norte de Santander</t>
        </is>
      </c>
      <c r="AB455" s="289" t="inlineStr">
        <is>
          <t>HERRÁN</t>
        </is>
      </c>
    </row>
    <row r="456">
      <c r="Y456" s="289" t="inlineStr">
        <is>
          <t>HERVEO</t>
        </is>
      </c>
      <c r="Z456" s="289" t="inlineStr">
        <is>
          <t>73347</t>
        </is>
      </c>
      <c r="AA456" s="289" t="inlineStr">
        <is>
          <t>Tolima</t>
        </is>
      </c>
      <c r="AB456" s="289" t="inlineStr">
        <is>
          <t>HERVEO</t>
        </is>
      </c>
    </row>
    <row r="457">
      <c r="Y457" s="289" t="inlineStr">
        <is>
          <t>HISPANIA</t>
        </is>
      </c>
      <c r="Z457" s="289" t="inlineStr">
        <is>
          <t>05353</t>
        </is>
      </c>
      <c r="AA457" s="289" t="inlineStr">
        <is>
          <t>Antioquia</t>
        </is>
      </c>
      <c r="AB457" s="289" t="inlineStr">
        <is>
          <t>HISPANIA</t>
        </is>
      </c>
    </row>
    <row r="458">
      <c r="Y458" s="289" t="inlineStr">
        <is>
          <t>HOBO</t>
        </is>
      </c>
      <c r="Z458" s="289" t="inlineStr">
        <is>
          <t>41349</t>
        </is>
      </c>
      <c r="AA458" s="289" t="inlineStr">
        <is>
          <t>Huila</t>
        </is>
      </c>
      <c r="AB458" s="289" t="inlineStr">
        <is>
          <t>HOBO</t>
        </is>
      </c>
    </row>
    <row r="459">
      <c r="Y459" s="289" t="inlineStr">
        <is>
          <t>HONDA</t>
        </is>
      </c>
      <c r="Z459" s="289" t="inlineStr">
        <is>
          <t>73349</t>
        </is>
      </c>
      <c r="AA459" s="289" t="inlineStr">
        <is>
          <t>Tolima</t>
        </is>
      </c>
      <c r="AB459" s="289" t="inlineStr">
        <is>
          <t>HONDA</t>
        </is>
      </c>
    </row>
    <row r="460">
      <c r="Y460" s="289" t="inlineStr">
        <is>
          <t>IBAGUÉ</t>
        </is>
      </c>
      <c r="Z460" s="289" t="inlineStr">
        <is>
          <t>73001</t>
        </is>
      </c>
      <c r="AA460" s="289" t="inlineStr">
        <is>
          <t>Tolima</t>
        </is>
      </c>
      <c r="AB460" s="289" t="inlineStr">
        <is>
          <t>IBAGUÉ</t>
        </is>
      </c>
    </row>
    <row r="461">
      <c r="Y461" s="289" t="inlineStr">
        <is>
          <t>ICONONZO</t>
        </is>
      </c>
      <c r="Z461" s="289" t="inlineStr">
        <is>
          <t>73352</t>
        </is>
      </c>
      <c r="AA461" s="289" t="inlineStr">
        <is>
          <t>Tolima</t>
        </is>
      </c>
      <c r="AB461" s="289" t="inlineStr">
        <is>
          <t>ICONONZO</t>
        </is>
      </c>
    </row>
    <row r="462">
      <c r="Y462" s="289" t="inlineStr">
        <is>
          <t>ILES</t>
        </is>
      </c>
      <c r="Z462" s="289" t="inlineStr">
        <is>
          <t>52352</t>
        </is>
      </c>
      <c r="AA462" s="289" t="inlineStr">
        <is>
          <t>Nariño</t>
        </is>
      </c>
      <c r="AB462" s="289" t="inlineStr">
        <is>
          <t>ILES</t>
        </is>
      </c>
    </row>
    <row r="463">
      <c r="Y463" s="289" t="inlineStr">
        <is>
          <t>IMUÉS</t>
        </is>
      </c>
      <c r="Z463" s="289" t="inlineStr">
        <is>
          <t>52354</t>
        </is>
      </c>
      <c r="AA463" s="289" t="inlineStr">
        <is>
          <t>Nariño</t>
        </is>
      </c>
      <c r="AB463" s="289" t="inlineStr">
        <is>
          <t>IMUÉS</t>
        </is>
      </c>
    </row>
    <row r="464">
      <c r="Y464" s="289" t="inlineStr">
        <is>
          <t>INÍRIDA</t>
        </is>
      </c>
      <c r="Z464" s="289" t="inlineStr">
        <is>
          <t>94001</t>
        </is>
      </c>
      <c r="AA464" s="289" t="inlineStr">
        <is>
          <t>Guainía</t>
        </is>
      </c>
      <c r="AB464" s="289" t="inlineStr">
        <is>
          <t>INÍRIDA</t>
        </is>
      </c>
    </row>
    <row r="465">
      <c r="Y465" s="289" t="inlineStr">
        <is>
          <t>INZÁ</t>
        </is>
      </c>
      <c r="Z465" s="289" t="inlineStr">
        <is>
          <t>19355</t>
        </is>
      </c>
      <c r="AA465" s="289" t="inlineStr">
        <is>
          <t>Cauca</t>
        </is>
      </c>
      <c r="AB465" s="289" t="inlineStr">
        <is>
          <t>INZÁ</t>
        </is>
      </c>
    </row>
    <row r="466">
      <c r="Y466" s="289" t="inlineStr">
        <is>
          <t>IPIALES</t>
        </is>
      </c>
      <c r="Z466" s="289" t="inlineStr">
        <is>
          <t>52356</t>
        </is>
      </c>
      <c r="AA466" s="289" t="inlineStr">
        <is>
          <t>Nariño</t>
        </is>
      </c>
      <c r="AB466" s="289" t="inlineStr">
        <is>
          <t>IPIALES</t>
        </is>
      </c>
    </row>
    <row r="467">
      <c r="Y467" s="289" t="inlineStr">
        <is>
          <t>IQUIRA</t>
        </is>
      </c>
      <c r="Z467" s="289" t="inlineStr">
        <is>
          <t>41357</t>
        </is>
      </c>
      <c r="AA467" s="289" t="inlineStr">
        <is>
          <t>Huila</t>
        </is>
      </c>
      <c r="AB467" s="289" t="inlineStr">
        <is>
          <t>IQUIRA</t>
        </is>
      </c>
    </row>
    <row r="468">
      <c r="Y468" s="289" t="inlineStr">
        <is>
          <t>ISCUANDÉ</t>
        </is>
      </c>
      <c r="Z468" s="289" t="inlineStr">
        <is>
          <t>52696</t>
        </is>
      </c>
      <c r="AA468" s="289" t="inlineStr">
        <is>
          <t>Nariño</t>
        </is>
      </c>
      <c r="AB468" s="289" t="inlineStr">
        <is>
          <t>ISCUANDÉ</t>
        </is>
      </c>
    </row>
    <row r="469">
      <c r="Y469" s="289" t="inlineStr">
        <is>
          <t>ISTMINA</t>
        </is>
      </c>
      <c r="Z469" s="289" t="inlineStr">
        <is>
          <t>27361</t>
        </is>
      </c>
      <c r="AA469" s="289" t="inlineStr">
        <is>
          <t>Chocó</t>
        </is>
      </c>
      <c r="AB469" s="289" t="inlineStr">
        <is>
          <t>ISTMINA</t>
        </is>
      </c>
    </row>
    <row r="470">
      <c r="Y470" s="289" t="inlineStr">
        <is>
          <t>ITAGUI</t>
        </is>
      </c>
      <c r="Z470" s="289" t="inlineStr">
        <is>
          <t>05360</t>
        </is>
      </c>
      <c r="AA470" s="289" t="inlineStr">
        <is>
          <t>Antioquia</t>
        </is>
      </c>
      <c r="AB470" s="289" t="inlineStr">
        <is>
          <t>ITAGUI</t>
        </is>
      </c>
    </row>
    <row r="471">
      <c r="Y471" s="289" t="inlineStr">
        <is>
          <t>ITUANGO</t>
        </is>
      </c>
      <c r="Z471" s="289" t="inlineStr">
        <is>
          <t>05361</t>
        </is>
      </c>
      <c r="AA471" s="289" t="inlineStr">
        <is>
          <t>Antioquia</t>
        </is>
      </c>
      <c r="AB471" s="289" t="inlineStr">
        <is>
          <t>ITUANGO</t>
        </is>
      </c>
    </row>
    <row r="472">
      <c r="Y472" s="289" t="inlineStr">
        <is>
          <t>IZA</t>
        </is>
      </c>
      <c r="Z472" s="289" t="inlineStr">
        <is>
          <t>15362</t>
        </is>
      </c>
      <c r="AA472" s="289" t="inlineStr">
        <is>
          <t>Boyacá</t>
        </is>
      </c>
      <c r="AB472" s="289" t="inlineStr">
        <is>
          <t>IZA</t>
        </is>
      </c>
    </row>
    <row r="473">
      <c r="Y473" s="289" t="inlineStr">
        <is>
          <t>JAMBALÓ</t>
        </is>
      </c>
      <c r="Z473" s="289" t="inlineStr">
        <is>
          <t>19364</t>
        </is>
      </c>
      <c r="AA473" s="289" t="inlineStr">
        <is>
          <t>Cauca</t>
        </is>
      </c>
      <c r="AB473" s="289" t="inlineStr">
        <is>
          <t>JAMBALÓ</t>
        </is>
      </c>
    </row>
    <row r="474">
      <c r="Y474" s="289" t="inlineStr">
        <is>
          <t>JAMUNDÍ</t>
        </is>
      </c>
      <c r="Z474" s="289" t="inlineStr">
        <is>
          <t>76364</t>
        </is>
      </c>
      <c r="AA474" s="289" t="inlineStr">
        <is>
          <t>Valle del Cauca</t>
        </is>
      </c>
      <c r="AB474" s="289" t="inlineStr">
        <is>
          <t>JAMUNDÍ</t>
        </is>
      </c>
    </row>
    <row r="475">
      <c r="Y475" s="289" t="inlineStr">
        <is>
          <t>JARDÍN</t>
        </is>
      </c>
      <c r="Z475" s="289" t="inlineStr">
        <is>
          <t>05364</t>
        </is>
      </c>
      <c r="AA475" s="289" t="inlineStr">
        <is>
          <t>Antioquia</t>
        </is>
      </c>
      <c r="AB475" s="289" t="inlineStr">
        <is>
          <t>JARDÍN</t>
        </is>
      </c>
    </row>
    <row r="476">
      <c r="Y476" s="289" t="inlineStr">
        <is>
          <t>JENESANO</t>
        </is>
      </c>
      <c r="Z476" s="289" t="inlineStr">
        <is>
          <t>15367</t>
        </is>
      </c>
      <c r="AA476" s="289" t="inlineStr">
        <is>
          <t>Boyacá</t>
        </is>
      </c>
      <c r="AB476" s="289" t="inlineStr">
        <is>
          <t>JENESANO</t>
        </is>
      </c>
    </row>
    <row r="477">
      <c r="Y477" s="297" t="inlineStr">
        <is>
          <t>JERICÓ (AN)</t>
        </is>
      </c>
      <c r="Z477" s="289" t="inlineStr">
        <is>
          <t>05368</t>
        </is>
      </c>
      <c r="AA477" s="289" t="inlineStr">
        <is>
          <t>Antioquia</t>
        </is>
      </c>
      <c r="AB477" s="297" t="inlineStr">
        <is>
          <t>JERICÓ (AN)</t>
        </is>
      </c>
    </row>
    <row r="478">
      <c r="Y478" s="297" t="inlineStr">
        <is>
          <t>JERICÓ (BO)</t>
        </is>
      </c>
      <c r="Z478" s="289" t="inlineStr">
        <is>
          <t>15368</t>
        </is>
      </c>
      <c r="AA478" s="289" t="inlineStr">
        <is>
          <t>Boyacá</t>
        </is>
      </c>
      <c r="AB478" s="297" t="inlineStr">
        <is>
          <t>JERICÓ (BO)</t>
        </is>
      </c>
    </row>
    <row r="479">
      <c r="Y479" s="289" t="inlineStr">
        <is>
          <t>JERUSALÉN</t>
        </is>
      </c>
      <c r="Z479" s="289" t="inlineStr">
        <is>
          <t>25368</t>
        </is>
      </c>
      <c r="AA479" s="289" t="inlineStr">
        <is>
          <t>Cundinamarca</t>
        </is>
      </c>
      <c r="AB479" s="289" t="inlineStr">
        <is>
          <t>JERUSALÉN</t>
        </is>
      </c>
    </row>
    <row r="480">
      <c r="Y480" s="289" t="inlineStr">
        <is>
          <t>JESÚS MARÍA</t>
        </is>
      </c>
      <c r="Z480" s="289" t="inlineStr">
        <is>
          <t>68368</t>
        </is>
      </c>
      <c r="AA480" s="289" t="inlineStr">
        <is>
          <t>Santander</t>
        </is>
      </c>
      <c r="AB480" s="289" t="inlineStr">
        <is>
          <t>JESÚS MARÍA</t>
        </is>
      </c>
    </row>
    <row r="481">
      <c r="Y481" s="289" t="inlineStr">
        <is>
          <t>JORDÁN SUBE</t>
        </is>
      </c>
      <c r="Z481" s="289" t="inlineStr">
        <is>
          <t>68370</t>
        </is>
      </c>
      <c r="AA481" s="289" t="inlineStr">
        <is>
          <t>Santander</t>
        </is>
      </c>
      <c r="AB481" s="289" t="inlineStr">
        <is>
          <t>JORDÁN SUBE</t>
        </is>
      </c>
    </row>
    <row r="482">
      <c r="Y482" s="289" t="inlineStr">
        <is>
          <t>JUAN DE ACOSTA</t>
        </is>
      </c>
      <c r="Z482" s="289" t="inlineStr">
        <is>
          <t>08372</t>
        </is>
      </c>
      <c r="AA482" s="289" t="inlineStr">
        <is>
          <t>Atlántico</t>
        </is>
      </c>
      <c r="AB482" s="289" t="inlineStr">
        <is>
          <t>JUAN DE ACOSTA</t>
        </is>
      </c>
    </row>
    <row r="483">
      <c r="Y483" s="289" t="inlineStr">
        <is>
          <t>JUNÍN</t>
        </is>
      </c>
      <c r="Z483" s="289" t="inlineStr">
        <is>
          <t>25372</t>
        </is>
      </c>
      <c r="AA483" s="289" t="inlineStr">
        <is>
          <t>Cundinamarca</t>
        </is>
      </c>
      <c r="AB483" s="289" t="inlineStr">
        <is>
          <t>JUNÍN</t>
        </is>
      </c>
    </row>
    <row r="484">
      <c r="Y484" s="289" t="inlineStr">
        <is>
          <t>JURADÓ</t>
        </is>
      </c>
      <c r="Z484" s="289" t="inlineStr">
        <is>
          <t>27372</t>
        </is>
      </c>
      <c r="AA484" s="289" t="inlineStr">
        <is>
          <t>Chocó</t>
        </is>
      </c>
      <c r="AB484" s="289" t="inlineStr">
        <is>
          <t>JURADÓ</t>
        </is>
      </c>
    </row>
    <row r="485">
      <c r="Y485" s="289" t="inlineStr">
        <is>
          <t>LA APARTADA Y LA FRONTERA</t>
        </is>
      </c>
      <c r="Z485" s="289" t="inlineStr">
        <is>
          <t>23350</t>
        </is>
      </c>
      <c r="AA485" s="289" t="inlineStr">
        <is>
          <t>Córdoba</t>
        </is>
      </c>
      <c r="AB485" s="289" t="inlineStr">
        <is>
          <t>LA APARTADA Y LA FRONTERA</t>
        </is>
      </c>
    </row>
    <row r="486">
      <c r="Y486" s="289" t="inlineStr">
        <is>
          <t>LA ARGENTINA</t>
        </is>
      </c>
      <c r="Z486" s="289" t="inlineStr">
        <is>
          <t>41378</t>
        </is>
      </c>
      <c r="AA486" s="289" t="inlineStr">
        <is>
          <t>Huila</t>
        </is>
      </c>
      <c r="AB486" s="289" t="inlineStr">
        <is>
          <t>LA ARGENTINA</t>
        </is>
      </c>
    </row>
    <row r="487">
      <c r="Y487" s="289" t="inlineStr">
        <is>
          <t>LA BELLEZA</t>
        </is>
      </c>
      <c r="Z487" s="289" t="inlineStr">
        <is>
          <t>68377</t>
        </is>
      </c>
      <c r="AA487" s="289" t="inlineStr">
        <is>
          <t>Santander</t>
        </is>
      </c>
      <c r="AB487" s="289" t="inlineStr">
        <is>
          <t>LA BELLEZA</t>
        </is>
      </c>
    </row>
    <row r="488">
      <c r="Y488" s="289" t="inlineStr">
        <is>
          <t>LA CALERA</t>
        </is>
      </c>
      <c r="Z488" s="289" t="inlineStr">
        <is>
          <t>25377</t>
        </is>
      </c>
      <c r="AA488" s="289" t="inlineStr">
        <is>
          <t>Cundinamarca</t>
        </is>
      </c>
      <c r="AB488" s="289" t="inlineStr">
        <is>
          <t>LA CALERA</t>
        </is>
      </c>
    </row>
    <row r="489">
      <c r="Y489" s="289" t="inlineStr">
        <is>
          <t>LA CAPILLA</t>
        </is>
      </c>
      <c r="Z489" s="289" t="inlineStr">
        <is>
          <t>15380</t>
        </is>
      </c>
      <c r="AA489" s="289" t="inlineStr">
        <is>
          <t>Boyacá</t>
        </is>
      </c>
      <c r="AB489" s="289" t="inlineStr">
        <is>
          <t>LA CAPILLA</t>
        </is>
      </c>
    </row>
    <row r="490">
      <c r="Y490" s="289" t="inlineStr">
        <is>
          <t>LA CEJA</t>
        </is>
      </c>
      <c r="Z490" s="289" t="inlineStr">
        <is>
          <t>05376</t>
        </is>
      </c>
      <c r="AA490" s="289" t="inlineStr">
        <is>
          <t>Antioquia</t>
        </is>
      </c>
      <c r="AB490" s="289" t="inlineStr">
        <is>
          <t>LA CEJA</t>
        </is>
      </c>
    </row>
    <row r="491">
      <c r="Y491" s="289" t="inlineStr">
        <is>
          <t>LA CELIA</t>
        </is>
      </c>
      <c r="Z491" s="289" t="inlineStr">
        <is>
          <t>66383</t>
        </is>
      </c>
      <c r="AA491" s="289" t="inlineStr">
        <is>
          <t>Risaralda</t>
        </is>
      </c>
      <c r="AB491" s="289" t="inlineStr">
        <is>
          <t>LA CELIA</t>
        </is>
      </c>
    </row>
    <row r="492">
      <c r="Y492" s="289" t="inlineStr">
        <is>
          <t>LA CHORRERA</t>
        </is>
      </c>
      <c r="Z492" s="289" t="inlineStr">
        <is>
          <t>91405</t>
        </is>
      </c>
      <c r="AA492" s="289" t="inlineStr">
        <is>
          <t>Amazonas</t>
        </is>
      </c>
      <c r="AB492" s="289" t="inlineStr">
        <is>
          <t>LA CHORRERA</t>
        </is>
      </c>
    </row>
    <row r="493">
      <c r="Y493" s="289" t="inlineStr">
        <is>
          <t>LA CRUZ</t>
        </is>
      </c>
      <c r="Z493" s="289" t="inlineStr">
        <is>
          <t>52378</t>
        </is>
      </c>
      <c r="AA493" s="289" t="inlineStr">
        <is>
          <t>Nariño</t>
        </is>
      </c>
      <c r="AB493" s="289" t="inlineStr">
        <is>
          <t>LA CRUZ</t>
        </is>
      </c>
    </row>
    <row r="494">
      <c r="Y494" s="289" t="inlineStr">
        <is>
          <t>LA CUMBRE</t>
        </is>
      </c>
      <c r="Z494" s="289" t="inlineStr">
        <is>
          <t>76377</t>
        </is>
      </c>
      <c r="AA494" s="289" t="inlineStr">
        <is>
          <t>Valle del Cauca</t>
        </is>
      </c>
      <c r="AB494" s="289" t="inlineStr">
        <is>
          <t>LA CUMBRE</t>
        </is>
      </c>
    </row>
    <row r="495">
      <c r="Y495" s="297" t="inlineStr">
        <is>
          <t>LA DORADA (CA)</t>
        </is>
      </c>
      <c r="Z495" s="289" t="inlineStr">
        <is>
          <t>17380</t>
        </is>
      </c>
      <c r="AA495" s="289" t="inlineStr">
        <is>
          <t>Caldas</t>
        </is>
      </c>
      <c r="AB495" s="297" t="inlineStr">
        <is>
          <t>LA DORADA (CA)</t>
        </is>
      </c>
    </row>
    <row r="496">
      <c r="Y496" s="297" t="inlineStr">
        <is>
          <t>LA DORADA (PU)</t>
        </is>
      </c>
      <c r="Z496" s="289" t="inlineStr">
        <is>
          <t>86757</t>
        </is>
      </c>
      <c r="AA496" s="289" t="inlineStr">
        <is>
          <t>Putumayo</t>
        </is>
      </c>
      <c r="AB496" s="297" t="inlineStr">
        <is>
          <t>LA DORADA (PU)</t>
        </is>
      </c>
    </row>
    <row r="497">
      <c r="Y497" s="289" t="inlineStr">
        <is>
          <t>LA ESPERANZA</t>
        </is>
      </c>
      <c r="Z497" s="289" t="inlineStr">
        <is>
          <t>54385</t>
        </is>
      </c>
      <c r="AA497" s="289" t="inlineStr">
        <is>
          <t>Norte de Santander</t>
        </is>
      </c>
      <c r="AB497" s="289" t="inlineStr">
        <is>
          <t>LA ESPERANZA</t>
        </is>
      </c>
    </row>
    <row r="498">
      <c r="Y498" s="289" t="inlineStr">
        <is>
          <t>LA ESTRELLA</t>
        </is>
      </c>
      <c r="Z498" s="289" t="inlineStr">
        <is>
          <t>05380</t>
        </is>
      </c>
      <c r="AA498" s="289" t="inlineStr">
        <is>
          <t>Antioquia</t>
        </is>
      </c>
      <c r="AB498" s="289" t="inlineStr">
        <is>
          <t>LA ESTRELLA</t>
        </is>
      </c>
    </row>
    <row r="499">
      <c r="Y499" s="289" t="inlineStr">
        <is>
          <t>LA FLORIDA</t>
        </is>
      </c>
      <c r="Z499" s="289" t="inlineStr">
        <is>
          <t>52381</t>
        </is>
      </c>
      <c r="AA499" s="289" t="inlineStr">
        <is>
          <t>Nariño</t>
        </is>
      </c>
      <c r="AB499" s="289" t="inlineStr">
        <is>
          <t>LA FLORIDA</t>
        </is>
      </c>
    </row>
    <row r="500">
      <c r="Y500" s="289" t="inlineStr">
        <is>
          <t>LA GLORIA</t>
        </is>
      </c>
      <c r="Z500" s="289" t="inlineStr">
        <is>
          <t>20383</t>
        </is>
      </c>
      <c r="AA500" s="289" t="inlineStr">
        <is>
          <t>Cesar</t>
        </is>
      </c>
      <c r="AB500" s="289" t="inlineStr">
        <is>
          <t>LA GLORIA</t>
        </is>
      </c>
    </row>
    <row r="501">
      <c r="Y501" s="289" t="inlineStr">
        <is>
          <t>LA GUADALUPE</t>
        </is>
      </c>
      <c r="Z501" s="289" t="inlineStr">
        <is>
          <t>94885</t>
        </is>
      </c>
      <c r="AA501" s="289" t="inlineStr">
        <is>
          <t>Guainía</t>
        </is>
      </c>
      <c r="AB501" s="289" t="inlineStr">
        <is>
          <t>LA GUADALUPE</t>
        </is>
      </c>
    </row>
    <row r="502">
      <c r="Y502" s="289" t="inlineStr">
        <is>
          <t>LA HORMIGA</t>
        </is>
      </c>
      <c r="Z502" s="289" t="inlineStr">
        <is>
          <t>86865</t>
        </is>
      </c>
      <c r="AA502" s="289" t="inlineStr">
        <is>
          <t>Putumayo</t>
        </is>
      </c>
      <c r="AB502" s="289" t="inlineStr">
        <is>
          <t>LA HORMIGA</t>
        </is>
      </c>
    </row>
    <row r="503">
      <c r="Y503" s="289" t="inlineStr">
        <is>
          <t>LA JAGUA DE IBIRICO</t>
        </is>
      </c>
      <c r="Z503" s="289" t="inlineStr">
        <is>
          <t>20400</t>
        </is>
      </c>
      <c r="AA503" s="289" t="inlineStr">
        <is>
          <t>Cesar</t>
        </is>
      </c>
      <c r="AB503" s="289" t="inlineStr">
        <is>
          <t>LA JAGUA DE IBIRICO</t>
        </is>
      </c>
    </row>
    <row r="504">
      <c r="Y504" s="289" t="inlineStr">
        <is>
          <t>LA JAGUA DEL PILAR</t>
        </is>
      </c>
      <c r="Z504" s="289" t="inlineStr">
        <is>
          <t>44420</t>
        </is>
      </c>
      <c r="AA504" s="289" t="inlineStr">
        <is>
          <t>La Guajira</t>
        </is>
      </c>
      <c r="AB504" s="289" t="inlineStr">
        <is>
          <t>LA JAGUA DEL PILAR</t>
        </is>
      </c>
    </row>
    <row r="505">
      <c r="Y505" s="289" t="inlineStr">
        <is>
          <t>LA LLANADA</t>
        </is>
      </c>
      <c r="Z505" s="289" t="inlineStr">
        <is>
          <t>52385</t>
        </is>
      </c>
      <c r="AA505" s="289" t="inlineStr">
        <is>
          <t>Nariño</t>
        </is>
      </c>
      <c r="AB505" s="289" t="inlineStr">
        <is>
          <t>LA LLANADA</t>
        </is>
      </c>
    </row>
    <row r="506">
      <c r="Y506" s="289" t="inlineStr">
        <is>
          <t>LA MACARENA</t>
        </is>
      </c>
      <c r="Z506" s="289" t="inlineStr">
        <is>
          <t>50350</t>
        </is>
      </c>
      <c r="AA506" s="289" t="inlineStr">
        <is>
          <t>Meta</t>
        </is>
      </c>
      <c r="AB506" s="289" t="inlineStr">
        <is>
          <t>LA MACARENA</t>
        </is>
      </c>
    </row>
    <row r="507">
      <c r="Y507" s="289" t="inlineStr">
        <is>
          <t>LA MERCED</t>
        </is>
      </c>
      <c r="Z507" s="289" t="inlineStr">
        <is>
          <t>17388</t>
        </is>
      </c>
      <c r="AA507" s="289" t="inlineStr">
        <is>
          <t>Caldas</t>
        </is>
      </c>
      <c r="AB507" s="289" t="inlineStr">
        <is>
          <t>LA MERCED</t>
        </is>
      </c>
    </row>
    <row r="508">
      <c r="Y508" s="289" t="inlineStr">
        <is>
          <t>LA MESA</t>
        </is>
      </c>
      <c r="Z508" s="289" t="inlineStr">
        <is>
          <t>25386</t>
        </is>
      </c>
      <c r="AA508" s="289" t="inlineStr">
        <is>
          <t>Cundinamarca</t>
        </is>
      </c>
      <c r="AB508" s="289" t="inlineStr">
        <is>
          <t>LA MESA</t>
        </is>
      </c>
    </row>
    <row r="509">
      <c r="Y509" s="289" t="inlineStr">
        <is>
          <t>LA MONTAÑITA</t>
        </is>
      </c>
      <c r="Z509" s="289" t="inlineStr">
        <is>
          <t>18410</t>
        </is>
      </c>
      <c r="AA509" s="289" t="inlineStr">
        <is>
          <t>Caquetá</t>
        </is>
      </c>
      <c r="AB509" s="289" t="inlineStr">
        <is>
          <t>LA MONTAÑITA</t>
        </is>
      </c>
    </row>
    <row r="510">
      <c r="Y510" s="289" t="inlineStr">
        <is>
          <t>LA PALMA</t>
        </is>
      </c>
      <c r="Z510" s="289" t="inlineStr">
        <is>
          <t>25394</t>
        </is>
      </c>
      <c r="AA510" s="289" t="inlineStr">
        <is>
          <t>Cundinamarca</t>
        </is>
      </c>
      <c r="AB510" s="289" t="inlineStr">
        <is>
          <t>LA PALMA</t>
        </is>
      </c>
    </row>
    <row r="511">
      <c r="Y511" s="289" t="inlineStr">
        <is>
          <t>LA PAZ</t>
        </is>
      </c>
      <c r="Z511" s="289" t="inlineStr">
        <is>
          <t>68397</t>
        </is>
      </c>
      <c r="AA511" s="289" t="inlineStr">
        <is>
          <t>Santander</t>
        </is>
      </c>
      <c r="AB511" s="289" t="inlineStr">
        <is>
          <t>LA PAZ</t>
        </is>
      </c>
    </row>
    <row r="512">
      <c r="Y512" s="289" t="inlineStr">
        <is>
          <t>LA PEDRERA</t>
        </is>
      </c>
      <c r="Z512" s="289" t="inlineStr">
        <is>
          <t>91407</t>
        </is>
      </c>
      <c r="AA512" s="289" t="inlineStr">
        <is>
          <t>Amazonas</t>
        </is>
      </c>
      <c r="AB512" s="289" t="inlineStr">
        <is>
          <t>LA PEDRERA</t>
        </is>
      </c>
    </row>
    <row r="513">
      <c r="Y513" s="289" t="inlineStr">
        <is>
          <t>LA PEÑA</t>
        </is>
      </c>
      <c r="Z513" s="289" t="inlineStr">
        <is>
          <t>25398</t>
        </is>
      </c>
      <c r="AA513" s="289" t="inlineStr">
        <is>
          <t>Cundinamarca</t>
        </is>
      </c>
      <c r="AB513" s="289" t="inlineStr">
        <is>
          <t>LA PEÑA</t>
        </is>
      </c>
    </row>
    <row r="514">
      <c r="Y514" s="289" t="inlineStr">
        <is>
          <t>LA PINTADA</t>
        </is>
      </c>
      <c r="Z514" s="289" t="inlineStr">
        <is>
          <t>05390</t>
        </is>
      </c>
      <c r="AA514" s="289" t="inlineStr">
        <is>
          <t>Antioquia</t>
        </is>
      </c>
      <c r="AB514" s="289" t="inlineStr">
        <is>
          <t>LA PINTADA</t>
        </is>
      </c>
    </row>
    <row r="515">
      <c r="Y515" s="289" t="inlineStr">
        <is>
          <t>LA PLATA</t>
        </is>
      </c>
      <c r="Z515" s="289" t="inlineStr">
        <is>
          <t>41396</t>
        </is>
      </c>
      <c r="AA515" s="289" t="inlineStr">
        <is>
          <t>Huila</t>
        </is>
      </c>
      <c r="AB515" s="289" t="inlineStr">
        <is>
          <t>LA PLATA</t>
        </is>
      </c>
    </row>
    <row r="516">
      <c r="Y516" s="289" t="inlineStr">
        <is>
          <t>LA PLAYA</t>
        </is>
      </c>
      <c r="Z516" s="289" t="inlineStr">
        <is>
          <t>54398</t>
        </is>
      </c>
      <c r="AA516" s="289" t="inlineStr">
        <is>
          <t>Norte de Santander</t>
        </is>
      </c>
      <c r="AB516" s="289" t="inlineStr">
        <is>
          <t>LA PLAYA</t>
        </is>
      </c>
    </row>
    <row r="517">
      <c r="Y517" s="289" t="inlineStr">
        <is>
          <t>LA PRIMAVERA</t>
        </is>
      </c>
      <c r="Z517" s="289" t="inlineStr">
        <is>
          <t>99524</t>
        </is>
      </c>
      <c r="AA517" s="289" t="inlineStr">
        <is>
          <t>Vichada</t>
        </is>
      </c>
      <c r="AB517" s="289" t="inlineStr">
        <is>
          <t>LA PRIMAVERA</t>
        </is>
      </c>
    </row>
    <row r="518">
      <c r="Y518" s="289" t="inlineStr">
        <is>
          <t>LA SALINA</t>
        </is>
      </c>
      <c r="Z518" s="289" t="inlineStr">
        <is>
          <t>85136</t>
        </is>
      </c>
      <c r="AA518" s="289" t="inlineStr">
        <is>
          <t>Casanare</t>
        </is>
      </c>
      <c r="AB518" s="289" t="inlineStr">
        <is>
          <t>LA SALINA</t>
        </is>
      </c>
    </row>
    <row r="519">
      <c r="Y519" s="289" t="inlineStr">
        <is>
          <t>LA SIERRA</t>
        </is>
      </c>
      <c r="Z519" s="289" t="inlineStr">
        <is>
          <t>19392</t>
        </is>
      </c>
      <c r="AA519" s="289" t="inlineStr">
        <is>
          <t>Cauca</t>
        </is>
      </c>
      <c r="AB519" s="289" t="inlineStr">
        <is>
          <t>LA SIERRA</t>
        </is>
      </c>
    </row>
    <row r="520">
      <c r="Y520" s="289" t="inlineStr">
        <is>
          <t>LA TEBAIDA</t>
        </is>
      </c>
      <c r="Z520" s="289" t="inlineStr">
        <is>
          <t>63401</t>
        </is>
      </c>
      <c r="AA520" s="289" t="inlineStr">
        <is>
          <t>Quindio</t>
        </is>
      </c>
      <c r="AB520" s="289" t="inlineStr">
        <is>
          <t>LA TEBAIDA</t>
        </is>
      </c>
    </row>
    <row r="521">
      <c r="Y521" s="289" t="inlineStr">
        <is>
          <t>LA TOLA</t>
        </is>
      </c>
      <c r="Z521" s="289" t="inlineStr">
        <is>
          <t>52390</t>
        </is>
      </c>
      <c r="AA521" s="289" t="inlineStr">
        <is>
          <t>Nariño</t>
        </is>
      </c>
      <c r="AB521" s="289" t="inlineStr">
        <is>
          <t>LA TOLA</t>
        </is>
      </c>
    </row>
    <row r="522">
      <c r="Y522" s="297" t="inlineStr">
        <is>
          <t>LA UNIÓN (AN)</t>
        </is>
      </c>
      <c r="Z522" s="289" t="inlineStr">
        <is>
          <t>05400</t>
        </is>
      </c>
      <c r="AA522" s="289" t="inlineStr">
        <is>
          <t>Antioquia</t>
        </is>
      </c>
      <c r="AB522" s="297" t="inlineStr">
        <is>
          <t>LA UNIÓN (AN)</t>
        </is>
      </c>
    </row>
    <row r="523">
      <c r="Y523" s="297" t="inlineStr">
        <is>
          <t>LA UNIÓN (NA)</t>
        </is>
      </c>
      <c r="Z523" s="289" t="inlineStr">
        <is>
          <t>52399</t>
        </is>
      </c>
      <c r="AA523" s="289" t="inlineStr">
        <is>
          <t>Nariño</t>
        </is>
      </c>
      <c r="AB523" s="297" t="inlineStr">
        <is>
          <t>LA UNIÓN (NA)</t>
        </is>
      </c>
    </row>
    <row r="524">
      <c r="Y524" s="297" t="inlineStr">
        <is>
          <t>LA UNIÓN (SU)</t>
        </is>
      </c>
      <c r="Z524" s="289" t="inlineStr">
        <is>
          <t>70400</t>
        </is>
      </c>
      <c r="AA524" s="289" t="inlineStr">
        <is>
          <t>Sucre</t>
        </is>
      </c>
      <c r="AB524" s="297" t="inlineStr">
        <is>
          <t>LA UNIÓN (SU)</t>
        </is>
      </c>
    </row>
    <row r="525">
      <c r="Y525" s="297" t="inlineStr">
        <is>
          <t>LA UNIÓN (VA)</t>
        </is>
      </c>
      <c r="Z525" s="289" t="inlineStr">
        <is>
          <t>76400</t>
        </is>
      </c>
      <c r="AA525" s="289" t="inlineStr">
        <is>
          <t>Valle del Cauca</t>
        </is>
      </c>
      <c r="AB525" s="297" t="inlineStr">
        <is>
          <t>LA UNIÓN (VA)</t>
        </is>
      </c>
    </row>
    <row r="526">
      <c r="Y526" s="289" t="inlineStr">
        <is>
          <t>LA UVITA</t>
        </is>
      </c>
      <c r="Z526" s="289" t="inlineStr">
        <is>
          <t>15403</t>
        </is>
      </c>
      <c r="AA526" s="289" t="inlineStr">
        <is>
          <t>Boyacá</t>
        </is>
      </c>
      <c r="AB526" s="289" t="inlineStr">
        <is>
          <t>LA UVITA</t>
        </is>
      </c>
    </row>
    <row r="527">
      <c r="Y527" s="297" t="inlineStr">
        <is>
          <t>LA VEGA (CA)</t>
        </is>
      </c>
      <c r="Z527" s="289" t="inlineStr">
        <is>
          <t>19397</t>
        </is>
      </c>
      <c r="AA527" s="289" t="inlineStr">
        <is>
          <t>Cauca</t>
        </is>
      </c>
      <c r="AB527" s="297" t="inlineStr">
        <is>
          <t>LA VEGA (CA)</t>
        </is>
      </c>
    </row>
    <row r="528">
      <c r="Y528" s="297" t="inlineStr">
        <is>
          <t>LA VEGA (CU)</t>
        </is>
      </c>
      <c r="Z528" s="289" t="inlineStr">
        <is>
          <t>25402</t>
        </is>
      </c>
      <c r="AA528" s="289" t="inlineStr">
        <is>
          <t>Cundinamarca</t>
        </is>
      </c>
      <c r="AB528" s="297" t="inlineStr">
        <is>
          <t>LA VEGA (CU)</t>
        </is>
      </c>
    </row>
    <row r="529">
      <c r="Y529" s="297" t="inlineStr">
        <is>
          <t>LA VICTORIA (BO)</t>
        </is>
      </c>
      <c r="Z529" s="289" t="inlineStr">
        <is>
          <t>15401</t>
        </is>
      </c>
      <c r="AA529" s="289" t="inlineStr">
        <is>
          <t>Boyacá</t>
        </is>
      </c>
      <c r="AB529" s="297" t="inlineStr">
        <is>
          <t>LA VICTORIA (BO)</t>
        </is>
      </c>
    </row>
    <row r="530">
      <c r="Y530" s="297" t="inlineStr">
        <is>
          <t>LA VICTORIA (VA)</t>
        </is>
      </c>
      <c r="Z530" s="289" t="inlineStr">
        <is>
          <t>76403</t>
        </is>
      </c>
      <c r="AA530" s="289" t="inlineStr">
        <is>
          <t>Valle del Cauca</t>
        </is>
      </c>
      <c r="AB530" s="297" t="inlineStr">
        <is>
          <t>LA VICTORIA (VA)</t>
        </is>
      </c>
    </row>
    <row r="531">
      <c r="Y531" s="289" t="inlineStr">
        <is>
          <t>LA VIRGINIA</t>
        </is>
      </c>
      <c r="Z531" s="289" t="inlineStr">
        <is>
          <t>66400</t>
        </is>
      </c>
      <c r="AA531" s="289" t="inlineStr">
        <is>
          <t>Risaralda</t>
        </is>
      </c>
      <c r="AB531" s="289" t="inlineStr">
        <is>
          <t>LA VIRGINIA</t>
        </is>
      </c>
    </row>
    <row r="532">
      <c r="Y532" s="289" t="inlineStr">
        <is>
          <t>LABATECA</t>
        </is>
      </c>
      <c r="Z532" s="289" t="inlineStr">
        <is>
          <t>54377</t>
        </is>
      </c>
      <c r="AA532" s="289" t="inlineStr">
        <is>
          <t>Norte de Santander</t>
        </is>
      </c>
      <c r="AB532" s="289" t="inlineStr">
        <is>
          <t>LABATECA</t>
        </is>
      </c>
    </row>
    <row r="533">
      <c r="Y533" s="289" t="inlineStr">
        <is>
          <t>LABRANZAGRANDE</t>
        </is>
      </c>
      <c r="Z533" s="289" t="inlineStr">
        <is>
          <t>15377</t>
        </is>
      </c>
      <c r="AA533" s="289" t="inlineStr">
        <is>
          <t>Boyacá</t>
        </is>
      </c>
      <c r="AB533" s="289" t="inlineStr">
        <is>
          <t>LABRANZAGRANDE</t>
        </is>
      </c>
    </row>
    <row r="534">
      <c r="Y534" s="289" t="inlineStr">
        <is>
          <t>LANDÁZURI</t>
        </is>
      </c>
      <c r="Z534" s="289" t="inlineStr">
        <is>
          <t>68385</t>
        </is>
      </c>
      <c r="AA534" s="289" t="inlineStr">
        <is>
          <t>Santander</t>
        </is>
      </c>
      <c r="AB534" s="289" t="inlineStr">
        <is>
          <t>LANDÁZURI</t>
        </is>
      </c>
    </row>
    <row r="535">
      <c r="Y535" s="289" t="inlineStr">
        <is>
          <t>LEBRÍJA</t>
        </is>
      </c>
      <c r="Z535" s="289" t="inlineStr">
        <is>
          <t>68406</t>
        </is>
      </c>
      <c r="AA535" s="289" t="inlineStr">
        <is>
          <t>Santander</t>
        </is>
      </c>
      <c r="AB535" s="289" t="inlineStr">
        <is>
          <t>LEBRÍJA</t>
        </is>
      </c>
    </row>
    <row r="536">
      <c r="Y536" s="289" t="inlineStr">
        <is>
          <t>LEGUÍZAMO</t>
        </is>
      </c>
      <c r="Z536" s="289" t="inlineStr">
        <is>
          <t>86573</t>
        </is>
      </c>
      <c r="AA536" s="289" t="inlineStr">
        <is>
          <t>Putumayo</t>
        </is>
      </c>
      <c r="AB536" s="289" t="inlineStr">
        <is>
          <t>LEGUÍZAMO</t>
        </is>
      </c>
    </row>
    <row r="537">
      <c r="Y537" s="289" t="inlineStr">
        <is>
          <t>LEIVA</t>
        </is>
      </c>
      <c r="Z537" s="289" t="inlineStr">
        <is>
          <t>52405</t>
        </is>
      </c>
      <c r="AA537" s="289" t="inlineStr">
        <is>
          <t>Nariño</t>
        </is>
      </c>
      <c r="AB537" s="289" t="inlineStr">
        <is>
          <t>LEIVA</t>
        </is>
      </c>
    </row>
    <row r="538">
      <c r="Y538" s="289" t="inlineStr">
        <is>
          <t>LEJANÍAS</t>
        </is>
      </c>
      <c r="Z538" s="289" t="inlineStr">
        <is>
          <t>50400</t>
        </is>
      </c>
      <c r="AA538" s="289" t="inlineStr">
        <is>
          <t>Meta</t>
        </is>
      </c>
      <c r="AB538" s="289" t="inlineStr">
        <is>
          <t>LEJANÍAS</t>
        </is>
      </c>
    </row>
    <row r="539">
      <c r="Y539" s="289" t="inlineStr">
        <is>
          <t>LENGUAZAQUE</t>
        </is>
      </c>
      <c r="Z539" s="289" t="inlineStr">
        <is>
          <t>25407</t>
        </is>
      </c>
      <c r="AA539" s="289" t="inlineStr">
        <is>
          <t>Cundinamarca</t>
        </is>
      </c>
      <c r="AB539" s="289" t="inlineStr">
        <is>
          <t>LENGUAZAQUE</t>
        </is>
      </c>
    </row>
    <row r="540">
      <c r="Y540" s="289" t="inlineStr">
        <is>
          <t>LÉRIDA</t>
        </is>
      </c>
      <c r="Z540" s="289" t="inlineStr">
        <is>
          <t>73408</t>
        </is>
      </c>
      <c r="AA540" s="289" t="inlineStr">
        <is>
          <t>Tolima</t>
        </is>
      </c>
      <c r="AB540" s="289" t="inlineStr">
        <is>
          <t>LÉRIDA</t>
        </is>
      </c>
    </row>
    <row r="541">
      <c r="Y541" s="289" t="inlineStr">
        <is>
          <t>LETICIA</t>
        </is>
      </c>
      <c r="Z541" s="289" t="inlineStr">
        <is>
          <t>91001</t>
        </is>
      </c>
      <c r="AA541" s="289" t="inlineStr">
        <is>
          <t>Amazonas</t>
        </is>
      </c>
      <c r="AB541" s="289" t="inlineStr">
        <is>
          <t>LETICIA</t>
        </is>
      </c>
    </row>
    <row r="542">
      <c r="Y542" s="289" t="inlineStr">
        <is>
          <t>LÍBANO</t>
        </is>
      </c>
      <c r="Z542" s="289" t="inlineStr">
        <is>
          <t>73411</t>
        </is>
      </c>
      <c r="AA542" s="289" t="inlineStr">
        <is>
          <t>Tolima</t>
        </is>
      </c>
      <c r="AB542" s="289" t="inlineStr">
        <is>
          <t>LÍBANO</t>
        </is>
      </c>
    </row>
    <row r="543">
      <c r="Y543" s="289" t="inlineStr">
        <is>
          <t>LIBORINA</t>
        </is>
      </c>
      <c r="Z543" s="289" t="inlineStr">
        <is>
          <t>05411</t>
        </is>
      </c>
      <c r="AA543" s="289" t="inlineStr">
        <is>
          <t>Antioquia</t>
        </is>
      </c>
      <c r="AB543" s="289" t="inlineStr">
        <is>
          <t>LIBORINA</t>
        </is>
      </c>
    </row>
    <row r="544">
      <c r="Y544" s="289" t="inlineStr">
        <is>
          <t>LINARES</t>
        </is>
      </c>
      <c r="Z544" s="289" t="inlineStr">
        <is>
          <t>52411</t>
        </is>
      </c>
      <c r="AA544" s="289" t="inlineStr">
        <is>
          <t>Nariño</t>
        </is>
      </c>
      <c r="AB544" s="289" t="inlineStr">
        <is>
          <t>LINARES</t>
        </is>
      </c>
    </row>
    <row r="545">
      <c r="Y545" s="289" t="inlineStr">
        <is>
          <t>LLORÓ</t>
        </is>
      </c>
      <c r="Z545" s="289" t="inlineStr">
        <is>
          <t>27413</t>
        </is>
      </c>
      <c r="AA545" s="289" t="inlineStr">
        <is>
          <t>Chocó</t>
        </is>
      </c>
      <c r="AB545" s="289" t="inlineStr">
        <is>
          <t>LLORÓ</t>
        </is>
      </c>
    </row>
    <row r="546">
      <c r="Y546" s="289" t="inlineStr">
        <is>
          <t>LOS CÓRDOBAS</t>
        </is>
      </c>
      <c r="Z546" s="289" t="inlineStr">
        <is>
          <t>23419</t>
        </is>
      </c>
      <c r="AA546" s="289" t="inlineStr">
        <is>
          <t>Córdoba</t>
        </is>
      </c>
      <c r="AB546" s="289" t="inlineStr">
        <is>
          <t>LOS CÓRDOBAS</t>
        </is>
      </c>
    </row>
    <row r="547">
      <c r="Y547" s="289" t="inlineStr">
        <is>
          <t>LOS PALMITOS</t>
        </is>
      </c>
      <c r="Z547" s="289" t="inlineStr">
        <is>
          <t>70418</t>
        </is>
      </c>
      <c r="AA547" s="289" t="inlineStr">
        <is>
          <t>Sucre</t>
        </is>
      </c>
      <c r="AB547" s="289" t="inlineStr">
        <is>
          <t>LOS PALMITOS</t>
        </is>
      </c>
    </row>
    <row r="548">
      <c r="Y548" s="289" t="inlineStr">
        <is>
          <t>LOS PATIOS</t>
        </is>
      </c>
      <c r="Z548" s="289" t="inlineStr">
        <is>
          <t>54405</t>
        </is>
      </c>
      <c r="AA548" s="289" t="inlineStr">
        <is>
          <t>Norte de Santander</t>
        </is>
      </c>
      <c r="AB548" s="289" t="inlineStr">
        <is>
          <t>LOS PATIOS</t>
        </is>
      </c>
    </row>
    <row r="549">
      <c r="Y549" s="289" t="inlineStr">
        <is>
          <t>LOS SANTOS</t>
        </is>
      </c>
      <c r="Z549" s="289" t="inlineStr">
        <is>
          <t>68418</t>
        </is>
      </c>
      <c r="AA549" s="289" t="inlineStr">
        <is>
          <t>Santander</t>
        </is>
      </c>
      <c r="AB549" s="289" t="inlineStr">
        <is>
          <t>LOS SANTOS</t>
        </is>
      </c>
    </row>
    <row r="550">
      <c r="Y550" s="289" t="inlineStr">
        <is>
          <t>LOURDES</t>
        </is>
      </c>
      <c r="Z550" s="289" t="inlineStr">
        <is>
          <t>54418</t>
        </is>
      </c>
      <c r="AA550" s="289" t="inlineStr">
        <is>
          <t>Norte de Santander</t>
        </is>
      </c>
      <c r="AB550" s="289" t="inlineStr">
        <is>
          <t>LOURDES</t>
        </is>
      </c>
    </row>
    <row r="551">
      <c r="Y551" s="289" t="inlineStr">
        <is>
          <t>LURUACO</t>
        </is>
      </c>
      <c r="Z551" s="289" t="inlineStr">
        <is>
          <t>08421</t>
        </is>
      </c>
      <c r="AA551" s="289" t="inlineStr">
        <is>
          <t>Atlántico</t>
        </is>
      </c>
      <c r="AB551" s="289" t="inlineStr">
        <is>
          <t>LURUACO</t>
        </is>
      </c>
    </row>
    <row r="552">
      <c r="Y552" s="289" t="inlineStr">
        <is>
          <t>MACANAL</t>
        </is>
      </c>
      <c r="Z552" s="289" t="inlineStr">
        <is>
          <t>15425</t>
        </is>
      </c>
      <c r="AA552" s="289" t="inlineStr">
        <is>
          <t>Boyacá</t>
        </is>
      </c>
      <c r="AB552" s="289" t="inlineStr">
        <is>
          <t>MACANAL</t>
        </is>
      </c>
    </row>
    <row r="553">
      <c r="Y553" s="289" t="inlineStr">
        <is>
          <t>MACARAVITA</t>
        </is>
      </c>
      <c r="Z553" s="289" t="inlineStr">
        <is>
          <t>68425</t>
        </is>
      </c>
      <c r="AA553" s="289" t="inlineStr">
        <is>
          <t>Santander</t>
        </is>
      </c>
      <c r="AB553" s="289" t="inlineStr">
        <is>
          <t>MACARAVITA</t>
        </is>
      </c>
    </row>
    <row r="554">
      <c r="Y554" s="289" t="inlineStr">
        <is>
          <t>MACEO</t>
        </is>
      </c>
      <c r="Z554" s="289" t="inlineStr">
        <is>
          <t>05425</t>
        </is>
      </c>
      <c r="AA554" s="289" t="inlineStr">
        <is>
          <t>Antioquia</t>
        </is>
      </c>
      <c r="AB554" s="289" t="inlineStr">
        <is>
          <t>MACEO</t>
        </is>
      </c>
    </row>
    <row r="555">
      <c r="Y555" s="289" t="inlineStr">
        <is>
          <t>MACHETA</t>
        </is>
      </c>
      <c r="Z555" s="289" t="inlineStr">
        <is>
          <t>25426</t>
        </is>
      </c>
      <c r="AA555" s="289" t="inlineStr">
        <is>
          <t>Cundinamarca</t>
        </is>
      </c>
      <c r="AB555" s="289" t="inlineStr">
        <is>
          <t>MACHETA</t>
        </is>
      </c>
    </row>
    <row r="556">
      <c r="Y556" s="289" t="inlineStr">
        <is>
          <t>MADRID</t>
        </is>
      </c>
      <c r="Z556" s="289" t="inlineStr">
        <is>
          <t>25430</t>
        </is>
      </c>
      <c r="AA556" s="289" t="inlineStr">
        <is>
          <t>Cundinamarca</t>
        </is>
      </c>
      <c r="AB556" s="289" t="inlineStr">
        <is>
          <t>MADRID</t>
        </is>
      </c>
    </row>
    <row r="557">
      <c r="Y557" s="289" t="inlineStr">
        <is>
          <t>MAGANGUÉ</t>
        </is>
      </c>
      <c r="Z557" s="289" t="inlineStr">
        <is>
          <t>13430</t>
        </is>
      </c>
      <c r="AA557" s="289" t="inlineStr">
        <is>
          <t>Bolívar</t>
        </is>
      </c>
      <c r="AB557" s="289" t="inlineStr">
        <is>
          <t>MAGANGUÉ</t>
        </is>
      </c>
    </row>
    <row r="558">
      <c r="Y558" s="289" t="inlineStr">
        <is>
          <t>MAHATES</t>
        </is>
      </c>
      <c r="Z558" s="289" t="inlineStr">
        <is>
          <t>13433</t>
        </is>
      </c>
      <c r="AA558" s="289" t="inlineStr">
        <is>
          <t>Bolívar</t>
        </is>
      </c>
      <c r="AB558" s="289" t="inlineStr">
        <is>
          <t>MAHATES</t>
        </is>
      </c>
    </row>
    <row r="559">
      <c r="Y559" s="289" t="inlineStr">
        <is>
          <t>MAICAO</t>
        </is>
      </c>
      <c r="Z559" s="289" t="inlineStr">
        <is>
          <t>44430</t>
        </is>
      </c>
      <c r="AA559" s="289" t="inlineStr">
        <is>
          <t>La Guajira</t>
        </is>
      </c>
      <c r="AB559" s="289" t="inlineStr">
        <is>
          <t>MAICAO</t>
        </is>
      </c>
    </row>
    <row r="560">
      <c r="Y560" s="289" t="inlineStr">
        <is>
          <t>MAJAGUAL</t>
        </is>
      </c>
      <c r="Z560" s="289" t="inlineStr">
        <is>
          <t>70429</t>
        </is>
      </c>
      <c r="AA560" s="289" t="inlineStr">
        <is>
          <t>Sucre</t>
        </is>
      </c>
      <c r="AB560" s="289" t="inlineStr">
        <is>
          <t>MAJAGUAL</t>
        </is>
      </c>
    </row>
    <row r="561">
      <c r="Y561" s="289" t="inlineStr">
        <is>
          <t>MÁLAGA</t>
        </is>
      </c>
      <c r="Z561" s="289" t="inlineStr">
        <is>
          <t>68432</t>
        </is>
      </c>
      <c r="AA561" s="289" t="inlineStr">
        <is>
          <t>Santander</t>
        </is>
      </c>
      <c r="AB561" s="289" t="inlineStr">
        <is>
          <t>MÁLAGA</t>
        </is>
      </c>
    </row>
    <row r="562">
      <c r="Y562" s="289" t="inlineStr">
        <is>
          <t>MALAMBO</t>
        </is>
      </c>
      <c r="Z562" s="289" t="inlineStr">
        <is>
          <t>08433</t>
        </is>
      </c>
      <c r="AA562" s="289" t="inlineStr">
        <is>
          <t>Atlántico</t>
        </is>
      </c>
      <c r="AB562" s="289" t="inlineStr">
        <is>
          <t>MALAMBO</t>
        </is>
      </c>
    </row>
    <row r="563">
      <c r="Y563" s="289" t="inlineStr">
        <is>
          <t>MANAGRÚ</t>
        </is>
      </c>
      <c r="Z563" s="289" t="inlineStr">
        <is>
          <t>27135</t>
        </is>
      </c>
      <c r="AA563" s="289" t="inlineStr">
        <is>
          <t>Chocó</t>
        </is>
      </c>
      <c r="AB563" s="289" t="inlineStr">
        <is>
          <t>MANAGRÚ</t>
        </is>
      </c>
    </row>
    <row r="564">
      <c r="Y564" s="289" t="inlineStr">
        <is>
          <t>MANATÍ</t>
        </is>
      </c>
      <c r="Z564" s="289" t="inlineStr">
        <is>
          <t>08436</t>
        </is>
      </c>
      <c r="AA564" s="289" t="inlineStr">
        <is>
          <t>Atlántico</t>
        </is>
      </c>
      <c r="AB564" s="289" t="inlineStr">
        <is>
          <t>MANATÍ</t>
        </is>
      </c>
    </row>
    <row r="565">
      <c r="Y565" s="289" t="inlineStr">
        <is>
          <t>MANAURE</t>
        </is>
      </c>
      <c r="Z565" s="289" t="inlineStr">
        <is>
          <t>44560</t>
        </is>
      </c>
      <c r="AA565" s="289" t="inlineStr">
        <is>
          <t>La Guajira</t>
        </is>
      </c>
      <c r="AB565" s="289" t="inlineStr">
        <is>
          <t>MANAURE</t>
        </is>
      </c>
    </row>
    <row r="566">
      <c r="Y566" s="289" t="inlineStr">
        <is>
          <t>MANÍ</t>
        </is>
      </c>
      <c r="Z566" s="289" t="inlineStr">
        <is>
          <t>85139</t>
        </is>
      </c>
      <c r="AA566" s="289" t="inlineStr">
        <is>
          <t>Casanare</t>
        </is>
      </c>
      <c r="AB566" s="289" t="inlineStr">
        <is>
          <t>MANÍ</t>
        </is>
      </c>
    </row>
    <row r="567">
      <c r="Y567" s="289" t="inlineStr">
        <is>
          <t>MANIZALES</t>
        </is>
      </c>
      <c r="Z567" s="289" t="inlineStr">
        <is>
          <t>17001</t>
        </is>
      </c>
      <c r="AA567" s="289" t="inlineStr">
        <is>
          <t>Caldas</t>
        </is>
      </c>
      <c r="AB567" s="289" t="inlineStr">
        <is>
          <t>MANIZALES</t>
        </is>
      </c>
    </row>
    <row r="568">
      <c r="Y568" s="289" t="inlineStr">
        <is>
          <t>MANTA</t>
        </is>
      </c>
      <c r="Z568" s="289" t="inlineStr">
        <is>
          <t>25436</t>
        </is>
      </c>
      <c r="AA568" s="289" t="inlineStr">
        <is>
          <t>Cundinamarca</t>
        </is>
      </c>
      <c r="AB568" s="289" t="inlineStr">
        <is>
          <t>MANTA</t>
        </is>
      </c>
    </row>
    <row r="569">
      <c r="Y569" s="289" t="inlineStr">
        <is>
          <t>MANZANARES</t>
        </is>
      </c>
      <c r="Z569" s="289" t="inlineStr">
        <is>
          <t>17433</t>
        </is>
      </c>
      <c r="AA569" s="289" t="inlineStr">
        <is>
          <t>Caldas</t>
        </is>
      </c>
      <c r="AB569" s="289" t="inlineStr">
        <is>
          <t>MANZANARES</t>
        </is>
      </c>
    </row>
    <row r="570">
      <c r="Y570" s="289" t="inlineStr">
        <is>
          <t>MAPIRIPÁN</t>
        </is>
      </c>
      <c r="Z570" s="289" t="inlineStr">
        <is>
          <t>50325</t>
        </is>
      </c>
      <c r="AA570" s="289" t="inlineStr">
        <is>
          <t>Meta</t>
        </is>
      </c>
      <c r="AB570" s="289" t="inlineStr">
        <is>
          <t>MAPIRIPÁN</t>
        </is>
      </c>
    </row>
    <row r="571">
      <c r="Y571" s="289" t="inlineStr">
        <is>
          <t>MAPIRIPANA</t>
        </is>
      </c>
      <c r="Z571" s="289" t="inlineStr">
        <is>
          <t>94663</t>
        </is>
      </c>
      <c r="AA571" s="289" t="inlineStr">
        <is>
          <t>Guainía</t>
        </is>
      </c>
      <c r="AB571" s="289" t="inlineStr">
        <is>
          <t>MAPIRIPANA</t>
        </is>
      </c>
    </row>
    <row r="572">
      <c r="Y572" s="289" t="inlineStr">
        <is>
          <t>MARGARITA</t>
        </is>
      </c>
      <c r="Z572" s="289" t="inlineStr">
        <is>
          <t>13440</t>
        </is>
      </c>
      <c r="AA572" s="289" t="inlineStr">
        <is>
          <t>Bolívar</t>
        </is>
      </c>
      <c r="AB572" s="289" t="inlineStr">
        <is>
          <t>MARGARITA</t>
        </is>
      </c>
    </row>
    <row r="573">
      <c r="Y573" s="289" t="inlineStr">
        <is>
          <t>MARÍA LA BAJA</t>
        </is>
      </c>
      <c r="Z573" s="289" t="inlineStr">
        <is>
          <t>13442</t>
        </is>
      </c>
      <c r="AA573" s="289" t="inlineStr">
        <is>
          <t>Bolívar</t>
        </is>
      </c>
      <c r="AB573" s="289" t="inlineStr">
        <is>
          <t>MARÍA LA BAJA</t>
        </is>
      </c>
    </row>
    <row r="574">
      <c r="Y574" s="289" t="inlineStr">
        <is>
          <t>MARINILLA</t>
        </is>
      </c>
      <c r="Z574" s="289" t="inlineStr">
        <is>
          <t>05440</t>
        </is>
      </c>
      <c r="AA574" s="289" t="inlineStr">
        <is>
          <t>Antioquia</t>
        </is>
      </c>
      <c r="AB574" s="289" t="inlineStr">
        <is>
          <t>MARINILLA</t>
        </is>
      </c>
    </row>
    <row r="575">
      <c r="Y575" s="289" t="inlineStr">
        <is>
          <t>MARIPÍ</t>
        </is>
      </c>
      <c r="Z575" s="289" t="inlineStr">
        <is>
          <t>15442</t>
        </is>
      </c>
      <c r="AA575" s="289" t="inlineStr">
        <is>
          <t>Boyacá</t>
        </is>
      </c>
      <c r="AB575" s="289" t="inlineStr">
        <is>
          <t>MARIPÍ</t>
        </is>
      </c>
    </row>
    <row r="576">
      <c r="Y576" s="289" t="inlineStr">
        <is>
          <t>MARIQUITA</t>
        </is>
      </c>
      <c r="Z576" s="289" t="inlineStr">
        <is>
          <t>73443</t>
        </is>
      </c>
      <c r="AA576" s="289" t="inlineStr">
        <is>
          <t>Tolima</t>
        </is>
      </c>
      <c r="AB576" s="289" t="inlineStr">
        <is>
          <t>MARIQUITA</t>
        </is>
      </c>
    </row>
    <row r="577">
      <c r="Y577" s="289" t="inlineStr">
        <is>
          <t>MARMATO</t>
        </is>
      </c>
      <c r="Z577" s="289" t="inlineStr">
        <is>
          <t>17442</t>
        </is>
      </c>
      <c r="AA577" s="289" t="inlineStr">
        <is>
          <t>Caldas</t>
        </is>
      </c>
      <c r="AB577" s="289" t="inlineStr">
        <is>
          <t>MARMATO</t>
        </is>
      </c>
    </row>
    <row r="578">
      <c r="Y578" s="289" t="inlineStr">
        <is>
          <t>MARQUETALIA</t>
        </is>
      </c>
      <c r="Z578" s="289" t="inlineStr">
        <is>
          <t>17444</t>
        </is>
      </c>
      <c r="AA578" s="289" t="inlineStr">
        <is>
          <t>Caldas</t>
        </is>
      </c>
      <c r="AB578" s="289" t="inlineStr">
        <is>
          <t>MARQUETALIA</t>
        </is>
      </c>
    </row>
    <row r="579">
      <c r="Y579" s="289" t="inlineStr">
        <is>
          <t>MARSELLA</t>
        </is>
      </c>
      <c r="Z579" s="289" t="inlineStr">
        <is>
          <t>66440</t>
        </is>
      </c>
      <c r="AA579" s="289" t="inlineStr">
        <is>
          <t>Risaralda</t>
        </is>
      </c>
      <c r="AB579" s="289" t="inlineStr">
        <is>
          <t>MARSELLA</t>
        </is>
      </c>
    </row>
    <row r="580">
      <c r="Y580" s="289" t="inlineStr">
        <is>
          <t>MARULANDA</t>
        </is>
      </c>
      <c r="Z580" s="289" t="inlineStr">
        <is>
          <t>17446</t>
        </is>
      </c>
      <c r="AA580" s="289" t="inlineStr">
        <is>
          <t>Caldas</t>
        </is>
      </c>
      <c r="AB580" s="289" t="inlineStr">
        <is>
          <t>MARULANDA</t>
        </is>
      </c>
    </row>
    <row r="581">
      <c r="Y581" s="289" t="inlineStr">
        <is>
          <t>MATANZA</t>
        </is>
      </c>
      <c r="Z581" s="289" t="inlineStr">
        <is>
          <t>68444</t>
        </is>
      </c>
      <c r="AA581" s="289" t="inlineStr">
        <is>
          <t>Santander</t>
        </is>
      </c>
      <c r="AB581" s="289" t="inlineStr">
        <is>
          <t>MATANZA</t>
        </is>
      </c>
    </row>
    <row r="582">
      <c r="Y582" s="289" t="inlineStr">
        <is>
          <t>MEDELLÍN</t>
        </is>
      </c>
      <c r="Z582" s="289" t="inlineStr">
        <is>
          <t>05001</t>
        </is>
      </c>
      <c r="AA582" s="289" t="inlineStr">
        <is>
          <t>Antioquia</t>
        </is>
      </c>
      <c r="AB582" s="289" t="inlineStr">
        <is>
          <t>MEDELLÍN</t>
        </is>
      </c>
    </row>
    <row r="583">
      <c r="Y583" s="289" t="inlineStr">
        <is>
          <t>MEDINA</t>
        </is>
      </c>
      <c r="Z583" s="289" t="inlineStr">
        <is>
          <t>25438</t>
        </is>
      </c>
      <c r="AA583" s="289" t="inlineStr">
        <is>
          <t>Cundinamarca</t>
        </is>
      </c>
      <c r="AB583" s="289" t="inlineStr">
        <is>
          <t>MEDINA</t>
        </is>
      </c>
    </row>
    <row r="584">
      <c r="Y584" s="289" t="inlineStr">
        <is>
          <t>MELGAR</t>
        </is>
      </c>
      <c r="Z584" s="289" t="inlineStr">
        <is>
          <t>73449</t>
        </is>
      </c>
      <c r="AA584" s="289" t="inlineStr">
        <is>
          <t>Tolima</t>
        </is>
      </c>
      <c r="AB584" s="289" t="inlineStr">
        <is>
          <t>MELGAR</t>
        </is>
      </c>
    </row>
    <row r="585">
      <c r="Y585" s="289" t="inlineStr">
        <is>
          <t>MERCADERES</t>
        </is>
      </c>
      <c r="Z585" s="289" t="inlineStr">
        <is>
          <t>19450</t>
        </is>
      </c>
      <c r="AA585" s="289" t="inlineStr">
        <is>
          <t>Cauca</t>
        </is>
      </c>
      <c r="AB585" s="289" t="inlineStr">
        <is>
          <t>MERCADERES</t>
        </is>
      </c>
    </row>
    <row r="586">
      <c r="Y586" s="289" t="inlineStr">
        <is>
          <t>MESETAS</t>
        </is>
      </c>
      <c r="Z586" s="289" t="inlineStr">
        <is>
          <t>50330</t>
        </is>
      </c>
      <c r="AA586" s="289" t="inlineStr">
        <is>
          <t>Meta</t>
        </is>
      </c>
      <c r="AB586" s="289" t="inlineStr">
        <is>
          <t>MESETAS</t>
        </is>
      </c>
    </row>
    <row r="587">
      <c r="Y587" s="289" t="inlineStr">
        <is>
          <t>MICAY</t>
        </is>
      </c>
      <c r="Z587" s="289" t="inlineStr">
        <is>
          <t>19418</t>
        </is>
      </c>
      <c r="AA587" s="289" t="inlineStr">
        <is>
          <t>Cauca</t>
        </is>
      </c>
      <c r="AB587" s="289" t="inlineStr">
        <is>
          <t>MICAY</t>
        </is>
      </c>
    </row>
    <row r="588">
      <c r="Y588" s="289" t="inlineStr">
        <is>
          <t>MILÁN</t>
        </is>
      </c>
      <c r="Z588" s="289" t="inlineStr">
        <is>
          <t>18460</t>
        </is>
      </c>
      <c r="AA588" s="289" t="inlineStr">
        <is>
          <t>Caquetá</t>
        </is>
      </c>
      <c r="AB588" s="289" t="inlineStr">
        <is>
          <t>MILÁN</t>
        </is>
      </c>
    </row>
    <row r="589">
      <c r="Y589" s="297" t="inlineStr">
        <is>
          <t>MIRAFLORES (BO)</t>
        </is>
      </c>
      <c r="Z589" s="289" t="inlineStr">
        <is>
          <t>15455</t>
        </is>
      </c>
      <c r="AA589" s="289" t="inlineStr">
        <is>
          <t>Boyacá</t>
        </is>
      </c>
      <c r="AB589" s="297" t="inlineStr">
        <is>
          <t>MIRAFLORES (BO)</t>
        </is>
      </c>
    </row>
    <row r="590">
      <c r="Y590" s="297" t="inlineStr">
        <is>
          <t>MIRAFLORES (GU)</t>
        </is>
      </c>
      <c r="Z590" s="289" t="inlineStr">
        <is>
          <t>95200</t>
        </is>
      </c>
      <c r="AA590" s="289" t="inlineStr">
        <is>
          <t>Guaviare</t>
        </is>
      </c>
      <c r="AB590" s="297" t="inlineStr">
        <is>
          <t>MIRAFLORES (GU)</t>
        </is>
      </c>
    </row>
    <row r="591">
      <c r="Y591" s="289" t="inlineStr">
        <is>
          <t>MIRANDA</t>
        </is>
      </c>
      <c r="Z591" s="289" t="inlineStr">
        <is>
          <t>19455</t>
        </is>
      </c>
      <c r="AA591" s="289" t="inlineStr">
        <is>
          <t>Cauca</t>
        </is>
      </c>
      <c r="AB591" s="289" t="inlineStr">
        <is>
          <t>MIRANDA</t>
        </is>
      </c>
    </row>
    <row r="592">
      <c r="Y592" s="289" t="inlineStr">
        <is>
          <t>MIRITI - PARANÁ</t>
        </is>
      </c>
      <c r="Z592" s="289" t="inlineStr">
        <is>
          <t>91460</t>
        </is>
      </c>
      <c r="AA592" s="289" t="inlineStr">
        <is>
          <t>Amazonas</t>
        </is>
      </c>
      <c r="AB592" s="289" t="inlineStr">
        <is>
          <t>MIRITI - PARANÁ</t>
        </is>
      </c>
    </row>
    <row r="593">
      <c r="Y593" s="289" t="inlineStr">
        <is>
          <t>MISTRATÓ</t>
        </is>
      </c>
      <c r="Z593" s="289" t="inlineStr">
        <is>
          <t>66456</t>
        </is>
      </c>
      <c r="AA593" s="289" t="inlineStr">
        <is>
          <t>Risaralda</t>
        </is>
      </c>
      <c r="AB593" s="289" t="inlineStr">
        <is>
          <t>MISTRATÓ</t>
        </is>
      </c>
    </row>
    <row r="594">
      <c r="Y594" s="289" t="inlineStr">
        <is>
          <t>MITÚ</t>
        </is>
      </c>
      <c r="Z594" s="289" t="inlineStr">
        <is>
          <t>97001</t>
        </is>
      </c>
      <c r="AA594" s="289" t="inlineStr">
        <is>
          <t>Vaupés</t>
        </is>
      </c>
      <c r="AB594" s="289" t="inlineStr">
        <is>
          <t>MITÚ</t>
        </is>
      </c>
    </row>
    <row r="595">
      <c r="Y595" s="289" t="inlineStr">
        <is>
          <t>MOCOA</t>
        </is>
      </c>
      <c r="Z595" s="289" t="inlineStr">
        <is>
          <t>86001</t>
        </is>
      </c>
      <c r="AA595" s="289" t="inlineStr">
        <is>
          <t>Putumayo</t>
        </is>
      </c>
      <c r="AB595" s="289" t="inlineStr">
        <is>
          <t>MOCOA</t>
        </is>
      </c>
    </row>
    <row r="596">
      <c r="Y596" s="289" t="inlineStr">
        <is>
          <t>MOGOTES</t>
        </is>
      </c>
      <c r="Z596" s="289" t="inlineStr">
        <is>
          <t>68464</t>
        </is>
      </c>
      <c r="AA596" s="289" t="inlineStr">
        <is>
          <t>Santander</t>
        </is>
      </c>
      <c r="AB596" s="289" t="inlineStr">
        <is>
          <t>MOGOTES</t>
        </is>
      </c>
    </row>
    <row r="597">
      <c r="Y597" s="289" t="inlineStr">
        <is>
          <t>MOLAGAVITA</t>
        </is>
      </c>
      <c r="Z597" s="289" t="inlineStr">
        <is>
          <t>68468</t>
        </is>
      </c>
      <c r="AA597" s="289" t="inlineStr">
        <is>
          <t>Santander</t>
        </is>
      </c>
      <c r="AB597" s="289" t="inlineStr">
        <is>
          <t>MOLAGAVITA</t>
        </is>
      </c>
    </row>
    <row r="598">
      <c r="Y598" s="289" t="inlineStr">
        <is>
          <t>MOMIL</t>
        </is>
      </c>
      <c r="Z598" s="289" t="inlineStr">
        <is>
          <t>23464</t>
        </is>
      </c>
      <c r="AA598" s="289" t="inlineStr">
        <is>
          <t>Córdoba</t>
        </is>
      </c>
      <c r="AB598" s="289" t="inlineStr">
        <is>
          <t>MOMIL</t>
        </is>
      </c>
    </row>
    <row r="599">
      <c r="Y599" s="289" t="inlineStr">
        <is>
          <t>MOMPÓS</t>
        </is>
      </c>
      <c r="Z599" s="289" t="inlineStr">
        <is>
          <t>13468</t>
        </is>
      </c>
      <c r="AA599" s="289" t="inlineStr">
        <is>
          <t>Bolívar</t>
        </is>
      </c>
      <c r="AB599" s="289" t="inlineStr">
        <is>
          <t>MOMPÓS</t>
        </is>
      </c>
    </row>
    <row r="600">
      <c r="Y600" s="289" t="inlineStr">
        <is>
          <t>MONGUA</t>
        </is>
      </c>
      <c r="Z600" s="289" t="inlineStr">
        <is>
          <t>15464</t>
        </is>
      </c>
      <c r="AA600" s="289" t="inlineStr">
        <is>
          <t>Boyacá</t>
        </is>
      </c>
      <c r="AB600" s="289" t="inlineStr">
        <is>
          <t>MONGUA</t>
        </is>
      </c>
    </row>
    <row r="601">
      <c r="Y601" s="289" t="inlineStr">
        <is>
          <t>MONGUÍ</t>
        </is>
      </c>
      <c r="Z601" s="289" t="inlineStr">
        <is>
          <t>15466</t>
        </is>
      </c>
      <c r="AA601" s="289" t="inlineStr">
        <is>
          <t>Boyacá</t>
        </is>
      </c>
      <c r="AB601" s="289" t="inlineStr">
        <is>
          <t>MONGUÍ</t>
        </is>
      </c>
    </row>
    <row r="602">
      <c r="Y602" s="289" t="inlineStr">
        <is>
          <t>MONIQUIRÁ</t>
        </is>
      </c>
      <c r="Z602" s="289" t="inlineStr">
        <is>
          <t>15469</t>
        </is>
      </c>
      <c r="AA602" s="289" t="inlineStr">
        <is>
          <t>Boyacá</t>
        </is>
      </c>
      <c r="AB602" s="289" t="inlineStr">
        <is>
          <t>MONIQUIRÁ</t>
        </is>
      </c>
    </row>
    <row r="603">
      <c r="Y603" s="289" t="inlineStr">
        <is>
          <t>MONTEBELLO</t>
        </is>
      </c>
      <c r="Z603" s="289" t="inlineStr">
        <is>
          <t>05467</t>
        </is>
      </c>
      <c r="AA603" s="289" t="inlineStr">
        <is>
          <t>Antioquia</t>
        </is>
      </c>
      <c r="AB603" s="289" t="inlineStr">
        <is>
          <t>MONTEBELLO</t>
        </is>
      </c>
    </row>
    <row r="604">
      <c r="Y604" s="289" t="inlineStr">
        <is>
          <t>MONTECRISTO</t>
        </is>
      </c>
      <c r="Z604" s="289" t="inlineStr">
        <is>
          <t>13458</t>
        </is>
      </c>
      <c r="AA604" s="289" t="inlineStr">
        <is>
          <t>Bolívar</t>
        </is>
      </c>
      <c r="AB604" s="289" t="inlineStr">
        <is>
          <t>MONTECRISTO</t>
        </is>
      </c>
    </row>
    <row r="605">
      <c r="Y605" s="289" t="inlineStr">
        <is>
          <t>MONTELÍBANO</t>
        </is>
      </c>
      <c r="Z605" s="289" t="inlineStr">
        <is>
          <t>23466</t>
        </is>
      </c>
      <c r="AA605" s="289" t="inlineStr">
        <is>
          <t>Córdoba</t>
        </is>
      </c>
      <c r="AB605" s="289" t="inlineStr">
        <is>
          <t>MONTELÍBANO</t>
        </is>
      </c>
    </row>
    <row r="606">
      <c r="Y606" s="289" t="inlineStr">
        <is>
          <t>MONTENEGRO</t>
        </is>
      </c>
      <c r="Z606" s="289" t="inlineStr">
        <is>
          <t>63470</t>
        </is>
      </c>
      <c r="AA606" s="289" t="inlineStr">
        <is>
          <t>Quindio</t>
        </is>
      </c>
      <c r="AB606" s="289" t="inlineStr">
        <is>
          <t>MONTENEGRO</t>
        </is>
      </c>
    </row>
    <row r="607">
      <c r="Y607" s="289" t="inlineStr">
        <is>
          <t>MONTERÍA</t>
        </is>
      </c>
      <c r="Z607" s="289" t="inlineStr">
        <is>
          <t>23001</t>
        </is>
      </c>
      <c r="AA607" s="289" t="inlineStr">
        <is>
          <t>Córdoba</t>
        </is>
      </c>
      <c r="AB607" s="289" t="inlineStr">
        <is>
          <t>MONTERÍA</t>
        </is>
      </c>
    </row>
    <row r="608">
      <c r="Y608" s="289" t="inlineStr">
        <is>
          <t>MONTERREY</t>
        </is>
      </c>
      <c r="Z608" s="289" t="inlineStr">
        <is>
          <t>85162</t>
        </is>
      </c>
      <c r="AA608" s="289" t="inlineStr">
        <is>
          <t>Casanare</t>
        </is>
      </c>
      <c r="AB608" s="289" t="inlineStr">
        <is>
          <t>MONTERREY</t>
        </is>
      </c>
    </row>
    <row r="609">
      <c r="Y609" s="289" t="inlineStr">
        <is>
          <t>MOÑITOS</t>
        </is>
      </c>
      <c r="Z609" s="289" t="inlineStr">
        <is>
          <t>23500</t>
        </is>
      </c>
      <c r="AA609" s="289" t="inlineStr">
        <is>
          <t>Córdoba</t>
        </is>
      </c>
      <c r="AB609" s="289" t="inlineStr">
        <is>
          <t>MOÑITOS</t>
        </is>
      </c>
    </row>
    <row r="610">
      <c r="Y610" s="297" t="inlineStr">
        <is>
          <t>MORALES (BO)</t>
        </is>
      </c>
      <c r="Z610" s="289" t="inlineStr">
        <is>
          <t>13473</t>
        </is>
      </c>
      <c r="AA610" s="289" t="inlineStr">
        <is>
          <t>Bolívar</t>
        </is>
      </c>
      <c r="AB610" s="297" t="inlineStr">
        <is>
          <t>MORALES (BO)</t>
        </is>
      </c>
    </row>
    <row r="611">
      <c r="Y611" s="297" t="inlineStr">
        <is>
          <t>MORALES (CA)</t>
        </is>
      </c>
      <c r="Z611" s="289" t="inlineStr">
        <is>
          <t>19473</t>
        </is>
      </c>
      <c r="AA611" s="289" t="inlineStr">
        <is>
          <t>Cauca</t>
        </is>
      </c>
      <c r="AB611" s="297" t="inlineStr">
        <is>
          <t>MORALES (CA)</t>
        </is>
      </c>
    </row>
    <row r="612">
      <c r="Y612" s="289" t="inlineStr">
        <is>
          <t>MORELIA</t>
        </is>
      </c>
      <c r="Z612" s="289" t="inlineStr">
        <is>
          <t>18479</t>
        </is>
      </c>
      <c r="AA612" s="289" t="inlineStr">
        <is>
          <t>Caquetá</t>
        </is>
      </c>
      <c r="AB612" s="289" t="inlineStr">
        <is>
          <t>MORELIA</t>
        </is>
      </c>
    </row>
    <row r="613">
      <c r="Y613" s="289" t="inlineStr">
        <is>
          <t>MORICHAL</t>
        </is>
      </c>
      <c r="Z613" s="289" t="inlineStr">
        <is>
          <t>97777</t>
        </is>
      </c>
      <c r="AA613" s="289" t="inlineStr">
        <is>
          <t>Vaupés</t>
        </is>
      </c>
      <c r="AB613" s="289" t="inlineStr">
        <is>
          <t>MORICHAL</t>
        </is>
      </c>
    </row>
    <row r="614">
      <c r="Y614" s="289" t="inlineStr">
        <is>
          <t>MORICHAL NUEVO</t>
        </is>
      </c>
      <c r="Z614" s="289" t="inlineStr">
        <is>
          <t>94888</t>
        </is>
      </c>
      <c r="AA614" s="289" t="inlineStr">
        <is>
          <t>Guainía</t>
        </is>
      </c>
      <c r="AB614" s="289" t="inlineStr">
        <is>
          <t>MORICHAL NUEVO</t>
        </is>
      </c>
    </row>
    <row r="615">
      <c r="Y615" s="289" t="inlineStr">
        <is>
          <t>MORROA</t>
        </is>
      </c>
      <c r="Z615" s="289" t="inlineStr">
        <is>
          <t>70473</t>
        </is>
      </c>
      <c r="AA615" s="289" t="inlineStr">
        <is>
          <t>Sucre</t>
        </is>
      </c>
      <c r="AB615" s="289" t="inlineStr">
        <is>
          <t>MORROA</t>
        </is>
      </c>
    </row>
    <row r="616">
      <c r="Y616" s="297" t="inlineStr">
        <is>
          <t>MOSQUERA (CU)</t>
        </is>
      </c>
      <c r="Z616" s="289" t="inlineStr">
        <is>
          <t>25473</t>
        </is>
      </c>
      <c r="AA616" s="289" t="inlineStr">
        <is>
          <t>Cundinamarca</t>
        </is>
      </c>
      <c r="AB616" s="297" t="inlineStr">
        <is>
          <t>MOSQUERA (CU)</t>
        </is>
      </c>
    </row>
    <row r="617">
      <c r="Y617" s="297" t="inlineStr">
        <is>
          <t>MOSQUERA (NA)</t>
        </is>
      </c>
      <c r="Z617" s="289" t="inlineStr">
        <is>
          <t>52473</t>
        </is>
      </c>
      <c r="AA617" s="289" t="inlineStr">
        <is>
          <t>Nariño</t>
        </is>
      </c>
      <c r="AB617" s="297" t="inlineStr">
        <is>
          <t>MOSQUERA (NA)</t>
        </is>
      </c>
    </row>
    <row r="618">
      <c r="Y618" s="289" t="inlineStr">
        <is>
          <t>MOTAVITA</t>
        </is>
      </c>
      <c r="Z618" s="289" t="inlineStr">
        <is>
          <t>15476</t>
        </is>
      </c>
      <c r="AA618" s="289" t="inlineStr">
        <is>
          <t>Boyacá</t>
        </is>
      </c>
      <c r="AB618" s="289" t="inlineStr">
        <is>
          <t>MOTAVITA</t>
        </is>
      </c>
    </row>
    <row r="619">
      <c r="Y619" s="289" t="inlineStr">
        <is>
          <t>MURILLO</t>
        </is>
      </c>
      <c r="Z619" s="289" t="inlineStr">
        <is>
          <t>73461</t>
        </is>
      </c>
      <c r="AA619" s="289" t="inlineStr">
        <is>
          <t>Tolima</t>
        </is>
      </c>
      <c r="AB619" s="289" t="inlineStr">
        <is>
          <t>MURILLO</t>
        </is>
      </c>
    </row>
    <row r="620">
      <c r="Y620" s="289" t="inlineStr">
        <is>
          <t>MURINDÓ</t>
        </is>
      </c>
      <c r="Z620" s="289" t="inlineStr">
        <is>
          <t>05475</t>
        </is>
      </c>
      <c r="AA620" s="289" t="inlineStr">
        <is>
          <t>Antioquia</t>
        </is>
      </c>
      <c r="AB620" s="289" t="inlineStr">
        <is>
          <t>MURINDÓ</t>
        </is>
      </c>
    </row>
    <row r="621">
      <c r="Y621" s="289" t="inlineStr">
        <is>
          <t>MUTATÁ</t>
        </is>
      </c>
      <c r="Z621" s="289" t="inlineStr">
        <is>
          <t>05480</t>
        </is>
      </c>
      <c r="AA621" s="289" t="inlineStr">
        <is>
          <t>Antioquia</t>
        </is>
      </c>
      <c r="AB621" s="289" t="inlineStr">
        <is>
          <t>MUTATÁ</t>
        </is>
      </c>
    </row>
    <row r="622">
      <c r="Y622" s="289" t="inlineStr">
        <is>
          <t>MÚTIS</t>
        </is>
      </c>
      <c r="Z622" s="289" t="inlineStr">
        <is>
          <t>27075</t>
        </is>
      </c>
      <c r="AA622" s="289" t="inlineStr">
        <is>
          <t>Chocó</t>
        </is>
      </c>
      <c r="AB622" s="289" t="inlineStr">
        <is>
          <t>MÚTIS</t>
        </is>
      </c>
    </row>
    <row r="623">
      <c r="Y623" s="289" t="inlineStr">
        <is>
          <t>MUTISCUA</t>
        </is>
      </c>
      <c r="Z623" s="289" t="inlineStr">
        <is>
          <t>54480</t>
        </is>
      </c>
      <c r="AA623" s="289" t="inlineStr">
        <is>
          <t>Norte de Santander</t>
        </is>
      </c>
      <c r="AB623" s="289" t="inlineStr">
        <is>
          <t>MUTISCUA</t>
        </is>
      </c>
    </row>
    <row r="624">
      <c r="Y624" s="289" t="inlineStr">
        <is>
          <t>MUZO</t>
        </is>
      </c>
      <c r="Z624" s="289" t="inlineStr">
        <is>
          <t>15480</t>
        </is>
      </c>
      <c r="AA624" s="289" t="inlineStr">
        <is>
          <t>Boyacá</t>
        </is>
      </c>
      <c r="AB624" s="289" t="inlineStr">
        <is>
          <t>MUZO</t>
        </is>
      </c>
    </row>
    <row r="625">
      <c r="Y625" s="297" t="inlineStr">
        <is>
          <t>NARIÑO (AN)</t>
        </is>
      </c>
      <c r="Z625" s="289" t="inlineStr">
        <is>
          <t>05483</t>
        </is>
      </c>
      <c r="AA625" s="289" t="inlineStr">
        <is>
          <t>Antioquia</t>
        </is>
      </c>
      <c r="AB625" s="297" t="inlineStr">
        <is>
          <t>NARIÑO (AN)</t>
        </is>
      </c>
    </row>
    <row r="626">
      <c r="Y626" s="297" t="inlineStr">
        <is>
          <t>NARIÑO (CU)</t>
        </is>
      </c>
      <c r="Z626" s="289" t="inlineStr">
        <is>
          <t>25483</t>
        </is>
      </c>
      <c r="AA626" s="289" t="inlineStr">
        <is>
          <t>Cundinamarca</t>
        </is>
      </c>
      <c r="AB626" s="297" t="inlineStr">
        <is>
          <t>NARIÑO (CU)</t>
        </is>
      </c>
    </row>
    <row r="627">
      <c r="Y627" s="297" t="inlineStr">
        <is>
          <t>NARIÑO (NA)</t>
        </is>
      </c>
      <c r="Z627" s="289" t="inlineStr">
        <is>
          <t>52480</t>
        </is>
      </c>
      <c r="AA627" s="289" t="inlineStr">
        <is>
          <t>Nariño</t>
        </is>
      </c>
      <c r="AB627" s="297" t="inlineStr">
        <is>
          <t>NARIÑO (NA)</t>
        </is>
      </c>
    </row>
    <row r="628">
      <c r="Y628" s="289" t="inlineStr">
        <is>
          <t>NÁTAGA</t>
        </is>
      </c>
      <c r="Z628" s="289" t="inlineStr">
        <is>
          <t>41483</t>
        </is>
      </c>
      <c r="AA628" s="289" t="inlineStr">
        <is>
          <t>Huila</t>
        </is>
      </c>
      <c r="AB628" s="289" t="inlineStr">
        <is>
          <t>NÁTAGA</t>
        </is>
      </c>
    </row>
    <row r="629">
      <c r="Y629" s="289" t="inlineStr">
        <is>
          <t>NATAGAIMA</t>
        </is>
      </c>
      <c r="Z629" s="289" t="inlineStr">
        <is>
          <t>73483</t>
        </is>
      </c>
      <c r="AA629" s="289" t="inlineStr">
        <is>
          <t>Tolima</t>
        </is>
      </c>
      <c r="AB629" s="289" t="inlineStr">
        <is>
          <t>NATAGAIMA</t>
        </is>
      </c>
    </row>
    <row r="630">
      <c r="Y630" s="289" t="inlineStr">
        <is>
          <t>NECHÍ</t>
        </is>
      </c>
      <c r="Z630" s="289" t="inlineStr">
        <is>
          <t>05495</t>
        </is>
      </c>
      <c r="AA630" s="289" t="inlineStr">
        <is>
          <t>Antioquia</t>
        </is>
      </c>
      <c r="AB630" s="289" t="inlineStr">
        <is>
          <t>NECHÍ</t>
        </is>
      </c>
    </row>
    <row r="631">
      <c r="Y631" s="289" t="inlineStr">
        <is>
          <t>NECOCLÍ</t>
        </is>
      </c>
      <c r="Z631" s="289" t="inlineStr">
        <is>
          <t>05490</t>
        </is>
      </c>
      <c r="AA631" s="289" t="inlineStr">
        <is>
          <t>Antioquia</t>
        </is>
      </c>
      <c r="AB631" s="289" t="inlineStr">
        <is>
          <t>NECOCLÍ</t>
        </is>
      </c>
    </row>
    <row r="632">
      <c r="Y632" s="289" t="inlineStr">
        <is>
          <t>NEIRA</t>
        </is>
      </c>
      <c r="Z632" s="289" t="inlineStr">
        <is>
          <t>17486</t>
        </is>
      </c>
      <c r="AA632" s="289" t="inlineStr">
        <is>
          <t>Caldas</t>
        </is>
      </c>
      <c r="AB632" s="289" t="inlineStr">
        <is>
          <t>NEIRA</t>
        </is>
      </c>
    </row>
    <row r="633">
      <c r="Y633" s="289" t="inlineStr">
        <is>
          <t>NEIVA</t>
        </is>
      </c>
      <c r="Z633" s="289" t="inlineStr">
        <is>
          <t>41001</t>
        </is>
      </c>
      <c r="AA633" s="289" t="inlineStr">
        <is>
          <t>Huila</t>
        </is>
      </c>
      <c r="AB633" s="289" t="inlineStr">
        <is>
          <t>NEIVA</t>
        </is>
      </c>
    </row>
    <row r="634">
      <c r="Y634" s="289" t="inlineStr">
        <is>
          <t>NEMOCÓN</t>
        </is>
      </c>
      <c r="Z634" s="289" t="inlineStr">
        <is>
          <t>25486</t>
        </is>
      </c>
      <c r="AA634" s="289" t="inlineStr">
        <is>
          <t>Cundinamarca</t>
        </is>
      </c>
      <c r="AB634" s="289" t="inlineStr">
        <is>
          <t>NEMOCÓN</t>
        </is>
      </c>
    </row>
    <row r="635">
      <c r="Y635" s="289" t="inlineStr">
        <is>
          <t>NILO</t>
        </is>
      </c>
      <c r="Z635" s="289" t="inlineStr">
        <is>
          <t>25488</t>
        </is>
      </c>
      <c r="AA635" s="289" t="inlineStr">
        <is>
          <t>Cundinamarca</t>
        </is>
      </c>
      <c r="AB635" s="289" t="inlineStr">
        <is>
          <t>NILO</t>
        </is>
      </c>
    </row>
    <row r="636">
      <c r="Y636" s="289" t="inlineStr">
        <is>
          <t>NIMAIMA</t>
        </is>
      </c>
      <c r="Z636" s="289" t="inlineStr">
        <is>
          <t>25489</t>
        </is>
      </c>
      <c r="AA636" s="289" t="inlineStr">
        <is>
          <t>Cundinamarca</t>
        </is>
      </c>
      <c r="AB636" s="289" t="inlineStr">
        <is>
          <t>NIMAIMA</t>
        </is>
      </c>
    </row>
    <row r="637">
      <c r="Y637" s="289" t="inlineStr">
        <is>
          <t>NOBSA</t>
        </is>
      </c>
      <c r="Z637" s="289" t="inlineStr">
        <is>
          <t>15491</t>
        </is>
      </c>
      <c r="AA637" s="289" t="inlineStr">
        <is>
          <t>Boyacá</t>
        </is>
      </c>
      <c r="AB637" s="289" t="inlineStr">
        <is>
          <t>NOBSA</t>
        </is>
      </c>
    </row>
    <row r="638">
      <c r="Y638" s="289" t="inlineStr">
        <is>
          <t>NOCAIMA</t>
        </is>
      </c>
      <c r="Z638" s="289" t="inlineStr">
        <is>
          <t>25491</t>
        </is>
      </c>
      <c r="AA638" s="289" t="inlineStr">
        <is>
          <t>Cundinamarca</t>
        </is>
      </c>
      <c r="AB638" s="289" t="inlineStr">
        <is>
          <t>NOCAIMA</t>
        </is>
      </c>
    </row>
    <row r="639">
      <c r="Y639" s="289" t="inlineStr">
        <is>
          <t>NORCASIA</t>
        </is>
      </c>
      <c r="Z639" s="289" t="inlineStr">
        <is>
          <t>17495</t>
        </is>
      </c>
      <c r="AA639" s="289" t="inlineStr">
        <is>
          <t>Caldas</t>
        </is>
      </c>
      <c r="AB639" s="289" t="inlineStr">
        <is>
          <t>NORCASIA</t>
        </is>
      </c>
    </row>
    <row r="640">
      <c r="Y640" s="289" t="inlineStr">
        <is>
          <t>NÓVITA</t>
        </is>
      </c>
      <c r="Z640" s="289" t="inlineStr">
        <is>
          <t>27491</t>
        </is>
      </c>
      <c r="AA640" s="289" t="inlineStr">
        <is>
          <t>Chocó</t>
        </is>
      </c>
      <c r="AB640" s="289" t="inlineStr">
        <is>
          <t>NÓVITA</t>
        </is>
      </c>
    </row>
    <row r="641">
      <c r="Y641" s="289" t="inlineStr">
        <is>
          <t>NUEVO COLÓN</t>
        </is>
      </c>
      <c r="Z641" s="289" t="inlineStr">
        <is>
          <t>15494</t>
        </is>
      </c>
      <c r="AA641" s="289" t="inlineStr">
        <is>
          <t>Boyacá</t>
        </is>
      </c>
      <c r="AB641" s="289" t="inlineStr">
        <is>
          <t>NUEVO COLÓN</t>
        </is>
      </c>
    </row>
    <row r="642">
      <c r="Y642" s="289" t="inlineStr">
        <is>
          <t>NUNCHÍA</t>
        </is>
      </c>
      <c r="Z642" s="289" t="inlineStr">
        <is>
          <t>85225</t>
        </is>
      </c>
      <c r="AA642" s="289" t="inlineStr">
        <is>
          <t>Casanare</t>
        </is>
      </c>
      <c r="AB642" s="289" t="inlineStr">
        <is>
          <t>NUNCHÍA</t>
        </is>
      </c>
    </row>
    <row r="643">
      <c r="Y643" s="289" t="inlineStr">
        <is>
          <t>NUQUÍ</t>
        </is>
      </c>
      <c r="Z643" s="289" t="inlineStr">
        <is>
          <t>27495</t>
        </is>
      </c>
      <c r="AA643" s="289" t="inlineStr">
        <is>
          <t>Chocó</t>
        </is>
      </c>
      <c r="AB643" s="289" t="inlineStr">
        <is>
          <t>NUQUÍ</t>
        </is>
      </c>
    </row>
    <row r="644">
      <c r="Y644" s="289" t="inlineStr">
        <is>
          <t>OBANDO</t>
        </is>
      </c>
      <c r="Z644" s="289" t="inlineStr">
        <is>
          <t>76497</t>
        </is>
      </c>
      <c r="AA644" s="289" t="inlineStr">
        <is>
          <t>Valle del Cauca</t>
        </is>
      </c>
      <c r="AB644" s="289" t="inlineStr">
        <is>
          <t>OBANDO</t>
        </is>
      </c>
    </row>
    <row r="645">
      <c r="Y645" s="289" t="inlineStr">
        <is>
          <t>OCAMONTE</t>
        </is>
      </c>
      <c r="Z645" s="289" t="inlineStr">
        <is>
          <t>68498</t>
        </is>
      </c>
      <c r="AA645" s="289" t="inlineStr">
        <is>
          <t>Santander</t>
        </is>
      </c>
      <c r="AB645" s="289" t="inlineStr">
        <is>
          <t>OCAMONTE</t>
        </is>
      </c>
    </row>
    <row r="646">
      <c r="Y646" s="289" t="inlineStr">
        <is>
          <t>OCAÑA</t>
        </is>
      </c>
      <c r="Z646" s="289" t="inlineStr">
        <is>
          <t>54498</t>
        </is>
      </c>
      <c r="AA646" s="289" t="inlineStr">
        <is>
          <t>Norte de Santander</t>
        </is>
      </c>
      <c r="AB646" s="289" t="inlineStr">
        <is>
          <t>OCAÑA</t>
        </is>
      </c>
    </row>
    <row r="647">
      <c r="Y647" s="289" t="inlineStr">
        <is>
          <t>OIBA</t>
        </is>
      </c>
      <c r="Z647" s="289" t="inlineStr">
        <is>
          <t>68500</t>
        </is>
      </c>
      <c r="AA647" s="289" t="inlineStr">
        <is>
          <t>Santander</t>
        </is>
      </c>
      <c r="AB647" s="289" t="inlineStr">
        <is>
          <t>OIBA</t>
        </is>
      </c>
    </row>
    <row r="648">
      <c r="Y648" s="289" t="inlineStr">
        <is>
          <t>OICATÁ</t>
        </is>
      </c>
      <c r="Z648" s="289" t="inlineStr">
        <is>
          <t>15500</t>
        </is>
      </c>
      <c r="AA648" s="289" t="inlineStr">
        <is>
          <t>Boyacá</t>
        </is>
      </c>
      <c r="AB648" s="289" t="inlineStr">
        <is>
          <t>OICATÁ</t>
        </is>
      </c>
    </row>
    <row r="649">
      <c r="Y649" s="289" t="inlineStr">
        <is>
          <t>OLAYA</t>
        </is>
      </c>
      <c r="Z649" s="289" t="inlineStr">
        <is>
          <t>05501</t>
        </is>
      </c>
      <c r="AA649" s="289" t="inlineStr">
        <is>
          <t>Antioquia</t>
        </is>
      </c>
      <c r="AB649" s="289" t="inlineStr">
        <is>
          <t>OLAYA</t>
        </is>
      </c>
    </row>
    <row r="650">
      <c r="Y650" s="289" t="inlineStr">
        <is>
          <t>ONZAGA</t>
        </is>
      </c>
      <c r="Z650" s="289" t="inlineStr">
        <is>
          <t>68502</t>
        </is>
      </c>
      <c r="AA650" s="289" t="inlineStr">
        <is>
          <t>Santander</t>
        </is>
      </c>
      <c r="AB650" s="289" t="inlineStr">
        <is>
          <t>ONZAGA</t>
        </is>
      </c>
    </row>
    <row r="651">
      <c r="Y651" s="289" t="inlineStr">
        <is>
          <t>OPORAPA</t>
        </is>
      </c>
      <c r="Z651" s="289" t="inlineStr">
        <is>
          <t>41503</t>
        </is>
      </c>
      <c r="AA651" s="289" t="inlineStr">
        <is>
          <t>Huila</t>
        </is>
      </c>
      <c r="AB651" s="289" t="inlineStr">
        <is>
          <t>OPORAPA</t>
        </is>
      </c>
    </row>
    <row r="652">
      <c r="Y652" s="289" t="inlineStr">
        <is>
          <t>ORITO</t>
        </is>
      </c>
      <c r="Z652" s="289" t="inlineStr">
        <is>
          <t>86320</t>
        </is>
      </c>
      <c r="AA652" s="289" t="inlineStr">
        <is>
          <t>Putumayo</t>
        </is>
      </c>
      <c r="AB652" s="289" t="inlineStr">
        <is>
          <t>ORITO</t>
        </is>
      </c>
    </row>
    <row r="653">
      <c r="Y653" s="289" t="inlineStr">
        <is>
          <t>OROCUÉ</t>
        </is>
      </c>
      <c r="Z653" s="289" t="inlineStr">
        <is>
          <t>85230</t>
        </is>
      </c>
      <c r="AA653" s="289" t="inlineStr">
        <is>
          <t>Casanare</t>
        </is>
      </c>
      <c r="AB653" s="289" t="inlineStr">
        <is>
          <t>OROCUÉ</t>
        </is>
      </c>
    </row>
    <row r="654">
      <c r="Y654" s="289" t="inlineStr">
        <is>
          <t>ORTEGA</t>
        </is>
      </c>
      <c r="Z654" s="289" t="inlineStr">
        <is>
          <t>73504</t>
        </is>
      </c>
      <c r="AA654" s="289" t="inlineStr">
        <is>
          <t>Tolima</t>
        </is>
      </c>
      <c r="AB654" s="289" t="inlineStr">
        <is>
          <t>ORTEGA</t>
        </is>
      </c>
    </row>
    <row r="655">
      <c r="Y655" s="289" t="inlineStr">
        <is>
          <t>OSPINA</t>
        </is>
      </c>
      <c r="Z655" s="289" t="inlineStr">
        <is>
          <t>52506</t>
        </is>
      </c>
      <c r="AA655" s="289" t="inlineStr">
        <is>
          <t>Nariño</t>
        </is>
      </c>
      <c r="AB655" s="289" t="inlineStr">
        <is>
          <t>OSPINA</t>
        </is>
      </c>
    </row>
    <row r="656">
      <c r="Y656" s="289" t="inlineStr">
        <is>
          <t>OTANCHE</t>
        </is>
      </c>
      <c r="Z656" s="289" t="inlineStr">
        <is>
          <t>15507</t>
        </is>
      </c>
      <c r="AA656" s="289" t="inlineStr">
        <is>
          <t>Boyacá</t>
        </is>
      </c>
      <c r="AB656" s="289" t="inlineStr">
        <is>
          <t>OTANCHE</t>
        </is>
      </c>
    </row>
    <row r="657">
      <c r="Y657" s="289" t="inlineStr">
        <is>
          <t>OVEJAS</t>
        </is>
      </c>
      <c r="Z657" s="289" t="inlineStr">
        <is>
          <t>70508</t>
        </is>
      </c>
      <c r="AA657" s="289" t="inlineStr">
        <is>
          <t>Sucre</t>
        </is>
      </c>
      <c r="AB657" s="289" t="inlineStr">
        <is>
          <t>OVEJAS</t>
        </is>
      </c>
    </row>
    <row r="658">
      <c r="Y658" s="289" t="inlineStr">
        <is>
          <t>PACHAVITA</t>
        </is>
      </c>
      <c r="Z658" s="289" t="inlineStr">
        <is>
          <t>15511</t>
        </is>
      </c>
      <c r="AA658" s="289" t="inlineStr">
        <is>
          <t>Boyacá</t>
        </is>
      </c>
      <c r="AB658" s="289" t="inlineStr">
        <is>
          <t>PACHAVITA</t>
        </is>
      </c>
    </row>
    <row r="659">
      <c r="Y659" s="289" t="inlineStr">
        <is>
          <t>PACHO</t>
        </is>
      </c>
      <c r="Z659" s="289" t="inlineStr">
        <is>
          <t>25513</t>
        </is>
      </c>
      <c r="AA659" s="289" t="inlineStr">
        <is>
          <t>Cundinamarca</t>
        </is>
      </c>
      <c r="AB659" s="289" t="inlineStr">
        <is>
          <t>PACHO</t>
        </is>
      </c>
    </row>
    <row r="660">
      <c r="Y660" s="297" t="inlineStr">
        <is>
          <t>PACOA (AM)</t>
        </is>
      </c>
      <c r="Z660" s="289" t="inlineStr">
        <is>
          <t>91430</t>
        </is>
      </c>
      <c r="AA660" s="289" t="inlineStr">
        <is>
          <t>Amazonas</t>
        </is>
      </c>
      <c r="AB660" s="297" t="inlineStr">
        <is>
          <t>PACOA (AM)</t>
        </is>
      </c>
    </row>
    <row r="661">
      <c r="Y661" s="297" t="inlineStr">
        <is>
          <t>PACOA (VA)</t>
        </is>
      </c>
      <c r="Z661" s="289" t="inlineStr">
        <is>
          <t>97511</t>
        </is>
      </c>
      <c r="AA661" s="289" t="inlineStr">
        <is>
          <t>Vaupés</t>
        </is>
      </c>
      <c r="AB661" s="297" t="inlineStr">
        <is>
          <t>PACOA (VA)</t>
        </is>
      </c>
    </row>
    <row r="662">
      <c r="Y662" s="289" t="inlineStr">
        <is>
          <t>PÁCORA</t>
        </is>
      </c>
      <c r="Z662" s="289" t="inlineStr">
        <is>
          <t>17513</t>
        </is>
      </c>
      <c r="AA662" s="289" t="inlineStr">
        <is>
          <t>Caldas</t>
        </is>
      </c>
      <c r="AB662" s="289" t="inlineStr">
        <is>
          <t>PÁCORA</t>
        </is>
      </c>
    </row>
    <row r="663">
      <c r="Y663" s="289" t="inlineStr">
        <is>
          <t>PADILLA</t>
        </is>
      </c>
      <c r="Z663" s="289" t="inlineStr">
        <is>
          <t>19513</t>
        </is>
      </c>
      <c r="AA663" s="289" t="inlineStr">
        <is>
          <t>Cauca</t>
        </is>
      </c>
      <c r="AB663" s="289" t="inlineStr">
        <is>
          <t>PADILLA</t>
        </is>
      </c>
    </row>
    <row r="664">
      <c r="Y664" s="289" t="inlineStr">
        <is>
          <t>PÁEZ</t>
        </is>
      </c>
      <c r="Z664" s="289" t="inlineStr">
        <is>
          <t>15514</t>
        </is>
      </c>
      <c r="AA664" s="289" t="inlineStr">
        <is>
          <t>Boyacá</t>
        </is>
      </c>
      <c r="AB664" s="289" t="inlineStr">
        <is>
          <t>PÁEZ</t>
        </is>
      </c>
    </row>
    <row r="665">
      <c r="Y665" s="289" t="inlineStr">
        <is>
          <t>PAICOL</t>
        </is>
      </c>
      <c r="Z665" s="289" t="inlineStr">
        <is>
          <t>41518</t>
        </is>
      </c>
      <c r="AA665" s="289" t="inlineStr">
        <is>
          <t>Huila</t>
        </is>
      </c>
      <c r="AB665" s="289" t="inlineStr">
        <is>
          <t>PAICOL</t>
        </is>
      </c>
    </row>
    <row r="666">
      <c r="Y666" s="289" t="inlineStr">
        <is>
          <t>PAILITAS</t>
        </is>
      </c>
      <c r="Z666" s="289" t="inlineStr">
        <is>
          <t>20517</t>
        </is>
      </c>
      <c r="AA666" s="289" t="inlineStr">
        <is>
          <t>Cesar</t>
        </is>
      </c>
      <c r="AB666" s="289" t="inlineStr">
        <is>
          <t>PAILITAS</t>
        </is>
      </c>
    </row>
    <row r="667">
      <c r="Y667" s="289" t="inlineStr">
        <is>
          <t>PAIMADÓ</t>
        </is>
      </c>
      <c r="Z667" s="289" t="inlineStr">
        <is>
          <t>27600</t>
        </is>
      </c>
      <c r="AA667" s="289" t="inlineStr">
        <is>
          <t>Chocó</t>
        </is>
      </c>
      <c r="AB667" s="289" t="inlineStr">
        <is>
          <t>PAIMADÓ</t>
        </is>
      </c>
    </row>
    <row r="668">
      <c r="Y668" s="289" t="inlineStr">
        <is>
          <t>PAIME</t>
        </is>
      </c>
      <c r="Z668" s="289" t="inlineStr">
        <is>
          <t>25518</t>
        </is>
      </c>
      <c r="AA668" s="289" t="inlineStr">
        <is>
          <t>Cundinamarca</t>
        </is>
      </c>
      <c r="AB668" s="289" t="inlineStr">
        <is>
          <t>PAIME</t>
        </is>
      </c>
    </row>
    <row r="669">
      <c r="Y669" s="289" t="inlineStr">
        <is>
          <t>PAIPA</t>
        </is>
      </c>
      <c r="Z669" s="289" t="inlineStr">
        <is>
          <t>15516</t>
        </is>
      </c>
      <c r="AA669" s="289" t="inlineStr">
        <is>
          <t>Boyacá</t>
        </is>
      </c>
      <c r="AB669" s="289" t="inlineStr">
        <is>
          <t>PAIPA</t>
        </is>
      </c>
    </row>
    <row r="670">
      <c r="Y670" s="289" t="inlineStr">
        <is>
          <t>PAISPAMBA</t>
        </is>
      </c>
      <c r="Z670" s="289" t="inlineStr">
        <is>
          <t>19760</t>
        </is>
      </c>
      <c r="AA670" s="289" t="inlineStr">
        <is>
          <t>Cauca</t>
        </is>
      </c>
      <c r="AB670" s="289" t="inlineStr">
        <is>
          <t>PAISPAMBA</t>
        </is>
      </c>
    </row>
    <row r="671">
      <c r="Y671" s="289" t="inlineStr">
        <is>
          <t>PAJARITO</t>
        </is>
      </c>
      <c r="Z671" s="289" t="inlineStr">
        <is>
          <t>15518</t>
        </is>
      </c>
      <c r="AA671" s="289" t="inlineStr">
        <is>
          <t>Boyacá</t>
        </is>
      </c>
      <c r="AB671" s="289" t="inlineStr">
        <is>
          <t>PAJARITO</t>
        </is>
      </c>
    </row>
    <row r="672">
      <c r="Y672" s="289" t="inlineStr">
        <is>
          <t>PALERMO</t>
        </is>
      </c>
      <c r="Z672" s="289" t="inlineStr">
        <is>
          <t>41524</t>
        </is>
      </c>
      <c r="AA672" s="289" t="inlineStr">
        <is>
          <t>Huila</t>
        </is>
      </c>
      <c r="AB672" s="289" t="inlineStr">
        <is>
          <t>PALERMO</t>
        </is>
      </c>
    </row>
    <row r="673">
      <c r="Y673" s="297" t="inlineStr">
        <is>
          <t>PALESTINA (CA)</t>
        </is>
      </c>
      <c r="Z673" s="289" t="inlineStr">
        <is>
          <t>17524</t>
        </is>
      </c>
      <c r="AA673" s="289" t="inlineStr">
        <is>
          <t>Caldas</t>
        </is>
      </c>
      <c r="AB673" s="297" t="inlineStr">
        <is>
          <t>PALESTINA (CA)</t>
        </is>
      </c>
    </row>
    <row r="674">
      <c r="Y674" s="297" t="inlineStr">
        <is>
          <t>PALESTINA (HU)</t>
        </is>
      </c>
      <c r="Z674" s="289" t="inlineStr">
        <is>
          <t>41530</t>
        </is>
      </c>
      <c r="AA674" s="289" t="inlineStr">
        <is>
          <t>Huila</t>
        </is>
      </c>
      <c r="AB674" s="297" t="inlineStr">
        <is>
          <t>PALESTINA (HU)</t>
        </is>
      </c>
    </row>
    <row r="675">
      <c r="Y675" s="289" t="inlineStr">
        <is>
          <t>PALMAR</t>
        </is>
      </c>
      <c r="Z675" s="289" t="inlineStr">
        <is>
          <t>68522</t>
        </is>
      </c>
      <c r="AA675" s="289" t="inlineStr">
        <is>
          <t>Santander</t>
        </is>
      </c>
      <c r="AB675" s="289" t="inlineStr">
        <is>
          <t>PALMAR</t>
        </is>
      </c>
    </row>
    <row r="676">
      <c r="Y676" s="289" t="inlineStr">
        <is>
          <t>PALMAR DE VARELA</t>
        </is>
      </c>
      <c r="Z676" s="289" t="inlineStr">
        <is>
          <t>08520</t>
        </is>
      </c>
      <c r="AA676" s="289" t="inlineStr">
        <is>
          <t>Atlántico</t>
        </is>
      </c>
      <c r="AB676" s="289" t="inlineStr">
        <is>
          <t>PALMAR DE VARELA</t>
        </is>
      </c>
    </row>
    <row r="677">
      <c r="Y677" s="289" t="inlineStr">
        <is>
          <t>PALMAS DEL SOCORRO</t>
        </is>
      </c>
      <c r="Z677" s="289" t="inlineStr">
        <is>
          <t>68524</t>
        </is>
      </c>
      <c r="AA677" s="289" t="inlineStr">
        <is>
          <t>Santander</t>
        </is>
      </c>
      <c r="AB677" s="289" t="inlineStr">
        <is>
          <t>PALMAS DEL SOCORRO</t>
        </is>
      </c>
    </row>
    <row r="678">
      <c r="Y678" s="289" t="inlineStr">
        <is>
          <t>PALMIRA</t>
        </is>
      </c>
      <c r="Z678" s="289" t="inlineStr">
        <is>
          <t>76520</t>
        </is>
      </c>
      <c r="AA678" s="289" t="inlineStr">
        <is>
          <t>Valle del Cauca</t>
        </is>
      </c>
      <c r="AB678" s="289" t="inlineStr">
        <is>
          <t>PALMIRA</t>
        </is>
      </c>
    </row>
    <row r="679">
      <c r="Y679" s="289" t="inlineStr">
        <is>
          <t>PALMITO</t>
        </is>
      </c>
      <c r="Z679" s="289" t="inlineStr">
        <is>
          <t>70523</t>
        </is>
      </c>
      <c r="AA679" s="289" t="inlineStr">
        <is>
          <t>Sucre</t>
        </is>
      </c>
      <c r="AB679" s="289" t="inlineStr">
        <is>
          <t>PALMITO</t>
        </is>
      </c>
    </row>
    <row r="680">
      <c r="Y680" s="289" t="inlineStr">
        <is>
          <t>PALOCABILDO</t>
        </is>
      </c>
      <c r="Z680" s="289" t="inlineStr">
        <is>
          <t>73520</t>
        </is>
      </c>
      <c r="AA680" s="289" t="inlineStr">
        <is>
          <t>Tolima</t>
        </is>
      </c>
      <c r="AB680" s="289" t="inlineStr">
        <is>
          <t>PALOCABILDO</t>
        </is>
      </c>
    </row>
    <row r="681">
      <c r="Y681" s="289" t="inlineStr">
        <is>
          <t>PAMPLONA</t>
        </is>
      </c>
      <c r="Z681" s="289" t="inlineStr">
        <is>
          <t>54518</t>
        </is>
      </c>
      <c r="AA681" s="289" t="inlineStr">
        <is>
          <t>Norte de Santander</t>
        </is>
      </c>
      <c r="AB681" s="289" t="inlineStr">
        <is>
          <t>PAMPLONA</t>
        </is>
      </c>
    </row>
    <row r="682">
      <c r="Y682" s="289" t="inlineStr">
        <is>
          <t>PAMPLONITA</t>
        </is>
      </c>
      <c r="Z682" s="289" t="inlineStr">
        <is>
          <t>54520</t>
        </is>
      </c>
      <c r="AA682" s="289" t="inlineStr">
        <is>
          <t>Norte de Santander</t>
        </is>
      </c>
      <c r="AB682" s="289" t="inlineStr">
        <is>
          <t>PAMPLONITA</t>
        </is>
      </c>
    </row>
    <row r="683">
      <c r="Y683" s="289" t="inlineStr">
        <is>
          <t>PANDI</t>
        </is>
      </c>
      <c r="Z683" s="289" t="inlineStr">
        <is>
          <t>25524</t>
        </is>
      </c>
      <c r="AA683" s="289" t="inlineStr">
        <is>
          <t>Cundinamarca</t>
        </is>
      </c>
      <c r="AB683" s="289" t="inlineStr">
        <is>
          <t>PANDI</t>
        </is>
      </c>
    </row>
    <row r="684">
      <c r="Y684" s="289" t="inlineStr">
        <is>
          <t>PANQUEBA</t>
        </is>
      </c>
      <c r="Z684" s="289" t="inlineStr">
        <is>
          <t>15522</t>
        </is>
      </c>
      <c r="AA684" s="289" t="inlineStr">
        <is>
          <t>Boyacá</t>
        </is>
      </c>
      <c r="AB684" s="289" t="inlineStr">
        <is>
          <t>PANQUEBA</t>
        </is>
      </c>
    </row>
    <row r="685">
      <c r="Y685" s="289" t="inlineStr">
        <is>
          <t>PÁRAMO</t>
        </is>
      </c>
      <c r="Z685" s="289" t="inlineStr">
        <is>
          <t>68533</t>
        </is>
      </c>
      <c r="AA685" s="289" t="inlineStr">
        <is>
          <t>Santander</t>
        </is>
      </c>
      <c r="AB685" s="289" t="inlineStr">
        <is>
          <t>PÁRAMO</t>
        </is>
      </c>
    </row>
    <row r="686">
      <c r="Y686" s="289" t="inlineStr">
        <is>
          <t>PARATEBUENO</t>
        </is>
      </c>
      <c r="Z686" s="289" t="inlineStr">
        <is>
          <t>25530</t>
        </is>
      </c>
      <c r="AA686" s="289" t="inlineStr">
        <is>
          <t>Cundinamarca</t>
        </is>
      </c>
      <c r="AB686" s="289" t="inlineStr">
        <is>
          <t>PARATEBUENO</t>
        </is>
      </c>
    </row>
    <row r="687">
      <c r="Y687" s="289" t="inlineStr">
        <is>
          <t>PASCA</t>
        </is>
      </c>
      <c r="Z687" s="289" t="inlineStr">
        <is>
          <t>25535</t>
        </is>
      </c>
      <c r="AA687" s="289" t="inlineStr">
        <is>
          <t>Cundinamarca</t>
        </is>
      </c>
      <c r="AB687" s="289" t="inlineStr">
        <is>
          <t>PASCA</t>
        </is>
      </c>
    </row>
    <row r="688">
      <c r="Y688" s="289" t="inlineStr">
        <is>
          <t>PAUNA</t>
        </is>
      </c>
      <c r="Z688" s="289" t="inlineStr">
        <is>
          <t>15531</t>
        </is>
      </c>
      <c r="AA688" s="289" t="inlineStr">
        <is>
          <t>Boyacá</t>
        </is>
      </c>
      <c r="AB688" s="289" t="inlineStr">
        <is>
          <t>PAUNA</t>
        </is>
      </c>
    </row>
    <row r="689">
      <c r="Y689" s="289" t="inlineStr">
        <is>
          <t>PAYA</t>
        </is>
      </c>
      <c r="Z689" s="289" t="inlineStr">
        <is>
          <t>15533</t>
        </is>
      </c>
      <c r="AA689" s="289" t="inlineStr">
        <is>
          <t>Boyacá</t>
        </is>
      </c>
      <c r="AB689" s="289" t="inlineStr">
        <is>
          <t>PAYA</t>
        </is>
      </c>
    </row>
    <row r="690">
      <c r="Y690" s="289" t="inlineStr">
        <is>
          <t>PAYÁN</t>
        </is>
      </c>
      <c r="Z690" s="289" t="inlineStr">
        <is>
          <t>52427</t>
        </is>
      </c>
      <c r="AA690" s="289" t="inlineStr">
        <is>
          <t>Nariño</t>
        </is>
      </c>
      <c r="AB690" s="289" t="inlineStr">
        <is>
          <t>PAYÁN</t>
        </is>
      </c>
    </row>
    <row r="691">
      <c r="Y691" s="289" t="inlineStr">
        <is>
          <t>PAZ DE ARIPORO</t>
        </is>
      </c>
      <c r="Z691" s="289" t="inlineStr">
        <is>
          <t>85250</t>
        </is>
      </c>
      <c r="AA691" s="289" t="inlineStr">
        <is>
          <t>Casanare</t>
        </is>
      </c>
      <c r="AB691" s="289" t="inlineStr">
        <is>
          <t>PAZ DE ARIPORO</t>
        </is>
      </c>
    </row>
    <row r="692">
      <c r="Y692" s="289" t="inlineStr">
        <is>
          <t>PAZ DE RÍO</t>
        </is>
      </c>
      <c r="Z692" s="289" t="inlineStr">
        <is>
          <t>15537</t>
        </is>
      </c>
      <c r="AA692" s="289" t="inlineStr">
        <is>
          <t>Boyacá</t>
        </is>
      </c>
      <c r="AB692" s="289" t="inlineStr">
        <is>
          <t>PAZ DE RÍO</t>
        </is>
      </c>
    </row>
    <row r="693">
      <c r="Y693" s="289" t="inlineStr">
        <is>
          <t>PEDRAZA</t>
        </is>
      </c>
      <c r="Z693" s="289" t="inlineStr">
        <is>
          <t>47541</t>
        </is>
      </c>
      <c r="AA693" s="289" t="inlineStr">
        <is>
          <t>Magdalena</t>
        </is>
      </c>
      <c r="AB693" s="289" t="inlineStr">
        <is>
          <t>PEDRAZA</t>
        </is>
      </c>
    </row>
    <row r="694">
      <c r="Y694" s="289" t="inlineStr">
        <is>
          <t>PELAYA</t>
        </is>
      </c>
      <c r="Z694" s="289" t="inlineStr">
        <is>
          <t>20550</t>
        </is>
      </c>
      <c r="AA694" s="289" t="inlineStr">
        <is>
          <t>Cesar</t>
        </is>
      </c>
      <c r="AB694" s="289" t="inlineStr">
        <is>
          <t>PELAYA</t>
        </is>
      </c>
    </row>
    <row r="695">
      <c r="Y695" s="289" t="inlineStr">
        <is>
          <t>PENSILVANIA</t>
        </is>
      </c>
      <c r="Z695" s="289" t="inlineStr">
        <is>
          <t>17541</t>
        </is>
      </c>
      <c r="AA695" s="289" t="inlineStr">
        <is>
          <t>Caldas</t>
        </is>
      </c>
      <c r="AB695" s="289" t="inlineStr">
        <is>
          <t>PENSILVANIA</t>
        </is>
      </c>
    </row>
    <row r="696">
      <c r="Y696" s="289" t="inlineStr">
        <is>
          <t>PEÑOL</t>
        </is>
      </c>
      <c r="Z696" s="289" t="inlineStr">
        <is>
          <t>05541</t>
        </is>
      </c>
      <c r="AA696" s="289" t="inlineStr">
        <is>
          <t>Antioquia</t>
        </is>
      </c>
      <c r="AB696" s="289" t="inlineStr">
        <is>
          <t>PEÑOL</t>
        </is>
      </c>
    </row>
    <row r="697">
      <c r="Y697" s="289" t="inlineStr">
        <is>
          <t>PEQUE</t>
        </is>
      </c>
      <c r="Z697" s="289" t="inlineStr">
        <is>
          <t>05543</t>
        </is>
      </c>
      <c r="AA697" s="289" t="inlineStr">
        <is>
          <t>Antioquia</t>
        </is>
      </c>
      <c r="AB697" s="289" t="inlineStr">
        <is>
          <t>PEQUE</t>
        </is>
      </c>
    </row>
    <row r="698">
      <c r="Y698" s="289" t="inlineStr">
        <is>
          <t>PEREIRA</t>
        </is>
      </c>
      <c r="Z698" s="289" t="inlineStr">
        <is>
          <t>66001</t>
        </is>
      </c>
      <c r="AA698" s="289" t="inlineStr">
        <is>
          <t>Risaralda</t>
        </is>
      </c>
      <c r="AB698" s="289" t="inlineStr">
        <is>
          <t>PEREIRA</t>
        </is>
      </c>
    </row>
    <row r="699">
      <c r="Y699" s="289" t="inlineStr">
        <is>
          <t>PESCA</t>
        </is>
      </c>
      <c r="Z699" s="289" t="inlineStr">
        <is>
          <t>15542</t>
        </is>
      </c>
      <c r="AA699" s="289" t="inlineStr">
        <is>
          <t>Boyacá</t>
        </is>
      </c>
      <c r="AB699" s="289" t="inlineStr">
        <is>
          <t>PESCA</t>
        </is>
      </c>
    </row>
    <row r="700">
      <c r="Y700" s="289" t="inlineStr">
        <is>
          <t>PIAMONTE</t>
        </is>
      </c>
      <c r="Z700" s="289" t="inlineStr">
        <is>
          <t>19533</t>
        </is>
      </c>
      <c r="AA700" s="289" t="inlineStr">
        <is>
          <t>Cauca</t>
        </is>
      </c>
      <c r="AB700" s="289" t="inlineStr">
        <is>
          <t>PIAMONTE</t>
        </is>
      </c>
    </row>
    <row r="701">
      <c r="Y701" s="289" t="inlineStr">
        <is>
          <t>PIE DE PATO</t>
        </is>
      </c>
      <c r="Z701" s="289" t="inlineStr">
        <is>
          <t>27025</t>
        </is>
      </c>
      <c r="AA701" s="289" t="inlineStr">
        <is>
          <t>Chocó</t>
        </is>
      </c>
      <c r="AB701" s="289" t="inlineStr">
        <is>
          <t>PIE DE PATO</t>
        </is>
      </c>
    </row>
    <row r="702">
      <c r="Y702" s="289" t="inlineStr">
        <is>
          <t>PIEDECUESTA</t>
        </is>
      </c>
      <c r="Z702" s="289" t="inlineStr">
        <is>
          <t>68547</t>
        </is>
      </c>
      <c r="AA702" s="289" t="inlineStr">
        <is>
          <t>Santander</t>
        </is>
      </c>
      <c r="AB702" s="289" t="inlineStr">
        <is>
          <t>PIEDECUESTA</t>
        </is>
      </c>
    </row>
    <row r="703">
      <c r="Y703" s="289" t="inlineStr">
        <is>
          <t>PIEDRANCHA</t>
        </is>
      </c>
      <c r="Z703" s="289" t="inlineStr">
        <is>
          <t>52435</t>
        </is>
      </c>
      <c r="AA703" s="289" t="inlineStr">
        <is>
          <t>Nariño</t>
        </is>
      </c>
      <c r="AB703" s="289" t="inlineStr">
        <is>
          <t>PIEDRANCHA</t>
        </is>
      </c>
    </row>
    <row r="704">
      <c r="Y704" s="289" t="inlineStr">
        <is>
          <t>PIEDRAS</t>
        </is>
      </c>
      <c r="Z704" s="289" t="inlineStr">
        <is>
          <t>73547</t>
        </is>
      </c>
      <c r="AA704" s="289" t="inlineStr">
        <is>
          <t>Tolima</t>
        </is>
      </c>
      <c r="AB704" s="289" t="inlineStr">
        <is>
          <t>PIEDRAS</t>
        </is>
      </c>
    </row>
    <row r="705">
      <c r="Y705" s="289" t="inlineStr">
        <is>
          <t>PIENDAMÓ</t>
        </is>
      </c>
      <c r="Z705" s="289" t="inlineStr">
        <is>
          <t>19548</t>
        </is>
      </c>
      <c r="AA705" s="289" t="inlineStr">
        <is>
          <t>Cauca</t>
        </is>
      </c>
      <c r="AB705" s="289" t="inlineStr">
        <is>
          <t>PIENDAMÓ</t>
        </is>
      </c>
    </row>
    <row r="706">
      <c r="Y706" s="289" t="inlineStr">
        <is>
          <t>PIJAO</t>
        </is>
      </c>
      <c r="Z706" s="289" t="inlineStr">
        <is>
          <t>63548</t>
        </is>
      </c>
      <c r="AA706" s="289" t="inlineStr">
        <is>
          <t>Quindio</t>
        </is>
      </c>
      <c r="AB706" s="289" t="inlineStr">
        <is>
          <t>PIJAO</t>
        </is>
      </c>
    </row>
    <row r="707">
      <c r="Y707" s="289" t="inlineStr">
        <is>
          <t>PIJIÑO</t>
        </is>
      </c>
      <c r="Z707" s="289" t="inlineStr">
        <is>
          <t>47545</t>
        </is>
      </c>
      <c r="AA707" s="289" t="inlineStr">
        <is>
          <t>Magdalena</t>
        </is>
      </c>
      <c r="AB707" s="289" t="inlineStr">
        <is>
          <t>PIJIÑO</t>
        </is>
      </c>
    </row>
    <row r="708">
      <c r="Y708" s="289" t="inlineStr">
        <is>
          <t>PINCHOTE</t>
        </is>
      </c>
      <c r="Z708" s="289" t="inlineStr">
        <is>
          <t>68549</t>
        </is>
      </c>
      <c r="AA708" s="289" t="inlineStr">
        <is>
          <t>Santander</t>
        </is>
      </c>
      <c r="AB708" s="289" t="inlineStr">
        <is>
          <t>PINCHOTE</t>
        </is>
      </c>
    </row>
    <row r="709">
      <c r="Y709" s="289" t="inlineStr">
        <is>
          <t>PINILLOS</t>
        </is>
      </c>
      <c r="Z709" s="289" t="inlineStr">
        <is>
          <t>13549</t>
        </is>
      </c>
      <c r="AA709" s="289" t="inlineStr">
        <is>
          <t>Bolívar</t>
        </is>
      </c>
      <c r="AB709" s="289" t="inlineStr">
        <is>
          <t>PINILLOS</t>
        </is>
      </c>
    </row>
    <row r="710">
      <c r="Y710" s="289" t="inlineStr">
        <is>
          <t>PIOJÓ</t>
        </is>
      </c>
      <c r="Z710" s="289" t="inlineStr">
        <is>
          <t>08549</t>
        </is>
      </c>
      <c r="AA710" s="289" t="inlineStr">
        <is>
          <t>Atlántico</t>
        </is>
      </c>
      <c r="AB710" s="289" t="inlineStr">
        <is>
          <t>PIOJÓ</t>
        </is>
      </c>
    </row>
    <row r="711">
      <c r="Y711" s="289" t="inlineStr">
        <is>
          <t>PISBA</t>
        </is>
      </c>
      <c r="Z711" s="289" t="inlineStr">
        <is>
          <t>15550</t>
        </is>
      </c>
      <c r="AA711" s="289" t="inlineStr">
        <is>
          <t>Boyacá</t>
        </is>
      </c>
      <c r="AB711" s="289" t="inlineStr">
        <is>
          <t>PISBA</t>
        </is>
      </c>
    </row>
    <row r="712">
      <c r="Y712" s="289" t="inlineStr">
        <is>
          <t>PITAL</t>
        </is>
      </c>
      <c r="Z712" s="289" t="inlineStr">
        <is>
          <t>41548</t>
        </is>
      </c>
      <c r="AA712" s="289" t="inlineStr">
        <is>
          <t>Huila</t>
        </is>
      </c>
      <c r="AB712" s="289" t="inlineStr">
        <is>
          <t>PITAL</t>
        </is>
      </c>
    </row>
    <row r="713">
      <c r="Y713" s="289" t="inlineStr">
        <is>
          <t>PITALITO</t>
        </is>
      </c>
      <c r="Z713" s="289" t="inlineStr">
        <is>
          <t>41551</t>
        </is>
      </c>
      <c r="AA713" s="289" t="inlineStr">
        <is>
          <t>Huila</t>
        </is>
      </c>
      <c r="AB713" s="289" t="inlineStr">
        <is>
          <t>PITALITO</t>
        </is>
      </c>
    </row>
    <row r="714">
      <c r="Y714" s="289" t="inlineStr">
        <is>
          <t>PIVIJAY</t>
        </is>
      </c>
      <c r="Z714" s="289" t="inlineStr">
        <is>
          <t>47551</t>
        </is>
      </c>
      <c r="AA714" s="289" t="inlineStr">
        <is>
          <t>Magdalena</t>
        </is>
      </c>
      <c r="AB714" s="289" t="inlineStr">
        <is>
          <t>PIVIJAY</t>
        </is>
      </c>
    </row>
    <row r="715">
      <c r="Y715" s="289" t="inlineStr">
        <is>
          <t>PIZARRO</t>
        </is>
      </c>
      <c r="Z715" s="289" t="inlineStr">
        <is>
          <t>27077</t>
        </is>
      </c>
      <c r="AA715" s="289" t="inlineStr">
        <is>
          <t>Chocó</t>
        </is>
      </c>
      <c r="AB715" s="289" t="inlineStr">
        <is>
          <t>PIZARRO</t>
        </is>
      </c>
    </row>
    <row r="716">
      <c r="Y716" s="289" t="inlineStr">
        <is>
          <t>PLANADAS</t>
        </is>
      </c>
      <c r="Z716" s="289" t="inlineStr">
        <is>
          <t>73555</t>
        </is>
      </c>
      <c r="AA716" s="289" t="inlineStr">
        <is>
          <t>Tolima</t>
        </is>
      </c>
      <c r="AB716" s="289" t="inlineStr">
        <is>
          <t>PLANADAS</t>
        </is>
      </c>
    </row>
    <row r="717">
      <c r="Y717" s="289" t="inlineStr">
        <is>
          <t>PLANETA RICA</t>
        </is>
      </c>
      <c r="Z717" s="289" t="inlineStr">
        <is>
          <t>23555</t>
        </is>
      </c>
      <c r="AA717" s="289" t="inlineStr">
        <is>
          <t>Córdoba</t>
        </is>
      </c>
      <c r="AB717" s="289" t="inlineStr">
        <is>
          <t>PLANETA RICA</t>
        </is>
      </c>
    </row>
    <row r="718">
      <c r="Y718" s="289" t="inlineStr">
        <is>
          <t>PLATO</t>
        </is>
      </c>
      <c r="Z718" s="289" t="inlineStr">
        <is>
          <t>47555</t>
        </is>
      </c>
      <c r="AA718" s="289" t="inlineStr">
        <is>
          <t>Magdalena</t>
        </is>
      </c>
      <c r="AB718" s="289" t="inlineStr">
        <is>
          <t>PLATO</t>
        </is>
      </c>
    </row>
    <row r="719">
      <c r="Y719" s="289" t="inlineStr">
        <is>
          <t>POLICARPA</t>
        </is>
      </c>
      <c r="Z719" s="289" t="inlineStr">
        <is>
          <t>52540</t>
        </is>
      </c>
      <c r="AA719" s="289" t="inlineStr">
        <is>
          <t>Nariño</t>
        </is>
      </c>
      <c r="AB719" s="289" t="inlineStr">
        <is>
          <t>POLICARPA</t>
        </is>
      </c>
    </row>
    <row r="720">
      <c r="Y720" s="289" t="inlineStr">
        <is>
          <t>POLONUEVO</t>
        </is>
      </c>
      <c r="Z720" s="289" t="inlineStr">
        <is>
          <t>08558</t>
        </is>
      </c>
      <c r="AA720" s="289" t="inlineStr">
        <is>
          <t>Atlántico</t>
        </is>
      </c>
      <c r="AB720" s="289" t="inlineStr">
        <is>
          <t>POLONUEVO</t>
        </is>
      </c>
    </row>
    <row r="721">
      <c r="Y721" s="289" t="inlineStr">
        <is>
          <t>PONEDERA</t>
        </is>
      </c>
      <c r="Z721" s="289" t="inlineStr">
        <is>
          <t>08560</t>
        </is>
      </c>
      <c r="AA721" s="289" t="inlineStr">
        <is>
          <t>Atlántico</t>
        </is>
      </c>
      <c r="AB721" s="289" t="inlineStr">
        <is>
          <t>PONEDERA</t>
        </is>
      </c>
    </row>
    <row r="722">
      <c r="Y722" s="289" t="inlineStr">
        <is>
          <t>POPAYÁN</t>
        </is>
      </c>
      <c r="Z722" s="289" t="inlineStr">
        <is>
          <t>19001</t>
        </is>
      </c>
      <c r="AA722" s="289" t="inlineStr">
        <is>
          <t>Cauca</t>
        </is>
      </c>
      <c r="AB722" s="289" t="inlineStr">
        <is>
          <t>POPAYÁN</t>
        </is>
      </c>
    </row>
    <row r="723">
      <c r="Y723" s="289" t="inlineStr">
        <is>
          <t>PORE</t>
        </is>
      </c>
      <c r="Z723" s="289" t="inlineStr">
        <is>
          <t>85263</t>
        </is>
      </c>
      <c r="AA723" s="289" t="inlineStr">
        <is>
          <t>Casanare</t>
        </is>
      </c>
      <c r="AB723" s="289" t="inlineStr">
        <is>
          <t>PORE</t>
        </is>
      </c>
    </row>
    <row r="724">
      <c r="Y724" s="289" t="inlineStr">
        <is>
          <t>POTOSÍ</t>
        </is>
      </c>
      <c r="Z724" s="289" t="inlineStr">
        <is>
          <t>52560</t>
        </is>
      </c>
      <c r="AA724" s="289" t="inlineStr">
        <is>
          <t>Nariño</t>
        </is>
      </c>
      <c r="AB724" s="289" t="inlineStr">
        <is>
          <t>POTOSÍ</t>
        </is>
      </c>
    </row>
    <row r="725">
      <c r="Y725" s="289" t="inlineStr">
        <is>
          <t>PRADERA</t>
        </is>
      </c>
      <c r="Z725" s="289" t="inlineStr">
        <is>
          <t>76563</t>
        </is>
      </c>
      <c r="AA725" s="289" t="inlineStr">
        <is>
          <t>Valle del Cauca</t>
        </is>
      </c>
      <c r="AB725" s="289" t="inlineStr">
        <is>
          <t>PRADERA</t>
        </is>
      </c>
    </row>
    <row r="726">
      <c r="Y726" s="289" t="inlineStr">
        <is>
          <t>PRADO</t>
        </is>
      </c>
      <c r="Z726" s="289" t="inlineStr">
        <is>
          <t>73563</t>
        </is>
      </c>
      <c r="AA726" s="289" t="inlineStr">
        <is>
          <t>Tolima</t>
        </is>
      </c>
      <c r="AB726" s="289" t="inlineStr">
        <is>
          <t>PRADO</t>
        </is>
      </c>
    </row>
    <row r="727">
      <c r="Y727" s="289" t="inlineStr">
        <is>
          <t>PRADO - SEVILLA</t>
        </is>
      </c>
      <c r="Z727" s="289" t="inlineStr">
        <is>
          <t>47980</t>
        </is>
      </c>
      <c r="AA727" s="289" t="inlineStr">
        <is>
          <t>Magdalena</t>
        </is>
      </c>
      <c r="AB727" s="289" t="inlineStr">
        <is>
          <t>PRADO - SEVILLA</t>
        </is>
      </c>
    </row>
    <row r="728">
      <c r="Y728" s="297" t="inlineStr">
        <is>
          <t>PROVIDENCIA (NA)</t>
        </is>
      </c>
      <c r="Z728" s="289" t="inlineStr">
        <is>
          <t>52565</t>
        </is>
      </c>
      <c r="AA728" s="289" t="inlineStr">
        <is>
          <t>Nariño</t>
        </is>
      </c>
      <c r="AB728" s="297" t="inlineStr">
        <is>
          <t>PROVIDENCIA (NA)</t>
        </is>
      </c>
    </row>
    <row r="729">
      <c r="Y729" s="297" t="inlineStr">
        <is>
          <t>PROVIDENCIA (SA)</t>
        </is>
      </c>
      <c r="Z729" s="289" t="inlineStr">
        <is>
          <t>88564</t>
        </is>
      </c>
      <c r="AA729" s="289" t="inlineStr">
        <is>
          <t>Archipiélago de San Andrés, Providencia y Santa Catalina</t>
        </is>
      </c>
      <c r="AB729" s="297" t="inlineStr">
        <is>
          <t>PROVIDENCIA (SA)</t>
        </is>
      </c>
    </row>
    <row r="730">
      <c r="Y730" s="289" t="inlineStr">
        <is>
          <t>PUEBLO BELLO</t>
        </is>
      </c>
      <c r="Z730" s="289" t="inlineStr">
        <is>
          <t>20570</t>
        </is>
      </c>
      <c r="AA730" s="289" t="inlineStr">
        <is>
          <t>Cesar</t>
        </is>
      </c>
      <c r="AB730" s="289" t="inlineStr">
        <is>
          <t>PUEBLO BELLO</t>
        </is>
      </c>
    </row>
    <row r="731">
      <c r="Y731" s="297" t="inlineStr">
        <is>
          <t>PUEBLO NUEVO (CO)</t>
        </is>
      </c>
      <c r="Z731" s="289" t="inlineStr">
        <is>
          <t>23570</t>
        </is>
      </c>
      <c r="AA731" s="289" t="inlineStr">
        <is>
          <t>Córdoba</t>
        </is>
      </c>
      <c r="AB731" s="297" t="inlineStr">
        <is>
          <t>PUEBLO NUEVO (CO)</t>
        </is>
      </c>
    </row>
    <row r="732">
      <c r="Y732" s="297" t="inlineStr">
        <is>
          <t>PUEBLO NUEVO (CU)</t>
        </is>
      </c>
      <c r="Z732" s="289" t="inlineStr">
        <is>
          <t>25653</t>
        </is>
      </c>
      <c r="AA732" s="289" t="inlineStr">
        <is>
          <t>Cundinamarca</t>
        </is>
      </c>
      <c r="AB732" s="297" t="inlineStr">
        <is>
          <t>PUEBLO NUEVO (CU)</t>
        </is>
      </c>
    </row>
    <row r="733">
      <c r="Y733" s="289" t="inlineStr">
        <is>
          <t>PUEBLO RICO</t>
        </is>
      </c>
      <c r="Z733" s="289" t="inlineStr">
        <is>
          <t>66572</t>
        </is>
      </c>
      <c r="AA733" s="289" t="inlineStr">
        <is>
          <t>Risaralda</t>
        </is>
      </c>
      <c r="AB733" s="289" t="inlineStr">
        <is>
          <t>PUEBLO RICO</t>
        </is>
      </c>
    </row>
    <row r="734">
      <c r="Y734" s="289" t="inlineStr">
        <is>
          <t>PUEBLORRICO</t>
        </is>
      </c>
      <c r="Z734" s="289" t="inlineStr">
        <is>
          <t>05576</t>
        </is>
      </c>
      <c r="AA734" s="289" t="inlineStr">
        <is>
          <t>Antioquia</t>
        </is>
      </c>
      <c r="AB734" s="289" t="inlineStr">
        <is>
          <t>PUEBLORRICO</t>
        </is>
      </c>
    </row>
    <row r="735">
      <c r="Y735" s="289" t="inlineStr">
        <is>
          <t>PUEBLOVIEJO</t>
        </is>
      </c>
      <c r="Z735" s="289" t="inlineStr">
        <is>
          <t>47570</t>
        </is>
      </c>
      <c r="AA735" s="289" t="inlineStr">
        <is>
          <t>Magdalena</t>
        </is>
      </c>
      <c r="AB735" s="289" t="inlineStr">
        <is>
          <t>PUEBLOVIEJO</t>
        </is>
      </c>
    </row>
    <row r="736">
      <c r="Y736" s="289" t="inlineStr">
        <is>
          <t>PUENTE NACIONAL</t>
        </is>
      </c>
      <c r="Z736" s="289" t="inlineStr">
        <is>
          <t>68572</t>
        </is>
      </c>
      <c r="AA736" s="289" t="inlineStr">
        <is>
          <t>Santander</t>
        </is>
      </c>
      <c r="AB736" s="289" t="inlineStr">
        <is>
          <t>PUENTE NACIONAL</t>
        </is>
      </c>
    </row>
    <row r="737">
      <c r="Y737" s="289" t="inlineStr">
        <is>
          <t>PUERRES</t>
        </is>
      </c>
      <c r="Z737" s="289" t="inlineStr">
        <is>
          <t>52573</t>
        </is>
      </c>
      <c r="AA737" s="289" t="inlineStr">
        <is>
          <t>Nariño</t>
        </is>
      </c>
      <c r="AB737" s="289" t="inlineStr">
        <is>
          <t>PUERRES</t>
        </is>
      </c>
    </row>
    <row r="738">
      <c r="Y738" s="289" t="inlineStr">
        <is>
          <t>PUERTO ALEGRÍA</t>
        </is>
      </c>
      <c r="Z738" s="289" t="inlineStr">
        <is>
          <t>91530</t>
        </is>
      </c>
      <c r="AA738" s="289" t="inlineStr">
        <is>
          <t>Amazonas</t>
        </is>
      </c>
      <c r="AB738" s="289" t="inlineStr">
        <is>
          <t>PUERTO ALEGRÍA</t>
        </is>
      </c>
    </row>
    <row r="739">
      <c r="Y739" s="289" t="inlineStr">
        <is>
          <t>PUERTO ARICA</t>
        </is>
      </c>
      <c r="Z739" s="289" t="inlineStr">
        <is>
          <t>91536</t>
        </is>
      </c>
      <c r="AA739" s="289" t="inlineStr">
        <is>
          <t>Amazonas</t>
        </is>
      </c>
      <c r="AB739" s="289" t="inlineStr">
        <is>
          <t>PUERTO ARICA</t>
        </is>
      </c>
    </row>
    <row r="740">
      <c r="Y740" s="289" t="inlineStr">
        <is>
          <t>PUERTO ASÍS</t>
        </is>
      </c>
      <c r="Z740" s="289" t="inlineStr">
        <is>
          <t>86568</t>
        </is>
      </c>
      <c r="AA740" s="289" t="inlineStr">
        <is>
          <t>Putumayo</t>
        </is>
      </c>
      <c r="AB740" s="289" t="inlineStr">
        <is>
          <t>PUERTO ASÍS</t>
        </is>
      </c>
    </row>
    <row r="741">
      <c r="Y741" s="289" t="inlineStr">
        <is>
          <t>PUERTO BERRÍO</t>
        </is>
      </c>
      <c r="Z741" s="289" t="inlineStr">
        <is>
          <t>05579</t>
        </is>
      </c>
      <c r="AA741" s="289" t="inlineStr">
        <is>
          <t>Antioquia</t>
        </is>
      </c>
      <c r="AB741" s="289" t="inlineStr">
        <is>
          <t>PUERTO BERRÍO</t>
        </is>
      </c>
    </row>
    <row r="742">
      <c r="Y742" s="289" t="inlineStr">
        <is>
          <t>PUERTO BOYACÁ</t>
        </is>
      </c>
      <c r="Z742" s="289" t="inlineStr">
        <is>
          <t>15572</t>
        </is>
      </c>
      <c r="AA742" s="289" t="inlineStr">
        <is>
          <t>Boyacá</t>
        </is>
      </c>
      <c r="AB742" s="289" t="inlineStr">
        <is>
          <t>PUERTO BOYACÁ</t>
        </is>
      </c>
    </row>
    <row r="743">
      <c r="Y743" s="289" t="inlineStr">
        <is>
          <t>PUERTO CAICEDO</t>
        </is>
      </c>
      <c r="Z743" s="289" t="inlineStr">
        <is>
          <t>86569</t>
        </is>
      </c>
      <c r="AA743" s="289" t="inlineStr">
        <is>
          <t>Putumayo</t>
        </is>
      </c>
      <c r="AB743" s="289" t="inlineStr">
        <is>
          <t>PUERTO CAICEDO</t>
        </is>
      </c>
    </row>
    <row r="744">
      <c r="Y744" s="289" t="inlineStr">
        <is>
          <t>PUERTO CARREÑO</t>
        </is>
      </c>
      <c r="Z744" s="289" t="inlineStr">
        <is>
          <t>99001</t>
        </is>
      </c>
      <c r="AA744" s="289" t="inlineStr">
        <is>
          <t>Vichada</t>
        </is>
      </c>
      <c r="AB744" s="289" t="inlineStr">
        <is>
          <t>PUERTO CARREÑO</t>
        </is>
      </c>
    </row>
    <row r="745">
      <c r="Y745" s="297" t="inlineStr">
        <is>
          <t>PUERTO COLOMBIA (AT)</t>
        </is>
      </c>
      <c r="Z745" s="289" t="inlineStr">
        <is>
          <t>08573</t>
        </is>
      </c>
      <c r="AA745" s="289" t="inlineStr">
        <is>
          <t>Atlántico</t>
        </is>
      </c>
      <c r="AB745" s="297" t="inlineStr">
        <is>
          <t>PUERTO COLOMBIA (AT)</t>
        </is>
      </c>
    </row>
    <row r="746">
      <c r="Y746" s="297" t="inlineStr">
        <is>
          <t>PUERTO COLOMBIA (GU)</t>
        </is>
      </c>
      <c r="Z746" s="289" t="inlineStr">
        <is>
          <t>94884</t>
        </is>
      </c>
      <c r="AA746" s="289" t="inlineStr">
        <is>
          <t>Guainía</t>
        </is>
      </c>
      <c r="AB746" s="297" t="inlineStr">
        <is>
          <t>PUERTO COLOMBIA (GU)</t>
        </is>
      </c>
    </row>
    <row r="747">
      <c r="Y747" s="289" t="inlineStr">
        <is>
          <t>PUERTO CONCORDIA</t>
        </is>
      </c>
      <c r="Z747" s="289" t="inlineStr">
        <is>
          <t>50450</t>
        </is>
      </c>
      <c r="AA747" s="289" t="inlineStr">
        <is>
          <t>Meta</t>
        </is>
      </c>
      <c r="AB747" s="289" t="inlineStr">
        <is>
          <t>PUERTO CONCORDIA</t>
        </is>
      </c>
    </row>
    <row r="748">
      <c r="Y748" s="289" t="inlineStr">
        <is>
          <t>PUERTO ESCONDIDO</t>
        </is>
      </c>
      <c r="Z748" s="289" t="inlineStr">
        <is>
          <t>23574</t>
        </is>
      </c>
      <c r="AA748" s="289" t="inlineStr">
        <is>
          <t>Córdoba</t>
        </is>
      </c>
      <c r="AB748" s="289" t="inlineStr">
        <is>
          <t>PUERTO ESCONDIDO</t>
        </is>
      </c>
    </row>
    <row r="749">
      <c r="Y749" s="289" t="inlineStr">
        <is>
          <t>PUERTO GAITÁN</t>
        </is>
      </c>
      <c r="Z749" s="289" t="inlineStr">
        <is>
          <t>50568</t>
        </is>
      </c>
      <c r="AA749" s="289" t="inlineStr">
        <is>
          <t>Meta</t>
        </is>
      </c>
      <c r="AB749" s="289" t="inlineStr">
        <is>
          <t>PUERTO GAITÁN</t>
        </is>
      </c>
    </row>
    <row r="750">
      <c r="Y750" s="289" t="inlineStr">
        <is>
          <t>PUERTO GUZMÁN</t>
        </is>
      </c>
      <c r="Z750" s="289" t="inlineStr">
        <is>
          <t>86571</t>
        </is>
      </c>
      <c r="AA750" s="289" t="inlineStr">
        <is>
          <t>Putumayo</t>
        </is>
      </c>
      <c r="AB750" s="289" t="inlineStr">
        <is>
          <t>PUERTO GUZMÁN</t>
        </is>
      </c>
    </row>
    <row r="751">
      <c r="Y751" s="289" t="inlineStr">
        <is>
          <t>PUERTO LIBERTADOR</t>
        </is>
      </c>
      <c r="Z751" s="289" t="inlineStr">
        <is>
          <t>23580</t>
        </is>
      </c>
      <c r="AA751" s="289" t="inlineStr">
        <is>
          <t>Córdoba</t>
        </is>
      </c>
      <c r="AB751" s="289" t="inlineStr">
        <is>
          <t>PUERTO LIBERTADOR</t>
        </is>
      </c>
    </row>
    <row r="752">
      <c r="Y752" s="289" t="inlineStr">
        <is>
          <t>PUERTO LLERAS</t>
        </is>
      </c>
      <c r="Z752" s="289" t="inlineStr">
        <is>
          <t>50577</t>
        </is>
      </c>
      <c r="AA752" s="289" t="inlineStr">
        <is>
          <t>Meta</t>
        </is>
      </c>
      <c r="AB752" s="289" t="inlineStr">
        <is>
          <t>PUERTO LLERAS</t>
        </is>
      </c>
    </row>
    <row r="753">
      <c r="Y753" s="289" t="inlineStr">
        <is>
          <t>PUERTO LÓPEZ</t>
        </is>
      </c>
      <c r="Z753" s="289" t="inlineStr">
        <is>
          <t>50573</t>
        </is>
      </c>
      <c r="AA753" s="289" t="inlineStr">
        <is>
          <t>Meta</t>
        </is>
      </c>
      <c r="AB753" s="289" t="inlineStr">
        <is>
          <t>PUERTO LÓPEZ</t>
        </is>
      </c>
    </row>
    <row r="754">
      <c r="Y754" s="289" t="inlineStr">
        <is>
          <t>PUERTO NARE</t>
        </is>
      </c>
      <c r="Z754" s="289" t="inlineStr">
        <is>
          <t>05585</t>
        </is>
      </c>
      <c r="AA754" s="289" t="inlineStr">
        <is>
          <t>Antioquia</t>
        </is>
      </c>
      <c r="AB754" s="289" t="inlineStr">
        <is>
          <t>PUERTO NARE</t>
        </is>
      </c>
    </row>
    <row r="755">
      <c r="Y755" s="289" t="inlineStr">
        <is>
          <t>PUERTO NARIÑO</t>
        </is>
      </c>
      <c r="Z755" s="289" t="inlineStr">
        <is>
          <t>91540</t>
        </is>
      </c>
      <c r="AA755" s="289" t="inlineStr">
        <is>
          <t>Amazonas</t>
        </is>
      </c>
      <c r="AB755" s="289" t="inlineStr">
        <is>
          <t>PUERTO NARIÑO</t>
        </is>
      </c>
    </row>
    <row r="756">
      <c r="Y756" s="289" t="inlineStr">
        <is>
          <t>PUERTO PARRA</t>
        </is>
      </c>
      <c r="Z756" s="289" t="inlineStr">
        <is>
          <t>68573</t>
        </is>
      </c>
      <c r="AA756" s="289" t="inlineStr">
        <is>
          <t>Santander</t>
        </is>
      </c>
      <c r="AB756" s="289" t="inlineStr">
        <is>
          <t>PUERTO PARRA</t>
        </is>
      </c>
    </row>
    <row r="757">
      <c r="Y757" s="297" t="inlineStr">
        <is>
          <t>PUERTO RICO (BO)</t>
        </is>
      </c>
      <c r="Z757" s="289" t="inlineStr">
        <is>
          <t>13810</t>
        </is>
      </c>
      <c r="AA757" s="289" t="inlineStr">
        <is>
          <t>Bolívar</t>
        </is>
      </c>
      <c r="AB757" s="297" t="inlineStr">
        <is>
          <t>PUERTO RICO (BO)</t>
        </is>
      </c>
    </row>
    <row r="758">
      <c r="Y758" s="297" t="inlineStr">
        <is>
          <t>PUERTO RICO (CA)</t>
        </is>
      </c>
      <c r="Z758" s="289" t="inlineStr">
        <is>
          <t>18592</t>
        </is>
      </c>
      <c r="AA758" s="289" t="inlineStr">
        <is>
          <t>Caquetá</t>
        </is>
      </c>
      <c r="AB758" s="297" t="inlineStr">
        <is>
          <t>PUERTO RICO (CA)</t>
        </is>
      </c>
    </row>
    <row r="759">
      <c r="Y759" s="297" t="inlineStr">
        <is>
          <t>PUERTO RICO (ME)</t>
        </is>
      </c>
      <c r="Z759" s="289" t="inlineStr">
        <is>
          <t>50590</t>
        </is>
      </c>
      <c r="AA759" s="289" t="inlineStr">
        <is>
          <t>Meta</t>
        </is>
      </c>
      <c r="AB759" s="297" t="inlineStr">
        <is>
          <t>PUERTO RICO (ME)</t>
        </is>
      </c>
    </row>
    <row r="760">
      <c r="Y760" s="289" t="inlineStr">
        <is>
          <t>PUERTO RONDÓN</t>
        </is>
      </c>
      <c r="Z760" s="289" t="inlineStr">
        <is>
          <t>81591</t>
        </is>
      </c>
      <c r="AA760" s="289" t="inlineStr">
        <is>
          <t>Arauca</t>
        </is>
      </c>
      <c r="AB760" s="289" t="inlineStr">
        <is>
          <t>PUERTO RONDÓN</t>
        </is>
      </c>
    </row>
    <row r="761">
      <c r="Y761" s="289" t="inlineStr">
        <is>
          <t>PUERTO SALGAR</t>
        </is>
      </c>
      <c r="Z761" s="289" t="inlineStr">
        <is>
          <t>25572</t>
        </is>
      </c>
      <c r="AA761" s="289" t="inlineStr">
        <is>
          <t>Cundinamarca</t>
        </is>
      </c>
      <c r="AB761" s="289" t="inlineStr">
        <is>
          <t>PUERTO SALGAR</t>
        </is>
      </c>
    </row>
    <row r="762">
      <c r="Y762" s="297" t="inlineStr">
        <is>
          <t>PUERTO SANTANDER (NS)</t>
        </is>
      </c>
      <c r="Z762" s="289" t="inlineStr">
        <is>
          <t>54553</t>
        </is>
      </c>
      <c r="AA762" s="289" t="inlineStr">
        <is>
          <t>Norte de Santander</t>
        </is>
      </c>
      <c r="AB762" s="297" t="inlineStr">
        <is>
          <t>PUERTO SANTANDER (NS)</t>
        </is>
      </c>
    </row>
    <row r="763">
      <c r="Y763" s="297" t="inlineStr">
        <is>
          <t>PUERTO SANTANDER (AM)</t>
        </is>
      </c>
      <c r="Z763" s="289" t="inlineStr">
        <is>
          <t>91669</t>
        </is>
      </c>
      <c r="AA763" s="289" t="inlineStr">
        <is>
          <t>Amazonas</t>
        </is>
      </c>
      <c r="AB763" s="297" t="inlineStr">
        <is>
          <t>PUERTO SANTANDER (AM)</t>
        </is>
      </c>
    </row>
    <row r="764">
      <c r="Y764" s="289" t="inlineStr">
        <is>
          <t>PUERTO TEJADA</t>
        </is>
      </c>
      <c r="Z764" s="289" t="inlineStr">
        <is>
          <t>19573</t>
        </is>
      </c>
      <c r="AA764" s="289" t="inlineStr">
        <is>
          <t>Cauca</t>
        </is>
      </c>
      <c r="AB764" s="289" t="inlineStr">
        <is>
          <t>PUERTO TEJADA</t>
        </is>
      </c>
    </row>
    <row r="765">
      <c r="Y765" s="289" t="inlineStr">
        <is>
          <t>PUERTO TRIUNFO</t>
        </is>
      </c>
      <c r="Z765" s="289" t="inlineStr">
        <is>
          <t>05591</t>
        </is>
      </c>
      <c r="AA765" s="289" t="inlineStr">
        <is>
          <t>Antioquia</t>
        </is>
      </c>
      <c r="AB765" s="289" t="inlineStr">
        <is>
          <t>PUERTO TRIUNFO</t>
        </is>
      </c>
    </row>
    <row r="766">
      <c r="Y766" s="289" t="inlineStr">
        <is>
          <t>PUERTO WILCHES</t>
        </is>
      </c>
      <c r="Z766" s="289" t="inlineStr">
        <is>
          <t>68575</t>
        </is>
      </c>
      <c r="AA766" s="289" t="inlineStr">
        <is>
          <t>Santander</t>
        </is>
      </c>
      <c r="AB766" s="289" t="inlineStr">
        <is>
          <t>PUERTO WILCHES</t>
        </is>
      </c>
    </row>
    <row r="767">
      <c r="Y767" s="289" t="inlineStr">
        <is>
          <t>PULÍ</t>
        </is>
      </c>
      <c r="Z767" s="289" t="inlineStr">
        <is>
          <t>25580</t>
        </is>
      </c>
      <c r="AA767" s="289" t="inlineStr">
        <is>
          <t>Cundinamarca</t>
        </is>
      </c>
      <c r="AB767" s="289" t="inlineStr">
        <is>
          <t>PULÍ</t>
        </is>
      </c>
    </row>
    <row r="768">
      <c r="Y768" s="289" t="inlineStr">
        <is>
          <t>PUNTA DE PIEDRAS</t>
        </is>
      </c>
      <c r="Z768" s="289" t="inlineStr">
        <is>
          <t>47960</t>
        </is>
      </c>
      <c r="AA768" s="289" t="inlineStr">
        <is>
          <t>Magdalena</t>
        </is>
      </c>
      <c r="AB768" s="289" t="inlineStr">
        <is>
          <t>PUNTA DE PIEDRAS</t>
        </is>
      </c>
    </row>
    <row r="769">
      <c r="Y769" s="289" t="inlineStr">
        <is>
          <t>PUPIALES</t>
        </is>
      </c>
      <c r="Z769" s="289" t="inlineStr">
        <is>
          <t>52585</t>
        </is>
      </c>
      <c r="AA769" s="289" t="inlineStr">
        <is>
          <t>Nariño</t>
        </is>
      </c>
      <c r="AB769" s="289" t="inlineStr">
        <is>
          <t>PUPIALES</t>
        </is>
      </c>
    </row>
    <row r="770">
      <c r="Y770" s="289" t="inlineStr">
        <is>
          <t>PURIFICACIÓN</t>
        </is>
      </c>
      <c r="Z770" s="289" t="inlineStr">
        <is>
          <t>73585</t>
        </is>
      </c>
      <c r="AA770" s="289" t="inlineStr">
        <is>
          <t>Tolima</t>
        </is>
      </c>
      <c r="AB770" s="289" t="inlineStr">
        <is>
          <t>PURIFICACIÓN</t>
        </is>
      </c>
    </row>
    <row r="771">
      <c r="Y771" s="289" t="inlineStr">
        <is>
          <t>PURÍSIMA</t>
        </is>
      </c>
      <c r="Z771" s="289" t="inlineStr">
        <is>
          <t>23586</t>
        </is>
      </c>
      <c r="AA771" s="289" t="inlineStr">
        <is>
          <t>Córdoba</t>
        </is>
      </c>
      <c r="AB771" s="289" t="inlineStr">
        <is>
          <t>PURÍSIMA</t>
        </is>
      </c>
    </row>
    <row r="772">
      <c r="Y772" s="289" t="inlineStr">
        <is>
          <t>QUEBRADANEGRA</t>
        </is>
      </c>
      <c r="Z772" s="289" t="inlineStr">
        <is>
          <t>25592</t>
        </is>
      </c>
      <c r="AA772" s="289" t="inlineStr">
        <is>
          <t>Cundinamarca</t>
        </is>
      </c>
      <c r="AB772" s="289" t="inlineStr">
        <is>
          <t>QUEBRADANEGRA</t>
        </is>
      </c>
    </row>
    <row r="773">
      <c r="Y773" s="289" t="inlineStr">
        <is>
          <t>QUETAME</t>
        </is>
      </c>
      <c r="Z773" s="289" t="inlineStr">
        <is>
          <t>25594</t>
        </is>
      </c>
      <c r="AA773" s="289" t="inlineStr">
        <is>
          <t>Cundinamarca</t>
        </is>
      </c>
      <c r="AB773" s="289" t="inlineStr">
        <is>
          <t>QUETAME</t>
        </is>
      </c>
    </row>
    <row r="774">
      <c r="Y774" s="289" t="inlineStr">
        <is>
          <t>QUIMBAYA</t>
        </is>
      </c>
      <c r="Z774" s="289" t="inlineStr">
        <is>
          <t>63594</t>
        </is>
      </c>
      <c r="AA774" s="289" t="inlineStr">
        <is>
          <t>Quindio</t>
        </is>
      </c>
      <c r="AB774" s="289" t="inlineStr">
        <is>
          <t>QUIMBAYA</t>
        </is>
      </c>
    </row>
    <row r="775">
      <c r="Y775" s="289" t="inlineStr">
        <is>
          <t>QUINCHÍA</t>
        </is>
      </c>
      <c r="Z775" s="289" t="inlineStr">
        <is>
          <t>66594</t>
        </is>
      </c>
      <c r="AA775" s="289" t="inlineStr">
        <is>
          <t>Risaralda</t>
        </is>
      </c>
      <c r="AB775" s="289" t="inlineStr">
        <is>
          <t>QUINCHÍA</t>
        </is>
      </c>
    </row>
    <row r="776">
      <c r="Y776" s="289" t="inlineStr">
        <is>
          <t>QUÍPAMA</t>
        </is>
      </c>
      <c r="Z776" s="289" t="inlineStr">
        <is>
          <t>15580</t>
        </is>
      </c>
      <c r="AA776" s="289" t="inlineStr">
        <is>
          <t>Boyacá</t>
        </is>
      </c>
      <c r="AB776" s="289" t="inlineStr">
        <is>
          <t>QUÍPAMA</t>
        </is>
      </c>
    </row>
    <row r="777">
      <c r="Y777" s="289" t="inlineStr">
        <is>
          <t>QUIPILE</t>
        </is>
      </c>
      <c r="Z777" s="289" t="inlineStr">
        <is>
          <t>25596</t>
        </is>
      </c>
      <c r="AA777" s="289" t="inlineStr">
        <is>
          <t>Cundinamarca</t>
        </is>
      </c>
      <c r="AB777" s="289" t="inlineStr">
        <is>
          <t>QUIPILE</t>
        </is>
      </c>
    </row>
    <row r="778">
      <c r="Y778" s="289" t="inlineStr">
        <is>
          <t>RAGONVALIA</t>
        </is>
      </c>
      <c r="Z778" s="289" t="inlineStr">
        <is>
          <t>54599</t>
        </is>
      </c>
      <c r="AA778" s="289" t="inlineStr">
        <is>
          <t>Norte de Santander</t>
        </is>
      </c>
      <c r="AB778" s="289" t="inlineStr">
        <is>
          <t>RAGONVALIA</t>
        </is>
      </c>
    </row>
    <row r="779">
      <c r="Y779" s="289" t="inlineStr">
        <is>
          <t>RAMIRIQUÍ</t>
        </is>
      </c>
      <c r="Z779" s="289" t="inlineStr">
        <is>
          <t>15599</t>
        </is>
      </c>
      <c r="AA779" s="289" t="inlineStr">
        <is>
          <t>Boyacá</t>
        </is>
      </c>
      <c r="AB779" s="289" t="inlineStr">
        <is>
          <t>RAMIRIQUÍ</t>
        </is>
      </c>
    </row>
    <row r="780">
      <c r="Y780" s="289" t="inlineStr">
        <is>
          <t>RÁQUIRA</t>
        </is>
      </c>
      <c r="Z780" s="289" t="inlineStr">
        <is>
          <t>15600</t>
        </is>
      </c>
      <c r="AA780" s="289" t="inlineStr">
        <is>
          <t>Boyacá</t>
        </is>
      </c>
      <c r="AB780" s="289" t="inlineStr">
        <is>
          <t>RÁQUIRA</t>
        </is>
      </c>
    </row>
    <row r="781">
      <c r="Y781" s="289" t="inlineStr">
        <is>
          <t>RECETOR</t>
        </is>
      </c>
      <c r="Z781" s="289" t="inlineStr">
        <is>
          <t>85279</t>
        </is>
      </c>
      <c r="AA781" s="289" t="inlineStr">
        <is>
          <t>Casanare</t>
        </is>
      </c>
      <c r="AB781" s="289" t="inlineStr">
        <is>
          <t>RECETOR</t>
        </is>
      </c>
    </row>
    <row r="782">
      <c r="Y782" s="289" t="inlineStr">
        <is>
          <t>REGIDOR</t>
        </is>
      </c>
      <c r="Z782" s="289" t="inlineStr">
        <is>
          <t>13580</t>
        </is>
      </c>
      <c r="AA782" s="289" t="inlineStr">
        <is>
          <t>Bolívar</t>
        </is>
      </c>
      <c r="AB782" s="289" t="inlineStr">
        <is>
          <t>REGIDOR</t>
        </is>
      </c>
    </row>
    <row r="783">
      <c r="Y783" s="289" t="inlineStr">
        <is>
          <t>REMEDIOS</t>
        </is>
      </c>
      <c r="Z783" s="289" t="inlineStr">
        <is>
          <t>05604</t>
        </is>
      </c>
      <c r="AA783" s="289" t="inlineStr">
        <is>
          <t>Antioquia</t>
        </is>
      </c>
      <c r="AB783" s="289" t="inlineStr">
        <is>
          <t>REMEDIOS</t>
        </is>
      </c>
    </row>
    <row r="784">
      <c r="Y784" s="289" t="inlineStr">
        <is>
          <t>REMOLINO</t>
        </is>
      </c>
      <c r="Z784" s="289" t="inlineStr">
        <is>
          <t>47605</t>
        </is>
      </c>
      <c r="AA784" s="289" t="inlineStr">
        <is>
          <t>Magdalena</t>
        </is>
      </c>
      <c r="AB784" s="289" t="inlineStr">
        <is>
          <t>REMOLINO</t>
        </is>
      </c>
    </row>
    <row r="785">
      <c r="Y785" s="289" t="inlineStr">
        <is>
          <t>REPELÓN</t>
        </is>
      </c>
      <c r="Z785" s="289" t="inlineStr">
        <is>
          <t>08606</t>
        </is>
      </c>
      <c r="AA785" s="289" t="inlineStr">
        <is>
          <t>Atlántico</t>
        </is>
      </c>
      <c r="AB785" s="289" t="inlineStr">
        <is>
          <t>REPELÓN</t>
        </is>
      </c>
    </row>
    <row r="786">
      <c r="Y786" s="297" t="inlineStr">
        <is>
          <t>RESTREPO (ME)</t>
        </is>
      </c>
      <c r="Z786" s="289" t="inlineStr">
        <is>
          <t>50606</t>
        </is>
      </c>
      <c r="AA786" s="289" t="inlineStr">
        <is>
          <t>Meta</t>
        </is>
      </c>
      <c r="AB786" s="297" t="inlineStr">
        <is>
          <t>RESTREPO (ME)</t>
        </is>
      </c>
    </row>
    <row r="787">
      <c r="Y787" s="297" t="inlineStr">
        <is>
          <t>RESTREPO (VA)</t>
        </is>
      </c>
      <c r="Z787" s="289" t="inlineStr">
        <is>
          <t>76606</t>
        </is>
      </c>
      <c r="AA787" s="289" t="inlineStr">
        <is>
          <t>Valle del Cauca</t>
        </is>
      </c>
      <c r="AB787" s="297" t="inlineStr">
        <is>
          <t>RESTREPO (VA)</t>
        </is>
      </c>
    </row>
    <row r="788">
      <c r="Y788" s="289" t="inlineStr">
        <is>
          <t>RETIRO</t>
        </is>
      </c>
      <c r="Z788" s="289" t="inlineStr">
        <is>
          <t>05607</t>
        </is>
      </c>
      <c r="AA788" s="289" t="inlineStr">
        <is>
          <t>Antioquia</t>
        </is>
      </c>
      <c r="AB788" s="289" t="inlineStr">
        <is>
          <t>RETIRO</t>
        </is>
      </c>
    </row>
    <row r="789">
      <c r="Y789" s="297" t="inlineStr">
        <is>
          <t>RICAURTE (CU)</t>
        </is>
      </c>
      <c r="Z789" s="289" t="inlineStr">
        <is>
          <t>25612</t>
        </is>
      </c>
      <c r="AA789" s="289" t="inlineStr">
        <is>
          <t>Cundinamarca</t>
        </is>
      </c>
      <c r="AB789" s="297" t="inlineStr">
        <is>
          <t>RICAURTE (CU)</t>
        </is>
      </c>
    </row>
    <row r="790">
      <c r="Y790" s="297" t="inlineStr">
        <is>
          <t>RICAURTE (NA)</t>
        </is>
      </c>
      <c r="Z790" s="289" t="inlineStr">
        <is>
          <t>52612</t>
        </is>
      </c>
      <c r="AA790" s="289" t="inlineStr">
        <is>
          <t>Nariño</t>
        </is>
      </c>
      <c r="AB790" s="297" t="inlineStr">
        <is>
          <t>RICAURTE (NA)</t>
        </is>
      </c>
    </row>
    <row r="791">
      <c r="Y791" s="289" t="inlineStr">
        <is>
          <t>RICAURTE (COLOSO)</t>
        </is>
      </c>
      <c r="Z791" s="289" t="inlineStr">
        <is>
          <t>70204</t>
        </is>
      </c>
      <c r="AA791" s="289" t="inlineStr">
        <is>
          <t>Sucre</t>
        </is>
      </c>
      <c r="AB791" s="289" t="inlineStr">
        <is>
          <t>RICAURTE (COLOSO)</t>
        </is>
      </c>
    </row>
    <row r="792">
      <c r="Y792" s="289" t="inlineStr">
        <is>
          <t>RÍO DE ORO</t>
        </is>
      </c>
      <c r="Z792" s="289" t="inlineStr">
        <is>
          <t>20614</t>
        </is>
      </c>
      <c r="AA792" s="289" t="inlineStr">
        <is>
          <t>Cesar</t>
        </is>
      </c>
      <c r="AB792" s="289" t="inlineStr">
        <is>
          <t>RÍO DE ORO</t>
        </is>
      </c>
    </row>
    <row r="793">
      <c r="Y793" s="289" t="inlineStr">
        <is>
          <t>RÍO VIEJO</t>
        </is>
      </c>
      <c r="Z793" s="289" t="inlineStr">
        <is>
          <t>13600</t>
        </is>
      </c>
      <c r="AA793" s="289" t="inlineStr">
        <is>
          <t>Bolívar</t>
        </is>
      </c>
      <c r="AB793" s="289" t="inlineStr">
        <is>
          <t>RÍO VIEJO</t>
        </is>
      </c>
    </row>
    <row r="794">
      <c r="Y794" s="289" t="inlineStr">
        <is>
          <t>RIOBLANCO</t>
        </is>
      </c>
      <c r="Z794" s="289" t="inlineStr">
        <is>
          <t>73616</t>
        </is>
      </c>
      <c r="AA794" s="289" t="inlineStr">
        <is>
          <t>Tolima</t>
        </is>
      </c>
      <c r="AB794" s="289" t="inlineStr">
        <is>
          <t>RIOBLANCO</t>
        </is>
      </c>
    </row>
    <row r="795">
      <c r="Y795" s="289" t="inlineStr">
        <is>
          <t>RIOFRÍO</t>
        </is>
      </c>
      <c r="Z795" s="289" t="inlineStr">
        <is>
          <t>76616</t>
        </is>
      </c>
      <c r="AA795" s="289" t="inlineStr">
        <is>
          <t>Valle del Cauca</t>
        </is>
      </c>
      <c r="AB795" s="289" t="inlineStr">
        <is>
          <t>RIOFRÍO</t>
        </is>
      </c>
    </row>
    <row r="796">
      <c r="Y796" s="289" t="inlineStr">
        <is>
          <t>RIOHACHA</t>
        </is>
      </c>
      <c r="Z796" s="289" t="inlineStr">
        <is>
          <t>44001</t>
        </is>
      </c>
      <c r="AA796" s="289" t="inlineStr">
        <is>
          <t>La Guajira</t>
        </is>
      </c>
      <c r="AB796" s="289" t="inlineStr">
        <is>
          <t>RIOHACHA</t>
        </is>
      </c>
    </row>
    <row r="797">
      <c r="Y797" s="297" t="inlineStr">
        <is>
          <t>RIONEGRO (AN)</t>
        </is>
      </c>
      <c r="Z797" s="289" t="inlineStr">
        <is>
          <t>05615</t>
        </is>
      </c>
      <c r="AA797" s="289" t="inlineStr">
        <is>
          <t>Antioquia</t>
        </is>
      </c>
      <c r="AB797" s="297" t="inlineStr">
        <is>
          <t>RIONEGRO (AN)</t>
        </is>
      </c>
    </row>
    <row r="798">
      <c r="Y798" s="297" t="inlineStr">
        <is>
          <t>RIONEGRO (SA)</t>
        </is>
      </c>
      <c r="Z798" s="289" t="inlineStr">
        <is>
          <t>68615</t>
        </is>
      </c>
      <c r="AA798" s="289" t="inlineStr">
        <is>
          <t>Santander</t>
        </is>
      </c>
      <c r="AB798" s="297" t="inlineStr">
        <is>
          <t>RIONEGRO (SA)</t>
        </is>
      </c>
    </row>
    <row r="799">
      <c r="Y799" s="297" t="inlineStr">
        <is>
          <t>RIOSUCIO (CA)</t>
        </is>
      </c>
      <c r="Z799" s="289" t="inlineStr">
        <is>
          <t>17614</t>
        </is>
      </c>
      <c r="AA799" s="289" t="inlineStr">
        <is>
          <t>Caldas</t>
        </is>
      </c>
      <c r="AB799" s="297" t="inlineStr">
        <is>
          <t>RIOSUCIO (CA)</t>
        </is>
      </c>
    </row>
    <row r="800">
      <c r="Y800" s="297" t="inlineStr">
        <is>
          <t>RIOSUCIO (CH)</t>
        </is>
      </c>
      <c r="Z800" s="289" t="inlineStr">
        <is>
          <t>27615</t>
        </is>
      </c>
      <c r="AA800" s="289" t="inlineStr">
        <is>
          <t>Chocó</t>
        </is>
      </c>
      <c r="AB800" s="297" t="inlineStr">
        <is>
          <t>RIOSUCIO (CH)</t>
        </is>
      </c>
    </row>
    <row r="801">
      <c r="Y801" s="289" t="inlineStr">
        <is>
          <t>RISARALDA</t>
        </is>
      </c>
      <c r="Z801" s="289" t="inlineStr">
        <is>
          <t>17616</t>
        </is>
      </c>
      <c r="AA801" s="289" t="inlineStr">
        <is>
          <t>Caldas</t>
        </is>
      </c>
      <c r="AB801" s="289" t="inlineStr">
        <is>
          <t>RISARALDA</t>
        </is>
      </c>
    </row>
    <row r="802">
      <c r="Y802" s="289" t="inlineStr">
        <is>
          <t>RIVERA</t>
        </is>
      </c>
      <c r="Z802" s="289" t="inlineStr">
        <is>
          <t>41615</t>
        </is>
      </c>
      <c r="AA802" s="289" t="inlineStr">
        <is>
          <t>Huila</t>
        </is>
      </c>
      <c r="AB802" s="289" t="inlineStr">
        <is>
          <t>RIVERA</t>
        </is>
      </c>
    </row>
    <row r="803">
      <c r="Y803" s="289" t="inlineStr">
        <is>
          <t>ROBLES</t>
        </is>
      </c>
      <c r="Z803" s="289" t="inlineStr">
        <is>
          <t>20621</t>
        </is>
      </c>
      <c r="AA803" s="289" t="inlineStr">
        <is>
          <t>Cesar</t>
        </is>
      </c>
      <c r="AB803" s="289" t="inlineStr">
        <is>
          <t>ROBLES</t>
        </is>
      </c>
    </row>
    <row r="804">
      <c r="Y804" s="289" t="inlineStr">
        <is>
          <t>ROLDANILLO</t>
        </is>
      </c>
      <c r="Z804" s="289" t="inlineStr">
        <is>
          <t>76622</t>
        </is>
      </c>
      <c r="AA804" s="289" t="inlineStr">
        <is>
          <t>Valle del Cauca</t>
        </is>
      </c>
      <c r="AB804" s="289" t="inlineStr">
        <is>
          <t>ROLDANILLO</t>
        </is>
      </c>
    </row>
    <row r="805">
      <c r="Y805" s="289" t="inlineStr">
        <is>
          <t>RONCESVALLES</t>
        </is>
      </c>
      <c r="Z805" s="289" t="inlineStr">
        <is>
          <t>73622</t>
        </is>
      </c>
      <c r="AA805" s="289" t="inlineStr">
        <is>
          <t>Tolima</t>
        </is>
      </c>
      <c r="AB805" s="289" t="inlineStr">
        <is>
          <t>RONCESVALLES</t>
        </is>
      </c>
    </row>
    <row r="806">
      <c r="Y806" s="289" t="inlineStr">
        <is>
          <t>RONDÓN</t>
        </is>
      </c>
      <c r="Z806" s="289" t="inlineStr">
        <is>
          <t>15621</t>
        </is>
      </c>
      <c r="AA806" s="289" t="inlineStr">
        <is>
          <t>Boyacá</t>
        </is>
      </c>
      <c r="AB806" s="289" t="inlineStr">
        <is>
          <t>RONDÓN</t>
        </is>
      </c>
    </row>
    <row r="807">
      <c r="Y807" s="289" t="inlineStr">
        <is>
          <t>ROSAS</t>
        </is>
      </c>
      <c r="Z807" s="289" t="inlineStr">
        <is>
          <t>19622</t>
        </is>
      </c>
      <c r="AA807" s="289" t="inlineStr">
        <is>
          <t>Cauca</t>
        </is>
      </c>
      <c r="AB807" s="289" t="inlineStr">
        <is>
          <t>ROSAS</t>
        </is>
      </c>
    </row>
    <row r="808">
      <c r="Y808" s="289" t="inlineStr">
        <is>
          <t>ROVIRA</t>
        </is>
      </c>
      <c r="Z808" s="289" t="inlineStr">
        <is>
          <t>73624</t>
        </is>
      </c>
      <c r="AA808" s="289" t="inlineStr">
        <is>
          <t>Tolima</t>
        </is>
      </c>
      <c r="AB808" s="289" t="inlineStr">
        <is>
          <t>ROVIRA</t>
        </is>
      </c>
    </row>
    <row r="809">
      <c r="Y809" s="289" t="inlineStr">
        <is>
          <t>SABANA DE TORRES</t>
        </is>
      </c>
      <c r="Z809" s="289" t="inlineStr">
        <is>
          <t>68655</t>
        </is>
      </c>
      <c r="AA809" s="289" t="inlineStr">
        <is>
          <t>Santander</t>
        </is>
      </c>
      <c r="AB809" s="289" t="inlineStr">
        <is>
          <t>SABANA DE TORRES</t>
        </is>
      </c>
    </row>
    <row r="810">
      <c r="Y810" s="289" t="inlineStr">
        <is>
          <t>SABANAGRANDE</t>
        </is>
      </c>
      <c r="Z810" s="289" t="inlineStr">
        <is>
          <t>08634</t>
        </is>
      </c>
      <c r="AA810" s="289" t="inlineStr">
        <is>
          <t>Atlántico</t>
        </is>
      </c>
      <c r="AB810" s="289" t="inlineStr">
        <is>
          <t>SABANAGRANDE</t>
        </is>
      </c>
    </row>
    <row r="811">
      <c r="Y811" s="297" t="inlineStr">
        <is>
          <t>SABANALARGA (AN)</t>
        </is>
      </c>
      <c r="Z811" s="289" t="inlineStr">
        <is>
          <t>05628</t>
        </is>
      </c>
      <c r="AA811" s="289" t="inlineStr">
        <is>
          <t>Antioquia</t>
        </is>
      </c>
      <c r="AB811" s="297" t="inlineStr">
        <is>
          <t>SABANALARGA (AN)</t>
        </is>
      </c>
    </row>
    <row r="812">
      <c r="Y812" s="297" t="inlineStr">
        <is>
          <t>SABANALARGA (AT)</t>
        </is>
      </c>
      <c r="Z812" s="289" t="inlineStr">
        <is>
          <t>08638</t>
        </is>
      </c>
      <c r="AA812" s="289" t="inlineStr">
        <is>
          <t>Atlántico</t>
        </is>
      </c>
      <c r="AB812" s="297" t="inlineStr">
        <is>
          <t>SABANALARGA (AT)</t>
        </is>
      </c>
    </row>
    <row r="813">
      <c r="Y813" s="297" t="inlineStr">
        <is>
          <t>SABANALARGA (CA)</t>
        </is>
      </c>
      <c r="Z813" s="289" t="inlineStr">
        <is>
          <t>85300</t>
        </is>
      </c>
      <c r="AA813" s="289" t="inlineStr">
        <is>
          <t>Casanare</t>
        </is>
      </c>
      <c r="AB813" s="297" t="inlineStr">
        <is>
          <t>SABANALARGA (CA)</t>
        </is>
      </c>
    </row>
    <row r="814">
      <c r="Y814" s="289" t="inlineStr">
        <is>
          <t>SABANETA</t>
        </is>
      </c>
      <c r="Z814" s="289" t="inlineStr">
        <is>
          <t>05631</t>
        </is>
      </c>
      <c r="AA814" s="289" t="inlineStr">
        <is>
          <t>Antioquia</t>
        </is>
      </c>
      <c r="AB814" s="289" t="inlineStr">
        <is>
          <t>SABANETA</t>
        </is>
      </c>
    </row>
    <row r="815">
      <c r="Y815" s="289" t="inlineStr">
        <is>
          <t>SABOYÁ</t>
        </is>
      </c>
      <c r="Z815" s="289" t="inlineStr">
        <is>
          <t>15632</t>
        </is>
      </c>
      <c r="AA815" s="289" t="inlineStr">
        <is>
          <t>Boyacá</t>
        </is>
      </c>
      <c r="AB815" s="289" t="inlineStr">
        <is>
          <t>SABOYÁ</t>
        </is>
      </c>
    </row>
    <row r="816">
      <c r="Y816" s="289" t="inlineStr">
        <is>
          <t>SÁCAMA</t>
        </is>
      </c>
      <c r="Z816" s="289" t="inlineStr">
        <is>
          <t>85315</t>
        </is>
      </c>
      <c r="AA816" s="289" t="inlineStr">
        <is>
          <t>Casanare</t>
        </is>
      </c>
      <c r="AB816" s="289" t="inlineStr">
        <is>
          <t>SÁCAMA</t>
        </is>
      </c>
    </row>
    <row r="817">
      <c r="Y817" s="289" t="inlineStr">
        <is>
          <t>SÁCHICA</t>
        </is>
      </c>
      <c r="Z817" s="289" t="inlineStr">
        <is>
          <t>15638</t>
        </is>
      </c>
      <c r="AA817" s="289" t="inlineStr">
        <is>
          <t>Boyacá</t>
        </is>
      </c>
      <c r="AB817" s="289" t="inlineStr">
        <is>
          <t>SÁCHICA</t>
        </is>
      </c>
    </row>
    <row r="818">
      <c r="Y818" s="289" t="inlineStr">
        <is>
          <t>SAHAGÚN</t>
        </is>
      </c>
      <c r="Z818" s="289" t="inlineStr">
        <is>
          <t>23660</t>
        </is>
      </c>
      <c r="AA818" s="289" t="inlineStr">
        <is>
          <t>Córdoba</t>
        </is>
      </c>
      <c r="AB818" s="289" t="inlineStr">
        <is>
          <t>SAHAGÚN</t>
        </is>
      </c>
    </row>
    <row r="819">
      <c r="Y819" s="289" t="inlineStr">
        <is>
          <t>SALADOBLANCO</t>
        </is>
      </c>
      <c r="Z819" s="289" t="inlineStr">
        <is>
          <t>41660</t>
        </is>
      </c>
      <c r="AA819" s="289" t="inlineStr">
        <is>
          <t>Huila</t>
        </is>
      </c>
      <c r="AB819" s="289" t="inlineStr">
        <is>
          <t>SALADOBLANCO</t>
        </is>
      </c>
    </row>
    <row r="820">
      <c r="Y820" s="289" t="inlineStr">
        <is>
          <t>SALAHONDA</t>
        </is>
      </c>
      <c r="Z820" s="289" t="inlineStr">
        <is>
          <t>52520</t>
        </is>
      </c>
      <c r="AA820" s="289" t="inlineStr">
        <is>
          <t>Nariño</t>
        </is>
      </c>
      <c r="AB820" s="289" t="inlineStr">
        <is>
          <t>SALAHONDA</t>
        </is>
      </c>
    </row>
    <row r="821">
      <c r="Y821" s="297" t="inlineStr">
        <is>
          <t>SALAMINA (CA)</t>
        </is>
      </c>
      <c r="Z821" s="289" t="inlineStr">
        <is>
          <t>17653</t>
        </is>
      </c>
      <c r="AA821" s="289" t="inlineStr">
        <is>
          <t>Caldas</t>
        </is>
      </c>
      <c r="AB821" s="297" t="inlineStr">
        <is>
          <t>SALAMINA (CA)</t>
        </is>
      </c>
    </row>
    <row r="822">
      <c r="Y822" s="297" t="inlineStr">
        <is>
          <t>SALAMINA (MA)</t>
        </is>
      </c>
      <c r="Z822" s="289" t="inlineStr">
        <is>
          <t>47675</t>
        </is>
      </c>
      <c r="AA822" s="289" t="inlineStr">
        <is>
          <t>Magdalena</t>
        </is>
      </c>
      <c r="AB822" s="297" t="inlineStr">
        <is>
          <t>SALAMINA (MA)</t>
        </is>
      </c>
    </row>
    <row r="823">
      <c r="Y823" s="289" t="inlineStr">
        <is>
          <t>SALAZAR</t>
        </is>
      </c>
      <c r="Z823" s="289" t="inlineStr">
        <is>
          <t>54660</t>
        </is>
      </c>
      <c r="AA823" s="289" t="inlineStr">
        <is>
          <t>Norte de Santander</t>
        </is>
      </c>
      <c r="AB823" s="289" t="inlineStr">
        <is>
          <t>SALAZAR</t>
        </is>
      </c>
    </row>
    <row r="824">
      <c r="Y824" s="289" t="inlineStr">
        <is>
          <t>SALDAÑA</t>
        </is>
      </c>
      <c r="Z824" s="289" t="inlineStr">
        <is>
          <t>73671</t>
        </is>
      </c>
      <c r="AA824" s="289" t="inlineStr">
        <is>
          <t>Tolima</t>
        </is>
      </c>
      <c r="AB824" s="289" t="inlineStr">
        <is>
          <t>SALDAÑA</t>
        </is>
      </c>
    </row>
    <row r="825">
      <c r="Y825" s="289" t="inlineStr">
        <is>
          <t>SALENTO</t>
        </is>
      </c>
      <c r="Z825" s="289" t="inlineStr">
        <is>
          <t>63690</t>
        </is>
      </c>
      <c r="AA825" s="289" t="inlineStr">
        <is>
          <t>Quindio</t>
        </is>
      </c>
      <c r="AB825" s="289" t="inlineStr">
        <is>
          <t>SALENTO</t>
        </is>
      </c>
    </row>
    <row r="826">
      <c r="Y826" s="289" t="inlineStr">
        <is>
          <t>SALGAR</t>
        </is>
      </c>
      <c r="Z826" s="289" t="inlineStr">
        <is>
          <t>05642</t>
        </is>
      </c>
      <c r="AA826" s="289" t="inlineStr">
        <is>
          <t>Antioquia</t>
        </is>
      </c>
      <c r="AB826" s="289" t="inlineStr">
        <is>
          <t>SALGAR</t>
        </is>
      </c>
    </row>
    <row r="827">
      <c r="Y827" s="289" t="inlineStr">
        <is>
          <t>SAMACÁ</t>
        </is>
      </c>
      <c r="Z827" s="289" t="inlineStr">
        <is>
          <t>15646</t>
        </is>
      </c>
      <c r="AA827" s="289" t="inlineStr">
        <is>
          <t>Boyacá</t>
        </is>
      </c>
      <c r="AB827" s="289" t="inlineStr">
        <is>
          <t>SAMACÁ</t>
        </is>
      </c>
    </row>
    <row r="828">
      <c r="Y828" s="289" t="inlineStr">
        <is>
          <t>SAMANÁ</t>
        </is>
      </c>
      <c r="Z828" s="289" t="inlineStr">
        <is>
          <t>17662</t>
        </is>
      </c>
      <c r="AA828" s="289" t="inlineStr">
        <is>
          <t>Caldas</t>
        </is>
      </c>
      <c r="AB828" s="289" t="inlineStr">
        <is>
          <t>SAMANÁ</t>
        </is>
      </c>
    </row>
    <row r="829">
      <c r="Y829" s="289" t="inlineStr">
        <is>
          <t>SAMANIEGO</t>
        </is>
      </c>
      <c r="Z829" s="289" t="inlineStr">
        <is>
          <t>52678</t>
        </is>
      </c>
      <c r="AA829" s="289" t="inlineStr">
        <is>
          <t>Nariño</t>
        </is>
      </c>
      <c r="AB829" s="289" t="inlineStr">
        <is>
          <t>SAMANIEGO</t>
        </is>
      </c>
    </row>
    <row r="830">
      <c r="Y830" s="289" t="inlineStr">
        <is>
          <t>SAMPUÉS</t>
        </is>
      </c>
      <c r="Z830" s="289" t="inlineStr">
        <is>
          <t>70670</t>
        </is>
      </c>
      <c r="AA830" s="289" t="inlineStr">
        <is>
          <t>Sucre</t>
        </is>
      </c>
      <c r="AB830" s="289" t="inlineStr">
        <is>
          <t>SAMPUÉS</t>
        </is>
      </c>
    </row>
    <row r="831">
      <c r="Y831" s="289" t="inlineStr">
        <is>
          <t>SAN AGUSTÍN</t>
        </is>
      </c>
      <c r="Z831" s="289" t="inlineStr">
        <is>
          <t>41668</t>
        </is>
      </c>
      <c r="AA831" s="289" t="inlineStr">
        <is>
          <t>Huila</t>
        </is>
      </c>
      <c r="AB831" s="289" t="inlineStr">
        <is>
          <t>SAN AGUSTÍN</t>
        </is>
      </c>
    </row>
    <row r="832">
      <c r="Y832" s="289" t="inlineStr">
        <is>
          <t>SAN ALBERTO</t>
        </is>
      </c>
      <c r="Z832" s="289" t="inlineStr">
        <is>
          <t>20710</t>
        </is>
      </c>
      <c r="AA832" s="289" t="inlineStr">
        <is>
          <t>Cesar</t>
        </is>
      </c>
      <c r="AB832" s="289" t="inlineStr">
        <is>
          <t>SAN ALBERTO</t>
        </is>
      </c>
    </row>
    <row r="833">
      <c r="Y833" s="297" t="inlineStr">
        <is>
          <t>SAN ANDRÉS (ST)</t>
        </is>
      </c>
      <c r="Z833" s="289" t="inlineStr">
        <is>
          <t>68669</t>
        </is>
      </c>
      <c r="AA833" s="289" t="inlineStr">
        <is>
          <t>Santander</t>
        </is>
      </c>
      <c r="AB833" s="297" t="inlineStr">
        <is>
          <t>SAN ANDRÉS (ST)</t>
        </is>
      </c>
    </row>
    <row r="834">
      <c r="Y834" s="297" t="inlineStr">
        <is>
          <t>SAN ANDRÉS (SA)</t>
        </is>
      </c>
      <c r="Z834" s="289" t="inlineStr">
        <is>
          <t>88001</t>
        </is>
      </c>
      <c r="AA834" s="289" t="inlineStr">
        <is>
          <t>Archipiélago de San Andrés, Providencia y Santa Catalina</t>
        </is>
      </c>
      <c r="AB834" s="297" t="inlineStr">
        <is>
          <t>SAN ANDRÉS (SA)</t>
        </is>
      </c>
    </row>
    <row r="835">
      <c r="Y835" s="289" t="inlineStr">
        <is>
          <t>SAN ANDRÉS DE CUERQUÍA</t>
        </is>
      </c>
      <c r="Z835" s="289" t="inlineStr">
        <is>
          <t>05647</t>
        </is>
      </c>
      <c r="AA835" s="289" t="inlineStr">
        <is>
          <t>Antioquia</t>
        </is>
      </c>
      <c r="AB835" s="289" t="inlineStr">
        <is>
          <t>SAN ANDRÉS DE CUERQUÍA</t>
        </is>
      </c>
    </row>
    <row r="836">
      <c r="Y836" s="289" t="inlineStr">
        <is>
          <t>SAN ANDRÉS SOTAVENTO</t>
        </is>
      </c>
      <c r="Z836" s="289" t="inlineStr">
        <is>
          <t>23670</t>
        </is>
      </c>
      <c r="AA836" s="289" t="inlineStr">
        <is>
          <t>Córdoba</t>
        </is>
      </c>
      <c r="AB836" s="289" t="inlineStr">
        <is>
          <t>SAN ANDRÉS SOTAVENTO</t>
        </is>
      </c>
    </row>
    <row r="837">
      <c r="Y837" s="289" t="inlineStr">
        <is>
          <t>SAN ÁNGEL</t>
        </is>
      </c>
      <c r="Z837" s="289" t="inlineStr">
        <is>
          <t>47660</t>
        </is>
      </c>
      <c r="AA837" s="289" t="inlineStr">
        <is>
          <t>Magdalena</t>
        </is>
      </c>
      <c r="AB837" s="289" t="inlineStr">
        <is>
          <t>SAN ÁNGEL</t>
        </is>
      </c>
    </row>
    <row r="838">
      <c r="Y838" s="289" t="inlineStr">
        <is>
          <t>SAN ANTERO</t>
        </is>
      </c>
      <c r="Z838" s="289" t="inlineStr">
        <is>
          <t>23672</t>
        </is>
      </c>
      <c r="AA838" s="289" t="inlineStr">
        <is>
          <t>Córdoba</t>
        </is>
      </c>
      <c r="AB838" s="289" t="inlineStr">
        <is>
          <t>SAN ANTERO</t>
        </is>
      </c>
    </row>
    <row r="839">
      <c r="Y839" s="289" t="inlineStr">
        <is>
          <t>SAN ANTONIO</t>
        </is>
      </c>
      <c r="Z839" s="289" t="inlineStr">
        <is>
          <t>73675</t>
        </is>
      </c>
      <c r="AA839" s="289" t="inlineStr">
        <is>
          <t>Tolima</t>
        </is>
      </c>
      <c r="AB839" s="289" t="inlineStr">
        <is>
          <t>SAN ANTONIO</t>
        </is>
      </c>
    </row>
    <row r="840">
      <c r="Y840" s="289" t="inlineStr">
        <is>
          <t>SAN ANTONIO DEL TEQUENDAMA</t>
        </is>
      </c>
      <c r="Z840" s="289" t="inlineStr">
        <is>
          <t>25645</t>
        </is>
      </c>
      <c r="AA840" s="289" t="inlineStr">
        <is>
          <t>Cundinamarca</t>
        </is>
      </c>
      <c r="AB840" s="289" t="inlineStr">
        <is>
          <t>SAN ANTONIO DEL TEQUENDAMA</t>
        </is>
      </c>
    </row>
    <row r="841">
      <c r="Y841" s="289" t="inlineStr">
        <is>
          <t>SAN BENITO</t>
        </is>
      </c>
      <c r="Z841" s="289" t="inlineStr">
        <is>
          <t>68673</t>
        </is>
      </c>
      <c r="AA841" s="289" t="inlineStr">
        <is>
          <t>Santander</t>
        </is>
      </c>
      <c r="AB841" s="289" t="inlineStr">
        <is>
          <t>SAN BENITO</t>
        </is>
      </c>
    </row>
    <row r="842">
      <c r="Y842" s="289" t="inlineStr">
        <is>
          <t>SAN BENITO ABAD</t>
        </is>
      </c>
      <c r="Z842" s="289" t="inlineStr">
        <is>
          <t>70678</t>
        </is>
      </c>
      <c r="AA842" s="289" t="inlineStr">
        <is>
          <t>Sucre</t>
        </is>
      </c>
      <c r="AB842" s="289" t="inlineStr">
        <is>
          <t>SAN BENITO ABAD</t>
        </is>
      </c>
    </row>
    <row r="843">
      <c r="Y843" s="297" t="inlineStr">
        <is>
          <t>SAN BERNARDO (CU)</t>
        </is>
      </c>
      <c r="Z843" s="289" t="inlineStr">
        <is>
          <t>25649</t>
        </is>
      </c>
      <c r="AA843" s="289" t="inlineStr">
        <is>
          <t>Cundinamarca</t>
        </is>
      </c>
      <c r="AB843" s="297" t="inlineStr">
        <is>
          <t>SAN BERNARDO (CU)</t>
        </is>
      </c>
    </row>
    <row r="844">
      <c r="Y844" s="297" t="inlineStr">
        <is>
          <t>SAN BERNARDO (NA)</t>
        </is>
      </c>
      <c r="Z844" s="289" t="inlineStr">
        <is>
          <t>52685</t>
        </is>
      </c>
      <c r="AA844" s="289" t="inlineStr">
        <is>
          <t>Nariño</t>
        </is>
      </c>
      <c r="AB844" s="297" t="inlineStr">
        <is>
          <t>SAN BERNARDO (NA)</t>
        </is>
      </c>
    </row>
    <row r="845">
      <c r="Y845" s="289" t="inlineStr">
        <is>
          <t>SAN BERNARDO DEL VIENTO</t>
        </is>
      </c>
      <c r="Z845" s="289" t="inlineStr">
        <is>
          <t>23675</t>
        </is>
      </c>
      <c r="AA845" s="289" t="inlineStr">
        <is>
          <t>Córdoba</t>
        </is>
      </c>
      <c r="AB845" s="289" t="inlineStr">
        <is>
          <t>SAN BERNARDO DEL VIENTO</t>
        </is>
      </c>
    </row>
    <row r="846">
      <c r="Y846" s="289" t="inlineStr">
        <is>
          <t>SAN CALIXTO</t>
        </is>
      </c>
      <c r="Z846" s="289" t="inlineStr">
        <is>
          <t>54670</t>
        </is>
      </c>
      <c r="AA846" s="289" t="inlineStr">
        <is>
          <t>Norte de Santander</t>
        </is>
      </c>
      <c r="AB846" s="289" t="inlineStr">
        <is>
          <t>SAN CALIXTO</t>
        </is>
      </c>
    </row>
    <row r="847">
      <c r="Y847" s="297" t="inlineStr">
        <is>
          <t>SAN CARLOS (AN)</t>
        </is>
      </c>
      <c r="Z847" s="289" t="inlineStr">
        <is>
          <t>05649</t>
        </is>
      </c>
      <c r="AA847" s="289" t="inlineStr">
        <is>
          <t>Antioquia</t>
        </is>
      </c>
      <c r="AB847" s="297" t="inlineStr">
        <is>
          <t>SAN CARLOS (AN)</t>
        </is>
      </c>
    </row>
    <row r="848">
      <c r="Y848" s="297" t="inlineStr">
        <is>
          <t>SAN CARLOS (CO)</t>
        </is>
      </c>
      <c r="Z848" s="289" t="inlineStr">
        <is>
          <t>23678</t>
        </is>
      </c>
      <c r="AA848" s="289" t="inlineStr">
        <is>
          <t>Córdoba</t>
        </is>
      </c>
      <c r="AB848" s="297" t="inlineStr">
        <is>
          <t>SAN CARLOS (CO)</t>
        </is>
      </c>
    </row>
    <row r="849">
      <c r="Y849" s="289" t="inlineStr">
        <is>
          <t>SAN CARLOS DE GUAROA</t>
        </is>
      </c>
      <c r="Z849" s="289" t="inlineStr">
        <is>
          <t>50680</t>
        </is>
      </c>
      <c r="AA849" s="289" t="inlineStr">
        <is>
          <t>Meta</t>
        </is>
      </c>
      <c r="AB849" s="289" t="inlineStr">
        <is>
          <t>SAN CARLOS DE GUAROA</t>
        </is>
      </c>
    </row>
    <row r="850">
      <c r="Y850" s="289" t="inlineStr">
        <is>
          <t>SAN CAYETANO</t>
        </is>
      </c>
      <c r="Z850" s="289" t="inlineStr">
        <is>
          <t>54673</t>
        </is>
      </c>
      <c r="AA850" s="289" t="inlineStr">
        <is>
          <t>Norte de Santander</t>
        </is>
      </c>
      <c r="AB850" s="289" t="inlineStr">
        <is>
          <t>SAN CAYETANO</t>
        </is>
      </c>
    </row>
    <row r="851">
      <c r="Y851" s="289" t="inlineStr">
        <is>
          <t>SAN CRISTÓBAL</t>
        </is>
      </c>
      <c r="Z851" s="289" t="inlineStr">
        <is>
          <t>13620</t>
        </is>
      </c>
      <c r="AA851" s="289" t="inlineStr">
        <is>
          <t>Bolívar</t>
        </is>
      </c>
      <c r="AB851" s="289" t="inlineStr">
        <is>
          <t>SAN CRISTÓBAL</t>
        </is>
      </c>
    </row>
    <row r="852">
      <c r="Y852" s="289" t="inlineStr">
        <is>
          <t>SAN DIEGO</t>
        </is>
      </c>
      <c r="Z852" s="289" t="inlineStr">
        <is>
          <t>20750</t>
        </is>
      </c>
      <c r="AA852" s="289" t="inlineStr">
        <is>
          <t>Cesar</t>
        </is>
      </c>
      <c r="AB852" s="289" t="inlineStr">
        <is>
          <t>SAN DIEGO</t>
        </is>
      </c>
    </row>
    <row r="853">
      <c r="Y853" s="289" t="inlineStr">
        <is>
          <t>SAN EDUARDO</t>
        </is>
      </c>
      <c r="Z853" s="289" t="inlineStr">
        <is>
          <t>15660</t>
        </is>
      </c>
      <c r="AA853" s="289" t="inlineStr">
        <is>
          <t>Boyacá</t>
        </is>
      </c>
      <c r="AB853" s="289" t="inlineStr">
        <is>
          <t>SAN EDUARDO</t>
        </is>
      </c>
    </row>
    <row r="854">
      <c r="Y854" s="289" t="inlineStr">
        <is>
          <t>SAN ESTANISLAO DE KOSTKA</t>
        </is>
      </c>
      <c r="Z854" s="289" t="inlineStr">
        <is>
          <t>13647</t>
        </is>
      </c>
      <c r="AA854" s="289" t="inlineStr">
        <is>
          <t>Bolívar</t>
        </is>
      </c>
      <c r="AB854" s="289" t="inlineStr">
        <is>
          <t>SAN ESTANISLAO DE KOSTKA</t>
        </is>
      </c>
    </row>
    <row r="855">
      <c r="Y855" s="289" t="inlineStr">
        <is>
          <t>SAN FELIPE</t>
        </is>
      </c>
      <c r="Z855" s="289" t="inlineStr">
        <is>
          <t>94883</t>
        </is>
      </c>
      <c r="AA855" s="289" t="inlineStr">
        <is>
          <t>Guainía</t>
        </is>
      </c>
      <c r="AB855" s="289" t="inlineStr">
        <is>
          <t>SAN FELIPE</t>
        </is>
      </c>
    </row>
    <row r="856">
      <c r="Y856" s="289" t="inlineStr">
        <is>
          <t>SAN FERNANDO</t>
        </is>
      </c>
      <c r="Z856" s="289" t="inlineStr">
        <is>
          <t>13650</t>
        </is>
      </c>
      <c r="AA856" s="289" t="inlineStr">
        <is>
          <t>Bolívar</t>
        </is>
      </c>
      <c r="AB856" s="289" t="inlineStr">
        <is>
          <t>SAN FERNANDO</t>
        </is>
      </c>
    </row>
    <row r="857">
      <c r="Y857" s="297" t="inlineStr">
        <is>
          <t>SAN FRANCISCO (AN)</t>
        </is>
      </c>
      <c r="Z857" s="289" t="inlineStr">
        <is>
          <t>05652</t>
        </is>
      </c>
      <c r="AA857" s="289" t="inlineStr">
        <is>
          <t>Antioquia</t>
        </is>
      </c>
      <c r="AB857" s="297" t="inlineStr">
        <is>
          <t>SAN FRANCISCO (AN)</t>
        </is>
      </c>
    </row>
    <row r="858">
      <c r="Y858" s="297" t="inlineStr">
        <is>
          <t>SAN FRANCISCO (CU)</t>
        </is>
      </c>
      <c r="Z858" s="289" t="inlineStr">
        <is>
          <t>25658</t>
        </is>
      </c>
      <c r="AA858" s="289" t="inlineStr">
        <is>
          <t>Cundinamarca</t>
        </is>
      </c>
      <c r="AB858" s="297" t="inlineStr">
        <is>
          <t>SAN FRANCISCO (CU)</t>
        </is>
      </c>
    </row>
    <row r="859">
      <c r="Y859" s="297" t="inlineStr">
        <is>
          <t>SAN FRANCISCO (PU)</t>
        </is>
      </c>
      <c r="Z859" s="289" t="inlineStr">
        <is>
          <t>86755</t>
        </is>
      </c>
      <c r="AA859" s="289" t="inlineStr">
        <is>
          <t>Putumayo</t>
        </is>
      </c>
      <c r="AB859" s="297" t="inlineStr">
        <is>
          <t>SAN FRANCISCO (PU)</t>
        </is>
      </c>
    </row>
    <row r="860">
      <c r="Y860" s="289" t="inlineStr">
        <is>
          <t>SAN FRANCISCO DE QUIBDO</t>
        </is>
      </c>
      <c r="Z860" s="289" t="inlineStr">
        <is>
          <t>27001</t>
        </is>
      </c>
      <c r="AA860" s="289" t="inlineStr">
        <is>
          <t>Chocó</t>
        </is>
      </c>
      <c r="AB860" s="289" t="inlineStr">
        <is>
          <t>SAN FRANCISCO DE QUIBDO</t>
        </is>
      </c>
    </row>
    <row r="861">
      <c r="Y861" s="289" t="inlineStr">
        <is>
          <t>SAN GIL</t>
        </is>
      </c>
      <c r="Z861" s="289" t="inlineStr">
        <is>
          <t>68679</t>
        </is>
      </c>
      <c r="AA861" s="289" t="inlineStr">
        <is>
          <t>Santander</t>
        </is>
      </c>
      <c r="AB861" s="289" t="inlineStr">
        <is>
          <t>SAN GIL</t>
        </is>
      </c>
    </row>
    <row r="862">
      <c r="Y862" s="289" t="inlineStr">
        <is>
          <t>SAN JACINTO</t>
        </is>
      </c>
      <c r="Z862" s="289" t="inlineStr">
        <is>
          <t>13654</t>
        </is>
      </c>
      <c r="AA862" s="289" t="inlineStr">
        <is>
          <t>Bolívar</t>
        </is>
      </c>
      <c r="AB862" s="289" t="inlineStr">
        <is>
          <t>SAN JACINTO</t>
        </is>
      </c>
    </row>
    <row r="863">
      <c r="Y863" s="289" t="inlineStr">
        <is>
          <t>SAN JACINTO DEL CAUCA</t>
        </is>
      </c>
      <c r="Z863" s="289" t="inlineStr">
        <is>
          <t>13655</t>
        </is>
      </c>
      <c r="AA863" s="289" t="inlineStr">
        <is>
          <t>Bolívar</t>
        </is>
      </c>
      <c r="AB863" s="289" t="inlineStr">
        <is>
          <t>SAN JACINTO DEL CAUCA</t>
        </is>
      </c>
    </row>
    <row r="864">
      <c r="Y864" s="289" t="inlineStr">
        <is>
          <t>SAN JERÓNIMO</t>
        </is>
      </c>
      <c r="Z864" s="289" t="inlineStr">
        <is>
          <t>05656</t>
        </is>
      </c>
      <c r="AA864" s="289" t="inlineStr">
        <is>
          <t>Antioquia</t>
        </is>
      </c>
      <c r="AB864" s="289" t="inlineStr">
        <is>
          <t>SAN JERÓNIMO</t>
        </is>
      </c>
    </row>
    <row r="865">
      <c r="Y865" s="289" t="inlineStr">
        <is>
          <t>SAN JOAQUÍN</t>
        </is>
      </c>
      <c r="Z865" s="289" t="inlineStr">
        <is>
          <t>68682</t>
        </is>
      </c>
      <c r="AA865" s="289" t="inlineStr">
        <is>
          <t>Santander</t>
        </is>
      </c>
      <c r="AB865" s="289" t="inlineStr">
        <is>
          <t>SAN JOAQUÍN</t>
        </is>
      </c>
    </row>
    <row r="866">
      <c r="Y866" s="297" t="inlineStr">
        <is>
          <t>SAN JOSÉ (CA)</t>
        </is>
      </c>
      <c r="Z866" s="289" t="inlineStr">
        <is>
          <t>17665</t>
        </is>
      </c>
      <c r="AA866" s="289" t="inlineStr">
        <is>
          <t>Caldas</t>
        </is>
      </c>
      <c r="AB866" s="297" t="inlineStr">
        <is>
          <t>SAN JOSÉ (CA)</t>
        </is>
      </c>
    </row>
    <row r="867">
      <c r="Y867" s="297" t="inlineStr">
        <is>
          <t>SAN JOSÉ (NA1)</t>
        </is>
      </c>
      <c r="Z867" s="289" t="inlineStr">
        <is>
          <t>52019</t>
        </is>
      </c>
      <c r="AA867" s="289" t="inlineStr">
        <is>
          <t>Nariño</t>
        </is>
      </c>
      <c r="AB867" s="297" t="inlineStr">
        <is>
          <t>SAN JOSÉ (NA1)</t>
        </is>
      </c>
    </row>
    <row r="868">
      <c r="Y868" s="297" t="inlineStr">
        <is>
          <t>SAN JOSÉ (NA2)</t>
        </is>
      </c>
      <c r="Z868" s="289" t="inlineStr">
        <is>
          <t>52621</t>
        </is>
      </c>
      <c r="AA868" s="289" t="inlineStr">
        <is>
          <t>Nariño</t>
        </is>
      </c>
      <c r="AB868" s="297" t="inlineStr">
        <is>
          <t>SAN JOSÉ (NA2)</t>
        </is>
      </c>
    </row>
    <row r="869">
      <c r="Y869" s="289" t="inlineStr">
        <is>
          <t>SAN JOSÉ DE CÚCUTA</t>
        </is>
      </c>
      <c r="Z869" s="289" t="inlineStr">
        <is>
          <t>54001</t>
        </is>
      </c>
      <c r="AA869" s="289" t="inlineStr">
        <is>
          <t>Norte de Santander</t>
        </is>
      </c>
      <c r="AB869" s="289" t="inlineStr">
        <is>
          <t>SAN JOSÉ DE CÚCUTA</t>
        </is>
      </c>
    </row>
    <row r="870">
      <c r="Y870" s="289" t="inlineStr">
        <is>
          <t>SAN JOSÉ DE ISNOS</t>
        </is>
      </c>
      <c r="Z870" s="289" t="inlineStr">
        <is>
          <t>41359</t>
        </is>
      </c>
      <c r="AA870" s="289" t="inlineStr">
        <is>
          <t>Huila</t>
        </is>
      </c>
      <c r="AB870" s="289" t="inlineStr">
        <is>
          <t>SAN JOSÉ DE ISNOS</t>
        </is>
      </c>
    </row>
    <row r="871">
      <c r="Y871" s="289" t="inlineStr">
        <is>
          <t>SAN JOSÉ DE LA MONTAÑA</t>
        </is>
      </c>
      <c r="Z871" s="289" t="inlineStr">
        <is>
          <t>05658</t>
        </is>
      </c>
      <c r="AA871" s="289" t="inlineStr">
        <is>
          <t>Antioquia</t>
        </is>
      </c>
      <c r="AB871" s="289" t="inlineStr">
        <is>
          <t>SAN JOSÉ DE LA MONTAÑA</t>
        </is>
      </c>
    </row>
    <row r="872">
      <c r="Y872" s="289" t="inlineStr">
        <is>
          <t>SAN JOSÉ DE MIRANDA</t>
        </is>
      </c>
      <c r="Z872" s="289" t="inlineStr">
        <is>
          <t>68684</t>
        </is>
      </c>
      <c r="AA872" s="289" t="inlineStr">
        <is>
          <t>Santander</t>
        </is>
      </c>
      <c r="AB872" s="289" t="inlineStr">
        <is>
          <t>SAN JOSÉ DE MIRANDA</t>
        </is>
      </c>
    </row>
    <row r="873">
      <c r="Y873" s="289" t="inlineStr">
        <is>
          <t>SAN JOSÉ DE PARE</t>
        </is>
      </c>
      <c r="Z873" s="289" t="inlineStr">
        <is>
          <t>15664</t>
        </is>
      </c>
      <c r="AA873" s="289" t="inlineStr">
        <is>
          <t>Boyacá</t>
        </is>
      </c>
      <c r="AB873" s="289" t="inlineStr">
        <is>
          <t>SAN JOSÉ DE PARE</t>
        </is>
      </c>
    </row>
    <row r="874">
      <c r="Y874" s="289" t="inlineStr">
        <is>
          <t>SAN JOSÉ DEL FRAGUA</t>
        </is>
      </c>
      <c r="Z874" s="289" t="inlineStr">
        <is>
          <t>18610</t>
        </is>
      </c>
      <c r="AA874" s="289" t="inlineStr">
        <is>
          <t>Caquetá</t>
        </is>
      </c>
      <c r="AB874" s="289" t="inlineStr">
        <is>
          <t>SAN JOSÉ DEL FRAGUA</t>
        </is>
      </c>
    </row>
    <row r="875">
      <c r="Y875" s="289" t="inlineStr">
        <is>
          <t>SAN JOSÉ DEL GUAVIARE</t>
        </is>
      </c>
      <c r="Z875" s="289" t="inlineStr">
        <is>
          <t>95001</t>
        </is>
      </c>
      <c r="AA875" s="289" t="inlineStr">
        <is>
          <t>Guaviare</t>
        </is>
      </c>
      <c r="AB875" s="289" t="inlineStr">
        <is>
          <t>SAN JOSÉ DEL GUAVIARE</t>
        </is>
      </c>
    </row>
    <row r="876">
      <c r="Y876" s="289" t="inlineStr">
        <is>
          <t>SAN JOSÉ DEL PALMAR</t>
        </is>
      </c>
      <c r="Z876" s="289" t="inlineStr">
        <is>
          <t>27660</t>
        </is>
      </c>
      <c r="AA876" s="289" t="inlineStr">
        <is>
          <t>Chocó</t>
        </is>
      </c>
      <c r="AB876" s="289" t="inlineStr">
        <is>
          <t>SAN JOSÉ DEL PALMAR</t>
        </is>
      </c>
    </row>
    <row r="877">
      <c r="Y877" s="289" t="inlineStr">
        <is>
          <t>SAN JUAN DE ARAMA</t>
        </is>
      </c>
      <c r="Z877" s="289" t="inlineStr">
        <is>
          <t>50683</t>
        </is>
      </c>
      <c r="AA877" s="289" t="inlineStr">
        <is>
          <t>Meta</t>
        </is>
      </c>
      <c r="AB877" s="289" t="inlineStr">
        <is>
          <t>SAN JUAN DE ARAMA</t>
        </is>
      </c>
    </row>
    <row r="878">
      <c r="Y878" s="289" t="inlineStr">
        <is>
          <t>SAN JUAN DE PASTO</t>
        </is>
      </c>
      <c r="Z878" s="289" t="inlineStr">
        <is>
          <t>52001</t>
        </is>
      </c>
      <c r="AA878" s="289" t="inlineStr">
        <is>
          <t>Nariño</t>
        </is>
      </c>
      <c r="AB878" s="289" t="inlineStr">
        <is>
          <t>SAN JUAN DE PASTO</t>
        </is>
      </c>
    </row>
    <row r="879">
      <c r="Y879" s="289" t="inlineStr">
        <is>
          <t>SAN JUAN DE RÍO SECO</t>
        </is>
      </c>
      <c r="Z879" s="289" t="inlineStr">
        <is>
          <t>25662</t>
        </is>
      </c>
      <c r="AA879" s="289" t="inlineStr">
        <is>
          <t>Cundinamarca</t>
        </is>
      </c>
      <c r="AB879" s="289" t="inlineStr">
        <is>
          <t>SAN JUAN DE RÍO SECO</t>
        </is>
      </c>
    </row>
    <row r="880">
      <c r="Y880" s="289" t="inlineStr">
        <is>
          <t>SAN JUAN DE URABÁ</t>
        </is>
      </c>
      <c r="Z880" s="289" t="inlineStr">
        <is>
          <t>05659</t>
        </is>
      </c>
      <c r="AA880" s="289" t="inlineStr">
        <is>
          <t>Antioquia</t>
        </is>
      </c>
      <c r="AB880" s="289" t="inlineStr">
        <is>
          <t>SAN JUAN DE URABÁ</t>
        </is>
      </c>
    </row>
    <row r="881">
      <c r="Y881" s="289" t="inlineStr">
        <is>
          <t>SAN JUAN DEL CESAR</t>
        </is>
      </c>
      <c r="Z881" s="289" t="inlineStr">
        <is>
          <t>44650</t>
        </is>
      </c>
      <c r="AA881" s="289" t="inlineStr">
        <is>
          <t>La Guajira</t>
        </is>
      </c>
      <c r="AB881" s="289" t="inlineStr">
        <is>
          <t>SAN JUAN DEL CESAR</t>
        </is>
      </c>
    </row>
    <row r="882">
      <c r="Y882" s="289" t="inlineStr">
        <is>
          <t>SAN JUAN NEPOMUCENO</t>
        </is>
      </c>
      <c r="Z882" s="289" t="inlineStr">
        <is>
          <t>13657</t>
        </is>
      </c>
      <c r="AA882" s="289" t="inlineStr">
        <is>
          <t>Bolívar</t>
        </is>
      </c>
      <c r="AB882" s="289" t="inlineStr">
        <is>
          <t>SAN JUAN NEPOMUCENO</t>
        </is>
      </c>
    </row>
    <row r="883">
      <c r="Y883" s="289" t="inlineStr">
        <is>
          <t>SAN JUANITO</t>
        </is>
      </c>
      <c r="Z883" s="289" t="inlineStr">
        <is>
          <t>50686</t>
        </is>
      </c>
      <c r="AA883" s="289" t="inlineStr">
        <is>
          <t>Meta</t>
        </is>
      </c>
      <c r="AB883" s="289" t="inlineStr">
        <is>
          <t>SAN JUANITO</t>
        </is>
      </c>
    </row>
    <row r="884">
      <c r="Y884" s="289" t="inlineStr">
        <is>
          <t>SAN LORENZO</t>
        </is>
      </c>
      <c r="Z884" s="289" t="inlineStr">
        <is>
          <t>52687</t>
        </is>
      </c>
      <c r="AA884" s="289" t="inlineStr">
        <is>
          <t>Nariño</t>
        </is>
      </c>
      <c r="AB884" s="289" t="inlineStr">
        <is>
          <t>SAN LORENZO</t>
        </is>
      </c>
    </row>
    <row r="885">
      <c r="Y885" s="297" t="inlineStr">
        <is>
          <t>SAN LUIS (AN)</t>
        </is>
      </c>
      <c r="Z885" s="289" t="inlineStr">
        <is>
          <t>05660</t>
        </is>
      </c>
      <c r="AA885" s="289" t="inlineStr">
        <is>
          <t>Antioquia</t>
        </is>
      </c>
      <c r="AB885" s="297" t="inlineStr">
        <is>
          <t>SAN LUIS (AN)</t>
        </is>
      </c>
    </row>
    <row r="886">
      <c r="Y886" s="297" t="inlineStr">
        <is>
          <t>SAN LUIS (TO)</t>
        </is>
      </c>
      <c r="Z886" s="289" t="inlineStr">
        <is>
          <t>73678</t>
        </is>
      </c>
      <c r="AA886" s="289" t="inlineStr">
        <is>
          <t>Tolima</t>
        </is>
      </c>
      <c r="AB886" s="297" t="inlineStr">
        <is>
          <t>SAN LUIS (TO)</t>
        </is>
      </c>
    </row>
    <row r="887">
      <c r="Y887" s="289" t="inlineStr">
        <is>
          <t>SAN LUIS DE GACENO</t>
        </is>
      </c>
      <c r="Z887" s="289" t="inlineStr">
        <is>
          <t>15667</t>
        </is>
      </c>
      <c r="AA887" s="289" t="inlineStr">
        <is>
          <t>Boyacá</t>
        </is>
      </c>
      <c r="AB887" s="289" t="inlineStr">
        <is>
          <t>SAN LUIS DE GACENO</t>
        </is>
      </c>
    </row>
    <row r="888">
      <c r="Y888" s="289" t="inlineStr">
        <is>
          <t>SAN LUIS DE PALENQUE</t>
        </is>
      </c>
      <c r="Z888" s="289" t="inlineStr">
        <is>
          <t>85325</t>
        </is>
      </c>
      <c r="AA888" s="289" t="inlineStr">
        <is>
          <t>Casanare</t>
        </is>
      </c>
      <c r="AB888" s="289" t="inlineStr">
        <is>
          <t>SAN LUIS DE PALENQUE</t>
        </is>
      </c>
    </row>
    <row r="889">
      <c r="Y889" s="289" t="inlineStr">
        <is>
          <t>SAN MARCOS</t>
        </is>
      </c>
      <c r="Z889" s="289" t="inlineStr">
        <is>
          <t>70708</t>
        </is>
      </c>
      <c r="AA889" s="289" t="inlineStr">
        <is>
          <t>Sucre</t>
        </is>
      </c>
      <c r="AB889" s="289" t="inlineStr">
        <is>
          <t>SAN MARCOS</t>
        </is>
      </c>
    </row>
    <row r="890">
      <c r="Y890" s="297" t="inlineStr">
        <is>
          <t>SAN MARTÍN (CE)</t>
        </is>
      </c>
      <c r="Z890" s="289" t="inlineStr">
        <is>
          <t>20770</t>
        </is>
      </c>
      <c r="AA890" s="289" t="inlineStr">
        <is>
          <t>Cesar</t>
        </is>
      </c>
      <c r="AB890" s="297" t="inlineStr">
        <is>
          <t>SAN MARTÍN (CE)</t>
        </is>
      </c>
    </row>
    <row r="891">
      <c r="Y891" s="297" t="inlineStr">
        <is>
          <t>SAN MARTÍN (ME)</t>
        </is>
      </c>
      <c r="Z891" s="289" t="inlineStr">
        <is>
          <t>50689</t>
        </is>
      </c>
      <c r="AA891" s="289" t="inlineStr">
        <is>
          <t>Meta</t>
        </is>
      </c>
      <c r="AB891" s="297" t="inlineStr">
        <is>
          <t>SAN MARTÍN (ME)</t>
        </is>
      </c>
    </row>
    <row r="892">
      <c r="Y892" s="289" t="inlineStr">
        <is>
          <t>SAN MARTÍN DE LOBA</t>
        </is>
      </c>
      <c r="Z892" s="289" t="inlineStr">
        <is>
          <t>13667</t>
        </is>
      </c>
      <c r="AA892" s="289" t="inlineStr">
        <is>
          <t>Bolívar</t>
        </is>
      </c>
      <c r="AB892" s="289" t="inlineStr">
        <is>
          <t>SAN MARTÍN DE LOBA</t>
        </is>
      </c>
    </row>
    <row r="893">
      <c r="Y893" s="289" t="inlineStr">
        <is>
          <t>SAN MATEO</t>
        </is>
      </c>
      <c r="Z893" s="289" t="inlineStr">
        <is>
          <t>15673</t>
        </is>
      </c>
      <c r="AA893" s="289" t="inlineStr">
        <is>
          <t>Boyacá</t>
        </is>
      </c>
      <c r="AB893" s="289" t="inlineStr">
        <is>
          <t>SAN MATEO</t>
        </is>
      </c>
    </row>
    <row r="894">
      <c r="Y894" s="289" t="inlineStr">
        <is>
          <t>SAN MIGUEL</t>
        </is>
      </c>
      <c r="Z894" s="289" t="inlineStr">
        <is>
          <t>68686</t>
        </is>
      </c>
      <c r="AA894" s="289" t="inlineStr">
        <is>
          <t>Santander</t>
        </is>
      </c>
      <c r="AB894" s="289" t="inlineStr">
        <is>
          <t>SAN MIGUEL</t>
        </is>
      </c>
    </row>
    <row r="895">
      <c r="Y895" s="289" t="inlineStr">
        <is>
          <t>SAN MIGUEL DE SEMA</t>
        </is>
      </c>
      <c r="Z895" s="289" t="inlineStr">
        <is>
          <t>15676</t>
        </is>
      </c>
      <c r="AA895" s="289" t="inlineStr">
        <is>
          <t>Boyacá</t>
        </is>
      </c>
      <c r="AB895" s="289" t="inlineStr">
        <is>
          <t>SAN MIGUEL DE SEMA</t>
        </is>
      </c>
    </row>
    <row r="896">
      <c r="Y896" s="289" t="inlineStr">
        <is>
          <t>SAN ONOFRE</t>
        </is>
      </c>
      <c r="Z896" s="289" t="inlineStr">
        <is>
          <t>70713</t>
        </is>
      </c>
      <c r="AA896" s="289" t="inlineStr">
        <is>
          <t>Sucre</t>
        </is>
      </c>
      <c r="AB896" s="289" t="inlineStr">
        <is>
          <t>SAN ONOFRE</t>
        </is>
      </c>
    </row>
    <row r="897">
      <c r="Y897" s="297" t="inlineStr">
        <is>
          <t>SAN PABLO (BO)</t>
        </is>
      </c>
      <c r="Z897" s="289" t="inlineStr">
        <is>
          <t>13670</t>
        </is>
      </c>
      <c r="AA897" s="289" t="inlineStr">
        <is>
          <t>Bolívar</t>
        </is>
      </c>
      <c r="AB897" s="297" t="inlineStr">
        <is>
          <t>SAN PABLO (BO)</t>
        </is>
      </c>
    </row>
    <row r="898">
      <c r="Y898" s="297" t="inlineStr">
        <is>
          <t>SAN PABLO (NA)</t>
        </is>
      </c>
      <c r="Z898" s="289" t="inlineStr">
        <is>
          <t>52693</t>
        </is>
      </c>
      <c r="AA898" s="289" t="inlineStr">
        <is>
          <t>Nariño</t>
        </is>
      </c>
      <c r="AB898" s="297" t="inlineStr">
        <is>
          <t>SAN PABLO (NA)</t>
        </is>
      </c>
    </row>
    <row r="899">
      <c r="Y899" s="289" t="inlineStr">
        <is>
          <t>SAN PABLO DE BORBUR</t>
        </is>
      </c>
      <c r="Z899" s="289" t="inlineStr">
        <is>
          <t>15681</t>
        </is>
      </c>
      <c r="AA899" s="289" t="inlineStr">
        <is>
          <t>Boyacá</t>
        </is>
      </c>
      <c r="AB899" s="289" t="inlineStr">
        <is>
          <t>SAN PABLO DE BORBUR</t>
        </is>
      </c>
    </row>
    <row r="900">
      <c r="Y900" s="297" t="inlineStr">
        <is>
          <t>SAN PEDRO (AN)</t>
        </is>
      </c>
      <c r="Z900" s="289" t="inlineStr">
        <is>
          <t>05664</t>
        </is>
      </c>
      <c r="AA900" s="289" t="inlineStr">
        <is>
          <t>Antioquia</t>
        </is>
      </c>
      <c r="AB900" s="297" t="inlineStr">
        <is>
          <t>SAN PEDRO (AN)</t>
        </is>
      </c>
    </row>
    <row r="901">
      <c r="Y901" s="297" t="inlineStr">
        <is>
          <t>SAN PEDRO (SU)</t>
        </is>
      </c>
      <c r="Z901" s="289" t="inlineStr">
        <is>
          <t>70717</t>
        </is>
      </c>
      <c r="AA901" s="289" t="inlineStr">
        <is>
          <t>Sucre</t>
        </is>
      </c>
      <c r="AB901" s="297" t="inlineStr">
        <is>
          <t>SAN PEDRO (SU)</t>
        </is>
      </c>
    </row>
    <row r="902">
      <c r="Y902" s="297" t="inlineStr">
        <is>
          <t>SAN PEDRO (VA)</t>
        </is>
      </c>
      <c r="Z902" s="289" t="inlineStr">
        <is>
          <t>76670</t>
        </is>
      </c>
      <c r="AA902" s="289" t="inlineStr">
        <is>
          <t>Valle del Cauca</t>
        </is>
      </c>
      <c r="AB902" s="297" t="inlineStr">
        <is>
          <t>SAN PEDRO (VA)</t>
        </is>
      </c>
    </row>
    <row r="903">
      <c r="Y903" s="289" t="inlineStr">
        <is>
          <t>SAN PEDRO DE CARTAGO</t>
        </is>
      </c>
      <c r="Z903" s="289" t="inlineStr">
        <is>
          <t>52694</t>
        </is>
      </c>
      <c r="AA903" s="289" t="inlineStr">
        <is>
          <t>Nariño</t>
        </is>
      </c>
      <c r="AB903" s="289" t="inlineStr">
        <is>
          <t>SAN PEDRO DE CARTAGO</t>
        </is>
      </c>
    </row>
    <row r="904">
      <c r="Y904" s="289" t="inlineStr">
        <is>
          <t>SAN PEDRO DE URABA</t>
        </is>
      </c>
      <c r="Z904" s="289" t="inlineStr">
        <is>
          <t>05665</t>
        </is>
      </c>
      <c r="AA904" s="289" t="inlineStr">
        <is>
          <t>Antioquia</t>
        </is>
      </c>
      <c r="AB904" s="289" t="inlineStr">
        <is>
          <t>SAN PEDRO DE URABA</t>
        </is>
      </c>
    </row>
    <row r="905">
      <c r="Y905" s="289" t="inlineStr">
        <is>
          <t>SAN PELAYO</t>
        </is>
      </c>
      <c r="Z905" s="289" t="inlineStr">
        <is>
          <t>23686</t>
        </is>
      </c>
      <c r="AA905" s="289" t="inlineStr">
        <is>
          <t>Córdoba</t>
        </is>
      </c>
      <c r="AB905" s="289" t="inlineStr">
        <is>
          <t>SAN PELAYO</t>
        </is>
      </c>
    </row>
    <row r="906">
      <c r="Y906" s="289" t="inlineStr">
        <is>
          <t>SAN RAFAEL</t>
        </is>
      </c>
      <c r="Z906" s="289" t="inlineStr">
        <is>
          <t>05667</t>
        </is>
      </c>
      <c r="AA906" s="289" t="inlineStr">
        <is>
          <t>Antioquia</t>
        </is>
      </c>
      <c r="AB906" s="289" t="inlineStr">
        <is>
          <t>SAN RAFAEL</t>
        </is>
      </c>
    </row>
    <row r="907">
      <c r="Y907" s="289" t="inlineStr">
        <is>
          <t>SAN ROQUE</t>
        </is>
      </c>
      <c r="Z907" s="289" t="inlineStr">
        <is>
          <t>05670</t>
        </is>
      </c>
      <c r="AA907" s="289" t="inlineStr">
        <is>
          <t>Antioquia</t>
        </is>
      </c>
      <c r="AB907" s="289" t="inlineStr">
        <is>
          <t>SAN ROQUE</t>
        </is>
      </c>
    </row>
    <row r="908">
      <c r="Y908" s="289" t="inlineStr">
        <is>
          <t>SAN SEBASTIÁN</t>
        </is>
      </c>
      <c r="Z908" s="289" t="inlineStr">
        <is>
          <t>19693</t>
        </is>
      </c>
      <c r="AA908" s="289" t="inlineStr">
        <is>
          <t>Cauca</t>
        </is>
      </c>
      <c r="AB908" s="289" t="inlineStr">
        <is>
          <t>SAN SEBASTIÁN</t>
        </is>
      </c>
    </row>
    <row r="909">
      <c r="Y909" s="289" t="inlineStr">
        <is>
          <t>SAN SEBASTIÁN DE BUENAVISTA</t>
        </is>
      </c>
      <c r="Z909" s="289" t="inlineStr">
        <is>
          <t>47692</t>
        </is>
      </c>
      <c r="AA909" s="289" t="inlineStr">
        <is>
          <t>Magdalena</t>
        </is>
      </c>
      <c r="AB909" s="289" t="inlineStr">
        <is>
          <t>SAN SEBASTIÁN DE BUENAVISTA</t>
        </is>
      </c>
    </row>
    <row r="910">
      <c r="Y910" s="289" t="inlineStr">
        <is>
          <t>SAN VICENTE</t>
        </is>
      </c>
      <c r="Z910" s="289" t="inlineStr">
        <is>
          <t>05674</t>
        </is>
      </c>
      <c r="AA910" s="289" t="inlineStr">
        <is>
          <t>Antioquia</t>
        </is>
      </c>
      <c r="AB910" s="289" t="inlineStr">
        <is>
          <t>SAN VICENTE</t>
        </is>
      </c>
    </row>
    <row r="911">
      <c r="Y911" s="289" t="inlineStr">
        <is>
          <t>SAN VICENTE DE CHUCURÍ</t>
        </is>
      </c>
      <c r="Z911" s="289" t="inlineStr">
        <is>
          <t>68689</t>
        </is>
      </c>
      <c r="AA911" s="289" t="inlineStr">
        <is>
          <t>Santander</t>
        </is>
      </c>
      <c r="AB911" s="289" t="inlineStr">
        <is>
          <t>SAN VICENTE DE CHUCURÍ</t>
        </is>
      </c>
    </row>
    <row r="912">
      <c r="Y912" s="289" t="inlineStr">
        <is>
          <t>SAN VICENTE DEL CAGUÁN</t>
        </is>
      </c>
      <c r="Z912" s="289" t="inlineStr">
        <is>
          <t>18753</t>
        </is>
      </c>
      <c r="AA912" s="289" t="inlineStr">
        <is>
          <t>Caquetá</t>
        </is>
      </c>
      <c r="AB912" s="289" t="inlineStr">
        <is>
          <t>SAN VICENTE DEL CAGUÁN</t>
        </is>
      </c>
    </row>
    <row r="913">
      <c r="Y913" s="289" t="inlineStr">
        <is>
          <t>SAN ZENÓN</t>
        </is>
      </c>
      <c r="Z913" s="289" t="inlineStr">
        <is>
          <t>47703</t>
        </is>
      </c>
      <c r="AA913" s="289" t="inlineStr">
        <is>
          <t>Magdalena</t>
        </is>
      </c>
      <c r="AB913" s="289" t="inlineStr">
        <is>
          <t>SAN ZENÓN</t>
        </is>
      </c>
    </row>
    <row r="914">
      <c r="Y914" s="289" t="inlineStr">
        <is>
          <t>SANDONÁ</t>
        </is>
      </c>
      <c r="Z914" s="289" t="inlineStr">
        <is>
          <t>52683</t>
        </is>
      </c>
      <c r="AA914" s="289" t="inlineStr">
        <is>
          <t>Nariño</t>
        </is>
      </c>
      <c r="AB914" s="289" t="inlineStr">
        <is>
          <t>SANDONÁ</t>
        </is>
      </c>
    </row>
    <row r="915">
      <c r="Y915" s="289" t="inlineStr">
        <is>
          <t>SANTA ANA</t>
        </is>
      </c>
      <c r="Z915" s="289" t="inlineStr">
        <is>
          <t>47707</t>
        </is>
      </c>
      <c r="AA915" s="289" t="inlineStr">
        <is>
          <t>Magdalena</t>
        </is>
      </c>
      <c r="AB915" s="289" t="inlineStr">
        <is>
          <t>SANTA ANA</t>
        </is>
      </c>
    </row>
    <row r="916">
      <c r="Y916" s="297" t="inlineStr">
        <is>
          <t>SANTA BÁRBARA (AN)</t>
        </is>
      </c>
      <c r="Z916" s="289" t="inlineStr">
        <is>
          <t>05679</t>
        </is>
      </c>
      <c r="AA916" s="289" t="inlineStr">
        <is>
          <t>Antioquia</t>
        </is>
      </c>
      <c r="AB916" s="297" t="inlineStr">
        <is>
          <t>SANTA BÁRBARA (AN)</t>
        </is>
      </c>
    </row>
    <row r="917">
      <c r="Y917" s="297" t="inlineStr">
        <is>
          <t>SANTA BÁRBARA (SA)</t>
        </is>
      </c>
      <c r="Z917" s="289" t="inlineStr">
        <is>
          <t>68705</t>
        </is>
      </c>
      <c r="AA917" s="289" t="inlineStr">
        <is>
          <t>Santander</t>
        </is>
      </c>
      <c r="AB917" s="297" t="inlineStr">
        <is>
          <t>SANTA BÁRBARA (SA)</t>
        </is>
      </c>
    </row>
    <row r="918">
      <c r="Y918" s="289" t="inlineStr">
        <is>
          <t>SANTA BÁRBARA DE PINTO</t>
        </is>
      </c>
      <c r="Z918" s="289" t="inlineStr">
        <is>
          <t>47720</t>
        </is>
      </c>
      <c r="AA918" s="289" t="inlineStr">
        <is>
          <t>Magdalena</t>
        </is>
      </c>
      <c r="AB918" s="289" t="inlineStr">
        <is>
          <t>SANTA BÁRBARA DE PINTO</t>
        </is>
      </c>
    </row>
    <row r="919">
      <c r="Y919" s="289" t="inlineStr">
        <is>
          <t>SANTA CATALINA</t>
        </is>
      </c>
      <c r="Z919" s="289" t="inlineStr">
        <is>
          <t>13673</t>
        </is>
      </c>
      <c r="AA919" s="289" t="inlineStr">
        <is>
          <t>Bolívar</t>
        </is>
      </c>
      <c r="AB919" s="289" t="inlineStr">
        <is>
          <t>SANTA CATALINA</t>
        </is>
      </c>
    </row>
    <row r="920">
      <c r="Y920" s="289" t="inlineStr">
        <is>
          <t>SANTA CRUZ DE LORICA</t>
        </is>
      </c>
      <c r="Z920" s="289" t="inlineStr">
        <is>
          <t>23417</t>
        </is>
      </c>
      <c r="AA920" s="289" t="inlineStr">
        <is>
          <t>Córdoba</t>
        </is>
      </c>
      <c r="AB920" s="289" t="inlineStr">
        <is>
          <t>SANTA CRUZ DE LORICA</t>
        </is>
      </c>
    </row>
    <row r="921">
      <c r="Y921" s="289" t="inlineStr">
        <is>
          <t>SANTA GENOVEVA DE DOCORDÓ</t>
        </is>
      </c>
      <c r="Z921" s="289" t="inlineStr">
        <is>
          <t>27250</t>
        </is>
      </c>
      <c r="AA921" s="289" t="inlineStr">
        <is>
          <t>Chocó</t>
        </is>
      </c>
      <c r="AB921" s="289" t="inlineStr">
        <is>
          <t>SANTA GENOVEVA DE DOCORDÓ</t>
        </is>
      </c>
    </row>
    <row r="922">
      <c r="Y922" s="289" t="inlineStr">
        <is>
          <t>SANTA HELENA DEL OPÓN</t>
        </is>
      </c>
      <c r="Z922" s="289" t="inlineStr">
        <is>
          <t>68720</t>
        </is>
      </c>
      <c r="AA922" s="289" t="inlineStr">
        <is>
          <t>Santander</t>
        </is>
      </c>
      <c r="AB922" s="289" t="inlineStr">
        <is>
          <t>SANTA HELENA DEL OPÓN</t>
        </is>
      </c>
    </row>
    <row r="923">
      <c r="Y923" s="289" t="inlineStr">
        <is>
          <t>SANTA ISABEL</t>
        </is>
      </c>
      <c r="Z923" s="289" t="inlineStr">
        <is>
          <t>73686</t>
        </is>
      </c>
      <c r="AA923" s="289" t="inlineStr">
        <is>
          <t>Tolima</t>
        </is>
      </c>
      <c r="AB923" s="289" t="inlineStr">
        <is>
          <t>SANTA ISABEL</t>
        </is>
      </c>
    </row>
    <row r="924">
      <c r="Y924" s="289" t="inlineStr">
        <is>
          <t>SANTA LUCÍA</t>
        </is>
      </c>
      <c r="Z924" s="289" t="inlineStr">
        <is>
          <t>08675</t>
        </is>
      </c>
      <c r="AA924" s="289" t="inlineStr">
        <is>
          <t>Atlántico</t>
        </is>
      </c>
      <c r="AB924" s="289" t="inlineStr">
        <is>
          <t>SANTA LUCÍA</t>
        </is>
      </c>
    </row>
    <row r="925">
      <c r="Y925" s="297" t="inlineStr">
        <is>
          <t>SANTA MARÍA (BO)</t>
        </is>
      </c>
      <c r="Z925" s="289" t="inlineStr">
        <is>
          <t>15690</t>
        </is>
      </c>
      <c r="AA925" s="289" t="inlineStr">
        <is>
          <t>Boyacá</t>
        </is>
      </c>
      <c r="AB925" s="297" t="inlineStr">
        <is>
          <t>SANTA MARÍA (BO)</t>
        </is>
      </c>
    </row>
    <row r="926">
      <c r="Y926" s="297" t="inlineStr">
        <is>
          <t>SANTA MARÍA (HU)</t>
        </is>
      </c>
      <c r="Z926" s="289" t="inlineStr">
        <is>
          <t>41676</t>
        </is>
      </c>
      <c r="AA926" s="289" t="inlineStr">
        <is>
          <t>Huila</t>
        </is>
      </c>
      <c r="AB926" s="297" t="inlineStr">
        <is>
          <t>SANTA MARÍA (HU)</t>
        </is>
      </c>
    </row>
    <row r="927">
      <c r="Y927" s="289" t="inlineStr">
        <is>
          <t>SANTA RITA</t>
        </is>
      </c>
      <c r="Z927" s="289" t="inlineStr">
        <is>
          <t>27580</t>
        </is>
      </c>
      <c r="AA927" s="289" t="inlineStr">
        <is>
          <t>Chocó</t>
        </is>
      </c>
      <c r="AB927" s="289" t="inlineStr">
        <is>
          <t>SANTA RITA</t>
        </is>
      </c>
    </row>
    <row r="928">
      <c r="Y928" s="289" t="inlineStr">
        <is>
          <t>SANTA ROSA</t>
        </is>
      </c>
      <c r="Z928" s="289" t="inlineStr">
        <is>
          <t>19701</t>
        </is>
      </c>
      <c r="AA928" s="289" t="inlineStr">
        <is>
          <t>Cauca</t>
        </is>
      </c>
      <c r="AB928" s="289" t="inlineStr">
        <is>
          <t>SANTA ROSA</t>
        </is>
      </c>
    </row>
    <row r="929">
      <c r="Y929" s="289" t="inlineStr">
        <is>
          <t>SANTA ROSA DE CABAL</t>
        </is>
      </c>
      <c r="Z929" s="289" t="inlineStr">
        <is>
          <t>66682</t>
        </is>
      </c>
      <c r="AA929" s="289" t="inlineStr">
        <is>
          <t>Risaralda</t>
        </is>
      </c>
      <c r="AB929" s="289" t="inlineStr">
        <is>
          <t>SANTA ROSA DE CABAL</t>
        </is>
      </c>
    </row>
    <row r="930">
      <c r="Y930" s="289" t="inlineStr">
        <is>
          <t>SANTA ROSA DE LIMA</t>
        </is>
      </c>
      <c r="Z930" s="289" t="inlineStr">
        <is>
          <t>13683</t>
        </is>
      </c>
      <c r="AA930" s="289" t="inlineStr">
        <is>
          <t>Bolívar</t>
        </is>
      </c>
      <c r="AB930" s="289" t="inlineStr">
        <is>
          <t>SANTA ROSA DE LIMA</t>
        </is>
      </c>
    </row>
    <row r="931">
      <c r="Y931" s="289" t="inlineStr">
        <is>
          <t>SANTA ROSA DE OSOS</t>
        </is>
      </c>
      <c r="Z931" s="289" t="inlineStr">
        <is>
          <t>05686</t>
        </is>
      </c>
      <c r="AA931" s="289" t="inlineStr">
        <is>
          <t>Antioquia</t>
        </is>
      </c>
      <c r="AB931" s="289" t="inlineStr">
        <is>
          <t>SANTA ROSA DE OSOS</t>
        </is>
      </c>
    </row>
    <row r="932">
      <c r="Y932" s="289" t="inlineStr">
        <is>
          <t>SANTA ROSA DE VITERBO</t>
        </is>
      </c>
      <c r="Z932" s="289" t="inlineStr">
        <is>
          <t>15693</t>
        </is>
      </c>
      <c r="AA932" s="289" t="inlineStr">
        <is>
          <t>Boyacá</t>
        </is>
      </c>
      <c r="AB932" s="289" t="inlineStr">
        <is>
          <t>SANTA ROSA DE VITERBO</t>
        </is>
      </c>
    </row>
    <row r="933">
      <c r="Y933" s="289" t="inlineStr">
        <is>
          <t>SANTA ROSA DEL SUR</t>
        </is>
      </c>
      <c r="Z933" s="289" t="inlineStr">
        <is>
          <t>13688</t>
        </is>
      </c>
      <c r="AA933" s="289" t="inlineStr">
        <is>
          <t>Bolívar</t>
        </is>
      </c>
      <c r="AB933" s="289" t="inlineStr">
        <is>
          <t>SANTA ROSA DEL SUR</t>
        </is>
      </c>
    </row>
    <row r="934">
      <c r="Y934" s="289" t="inlineStr">
        <is>
          <t>SANTA ROSALÍA</t>
        </is>
      </c>
      <c r="Z934" s="289" t="inlineStr">
        <is>
          <t>99624</t>
        </is>
      </c>
      <c r="AA934" s="289" t="inlineStr">
        <is>
          <t>Vichada</t>
        </is>
      </c>
      <c r="AB934" s="289" t="inlineStr">
        <is>
          <t>SANTA ROSALÍA</t>
        </is>
      </c>
    </row>
    <row r="935">
      <c r="Y935" s="289" t="inlineStr">
        <is>
          <t>SANTA SOFÍA</t>
        </is>
      </c>
      <c r="Z935" s="289" t="inlineStr">
        <is>
          <t>15696</t>
        </is>
      </c>
      <c r="AA935" s="289" t="inlineStr">
        <is>
          <t>Boyacá</t>
        </is>
      </c>
      <c r="AB935" s="289" t="inlineStr">
        <is>
          <t>SANTA SOFÍA</t>
        </is>
      </c>
    </row>
    <row r="936">
      <c r="Y936" s="289" t="inlineStr">
        <is>
          <t>SANTAFÉ DE ANTIOQUIA</t>
        </is>
      </c>
      <c r="Z936" s="289" t="inlineStr">
        <is>
          <t>05042</t>
        </is>
      </c>
      <c r="AA936" s="289" t="inlineStr">
        <is>
          <t>Antioquia</t>
        </is>
      </c>
      <c r="AB936" s="289" t="inlineStr">
        <is>
          <t>SANTAFÉ DE ANTIOQUIA</t>
        </is>
      </c>
    </row>
    <row r="937">
      <c r="Y937" s="289" t="inlineStr">
        <is>
          <t>SANTANA</t>
        </is>
      </c>
      <c r="Z937" s="289" t="inlineStr">
        <is>
          <t>15686</t>
        </is>
      </c>
      <c r="AA937" s="289" t="inlineStr">
        <is>
          <t>Boyacá</t>
        </is>
      </c>
      <c r="AB937" s="289" t="inlineStr">
        <is>
          <t>SANTANA</t>
        </is>
      </c>
    </row>
    <row r="938">
      <c r="Y938" s="289" t="inlineStr">
        <is>
          <t>SANTANDER DE QUILICHAO</t>
        </is>
      </c>
      <c r="Z938" s="289" t="inlineStr">
        <is>
          <t>19698</t>
        </is>
      </c>
      <c r="AA938" s="289" t="inlineStr">
        <is>
          <t>Cauca</t>
        </is>
      </c>
      <c r="AB938" s="289" t="inlineStr">
        <is>
          <t>SANTANDER DE QUILICHAO</t>
        </is>
      </c>
    </row>
    <row r="939">
      <c r="Y939" s="297" t="inlineStr">
        <is>
          <t>SANTIAGO (NS)</t>
        </is>
      </c>
      <c r="Z939" s="289" t="inlineStr">
        <is>
          <t>54680</t>
        </is>
      </c>
      <c r="AA939" s="289" t="inlineStr">
        <is>
          <t>Norte de Santander</t>
        </is>
      </c>
      <c r="AB939" s="297" t="inlineStr">
        <is>
          <t>SANTIAGO (NS)</t>
        </is>
      </c>
    </row>
    <row r="940">
      <c r="Y940" s="297" t="inlineStr">
        <is>
          <t>SANTIAGO (PU)</t>
        </is>
      </c>
      <c r="Z940" s="289" t="inlineStr">
        <is>
          <t>86760</t>
        </is>
      </c>
      <c r="AA940" s="289" t="inlineStr">
        <is>
          <t>Putumayo</t>
        </is>
      </c>
      <c r="AB940" s="297" t="inlineStr">
        <is>
          <t>SANTIAGO (PU)</t>
        </is>
      </c>
    </row>
    <row r="941">
      <c r="Y941" s="289" t="inlineStr">
        <is>
          <t>SANTIAGO DE CALI</t>
        </is>
      </c>
      <c r="Z941" s="289" t="inlineStr">
        <is>
          <t>76001</t>
        </is>
      </c>
      <c r="AA941" s="289" t="inlineStr">
        <is>
          <t>Valle del Cauca</t>
        </is>
      </c>
      <c r="AB941" s="289" t="inlineStr">
        <is>
          <t>SANTIAGO DE CALI</t>
        </is>
      </c>
    </row>
    <row r="942">
      <c r="Y942" s="289" t="inlineStr">
        <is>
          <t>SANTIAGO DE TOLÚ</t>
        </is>
      </c>
      <c r="Z942" s="289" t="inlineStr">
        <is>
          <t>70820</t>
        </is>
      </c>
      <c r="AA942" s="289" t="inlineStr">
        <is>
          <t>Sucre</t>
        </is>
      </c>
      <c r="AB942" s="289" t="inlineStr">
        <is>
          <t>SANTIAGO DE TOLÚ</t>
        </is>
      </c>
    </row>
    <row r="943">
      <c r="Y943" s="289" t="inlineStr">
        <is>
          <t>SANTO DOMINGO</t>
        </is>
      </c>
      <c r="Z943" s="289" t="inlineStr">
        <is>
          <t>05690</t>
        </is>
      </c>
      <c r="AA943" s="289" t="inlineStr">
        <is>
          <t>Antioquia</t>
        </is>
      </c>
      <c r="AB943" s="289" t="inlineStr">
        <is>
          <t>SANTO DOMINGO</t>
        </is>
      </c>
    </row>
    <row r="944">
      <c r="Y944" s="289" t="inlineStr">
        <is>
          <t>SANTO TOMÁS</t>
        </is>
      </c>
      <c r="Z944" s="289" t="inlineStr">
        <is>
          <t>08685</t>
        </is>
      </c>
      <c r="AA944" s="289" t="inlineStr">
        <is>
          <t>Atlántico</t>
        </is>
      </c>
      <c r="AB944" s="289" t="inlineStr">
        <is>
          <t>SANTO TOMÁS</t>
        </is>
      </c>
    </row>
    <row r="945">
      <c r="Y945" s="289" t="inlineStr">
        <is>
          <t>SANTUARIO</t>
        </is>
      </c>
      <c r="Z945" s="289" t="inlineStr">
        <is>
          <t>66687</t>
        </is>
      </c>
      <c r="AA945" s="289" t="inlineStr">
        <is>
          <t>Risaralda</t>
        </is>
      </c>
      <c r="AB945" s="289" t="inlineStr">
        <is>
          <t>SANTUARIO</t>
        </is>
      </c>
    </row>
    <row r="946">
      <c r="Y946" s="289" t="inlineStr">
        <is>
          <t>SAPUYES</t>
        </is>
      </c>
      <c r="Z946" s="289" t="inlineStr">
        <is>
          <t>52720</t>
        </is>
      </c>
      <c r="AA946" s="289" t="inlineStr">
        <is>
          <t>Nariño</t>
        </is>
      </c>
      <c r="AB946" s="289" t="inlineStr">
        <is>
          <t>SAPUYES</t>
        </is>
      </c>
    </row>
    <row r="947">
      <c r="Y947" s="289" t="inlineStr">
        <is>
          <t>SARAVENA</t>
        </is>
      </c>
      <c r="Z947" s="289" t="inlineStr">
        <is>
          <t>81736</t>
        </is>
      </c>
      <c r="AA947" s="289" t="inlineStr">
        <is>
          <t>Arauca</t>
        </is>
      </c>
      <c r="AB947" s="289" t="inlineStr">
        <is>
          <t>SARAVENA</t>
        </is>
      </c>
    </row>
    <row r="948">
      <c r="Y948" s="289" t="inlineStr">
        <is>
          <t>SARDINATA</t>
        </is>
      </c>
      <c r="Z948" s="289" t="inlineStr">
        <is>
          <t>54720</t>
        </is>
      </c>
      <c r="AA948" s="289" t="inlineStr">
        <is>
          <t>Norte de Santander</t>
        </is>
      </c>
      <c r="AB948" s="289" t="inlineStr">
        <is>
          <t>SARDINATA</t>
        </is>
      </c>
    </row>
    <row r="949">
      <c r="Y949" s="289" t="inlineStr">
        <is>
          <t>SASAIMA</t>
        </is>
      </c>
      <c r="Z949" s="289" t="inlineStr">
        <is>
          <t>25718</t>
        </is>
      </c>
      <c r="AA949" s="289" t="inlineStr">
        <is>
          <t>Cundinamarca</t>
        </is>
      </c>
      <c r="AB949" s="289" t="inlineStr">
        <is>
          <t>SASAIMA</t>
        </is>
      </c>
    </row>
    <row r="950">
      <c r="Y950" s="289" t="inlineStr">
        <is>
          <t>SATIVANORTE</t>
        </is>
      </c>
      <c r="Z950" s="289" t="inlineStr">
        <is>
          <t>15720</t>
        </is>
      </c>
      <c r="AA950" s="289" t="inlineStr">
        <is>
          <t>Boyacá</t>
        </is>
      </c>
      <c r="AB950" s="289" t="inlineStr">
        <is>
          <t>SATIVANORTE</t>
        </is>
      </c>
    </row>
    <row r="951">
      <c r="Y951" s="289" t="inlineStr">
        <is>
          <t>SATIVASUR</t>
        </is>
      </c>
      <c r="Z951" s="289" t="inlineStr">
        <is>
          <t>15723</t>
        </is>
      </c>
      <c r="AA951" s="289" t="inlineStr">
        <is>
          <t>Boyacá</t>
        </is>
      </c>
      <c r="AB951" s="289" t="inlineStr">
        <is>
          <t>SATIVASUR</t>
        </is>
      </c>
    </row>
    <row r="952">
      <c r="Y952" s="289" t="inlineStr">
        <is>
          <t>SEGOVIA</t>
        </is>
      </c>
      <c r="Z952" s="289" t="inlineStr">
        <is>
          <t>05736</t>
        </is>
      </c>
      <c r="AA952" s="289" t="inlineStr">
        <is>
          <t>Antioquia</t>
        </is>
      </c>
      <c r="AB952" s="289" t="inlineStr">
        <is>
          <t>SEGOVIA</t>
        </is>
      </c>
    </row>
    <row r="953">
      <c r="Y953" s="289" t="inlineStr">
        <is>
          <t>SESQUILÉ</t>
        </is>
      </c>
      <c r="Z953" s="289" t="inlineStr">
        <is>
          <t>25736</t>
        </is>
      </c>
      <c r="AA953" s="289" t="inlineStr">
        <is>
          <t>Cundinamarca</t>
        </is>
      </c>
      <c r="AB953" s="289" t="inlineStr">
        <is>
          <t>SESQUILÉ</t>
        </is>
      </c>
    </row>
    <row r="954">
      <c r="Y954" s="289" t="inlineStr">
        <is>
          <t>SEVILLA</t>
        </is>
      </c>
      <c r="Z954" s="289" t="inlineStr">
        <is>
          <t>76736</t>
        </is>
      </c>
      <c r="AA954" s="289" t="inlineStr">
        <is>
          <t>Valle del Cauca</t>
        </is>
      </c>
      <c r="AB954" s="289" t="inlineStr">
        <is>
          <t>SEVILLA</t>
        </is>
      </c>
    </row>
    <row r="955">
      <c r="Y955" s="289" t="inlineStr">
        <is>
          <t>SIACHOQUE</t>
        </is>
      </c>
      <c r="Z955" s="289" t="inlineStr">
        <is>
          <t>15740</t>
        </is>
      </c>
      <c r="AA955" s="289" t="inlineStr">
        <is>
          <t>Boyacá</t>
        </is>
      </c>
      <c r="AB955" s="289" t="inlineStr">
        <is>
          <t>SIACHOQUE</t>
        </is>
      </c>
    </row>
    <row r="956">
      <c r="Y956" s="289" t="inlineStr">
        <is>
          <t>SIBATÉ</t>
        </is>
      </c>
      <c r="Z956" s="289" t="inlineStr">
        <is>
          <t>25740</t>
        </is>
      </c>
      <c r="AA956" s="289" t="inlineStr">
        <is>
          <t>Cundinamarca</t>
        </is>
      </c>
      <c r="AB956" s="289" t="inlineStr">
        <is>
          <t>SIBATÉ</t>
        </is>
      </c>
    </row>
    <row r="957">
      <c r="Y957" s="289" t="inlineStr">
        <is>
          <t>SIBUNDOY</t>
        </is>
      </c>
      <c r="Z957" s="289" t="inlineStr">
        <is>
          <t>86749</t>
        </is>
      </c>
      <c r="AA957" s="289" t="inlineStr">
        <is>
          <t>Putumayo</t>
        </is>
      </c>
      <c r="AB957" s="289" t="inlineStr">
        <is>
          <t>SIBUNDOY</t>
        </is>
      </c>
    </row>
    <row r="958">
      <c r="Y958" s="289" t="inlineStr">
        <is>
          <t>SILOS</t>
        </is>
      </c>
      <c r="Z958" s="289" t="inlineStr">
        <is>
          <t>54743</t>
        </is>
      </c>
      <c r="AA958" s="289" t="inlineStr">
        <is>
          <t>Norte de Santander</t>
        </is>
      </c>
      <c r="AB958" s="289" t="inlineStr">
        <is>
          <t>SILOS</t>
        </is>
      </c>
    </row>
    <row r="959">
      <c r="Y959" s="289" t="inlineStr">
        <is>
          <t>SILVANIA</t>
        </is>
      </c>
      <c r="Z959" s="289" t="inlineStr">
        <is>
          <t>25743</t>
        </is>
      </c>
      <c r="AA959" s="289" t="inlineStr">
        <is>
          <t>Cundinamarca</t>
        </is>
      </c>
      <c r="AB959" s="289" t="inlineStr">
        <is>
          <t>SILVANIA</t>
        </is>
      </c>
    </row>
    <row r="960">
      <c r="Y960" s="289" t="inlineStr">
        <is>
          <t>SILVIA</t>
        </is>
      </c>
      <c r="Z960" s="289" t="inlineStr">
        <is>
          <t>19743</t>
        </is>
      </c>
      <c r="AA960" s="289" t="inlineStr">
        <is>
          <t>Cauca</t>
        </is>
      </c>
      <c r="AB960" s="289" t="inlineStr">
        <is>
          <t>SILVIA</t>
        </is>
      </c>
    </row>
    <row r="961">
      <c r="Y961" s="289" t="inlineStr">
        <is>
          <t>SIMACOTA</t>
        </is>
      </c>
      <c r="Z961" s="289" t="inlineStr">
        <is>
          <t>68745</t>
        </is>
      </c>
      <c r="AA961" s="289" t="inlineStr">
        <is>
          <t>Santander</t>
        </is>
      </c>
      <c r="AB961" s="289" t="inlineStr">
        <is>
          <t>SIMACOTA</t>
        </is>
      </c>
    </row>
    <row r="962">
      <c r="Y962" s="289" t="inlineStr">
        <is>
          <t>SIMIJACA</t>
        </is>
      </c>
      <c r="Z962" s="289" t="inlineStr">
        <is>
          <t>25745</t>
        </is>
      </c>
      <c r="AA962" s="289" t="inlineStr">
        <is>
          <t>Cundinamarca</t>
        </is>
      </c>
      <c r="AB962" s="289" t="inlineStr">
        <is>
          <t>SIMIJACA</t>
        </is>
      </c>
    </row>
    <row r="963">
      <c r="Y963" s="289" t="inlineStr">
        <is>
          <t>SIMITÍ</t>
        </is>
      </c>
      <c r="Z963" s="289" t="inlineStr">
        <is>
          <t>13744</t>
        </is>
      </c>
      <c r="AA963" s="289" t="inlineStr">
        <is>
          <t>Bolívar</t>
        </is>
      </c>
      <c r="AB963" s="289" t="inlineStr">
        <is>
          <t>SIMITÍ</t>
        </is>
      </c>
    </row>
    <row r="964">
      <c r="Y964" s="289" t="inlineStr">
        <is>
          <t>SINCÉ</t>
        </is>
      </c>
      <c r="Z964" s="289" t="inlineStr">
        <is>
          <t>70742</t>
        </is>
      </c>
      <c r="AA964" s="289" t="inlineStr">
        <is>
          <t>Sucre</t>
        </is>
      </c>
      <c r="AB964" s="289" t="inlineStr">
        <is>
          <t>SINCÉ</t>
        </is>
      </c>
    </row>
    <row r="965">
      <c r="Y965" s="289" t="inlineStr">
        <is>
          <t>SINCELEJO</t>
        </is>
      </c>
      <c r="Z965" s="289" t="inlineStr">
        <is>
          <t>70001</t>
        </is>
      </c>
      <c r="AA965" s="289" t="inlineStr">
        <is>
          <t>Sucre</t>
        </is>
      </c>
      <c r="AB965" s="289" t="inlineStr">
        <is>
          <t>SINCELEJO</t>
        </is>
      </c>
    </row>
    <row r="966">
      <c r="Y966" s="289" t="inlineStr">
        <is>
          <t>SIPÍ</t>
        </is>
      </c>
      <c r="Z966" s="289" t="inlineStr">
        <is>
          <t>27745</t>
        </is>
      </c>
      <c r="AA966" s="289" t="inlineStr">
        <is>
          <t>Chocó</t>
        </is>
      </c>
      <c r="AB966" s="289" t="inlineStr">
        <is>
          <t>SIPÍ</t>
        </is>
      </c>
    </row>
    <row r="967">
      <c r="Y967" s="289" t="inlineStr">
        <is>
          <t>SITIONUEVO</t>
        </is>
      </c>
      <c r="Z967" s="289" t="inlineStr">
        <is>
          <t>47745</t>
        </is>
      </c>
      <c r="AA967" s="289" t="inlineStr">
        <is>
          <t>Magdalena</t>
        </is>
      </c>
      <c r="AB967" s="289" t="inlineStr">
        <is>
          <t>SITIONUEVO</t>
        </is>
      </c>
    </row>
    <row r="968">
      <c r="Y968" s="289" t="inlineStr">
        <is>
          <t>SOACHA</t>
        </is>
      </c>
      <c r="Z968" s="289" t="inlineStr">
        <is>
          <t>25754</t>
        </is>
      </c>
      <c r="AA968" s="289" t="inlineStr">
        <is>
          <t>Cundinamarca</t>
        </is>
      </c>
      <c r="AB968" s="289" t="inlineStr">
        <is>
          <t>SOACHA</t>
        </is>
      </c>
    </row>
    <row r="969">
      <c r="Y969" s="289" t="inlineStr">
        <is>
          <t>SOATÁ</t>
        </is>
      </c>
      <c r="Z969" s="289" t="inlineStr">
        <is>
          <t>15753</t>
        </is>
      </c>
      <c r="AA969" s="289" t="inlineStr">
        <is>
          <t>Boyacá</t>
        </is>
      </c>
      <c r="AB969" s="289" t="inlineStr">
        <is>
          <t>SOATÁ</t>
        </is>
      </c>
    </row>
    <row r="970">
      <c r="Y970" s="289" t="inlineStr">
        <is>
          <t>SOCHA</t>
        </is>
      </c>
      <c r="Z970" s="289" t="inlineStr">
        <is>
          <t>15757</t>
        </is>
      </c>
      <c r="AA970" s="289" t="inlineStr">
        <is>
          <t>Boyacá</t>
        </is>
      </c>
      <c r="AB970" s="289" t="inlineStr">
        <is>
          <t>SOCHA</t>
        </is>
      </c>
    </row>
    <row r="971">
      <c r="Y971" s="289" t="inlineStr">
        <is>
          <t>SOCORRO</t>
        </is>
      </c>
      <c r="Z971" s="289" t="inlineStr">
        <is>
          <t>68755</t>
        </is>
      </c>
      <c r="AA971" s="289" t="inlineStr">
        <is>
          <t>Santander</t>
        </is>
      </c>
      <c r="AB971" s="289" t="inlineStr">
        <is>
          <t>SOCORRO</t>
        </is>
      </c>
    </row>
    <row r="972">
      <c r="Y972" s="289" t="inlineStr">
        <is>
          <t>SOCOTÁ</t>
        </is>
      </c>
      <c r="Z972" s="289" t="inlineStr">
        <is>
          <t>15755</t>
        </is>
      </c>
      <c r="AA972" s="289" t="inlineStr">
        <is>
          <t>Boyacá</t>
        </is>
      </c>
      <c r="AB972" s="289" t="inlineStr">
        <is>
          <t>SOCOTÁ</t>
        </is>
      </c>
    </row>
    <row r="973">
      <c r="Y973" s="289" t="inlineStr">
        <is>
          <t>SOGAMOSO</t>
        </is>
      </c>
      <c r="Z973" s="289" t="inlineStr">
        <is>
          <t>15759</t>
        </is>
      </c>
      <c r="AA973" s="289" t="inlineStr">
        <is>
          <t>Boyacá</t>
        </is>
      </c>
      <c r="AB973" s="289" t="inlineStr">
        <is>
          <t>SOGAMOSO</t>
        </is>
      </c>
    </row>
    <row r="974">
      <c r="Y974" s="289" t="inlineStr">
        <is>
          <t>SOLANO</t>
        </is>
      </c>
      <c r="Z974" s="289" t="inlineStr">
        <is>
          <t>18756</t>
        </is>
      </c>
      <c r="AA974" s="289" t="inlineStr">
        <is>
          <t>Caquetá</t>
        </is>
      </c>
      <c r="AB974" s="289" t="inlineStr">
        <is>
          <t>SOLANO</t>
        </is>
      </c>
    </row>
    <row r="975">
      <c r="Y975" s="289" t="inlineStr">
        <is>
          <t>SOLEDAD</t>
        </is>
      </c>
      <c r="Z975" s="289" t="inlineStr">
        <is>
          <t>08758</t>
        </is>
      </c>
      <c r="AA975" s="289" t="inlineStr">
        <is>
          <t>Atlántico</t>
        </is>
      </c>
      <c r="AB975" s="289" t="inlineStr">
        <is>
          <t>SOLEDAD</t>
        </is>
      </c>
    </row>
    <row r="976">
      <c r="Y976" s="289" t="inlineStr">
        <is>
          <t>SOLITA</t>
        </is>
      </c>
      <c r="Z976" s="289" t="inlineStr">
        <is>
          <t>18785</t>
        </is>
      </c>
      <c r="AA976" s="289" t="inlineStr">
        <is>
          <t>Caquetá</t>
        </is>
      </c>
      <c r="AB976" s="289" t="inlineStr">
        <is>
          <t>SOLITA</t>
        </is>
      </c>
    </row>
    <row r="977">
      <c r="Y977" s="289" t="inlineStr">
        <is>
          <t>SOMONDOCO</t>
        </is>
      </c>
      <c r="Z977" s="289" t="inlineStr">
        <is>
          <t>15761</t>
        </is>
      </c>
      <c r="AA977" s="289" t="inlineStr">
        <is>
          <t>Boyacá</t>
        </is>
      </c>
      <c r="AB977" s="289" t="inlineStr">
        <is>
          <t>SOMONDOCO</t>
        </is>
      </c>
    </row>
    <row r="978">
      <c r="Y978" s="289" t="inlineStr">
        <is>
          <t>SONSON</t>
        </is>
      </c>
      <c r="Z978" s="289" t="inlineStr">
        <is>
          <t>05756</t>
        </is>
      </c>
      <c r="AA978" s="289" t="inlineStr">
        <is>
          <t>Antioquia</t>
        </is>
      </c>
      <c r="AB978" s="289" t="inlineStr">
        <is>
          <t>SONSON</t>
        </is>
      </c>
    </row>
    <row r="979">
      <c r="Y979" s="289" t="inlineStr">
        <is>
          <t>SOPETRÁN</t>
        </is>
      </c>
      <c r="Z979" s="289" t="inlineStr">
        <is>
          <t>05761</t>
        </is>
      </c>
      <c r="AA979" s="289" t="inlineStr">
        <is>
          <t>Antioquia</t>
        </is>
      </c>
      <c r="AB979" s="289" t="inlineStr">
        <is>
          <t>SOPETRÁN</t>
        </is>
      </c>
    </row>
    <row r="980">
      <c r="Y980" s="289" t="inlineStr">
        <is>
          <t>SOPLAVIENTO</t>
        </is>
      </c>
      <c r="Z980" s="289" t="inlineStr">
        <is>
          <t>13760</t>
        </is>
      </c>
      <c r="AA980" s="289" t="inlineStr">
        <is>
          <t>Bolívar</t>
        </is>
      </c>
      <c r="AB980" s="289" t="inlineStr">
        <is>
          <t>SOPLAVIENTO</t>
        </is>
      </c>
    </row>
    <row r="981">
      <c r="Y981" s="289" t="inlineStr">
        <is>
          <t>SOPÓ</t>
        </is>
      </c>
      <c r="Z981" s="289" t="inlineStr">
        <is>
          <t>25758</t>
        </is>
      </c>
      <c r="AA981" s="289" t="inlineStr">
        <is>
          <t>Cundinamarca</t>
        </is>
      </c>
      <c r="AB981" s="289" t="inlineStr">
        <is>
          <t>SOPÓ</t>
        </is>
      </c>
    </row>
    <row r="982">
      <c r="Y982" s="289" t="inlineStr">
        <is>
          <t>SORA</t>
        </is>
      </c>
      <c r="Z982" s="289" t="inlineStr">
        <is>
          <t>15762</t>
        </is>
      </c>
      <c r="AA982" s="289" t="inlineStr">
        <is>
          <t>Boyacá</t>
        </is>
      </c>
      <c r="AB982" s="289" t="inlineStr">
        <is>
          <t>SORA</t>
        </is>
      </c>
    </row>
    <row r="983">
      <c r="Y983" s="289" t="inlineStr">
        <is>
          <t>SORACÁ</t>
        </is>
      </c>
      <c r="Z983" s="289" t="inlineStr">
        <is>
          <t>15764</t>
        </is>
      </c>
      <c r="AA983" s="289" t="inlineStr">
        <is>
          <t>Boyacá</t>
        </is>
      </c>
      <c r="AB983" s="289" t="inlineStr">
        <is>
          <t>SORACÁ</t>
        </is>
      </c>
    </row>
    <row r="984">
      <c r="Y984" s="289" t="inlineStr">
        <is>
          <t>SOTAQUIRÁ</t>
        </is>
      </c>
      <c r="Z984" s="289" t="inlineStr">
        <is>
          <t>15763</t>
        </is>
      </c>
      <c r="AA984" s="289" t="inlineStr">
        <is>
          <t>Boyacá</t>
        </is>
      </c>
      <c r="AB984" s="289" t="inlineStr">
        <is>
          <t>SOTAQUIRÁ</t>
        </is>
      </c>
    </row>
    <row r="985">
      <c r="Y985" s="289" t="inlineStr">
        <is>
          <t>SOTOMAYOR</t>
        </is>
      </c>
      <c r="Z985" s="289" t="inlineStr">
        <is>
          <t>52418</t>
        </is>
      </c>
      <c r="AA985" s="289" t="inlineStr">
        <is>
          <t>Nariño</t>
        </is>
      </c>
      <c r="AB985" s="289" t="inlineStr">
        <is>
          <t>SOTOMAYOR</t>
        </is>
      </c>
    </row>
    <row r="986">
      <c r="Y986" s="289" t="inlineStr">
        <is>
          <t>SUAITA</t>
        </is>
      </c>
      <c r="Z986" s="289" t="inlineStr">
        <is>
          <t>68770</t>
        </is>
      </c>
      <c r="AA986" s="289" t="inlineStr">
        <is>
          <t>Santander</t>
        </is>
      </c>
      <c r="AB986" s="289" t="inlineStr">
        <is>
          <t>SUAITA</t>
        </is>
      </c>
    </row>
    <row r="987">
      <c r="Y987" s="289" t="inlineStr">
        <is>
          <t>SUAN</t>
        </is>
      </c>
      <c r="Z987" s="289" t="inlineStr">
        <is>
          <t>08770</t>
        </is>
      </c>
      <c r="AA987" s="289" t="inlineStr">
        <is>
          <t>Atlántico</t>
        </is>
      </c>
      <c r="AB987" s="289" t="inlineStr">
        <is>
          <t>SUAN</t>
        </is>
      </c>
    </row>
    <row r="988">
      <c r="Y988" s="297" t="inlineStr">
        <is>
          <t>SUÁREZ (CA)</t>
        </is>
      </c>
      <c r="Z988" s="289" t="inlineStr">
        <is>
          <t>19780</t>
        </is>
      </c>
      <c r="AA988" s="289" t="inlineStr">
        <is>
          <t>Cauca</t>
        </is>
      </c>
      <c r="AB988" s="297" t="inlineStr">
        <is>
          <t>SUÁREZ (CA)</t>
        </is>
      </c>
    </row>
    <row r="989">
      <c r="Y989" s="297" t="inlineStr">
        <is>
          <t>SUÁREZ (TO)</t>
        </is>
      </c>
      <c r="Z989" s="289" t="inlineStr">
        <is>
          <t>73770</t>
        </is>
      </c>
      <c r="AA989" s="289" t="inlineStr">
        <is>
          <t>Tolima</t>
        </is>
      </c>
      <c r="AB989" s="297" t="inlineStr">
        <is>
          <t>SUÁREZ (TO)</t>
        </is>
      </c>
    </row>
    <row r="990">
      <c r="Y990" s="289" t="inlineStr">
        <is>
          <t>SUAZA</t>
        </is>
      </c>
      <c r="Z990" s="289" t="inlineStr">
        <is>
          <t>41770</t>
        </is>
      </c>
      <c r="AA990" s="289" t="inlineStr">
        <is>
          <t>Huila</t>
        </is>
      </c>
      <c r="AB990" s="289" t="inlineStr">
        <is>
          <t>SUAZA</t>
        </is>
      </c>
    </row>
    <row r="991">
      <c r="Y991" s="289" t="inlineStr">
        <is>
          <t>SUBACHOQUE</t>
        </is>
      </c>
      <c r="Z991" s="289" t="inlineStr">
        <is>
          <t>25769</t>
        </is>
      </c>
      <c r="AA991" s="289" t="inlineStr">
        <is>
          <t>Cundinamarca</t>
        </is>
      </c>
      <c r="AB991" s="289" t="inlineStr">
        <is>
          <t>SUBACHOQUE</t>
        </is>
      </c>
    </row>
    <row r="992">
      <c r="Y992" s="297" t="inlineStr">
        <is>
          <t>SUCRE (CA)</t>
        </is>
      </c>
      <c r="Z992" s="289" t="inlineStr">
        <is>
          <t>19785</t>
        </is>
      </c>
      <c r="AA992" s="289" t="inlineStr">
        <is>
          <t>Cauca</t>
        </is>
      </c>
      <c r="AB992" s="297" t="inlineStr">
        <is>
          <t>SUCRE (CA)</t>
        </is>
      </c>
    </row>
    <row r="993">
      <c r="Y993" s="297" t="inlineStr">
        <is>
          <t>SUCRE (SA)</t>
        </is>
      </c>
      <c r="Z993" s="289" t="inlineStr">
        <is>
          <t>68773</t>
        </is>
      </c>
      <c r="AA993" s="289" t="inlineStr">
        <is>
          <t>Santander</t>
        </is>
      </c>
      <c r="AB993" s="297" t="inlineStr">
        <is>
          <t>SUCRE (SA)</t>
        </is>
      </c>
    </row>
    <row r="994">
      <c r="Y994" s="297" t="inlineStr">
        <is>
          <t>SUCRE (SU)</t>
        </is>
      </c>
      <c r="Z994" s="289" t="inlineStr">
        <is>
          <t>70771</t>
        </is>
      </c>
      <c r="AA994" s="289" t="inlineStr">
        <is>
          <t>Sucre</t>
        </is>
      </c>
      <c r="AB994" s="297" t="inlineStr">
        <is>
          <t>SUCRE (SU)</t>
        </is>
      </c>
    </row>
    <row r="995">
      <c r="Y995" s="289" t="inlineStr">
        <is>
          <t>SUESCA</t>
        </is>
      </c>
      <c r="Z995" s="289" t="inlineStr">
        <is>
          <t>25772</t>
        </is>
      </c>
      <c r="AA995" s="289" t="inlineStr">
        <is>
          <t>Cundinamarca</t>
        </is>
      </c>
      <c r="AB995" s="289" t="inlineStr">
        <is>
          <t>SUESCA</t>
        </is>
      </c>
    </row>
    <row r="996">
      <c r="Y996" s="289" t="inlineStr">
        <is>
          <t>SUPATÁ</t>
        </is>
      </c>
      <c r="Z996" s="289" t="inlineStr">
        <is>
          <t>25777</t>
        </is>
      </c>
      <c r="AA996" s="289" t="inlineStr">
        <is>
          <t>Cundinamarca</t>
        </is>
      </c>
      <c r="AB996" s="289" t="inlineStr">
        <is>
          <t>SUPATÁ</t>
        </is>
      </c>
    </row>
    <row r="997">
      <c r="Y997" s="289" t="inlineStr">
        <is>
          <t>SUPÍA</t>
        </is>
      </c>
      <c r="Z997" s="289" t="inlineStr">
        <is>
          <t>17777</t>
        </is>
      </c>
      <c r="AA997" s="289" t="inlineStr">
        <is>
          <t>Caldas</t>
        </is>
      </c>
      <c r="AB997" s="289" t="inlineStr">
        <is>
          <t>SUPÍA</t>
        </is>
      </c>
    </row>
    <row r="998">
      <c r="Y998" s="289" t="inlineStr">
        <is>
          <t>SURATÁ</t>
        </is>
      </c>
      <c r="Z998" s="289" t="inlineStr">
        <is>
          <t>68780</t>
        </is>
      </c>
      <c r="AA998" s="289" t="inlineStr">
        <is>
          <t>Santander</t>
        </is>
      </c>
      <c r="AB998" s="289" t="inlineStr">
        <is>
          <t>SURATÁ</t>
        </is>
      </c>
    </row>
    <row r="999">
      <c r="Y999" s="289" t="inlineStr">
        <is>
          <t>SUSA</t>
        </is>
      </c>
      <c r="Z999" s="289" t="inlineStr">
        <is>
          <t>25779</t>
        </is>
      </c>
      <c r="AA999" s="289" t="inlineStr">
        <is>
          <t>Cundinamarca</t>
        </is>
      </c>
      <c r="AB999" s="289" t="inlineStr">
        <is>
          <t>SUSA</t>
        </is>
      </c>
    </row>
    <row r="1000">
      <c r="Y1000" s="289" t="inlineStr">
        <is>
          <t>SUSACÓN</t>
        </is>
      </c>
      <c r="Z1000" s="289" t="inlineStr">
        <is>
          <t>15774</t>
        </is>
      </c>
      <c r="AA1000" s="289" t="inlineStr">
        <is>
          <t>Boyacá</t>
        </is>
      </c>
      <c r="AB1000" s="289" t="inlineStr">
        <is>
          <t>SUSACÓN</t>
        </is>
      </c>
    </row>
    <row r="1001">
      <c r="Y1001" s="289" t="inlineStr">
        <is>
          <t>SUTAMARCHÁN</t>
        </is>
      </c>
      <c r="Z1001" s="289" t="inlineStr">
        <is>
          <t>15776</t>
        </is>
      </c>
      <c r="AA1001" s="289" t="inlineStr">
        <is>
          <t>Boyacá</t>
        </is>
      </c>
      <c r="AB1001" s="289" t="inlineStr">
        <is>
          <t>SUTAMARCHÁN</t>
        </is>
      </c>
    </row>
    <row r="1002">
      <c r="Y1002" s="289" t="inlineStr">
        <is>
          <t>SUTATAUSA</t>
        </is>
      </c>
      <c r="Z1002" s="289" t="inlineStr">
        <is>
          <t>25781</t>
        </is>
      </c>
      <c r="AA1002" s="289" t="inlineStr">
        <is>
          <t>Cundinamarca</t>
        </is>
      </c>
      <c r="AB1002" s="289" t="inlineStr">
        <is>
          <t>SUTATAUSA</t>
        </is>
      </c>
    </row>
    <row r="1003">
      <c r="Y1003" s="289" t="inlineStr">
        <is>
          <t>SUTATENZA</t>
        </is>
      </c>
      <c r="Z1003" s="289" t="inlineStr">
        <is>
          <t>15778</t>
        </is>
      </c>
      <c r="AA1003" s="289" t="inlineStr">
        <is>
          <t>Boyacá</t>
        </is>
      </c>
      <c r="AB1003" s="289" t="inlineStr">
        <is>
          <t>SUTATENZA</t>
        </is>
      </c>
    </row>
    <row r="1004">
      <c r="Y1004" s="289" t="inlineStr">
        <is>
          <t>TABIO</t>
        </is>
      </c>
      <c r="Z1004" s="289" t="inlineStr">
        <is>
          <t>25785</t>
        </is>
      </c>
      <c r="AA1004" s="289" t="inlineStr">
        <is>
          <t>Cundinamarca</t>
        </is>
      </c>
      <c r="AB1004" s="289" t="inlineStr">
        <is>
          <t>TABIO</t>
        </is>
      </c>
    </row>
    <row r="1005">
      <c r="Y1005" s="289" t="inlineStr">
        <is>
          <t>TADÓ</t>
        </is>
      </c>
      <c r="Z1005" s="289" t="inlineStr">
        <is>
          <t>27787</t>
        </is>
      </c>
      <c r="AA1005" s="289" t="inlineStr">
        <is>
          <t>Chocó</t>
        </is>
      </c>
      <c r="AB1005" s="289" t="inlineStr">
        <is>
          <t>TADÓ</t>
        </is>
      </c>
    </row>
    <row r="1006">
      <c r="Y1006" s="289" t="inlineStr">
        <is>
          <t>TALAIGUA NUEVO</t>
        </is>
      </c>
      <c r="Z1006" s="289" t="inlineStr">
        <is>
          <t>13780</t>
        </is>
      </c>
      <c r="AA1006" s="289" t="inlineStr">
        <is>
          <t>Bolívar</t>
        </is>
      </c>
      <c r="AB1006" s="289" t="inlineStr">
        <is>
          <t>TALAIGUA NUEVO</t>
        </is>
      </c>
    </row>
    <row r="1007">
      <c r="Y1007" s="289" t="inlineStr">
        <is>
          <t>TAMALAMEQUE</t>
        </is>
      </c>
      <c r="Z1007" s="289" t="inlineStr">
        <is>
          <t>20787</t>
        </is>
      </c>
      <c r="AA1007" s="289" t="inlineStr">
        <is>
          <t>Cesar</t>
        </is>
      </c>
      <c r="AB1007" s="289" t="inlineStr">
        <is>
          <t>TAMALAMEQUE</t>
        </is>
      </c>
    </row>
    <row r="1008">
      <c r="Y1008" s="289" t="inlineStr">
        <is>
          <t>TÁMARA</t>
        </is>
      </c>
      <c r="Z1008" s="289" t="inlineStr">
        <is>
          <t>85400</t>
        </is>
      </c>
      <c r="AA1008" s="289" t="inlineStr">
        <is>
          <t>Casanare</t>
        </is>
      </c>
      <c r="AB1008" s="289" t="inlineStr">
        <is>
          <t>TÁMARA</t>
        </is>
      </c>
    </row>
    <row r="1009">
      <c r="Y1009" s="289" t="inlineStr">
        <is>
          <t>TAME</t>
        </is>
      </c>
      <c r="Z1009" s="289" t="inlineStr">
        <is>
          <t>81794</t>
        </is>
      </c>
      <c r="AA1009" s="289" t="inlineStr">
        <is>
          <t>Arauca</t>
        </is>
      </c>
      <c r="AB1009" s="289" t="inlineStr">
        <is>
          <t>TAME</t>
        </is>
      </c>
    </row>
    <row r="1010">
      <c r="Y1010" s="289" t="inlineStr">
        <is>
          <t>TÁMESIS</t>
        </is>
      </c>
      <c r="Z1010" s="289" t="inlineStr">
        <is>
          <t>05789</t>
        </is>
      </c>
      <c r="AA1010" s="289" t="inlineStr">
        <is>
          <t>Antioquia</t>
        </is>
      </c>
      <c r="AB1010" s="289" t="inlineStr">
        <is>
          <t>TÁMESIS</t>
        </is>
      </c>
    </row>
    <row r="1011">
      <c r="Y1011" s="289" t="inlineStr">
        <is>
          <t>TAMINANGO</t>
        </is>
      </c>
      <c r="Z1011" s="289" t="inlineStr">
        <is>
          <t>52786</t>
        </is>
      </c>
      <c r="AA1011" s="289" t="inlineStr">
        <is>
          <t>Nariño</t>
        </is>
      </c>
      <c r="AB1011" s="289" t="inlineStr">
        <is>
          <t>TAMINANGO</t>
        </is>
      </c>
    </row>
    <row r="1012">
      <c r="Y1012" s="289" t="inlineStr">
        <is>
          <t>TANGUA</t>
        </is>
      </c>
      <c r="Z1012" s="289" t="inlineStr">
        <is>
          <t>52788</t>
        </is>
      </c>
      <c r="AA1012" s="289" t="inlineStr">
        <is>
          <t>Nariño</t>
        </is>
      </c>
      <c r="AB1012" s="289" t="inlineStr">
        <is>
          <t>TANGUA</t>
        </is>
      </c>
    </row>
    <row r="1013">
      <c r="Y1013" s="289" t="inlineStr">
        <is>
          <t>TARAIRA</t>
        </is>
      </c>
      <c r="Z1013" s="289" t="inlineStr">
        <is>
          <t>97666</t>
        </is>
      </c>
      <c r="AA1013" s="289" t="inlineStr">
        <is>
          <t>Vaupés</t>
        </is>
      </c>
      <c r="AB1013" s="289" t="inlineStr">
        <is>
          <t>TARAIRA</t>
        </is>
      </c>
    </row>
    <row r="1014">
      <c r="Y1014" s="289" t="inlineStr">
        <is>
          <t>TARAPACÁ</t>
        </is>
      </c>
      <c r="Z1014" s="289" t="inlineStr">
        <is>
          <t>91798</t>
        </is>
      </c>
      <c r="AA1014" s="289" t="inlineStr">
        <is>
          <t>Amazonas</t>
        </is>
      </c>
      <c r="AB1014" s="289" t="inlineStr">
        <is>
          <t>TARAPACÁ</t>
        </is>
      </c>
    </row>
    <row r="1015">
      <c r="Y1015" s="289" t="inlineStr">
        <is>
          <t>TARAZÁ</t>
        </is>
      </c>
      <c r="Z1015" s="289" t="inlineStr">
        <is>
          <t>05790</t>
        </is>
      </c>
      <c r="AA1015" s="289" t="inlineStr">
        <is>
          <t>Antioquia</t>
        </is>
      </c>
      <c r="AB1015" s="289" t="inlineStr">
        <is>
          <t>TARAZÁ</t>
        </is>
      </c>
    </row>
    <row r="1016">
      <c r="Y1016" s="289" t="inlineStr">
        <is>
          <t>TARQUI</t>
        </is>
      </c>
      <c r="Z1016" s="289" t="inlineStr">
        <is>
          <t>41791</t>
        </is>
      </c>
      <c r="AA1016" s="289" t="inlineStr">
        <is>
          <t>Huila</t>
        </is>
      </c>
      <c r="AB1016" s="289" t="inlineStr">
        <is>
          <t>TARQUI</t>
        </is>
      </c>
    </row>
    <row r="1017">
      <c r="Y1017" s="289" t="inlineStr">
        <is>
          <t>TARSO</t>
        </is>
      </c>
      <c r="Z1017" s="289" t="inlineStr">
        <is>
          <t>05792</t>
        </is>
      </c>
      <c r="AA1017" s="289" t="inlineStr">
        <is>
          <t>Antioquia</t>
        </is>
      </c>
      <c r="AB1017" s="289" t="inlineStr">
        <is>
          <t>TARSO</t>
        </is>
      </c>
    </row>
    <row r="1018">
      <c r="Y1018" s="289" t="inlineStr">
        <is>
          <t>TASCO</t>
        </is>
      </c>
      <c r="Z1018" s="289" t="inlineStr">
        <is>
          <t>15790</t>
        </is>
      </c>
      <c r="AA1018" s="289" t="inlineStr">
        <is>
          <t>Boyacá</t>
        </is>
      </c>
      <c r="AB1018" s="289" t="inlineStr">
        <is>
          <t>TASCO</t>
        </is>
      </c>
    </row>
    <row r="1019">
      <c r="Y1019" s="289" t="inlineStr">
        <is>
          <t>TAURAMENA</t>
        </is>
      </c>
      <c r="Z1019" s="289" t="inlineStr">
        <is>
          <t>85410</t>
        </is>
      </c>
      <c r="AA1019" s="289" t="inlineStr">
        <is>
          <t>Casanare</t>
        </is>
      </c>
      <c r="AB1019" s="289" t="inlineStr">
        <is>
          <t>TAURAMENA</t>
        </is>
      </c>
    </row>
    <row r="1020">
      <c r="Y1020" s="289" t="inlineStr">
        <is>
          <t>TAUSA</t>
        </is>
      </c>
      <c r="Z1020" s="289" t="inlineStr">
        <is>
          <t>25793</t>
        </is>
      </c>
      <c r="AA1020" s="289" t="inlineStr">
        <is>
          <t>Cundinamarca</t>
        </is>
      </c>
      <c r="AB1020" s="289" t="inlineStr">
        <is>
          <t>TAUSA</t>
        </is>
      </c>
    </row>
    <row r="1021">
      <c r="Y1021" s="289" t="inlineStr">
        <is>
          <t>TELLO</t>
        </is>
      </c>
      <c r="Z1021" s="289" t="inlineStr">
        <is>
          <t>41799</t>
        </is>
      </c>
      <c r="AA1021" s="289" t="inlineStr">
        <is>
          <t>Huila</t>
        </is>
      </c>
      <c r="AB1021" s="289" t="inlineStr">
        <is>
          <t>TELLO</t>
        </is>
      </c>
    </row>
    <row r="1022">
      <c r="Y1022" s="289" t="inlineStr">
        <is>
          <t>TENA</t>
        </is>
      </c>
      <c r="Z1022" s="289" t="inlineStr">
        <is>
          <t>25797</t>
        </is>
      </c>
      <c r="AA1022" s="289" t="inlineStr">
        <is>
          <t>Cundinamarca</t>
        </is>
      </c>
      <c r="AB1022" s="289" t="inlineStr">
        <is>
          <t>TENA</t>
        </is>
      </c>
    </row>
    <row r="1023">
      <c r="Y1023" s="289" t="inlineStr">
        <is>
          <t>TENERIFE</t>
        </is>
      </c>
      <c r="Z1023" s="289" t="inlineStr">
        <is>
          <t>47798</t>
        </is>
      </c>
      <c r="AA1023" s="289" t="inlineStr">
        <is>
          <t>Magdalena</t>
        </is>
      </c>
      <c r="AB1023" s="289" t="inlineStr">
        <is>
          <t>TENERIFE</t>
        </is>
      </c>
    </row>
    <row r="1024">
      <c r="Y1024" s="289" t="inlineStr">
        <is>
          <t>TENJO</t>
        </is>
      </c>
      <c r="Z1024" s="289" t="inlineStr">
        <is>
          <t>25799</t>
        </is>
      </c>
      <c r="AA1024" s="289" t="inlineStr">
        <is>
          <t>Cundinamarca</t>
        </is>
      </c>
      <c r="AB1024" s="289" t="inlineStr">
        <is>
          <t>TENJO</t>
        </is>
      </c>
    </row>
    <row r="1025">
      <c r="Y1025" s="289" t="inlineStr">
        <is>
          <t>TENZA</t>
        </is>
      </c>
      <c r="Z1025" s="289" t="inlineStr">
        <is>
          <t>15798</t>
        </is>
      </c>
      <c r="AA1025" s="289" t="inlineStr">
        <is>
          <t>Boyacá</t>
        </is>
      </c>
      <c r="AB1025" s="289" t="inlineStr">
        <is>
          <t>TENZA</t>
        </is>
      </c>
    </row>
    <row r="1026">
      <c r="Y1026" s="289" t="inlineStr">
        <is>
          <t>TEORAMA</t>
        </is>
      </c>
      <c r="Z1026" s="289" t="inlineStr">
        <is>
          <t>54800</t>
        </is>
      </c>
      <c r="AA1026" s="289" t="inlineStr">
        <is>
          <t>Norte de Santander</t>
        </is>
      </c>
      <c r="AB1026" s="289" t="inlineStr">
        <is>
          <t>TEORAMA</t>
        </is>
      </c>
    </row>
    <row r="1027">
      <c r="Y1027" s="289" t="inlineStr">
        <is>
          <t>TERUEL</t>
        </is>
      </c>
      <c r="Z1027" s="289" t="inlineStr">
        <is>
          <t>41801</t>
        </is>
      </c>
      <c r="AA1027" s="289" t="inlineStr">
        <is>
          <t>Huila</t>
        </is>
      </c>
      <c r="AB1027" s="289" t="inlineStr">
        <is>
          <t>TERUEL</t>
        </is>
      </c>
    </row>
    <row r="1028">
      <c r="Y1028" s="289" t="inlineStr">
        <is>
          <t>TESALIA</t>
        </is>
      </c>
      <c r="Z1028" s="289" t="inlineStr">
        <is>
          <t>41797</t>
        </is>
      </c>
      <c r="AA1028" s="289" t="inlineStr">
        <is>
          <t>Huila</t>
        </is>
      </c>
      <c r="AB1028" s="289" t="inlineStr">
        <is>
          <t>TESALIA</t>
        </is>
      </c>
    </row>
    <row r="1029">
      <c r="Y1029" s="289" t="inlineStr">
        <is>
          <t>TIBACUY</t>
        </is>
      </c>
      <c r="Z1029" s="289" t="inlineStr">
        <is>
          <t>25805</t>
        </is>
      </c>
      <c r="AA1029" s="289" t="inlineStr">
        <is>
          <t>Cundinamarca</t>
        </is>
      </c>
      <c r="AB1029" s="289" t="inlineStr">
        <is>
          <t>TIBACUY</t>
        </is>
      </c>
    </row>
    <row r="1030">
      <c r="Y1030" s="289" t="inlineStr">
        <is>
          <t>TIBANÁ</t>
        </is>
      </c>
      <c r="Z1030" s="289" t="inlineStr">
        <is>
          <t>15804</t>
        </is>
      </c>
      <c r="AA1030" s="289" t="inlineStr">
        <is>
          <t>Boyacá</t>
        </is>
      </c>
      <c r="AB1030" s="289" t="inlineStr">
        <is>
          <t>TIBANÁ</t>
        </is>
      </c>
    </row>
    <row r="1031">
      <c r="Y1031" s="289" t="inlineStr">
        <is>
          <t>TIBASOSA</t>
        </is>
      </c>
      <c r="Z1031" s="289" t="inlineStr">
        <is>
          <t>15806</t>
        </is>
      </c>
      <c r="AA1031" s="289" t="inlineStr">
        <is>
          <t>Boyacá</t>
        </is>
      </c>
      <c r="AB1031" s="289" t="inlineStr">
        <is>
          <t>TIBASOSA</t>
        </is>
      </c>
    </row>
    <row r="1032">
      <c r="Y1032" s="289" t="inlineStr">
        <is>
          <t>TIBIRITA</t>
        </is>
      </c>
      <c r="Z1032" s="289" t="inlineStr">
        <is>
          <t>25807</t>
        </is>
      </c>
      <c r="AA1032" s="289" t="inlineStr">
        <is>
          <t>Cundinamarca</t>
        </is>
      </c>
      <c r="AB1032" s="289" t="inlineStr">
        <is>
          <t>TIBIRITA</t>
        </is>
      </c>
    </row>
    <row r="1033">
      <c r="Y1033" s="289" t="inlineStr">
        <is>
          <t>TIBÚ</t>
        </is>
      </c>
      <c r="Z1033" s="289" t="inlineStr">
        <is>
          <t>54810</t>
        </is>
      </c>
      <c r="AA1033" s="289" t="inlineStr">
        <is>
          <t>Norte de Santander</t>
        </is>
      </c>
      <c r="AB1033" s="289" t="inlineStr">
        <is>
          <t>TIBÚ</t>
        </is>
      </c>
    </row>
    <row r="1034">
      <c r="Y1034" s="289" t="inlineStr">
        <is>
          <t>TIERRALTA</t>
        </is>
      </c>
      <c r="Z1034" s="289" t="inlineStr">
        <is>
          <t>23807</t>
        </is>
      </c>
      <c r="AA1034" s="289" t="inlineStr">
        <is>
          <t>Córdoba</t>
        </is>
      </c>
      <c r="AB1034" s="289" t="inlineStr">
        <is>
          <t>TIERRALTA</t>
        </is>
      </c>
    </row>
    <row r="1035">
      <c r="Y1035" s="289" t="inlineStr">
        <is>
          <t>TIMANÁ</t>
        </is>
      </c>
      <c r="Z1035" s="289" t="inlineStr">
        <is>
          <t>41807</t>
        </is>
      </c>
      <c r="AA1035" s="289" t="inlineStr">
        <is>
          <t>Huila</t>
        </is>
      </c>
      <c r="AB1035" s="289" t="inlineStr">
        <is>
          <t>TIMANÁ</t>
        </is>
      </c>
    </row>
    <row r="1036">
      <c r="Y1036" s="289" t="inlineStr">
        <is>
          <t>TIMBÍO</t>
        </is>
      </c>
      <c r="Z1036" s="289" t="inlineStr">
        <is>
          <t>19807</t>
        </is>
      </c>
      <c r="AA1036" s="289" t="inlineStr">
        <is>
          <t>Cauca</t>
        </is>
      </c>
      <c r="AB1036" s="289" t="inlineStr">
        <is>
          <t>TIMBÍO</t>
        </is>
      </c>
    </row>
    <row r="1037">
      <c r="Y1037" s="289" t="inlineStr">
        <is>
          <t>TIMBIQUÍ</t>
        </is>
      </c>
      <c r="Z1037" s="289" t="inlineStr">
        <is>
          <t>19809</t>
        </is>
      </c>
      <c r="AA1037" s="289" t="inlineStr">
        <is>
          <t>Cauca</t>
        </is>
      </c>
      <c r="AB1037" s="289" t="inlineStr">
        <is>
          <t>TIMBIQUÍ</t>
        </is>
      </c>
    </row>
    <row r="1038">
      <c r="Y1038" s="289" t="inlineStr">
        <is>
          <t>TINJACÁ</t>
        </is>
      </c>
      <c r="Z1038" s="289" t="inlineStr">
        <is>
          <t>15808</t>
        </is>
      </c>
      <c r="AA1038" s="289" t="inlineStr">
        <is>
          <t>Boyacá</t>
        </is>
      </c>
      <c r="AB1038" s="289" t="inlineStr">
        <is>
          <t>TINJACÁ</t>
        </is>
      </c>
    </row>
    <row r="1039">
      <c r="Y1039" s="289" t="inlineStr">
        <is>
          <t>TIPACOQUE</t>
        </is>
      </c>
      <c r="Z1039" s="289" t="inlineStr">
        <is>
          <t>15810</t>
        </is>
      </c>
      <c r="AA1039" s="289" t="inlineStr">
        <is>
          <t>Boyacá</t>
        </is>
      </c>
      <c r="AB1039" s="289" t="inlineStr">
        <is>
          <t>TIPACOQUE</t>
        </is>
      </c>
    </row>
    <row r="1040">
      <c r="Y1040" s="289" t="inlineStr">
        <is>
          <t>TITIRIBÍ</t>
        </is>
      </c>
      <c r="Z1040" s="289" t="inlineStr">
        <is>
          <t>05809</t>
        </is>
      </c>
      <c r="AA1040" s="289" t="inlineStr">
        <is>
          <t>Antioquia</t>
        </is>
      </c>
      <c r="AB1040" s="289" t="inlineStr">
        <is>
          <t>TITIRIBÍ</t>
        </is>
      </c>
    </row>
    <row r="1041">
      <c r="Y1041" s="289" t="inlineStr">
        <is>
          <t>TOCA</t>
        </is>
      </c>
      <c r="Z1041" s="289" t="inlineStr">
        <is>
          <t>15814</t>
        </is>
      </c>
      <c r="AA1041" s="289" t="inlineStr">
        <is>
          <t>Boyacá</t>
        </is>
      </c>
      <c r="AB1041" s="289" t="inlineStr">
        <is>
          <t>TOCA</t>
        </is>
      </c>
    </row>
    <row r="1042">
      <c r="Y1042" s="289" t="inlineStr">
        <is>
          <t>TOCAIMA</t>
        </is>
      </c>
      <c r="Z1042" s="289" t="inlineStr">
        <is>
          <t>25815</t>
        </is>
      </c>
      <c r="AA1042" s="289" t="inlineStr">
        <is>
          <t>Cundinamarca</t>
        </is>
      </c>
      <c r="AB1042" s="289" t="inlineStr">
        <is>
          <t>TOCAIMA</t>
        </is>
      </c>
    </row>
    <row r="1043">
      <c r="Y1043" s="289" t="inlineStr">
        <is>
          <t>TOCANCIPÁ</t>
        </is>
      </c>
      <c r="Z1043" s="289" t="inlineStr">
        <is>
          <t>25817</t>
        </is>
      </c>
      <c r="AA1043" s="289" t="inlineStr">
        <is>
          <t>Cundinamarca</t>
        </is>
      </c>
      <c r="AB1043" s="289" t="inlineStr">
        <is>
          <t>TOCANCIPÁ</t>
        </is>
      </c>
    </row>
    <row r="1044">
      <c r="Y1044" s="289" t="inlineStr">
        <is>
          <t>TOGÜÍ</t>
        </is>
      </c>
      <c r="Z1044" s="289" t="inlineStr">
        <is>
          <t>15816</t>
        </is>
      </c>
      <c r="AA1044" s="289" t="inlineStr">
        <is>
          <t>Boyacá</t>
        </is>
      </c>
      <c r="AB1044" s="289" t="inlineStr">
        <is>
          <t>TOGÜÍ</t>
        </is>
      </c>
    </row>
    <row r="1045">
      <c r="Y1045" s="297" t="inlineStr">
        <is>
          <t>TOLEDO (AN)</t>
        </is>
      </c>
      <c r="Z1045" s="289" t="inlineStr">
        <is>
          <t>05819</t>
        </is>
      </c>
      <c r="AA1045" s="289" t="inlineStr">
        <is>
          <t>Antioquia</t>
        </is>
      </c>
      <c r="AB1045" s="297" t="inlineStr">
        <is>
          <t>TOLEDO (AN)</t>
        </is>
      </c>
    </row>
    <row r="1046">
      <c r="Y1046" s="297" t="inlineStr">
        <is>
          <t>TOLEDO (NS)</t>
        </is>
      </c>
      <c r="Z1046" s="289" t="inlineStr">
        <is>
          <t>54820</t>
        </is>
      </c>
      <c r="AA1046" s="289" t="inlineStr">
        <is>
          <t>Norte de Santander</t>
        </is>
      </c>
      <c r="AB1046" s="297" t="inlineStr">
        <is>
          <t>TOLEDO (NS)</t>
        </is>
      </c>
    </row>
    <row r="1047">
      <c r="Y1047" s="289" t="inlineStr">
        <is>
          <t>TOLÚ VIEJO</t>
        </is>
      </c>
      <c r="Z1047" s="289" t="inlineStr">
        <is>
          <t>70823</t>
        </is>
      </c>
      <c r="AA1047" s="289" t="inlineStr">
        <is>
          <t>Sucre</t>
        </is>
      </c>
      <c r="AB1047" s="289" t="inlineStr">
        <is>
          <t>TOLÚ VIEJO</t>
        </is>
      </c>
    </row>
    <row r="1048">
      <c r="Y1048" s="289" t="inlineStr">
        <is>
          <t>TONA</t>
        </is>
      </c>
      <c r="Z1048" s="289" t="inlineStr">
        <is>
          <t>68820</t>
        </is>
      </c>
      <c r="AA1048" s="289" t="inlineStr">
        <is>
          <t>Santander</t>
        </is>
      </c>
      <c r="AB1048" s="289" t="inlineStr">
        <is>
          <t>TONA</t>
        </is>
      </c>
    </row>
    <row r="1049">
      <c r="Y1049" s="289" t="inlineStr">
        <is>
          <t>TÓPAGA</t>
        </is>
      </c>
      <c r="Z1049" s="289" t="inlineStr">
        <is>
          <t>15820</t>
        </is>
      </c>
      <c r="AA1049" s="289" t="inlineStr">
        <is>
          <t>Boyacá</t>
        </is>
      </c>
      <c r="AB1049" s="289" t="inlineStr">
        <is>
          <t>TÓPAGA</t>
        </is>
      </c>
    </row>
    <row r="1050">
      <c r="Y1050" s="289" t="inlineStr">
        <is>
          <t>TOPAIPÍ</t>
        </is>
      </c>
      <c r="Z1050" s="289" t="inlineStr">
        <is>
          <t>25823</t>
        </is>
      </c>
      <c r="AA1050" s="289" t="inlineStr">
        <is>
          <t>Cundinamarca</t>
        </is>
      </c>
      <c r="AB1050" s="289" t="inlineStr">
        <is>
          <t>TOPAIPÍ</t>
        </is>
      </c>
    </row>
    <row r="1051">
      <c r="Y1051" s="289" t="inlineStr">
        <is>
          <t>TORIBIO</t>
        </is>
      </c>
      <c r="Z1051" s="289" t="inlineStr">
        <is>
          <t>19821</t>
        </is>
      </c>
      <c r="AA1051" s="289" t="inlineStr">
        <is>
          <t>Cauca</t>
        </is>
      </c>
      <c r="AB1051" s="289" t="inlineStr">
        <is>
          <t>TORIBIO</t>
        </is>
      </c>
    </row>
    <row r="1052">
      <c r="Y1052" s="289" t="inlineStr">
        <is>
          <t>TORO</t>
        </is>
      </c>
      <c r="Z1052" s="289" t="inlineStr">
        <is>
          <t>76823</t>
        </is>
      </c>
      <c r="AA1052" s="289" t="inlineStr">
        <is>
          <t>Valle del Cauca</t>
        </is>
      </c>
      <c r="AB1052" s="289" t="inlineStr">
        <is>
          <t>TORO</t>
        </is>
      </c>
    </row>
    <row r="1053">
      <c r="Y1053" s="289" t="inlineStr">
        <is>
          <t>TOTA</t>
        </is>
      </c>
      <c r="Z1053" s="289" t="inlineStr">
        <is>
          <t>15822</t>
        </is>
      </c>
      <c r="AA1053" s="289" t="inlineStr">
        <is>
          <t>Boyacá</t>
        </is>
      </c>
      <c r="AB1053" s="289" t="inlineStr">
        <is>
          <t>TOTA</t>
        </is>
      </c>
    </row>
    <row r="1054">
      <c r="Y1054" s="289" t="inlineStr">
        <is>
          <t>TOTORÓ</t>
        </is>
      </c>
      <c r="Z1054" s="289" t="inlineStr">
        <is>
          <t>19824</t>
        </is>
      </c>
      <c r="AA1054" s="289" t="inlineStr">
        <is>
          <t>Cauca</t>
        </is>
      </c>
      <c r="AB1054" s="289" t="inlineStr">
        <is>
          <t>TOTORÓ</t>
        </is>
      </c>
    </row>
    <row r="1055">
      <c r="Y1055" s="289" t="inlineStr">
        <is>
          <t>TRINIDAD</t>
        </is>
      </c>
      <c r="Z1055" s="289" t="inlineStr">
        <is>
          <t>85430</t>
        </is>
      </c>
      <c r="AA1055" s="289" t="inlineStr">
        <is>
          <t>Casanare</t>
        </is>
      </c>
      <c r="AB1055" s="289" t="inlineStr">
        <is>
          <t>TRINIDAD</t>
        </is>
      </c>
    </row>
    <row r="1056">
      <c r="Y1056" s="289" t="inlineStr">
        <is>
          <t>TRUJILLO</t>
        </is>
      </c>
      <c r="Z1056" s="289" t="inlineStr">
        <is>
          <t>76828</t>
        </is>
      </c>
      <c r="AA1056" s="289" t="inlineStr">
        <is>
          <t>Valle del Cauca</t>
        </is>
      </c>
      <c r="AB1056" s="289" t="inlineStr">
        <is>
          <t>TRUJILLO</t>
        </is>
      </c>
    </row>
    <row r="1057">
      <c r="Y1057" s="289" t="inlineStr">
        <is>
          <t>TUBARÁ</t>
        </is>
      </c>
      <c r="Z1057" s="289" t="inlineStr">
        <is>
          <t>08832</t>
        </is>
      </c>
      <c r="AA1057" s="289" t="inlineStr">
        <is>
          <t>Atlántico</t>
        </is>
      </c>
      <c r="AB1057" s="289" t="inlineStr">
        <is>
          <t>TUBARÁ</t>
        </is>
      </c>
    </row>
    <row r="1058">
      <c r="Y1058" s="289" t="inlineStr">
        <is>
          <t>TULUÁ</t>
        </is>
      </c>
      <c r="Z1058" s="289" t="inlineStr">
        <is>
          <t>76834</t>
        </is>
      </c>
      <c r="AA1058" s="289" t="inlineStr">
        <is>
          <t>Valle del Cauca</t>
        </is>
      </c>
      <c r="AB1058" s="289" t="inlineStr">
        <is>
          <t>TULUÁ</t>
        </is>
      </c>
    </row>
    <row r="1059">
      <c r="Y1059" s="289" t="inlineStr">
        <is>
          <t>TUMACO</t>
        </is>
      </c>
      <c r="Z1059" s="289" t="inlineStr">
        <is>
          <t>52835</t>
        </is>
      </c>
      <c r="AA1059" s="289" t="inlineStr">
        <is>
          <t>Nariño</t>
        </is>
      </c>
      <c r="AB1059" s="289" t="inlineStr">
        <is>
          <t>TUMACO</t>
        </is>
      </c>
    </row>
    <row r="1060">
      <c r="Y1060" s="289" t="inlineStr">
        <is>
          <t>TUNJA</t>
        </is>
      </c>
      <c r="Z1060" s="289" t="inlineStr">
        <is>
          <t>15001</t>
        </is>
      </c>
      <c r="AA1060" s="289" t="inlineStr">
        <is>
          <t>Boyacá</t>
        </is>
      </c>
      <c r="AB1060" s="289" t="inlineStr">
        <is>
          <t>TUNJA</t>
        </is>
      </c>
    </row>
    <row r="1061">
      <c r="Y1061" s="289" t="inlineStr">
        <is>
          <t>TUNUNGUÁ</t>
        </is>
      </c>
      <c r="Z1061" s="289" t="inlineStr">
        <is>
          <t>15832</t>
        </is>
      </c>
      <c r="AA1061" s="289" t="inlineStr">
        <is>
          <t>Boyacá</t>
        </is>
      </c>
      <c r="AB1061" s="289" t="inlineStr">
        <is>
          <t>TUNUNGUÁ</t>
        </is>
      </c>
    </row>
    <row r="1062">
      <c r="Y1062" s="289" t="inlineStr">
        <is>
          <t>TÚQUERRES</t>
        </is>
      </c>
      <c r="Z1062" s="289" t="inlineStr">
        <is>
          <t>52838</t>
        </is>
      </c>
      <c r="AA1062" s="289" t="inlineStr">
        <is>
          <t>Nariño</t>
        </is>
      </c>
      <c r="AB1062" s="289" t="inlineStr">
        <is>
          <t>TÚQUERRES</t>
        </is>
      </c>
    </row>
    <row r="1063">
      <c r="Y1063" s="289" t="inlineStr">
        <is>
          <t>TURBACO</t>
        </is>
      </c>
      <c r="Z1063" s="289" t="inlineStr">
        <is>
          <t>13836</t>
        </is>
      </c>
      <c r="AA1063" s="289" t="inlineStr">
        <is>
          <t>Bolívar</t>
        </is>
      </c>
      <c r="AB1063" s="289" t="inlineStr">
        <is>
          <t>TURBACO</t>
        </is>
      </c>
    </row>
    <row r="1064">
      <c r="Y1064" s="289" t="inlineStr">
        <is>
          <t>TURBANÁ</t>
        </is>
      </c>
      <c r="Z1064" s="289" t="inlineStr">
        <is>
          <t>13838</t>
        </is>
      </c>
      <c r="AA1064" s="289" t="inlineStr">
        <is>
          <t>Bolívar</t>
        </is>
      </c>
      <c r="AB1064" s="289" t="inlineStr">
        <is>
          <t>TURBANÁ</t>
        </is>
      </c>
    </row>
    <row r="1065">
      <c r="Y1065" s="289" t="inlineStr">
        <is>
          <t>TURBO</t>
        </is>
      </c>
      <c r="Z1065" s="289" t="inlineStr">
        <is>
          <t>05837</t>
        </is>
      </c>
      <c r="AA1065" s="289" t="inlineStr">
        <is>
          <t>Antioquia</t>
        </is>
      </c>
      <c r="AB1065" s="289" t="inlineStr">
        <is>
          <t>TURBO</t>
        </is>
      </c>
    </row>
    <row r="1066">
      <c r="Y1066" s="289" t="inlineStr">
        <is>
          <t>TURMEQUÉ</t>
        </is>
      </c>
      <c r="Z1066" s="289" t="inlineStr">
        <is>
          <t>15835</t>
        </is>
      </c>
      <c r="AA1066" s="289" t="inlineStr">
        <is>
          <t>Boyacá</t>
        </is>
      </c>
      <c r="AB1066" s="289" t="inlineStr">
        <is>
          <t>TURMEQUÉ</t>
        </is>
      </c>
    </row>
    <row r="1067">
      <c r="Y1067" s="289" t="inlineStr">
        <is>
          <t>TUTA</t>
        </is>
      </c>
      <c r="Z1067" s="289" t="inlineStr">
        <is>
          <t>15837</t>
        </is>
      </c>
      <c r="AA1067" s="289" t="inlineStr">
        <is>
          <t>Boyacá</t>
        </is>
      </c>
      <c r="AB1067" s="289" t="inlineStr">
        <is>
          <t>TUTA</t>
        </is>
      </c>
    </row>
    <row r="1068">
      <c r="Y1068" s="289" t="inlineStr">
        <is>
          <t>TUTAZÁ</t>
        </is>
      </c>
      <c r="Z1068" s="289" t="inlineStr">
        <is>
          <t>15839</t>
        </is>
      </c>
      <c r="AA1068" s="289" t="inlineStr">
        <is>
          <t>Boyacá</t>
        </is>
      </c>
      <c r="AB1068" s="289" t="inlineStr">
        <is>
          <t>TUTAZÁ</t>
        </is>
      </c>
    </row>
    <row r="1069">
      <c r="Y1069" s="289" t="inlineStr">
        <is>
          <t>UBALÁ</t>
        </is>
      </c>
      <c r="Z1069" s="289" t="inlineStr">
        <is>
          <t>25839</t>
        </is>
      </c>
      <c r="AA1069" s="289" t="inlineStr">
        <is>
          <t>Cundinamarca</t>
        </is>
      </c>
      <c r="AB1069" s="289" t="inlineStr">
        <is>
          <t>UBALÁ</t>
        </is>
      </c>
    </row>
    <row r="1070">
      <c r="Y1070" s="289" t="inlineStr">
        <is>
          <t>UBAQUE</t>
        </is>
      </c>
      <c r="Z1070" s="289" t="inlineStr">
        <is>
          <t>25841</t>
        </is>
      </c>
      <c r="AA1070" s="289" t="inlineStr">
        <is>
          <t>Cundinamarca</t>
        </is>
      </c>
      <c r="AB1070" s="289" t="inlineStr">
        <is>
          <t>UBAQUE</t>
        </is>
      </c>
    </row>
    <row r="1071">
      <c r="Y1071" s="289" t="inlineStr">
        <is>
          <t>ULLOA</t>
        </is>
      </c>
      <c r="Z1071" s="289" t="inlineStr">
        <is>
          <t>76845</t>
        </is>
      </c>
      <c r="AA1071" s="289" t="inlineStr">
        <is>
          <t>Valle del Cauca</t>
        </is>
      </c>
      <c r="AB1071" s="289" t="inlineStr">
        <is>
          <t>ULLOA</t>
        </is>
      </c>
    </row>
    <row r="1072">
      <c r="Y1072" s="289" t="inlineStr">
        <is>
          <t>UMBITA</t>
        </is>
      </c>
      <c r="Z1072" s="289" t="inlineStr">
        <is>
          <t>15842</t>
        </is>
      </c>
      <c r="AA1072" s="289" t="inlineStr">
        <is>
          <t>Boyacá</t>
        </is>
      </c>
      <c r="AB1072" s="289" t="inlineStr">
        <is>
          <t>UMBITA</t>
        </is>
      </c>
    </row>
    <row r="1073">
      <c r="Y1073" s="289" t="inlineStr">
        <is>
          <t>UNE</t>
        </is>
      </c>
      <c r="Z1073" s="289" t="inlineStr">
        <is>
          <t>25845</t>
        </is>
      </c>
      <c r="AA1073" s="289" t="inlineStr">
        <is>
          <t>Cundinamarca</t>
        </is>
      </c>
      <c r="AB1073" s="289" t="inlineStr">
        <is>
          <t>UNE</t>
        </is>
      </c>
    </row>
    <row r="1074">
      <c r="Y1074" s="289" t="inlineStr">
        <is>
          <t>UNGUÍA</t>
        </is>
      </c>
      <c r="Z1074" s="289" t="inlineStr">
        <is>
          <t>27800</t>
        </is>
      </c>
      <c r="AA1074" s="289" t="inlineStr">
        <is>
          <t>Chocó</t>
        </is>
      </c>
      <c r="AB1074" s="289" t="inlineStr">
        <is>
          <t>UNGUÍA</t>
        </is>
      </c>
    </row>
    <row r="1075">
      <c r="Y1075" s="289" t="inlineStr">
        <is>
          <t>URAMITA</t>
        </is>
      </c>
      <c r="Z1075" s="289" t="inlineStr">
        <is>
          <t>05842</t>
        </is>
      </c>
      <c r="AA1075" s="289" t="inlineStr">
        <is>
          <t>Antioquia</t>
        </is>
      </c>
      <c r="AB1075" s="289" t="inlineStr">
        <is>
          <t>URAMITA</t>
        </is>
      </c>
    </row>
    <row r="1076">
      <c r="Y1076" s="289" t="inlineStr">
        <is>
          <t>URIBE</t>
        </is>
      </c>
      <c r="Z1076" s="289" t="inlineStr">
        <is>
          <t>50370</t>
        </is>
      </c>
      <c r="AA1076" s="289" t="inlineStr">
        <is>
          <t>Meta</t>
        </is>
      </c>
      <c r="AB1076" s="289" t="inlineStr">
        <is>
          <t>URIBE</t>
        </is>
      </c>
    </row>
    <row r="1077">
      <c r="Y1077" s="289" t="inlineStr">
        <is>
          <t>URIBIA</t>
        </is>
      </c>
      <c r="Z1077" s="289" t="inlineStr">
        <is>
          <t>44847</t>
        </is>
      </c>
      <c r="AA1077" s="289" t="inlineStr">
        <is>
          <t>La Guajira</t>
        </is>
      </c>
      <c r="AB1077" s="289" t="inlineStr">
        <is>
          <t>URIBIA</t>
        </is>
      </c>
    </row>
    <row r="1078">
      <c r="Y1078" s="289" t="inlineStr">
        <is>
          <t>URRAO</t>
        </is>
      </c>
      <c r="Z1078" s="289" t="inlineStr">
        <is>
          <t>05847</t>
        </is>
      </c>
      <c r="AA1078" s="289" t="inlineStr">
        <is>
          <t>Antioquia</t>
        </is>
      </c>
      <c r="AB1078" s="289" t="inlineStr">
        <is>
          <t>URRAO</t>
        </is>
      </c>
    </row>
    <row r="1079">
      <c r="Y1079" s="289" t="inlineStr">
        <is>
          <t>URUMITA</t>
        </is>
      </c>
      <c r="Z1079" s="289" t="inlineStr">
        <is>
          <t>44855</t>
        </is>
      </c>
      <c r="AA1079" s="289" t="inlineStr">
        <is>
          <t>La Guajira</t>
        </is>
      </c>
      <c r="AB1079" s="289" t="inlineStr">
        <is>
          <t>URUMITA</t>
        </is>
      </c>
    </row>
    <row r="1080">
      <c r="Y1080" s="289" t="inlineStr">
        <is>
          <t>USIACURÍ</t>
        </is>
      </c>
      <c r="Z1080" s="289" t="inlineStr">
        <is>
          <t>08849</t>
        </is>
      </c>
      <c r="AA1080" s="289" t="inlineStr">
        <is>
          <t>Atlántico</t>
        </is>
      </c>
      <c r="AB1080" s="289" t="inlineStr">
        <is>
          <t>USIACURÍ</t>
        </is>
      </c>
    </row>
    <row r="1081">
      <c r="Y1081" s="289" t="inlineStr">
        <is>
          <t>ÚTICA</t>
        </is>
      </c>
      <c r="Z1081" s="289" t="inlineStr">
        <is>
          <t>25851</t>
        </is>
      </c>
      <c r="AA1081" s="289" t="inlineStr">
        <is>
          <t>Cundinamarca</t>
        </is>
      </c>
      <c r="AB1081" s="289" t="inlineStr">
        <is>
          <t>ÚTICA</t>
        </is>
      </c>
    </row>
    <row r="1082">
      <c r="Y1082" s="289" t="inlineStr">
        <is>
          <t>VALDIVIA</t>
        </is>
      </c>
      <c r="Z1082" s="289" t="inlineStr">
        <is>
          <t>05854</t>
        </is>
      </c>
      <c r="AA1082" s="289" t="inlineStr">
        <is>
          <t>Antioquia</t>
        </is>
      </c>
      <c r="AB1082" s="289" t="inlineStr">
        <is>
          <t>VALDIVIA</t>
        </is>
      </c>
    </row>
    <row r="1083">
      <c r="Y1083" s="289" t="inlineStr">
        <is>
          <t>VALENCIA</t>
        </is>
      </c>
      <c r="Z1083" s="289" t="inlineStr">
        <is>
          <t>23855</t>
        </is>
      </c>
      <c r="AA1083" s="289" t="inlineStr">
        <is>
          <t>Córdoba</t>
        </is>
      </c>
      <c r="AB1083" s="289" t="inlineStr">
        <is>
          <t>VALENCIA</t>
        </is>
      </c>
    </row>
    <row r="1084">
      <c r="Y1084" s="289" t="inlineStr">
        <is>
          <t>VALLE DE SAN JOSÉ</t>
        </is>
      </c>
      <c r="Z1084" s="289" t="inlineStr">
        <is>
          <t>68855</t>
        </is>
      </c>
      <c r="AA1084" s="289" t="inlineStr">
        <is>
          <t>Santander</t>
        </is>
      </c>
      <c r="AB1084" s="289" t="inlineStr">
        <is>
          <t>VALLE DE SAN JOSÉ</t>
        </is>
      </c>
    </row>
    <row r="1085">
      <c r="Y1085" s="289" t="inlineStr">
        <is>
          <t>VALLE DE SAN JUAN</t>
        </is>
      </c>
      <c r="Z1085" s="289" t="inlineStr">
        <is>
          <t>73854</t>
        </is>
      </c>
      <c r="AA1085" s="289" t="inlineStr">
        <is>
          <t>Tolima</t>
        </is>
      </c>
      <c r="AB1085" s="289" t="inlineStr">
        <is>
          <t>VALLE DE SAN JUAN</t>
        </is>
      </c>
    </row>
    <row r="1086">
      <c r="Y1086" s="289" t="inlineStr">
        <is>
          <t>VALLEDUPAR</t>
        </is>
      </c>
      <c r="Z1086" s="289" t="inlineStr">
        <is>
          <t>20001</t>
        </is>
      </c>
      <c r="AA1086" s="289" t="inlineStr">
        <is>
          <t>Cesar</t>
        </is>
      </c>
      <c r="AB1086" s="289" t="inlineStr">
        <is>
          <t>VALLEDUPAR</t>
        </is>
      </c>
    </row>
    <row r="1087">
      <c r="Y1087" s="297" t="inlineStr">
        <is>
          <t>VALPARAÍSO (AN)</t>
        </is>
      </c>
      <c r="Z1087" s="289" t="inlineStr">
        <is>
          <t>05856</t>
        </is>
      </c>
      <c r="AA1087" s="289" t="inlineStr">
        <is>
          <t>Antioquia</t>
        </is>
      </c>
      <c r="AB1087" s="297" t="inlineStr">
        <is>
          <t>VALPARAÍSO (AN)</t>
        </is>
      </c>
    </row>
    <row r="1088">
      <c r="Y1088" s="297" t="inlineStr">
        <is>
          <t>VALPARAÍSO (CA)</t>
        </is>
      </c>
      <c r="Z1088" s="289" t="inlineStr">
        <is>
          <t>18860</t>
        </is>
      </c>
      <c r="AA1088" s="289" t="inlineStr">
        <is>
          <t>Caquetá</t>
        </is>
      </c>
      <c r="AB1088" s="297" t="inlineStr">
        <is>
          <t>VALPARAÍSO (CA)</t>
        </is>
      </c>
    </row>
    <row r="1089">
      <c r="Y1089" s="289" t="inlineStr">
        <is>
          <t>VEGACHÍ</t>
        </is>
      </c>
      <c r="Z1089" s="289" t="inlineStr">
        <is>
          <t>05858</t>
        </is>
      </c>
      <c r="AA1089" s="289" t="inlineStr">
        <is>
          <t>Antioquia</t>
        </is>
      </c>
      <c r="AB1089" s="289" t="inlineStr">
        <is>
          <t>VEGACHÍ</t>
        </is>
      </c>
    </row>
    <row r="1090">
      <c r="Y1090" s="289" t="inlineStr">
        <is>
          <t>VÉLEZ</t>
        </is>
      </c>
      <c r="Z1090" s="289" t="inlineStr">
        <is>
          <t>68861</t>
        </is>
      </c>
      <c r="AA1090" s="289" t="inlineStr">
        <is>
          <t>Santander</t>
        </is>
      </c>
      <c r="AB1090" s="289" t="inlineStr">
        <is>
          <t>VÉLEZ</t>
        </is>
      </c>
    </row>
    <row r="1091">
      <c r="Y1091" s="289" t="inlineStr">
        <is>
          <t>VENADILLO</t>
        </is>
      </c>
      <c r="Z1091" s="289" t="inlineStr">
        <is>
          <t>73861</t>
        </is>
      </c>
      <c r="AA1091" s="289" t="inlineStr">
        <is>
          <t>Tolima</t>
        </is>
      </c>
      <c r="AB1091" s="289" t="inlineStr">
        <is>
          <t>VENADILLO</t>
        </is>
      </c>
    </row>
    <row r="1092">
      <c r="Y1092" s="297" t="inlineStr">
        <is>
          <t>VENECIA (AN)</t>
        </is>
      </c>
      <c r="Z1092" s="289" t="inlineStr">
        <is>
          <t>05861</t>
        </is>
      </c>
      <c r="AA1092" s="289" t="inlineStr">
        <is>
          <t>Antioquia</t>
        </is>
      </c>
      <c r="AB1092" s="297" t="inlineStr">
        <is>
          <t>VENECIA (AN)</t>
        </is>
      </c>
    </row>
    <row r="1093">
      <c r="Y1093" s="297" t="inlineStr">
        <is>
          <t>VENECIA (CU)</t>
        </is>
      </c>
      <c r="Z1093" s="289" t="inlineStr">
        <is>
          <t>25506</t>
        </is>
      </c>
      <c r="AA1093" s="289" t="inlineStr">
        <is>
          <t>Cundinamarca</t>
        </is>
      </c>
      <c r="AB1093" s="297" t="inlineStr">
        <is>
          <t>VENECIA (CU)</t>
        </is>
      </c>
    </row>
    <row r="1094">
      <c r="Y1094" s="289" t="inlineStr">
        <is>
          <t>VENTAQUEMADA</t>
        </is>
      </c>
      <c r="Z1094" s="289" t="inlineStr">
        <is>
          <t>15861</t>
        </is>
      </c>
      <c r="AA1094" s="289" t="inlineStr">
        <is>
          <t>Boyacá</t>
        </is>
      </c>
      <c r="AB1094" s="289" t="inlineStr">
        <is>
          <t>VENTAQUEMADA</t>
        </is>
      </c>
    </row>
    <row r="1095">
      <c r="Y1095" s="289" t="inlineStr">
        <is>
          <t>VERGARA</t>
        </is>
      </c>
      <c r="Z1095" s="289" t="inlineStr">
        <is>
          <t>25862</t>
        </is>
      </c>
      <c r="AA1095" s="289" t="inlineStr">
        <is>
          <t>Cundinamarca</t>
        </is>
      </c>
      <c r="AB1095" s="289" t="inlineStr">
        <is>
          <t>VERGARA</t>
        </is>
      </c>
    </row>
    <row r="1096">
      <c r="Y1096" s="289" t="inlineStr">
        <is>
          <t>VERSALLES</t>
        </is>
      </c>
      <c r="Z1096" s="289" t="inlineStr">
        <is>
          <t>76863</t>
        </is>
      </c>
      <c r="AA1096" s="289" t="inlineStr">
        <is>
          <t>Valle del Cauca</t>
        </is>
      </c>
      <c r="AB1096" s="289" t="inlineStr">
        <is>
          <t>VERSALLES</t>
        </is>
      </c>
    </row>
    <row r="1097">
      <c r="Y1097" s="289" t="inlineStr">
        <is>
          <t>VETAS</t>
        </is>
      </c>
      <c r="Z1097" s="289" t="inlineStr">
        <is>
          <t>68867</t>
        </is>
      </c>
      <c r="AA1097" s="289" t="inlineStr">
        <is>
          <t>Santander</t>
        </is>
      </c>
      <c r="AB1097" s="289" t="inlineStr">
        <is>
          <t>VETAS</t>
        </is>
      </c>
    </row>
    <row r="1098">
      <c r="Y1098" s="289" t="inlineStr">
        <is>
          <t>VIANÍ</t>
        </is>
      </c>
      <c r="Z1098" s="289" t="inlineStr">
        <is>
          <t>25867</t>
        </is>
      </c>
      <c r="AA1098" s="289" t="inlineStr">
        <is>
          <t>Cundinamarca</t>
        </is>
      </c>
      <c r="AB1098" s="289" t="inlineStr">
        <is>
          <t>VIANÍ</t>
        </is>
      </c>
    </row>
    <row r="1099">
      <c r="Y1099" s="289" t="inlineStr">
        <is>
          <t>VICTORIA</t>
        </is>
      </c>
      <c r="Z1099" s="289" t="inlineStr">
        <is>
          <t>17867</t>
        </is>
      </c>
      <c r="AA1099" s="289" t="inlineStr">
        <is>
          <t>Caldas</t>
        </is>
      </c>
      <c r="AB1099" s="289" t="inlineStr">
        <is>
          <t>VICTORIA</t>
        </is>
      </c>
    </row>
    <row r="1100">
      <c r="Y1100" s="289" t="inlineStr">
        <is>
          <t>VIGÍA DEL FUERTE</t>
        </is>
      </c>
      <c r="Z1100" s="289" t="inlineStr">
        <is>
          <t>05873</t>
        </is>
      </c>
      <c r="AA1100" s="289" t="inlineStr">
        <is>
          <t>Antioquia</t>
        </is>
      </c>
      <c r="AB1100" s="289" t="inlineStr">
        <is>
          <t>VIGÍA DEL FUERTE</t>
        </is>
      </c>
    </row>
    <row r="1101">
      <c r="Y1101" s="289" t="inlineStr">
        <is>
          <t>VIJES</t>
        </is>
      </c>
      <c r="Z1101" s="289" t="inlineStr">
        <is>
          <t>76869</t>
        </is>
      </c>
      <c r="AA1101" s="289" t="inlineStr">
        <is>
          <t>Valle del Cauca</t>
        </is>
      </c>
      <c r="AB1101" s="289" t="inlineStr">
        <is>
          <t>VIJES</t>
        </is>
      </c>
    </row>
    <row r="1102">
      <c r="Y1102" s="289" t="inlineStr">
        <is>
          <t>VILLA CARO</t>
        </is>
      </c>
      <c r="Z1102" s="289" t="inlineStr">
        <is>
          <t>54871</t>
        </is>
      </c>
      <c r="AA1102" s="289" t="inlineStr">
        <is>
          <t>Norte de Santander</t>
        </is>
      </c>
      <c r="AB1102" s="289" t="inlineStr">
        <is>
          <t>VILLA CARO</t>
        </is>
      </c>
    </row>
    <row r="1103">
      <c r="Y1103" s="289" t="inlineStr">
        <is>
          <t>VILLA DE LEYVA</t>
        </is>
      </c>
      <c r="Z1103" s="289" t="inlineStr">
        <is>
          <t>15407</t>
        </is>
      </c>
      <c r="AA1103" s="289" t="inlineStr">
        <is>
          <t>Boyacá</t>
        </is>
      </c>
      <c r="AB1103" s="289" t="inlineStr">
        <is>
          <t>VILLA DE LEYVA</t>
        </is>
      </c>
    </row>
    <row r="1104">
      <c r="Y1104" s="289" t="inlineStr">
        <is>
          <t>VILLA DE SAN DIEGO DE UBATE</t>
        </is>
      </c>
      <c r="Z1104" s="289" t="inlineStr">
        <is>
          <t>25843</t>
        </is>
      </c>
      <c r="AA1104" s="289" t="inlineStr">
        <is>
          <t>Cundinamarca</t>
        </is>
      </c>
      <c r="AB1104" s="289" t="inlineStr">
        <is>
          <t>VILLA DE SAN DIEGO DE UBATE</t>
        </is>
      </c>
    </row>
    <row r="1105">
      <c r="Y1105" s="289" t="inlineStr">
        <is>
          <t>VILLA DEL ROSARIO</t>
        </is>
      </c>
      <c r="Z1105" s="289" t="inlineStr">
        <is>
          <t>54874</t>
        </is>
      </c>
      <c r="AA1105" s="289" t="inlineStr">
        <is>
          <t>Norte de Santander</t>
        </is>
      </c>
      <c r="AB1105" s="289" t="inlineStr">
        <is>
          <t>VILLA DEL ROSARIO</t>
        </is>
      </c>
    </row>
    <row r="1106">
      <c r="Y1106" s="289" t="inlineStr">
        <is>
          <t>VILLA RICA</t>
        </is>
      </c>
      <c r="Z1106" s="289" t="inlineStr">
        <is>
          <t>19845</t>
        </is>
      </c>
      <c r="AA1106" s="289" t="inlineStr">
        <is>
          <t>Cauca</t>
        </is>
      </c>
      <c r="AB1106" s="289" t="inlineStr">
        <is>
          <t>VILLA RICA</t>
        </is>
      </c>
    </row>
    <row r="1107">
      <c r="Y1107" s="289" t="inlineStr">
        <is>
          <t>VILLAGARZÓN</t>
        </is>
      </c>
      <c r="Z1107" s="289" t="inlineStr">
        <is>
          <t>86885</t>
        </is>
      </c>
      <c r="AA1107" s="289" t="inlineStr">
        <is>
          <t>Putumayo</t>
        </is>
      </c>
      <c r="AB1107" s="289" t="inlineStr">
        <is>
          <t>VILLAGARZÓN</t>
        </is>
      </c>
    </row>
    <row r="1108">
      <c r="Y1108" s="289" t="inlineStr">
        <is>
          <t>VILLAGÓMEZ</t>
        </is>
      </c>
      <c r="Z1108" s="289" t="inlineStr">
        <is>
          <t>25871</t>
        </is>
      </c>
      <c r="AA1108" s="289" t="inlineStr">
        <is>
          <t>Cundinamarca</t>
        </is>
      </c>
      <c r="AB1108" s="289" t="inlineStr">
        <is>
          <t>VILLAGÓMEZ</t>
        </is>
      </c>
    </row>
    <row r="1109">
      <c r="Y1109" s="289" t="inlineStr">
        <is>
          <t>VILLAHERMOSA</t>
        </is>
      </c>
      <c r="Z1109" s="289" t="inlineStr">
        <is>
          <t>73870</t>
        </is>
      </c>
      <c r="AA1109" s="289" t="inlineStr">
        <is>
          <t>Tolima</t>
        </is>
      </c>
      <c r="AB1109" s="289" t="inlineStr">
        <is>
          <t>VILLAHERMOSA</t>
        </is>
      </c>
    </row>
    <row r="1110">
      <c r="Y1110" s="289" t="inlineStr">
        <is>
          <t>VILLAMARÍA</t>
        </is>
      </c>
      <c r="Z1110" s="289" t="inlineStr">
        <is>
          <t>17873</t>
        </is>
      </c>
      <c r="AA1110" s="289" t="inlineStr">
        <is>
          <t>Caldas</t>
        </is>
      </c>
      <c r="AB1110" s="289" t="inlineStr">
        <is>
          <t>VILLAMARÍA</t>
        </is>
      </c>
    </row>
    <row r="1111">
      <c r="Y1111" s="297" t="inlineStr">
        <is>
          <t>VILLANUEVA (BO)</t>
        </is>
      </c>
      <c r="Z1111" s="289" t="inlineStr">
        <is>
          <t>13873</t>
        </is>
      </c>
      <c r="AA1111" s="289" t="inlineStr">
        <is>
          <t>Bolívar</t>
        </is>
      </c>
      <c r="AB1111" s="297" t="inlineStr">
        <is>
          <t>VILLANUEVA (BO)</t>
        </is>
      </c>
    </row>
    <row r="1112">
      <c r="Y1112" s="297" t="inlineStr">
        <is>
          <t>VILLANUEVA (GU)</t>
        </is>
      </c>
      <c r="Z1112" s="289" t="inlineStr">
        <is>
          <t>44874</t>
        </is>
      </c>
      <c r="AA1112" s="289" t="inlineStr">
        <is>
          <t>La Guajira</t>
        </is>
      </c>
      <c r="AB1112" s="297" t="inlineStr">
        <is>
          <t>VILLANUEVA (GU)</t>
        </is>
      </c>
    </row>
    <row r="1113">
      <c r="Y1113" s="297" t="inlineStr">
        <is>
          <t>VILLANUEVA (SA)</t>
        </is>
      </c>
      <c r="Z1113" s="289" t="inlineStr">
        <is>
          <t>68872</t>
        </is>
      </c>
      <c r="AA1113" s="289" t="inlineStr">
        <is>
          <t>Santander</t>
        </is>
      </c>
      <c r="AB1113" s="297" t="inlineStr">
        <is>
          <t>VILLANUEVA (SA)</t>
        </is>
      </c>
    </row>
    <row r="1114">
      <c r="Y1114" s="297" t="inlineStr">
        <is>
          <t>VILLANUEVA (CA)</t>
        </is>
      </c>
      <c r="Z1114" s="289" t="inlineStr">
        <is>
          <t>85440</t>
        </is>
      </c>
      <c r="AA1114" s="289" t="inlineStr">
        <is>
          <t>Casanare</t>
        </is>
      </c>
      <c r="AB1114" s="297" t="inlineStr">
        <is>
          <t>VILLANUEVA (CA)</t>
        </is>
      </c>
    </row>
    <row r="1115">
      <c r="Y1115" s="289" t="inlineStr">
        <is>
          <t>VILLAPINZÓN</t>
        </is>
      </c>
      <c r="Z1115" s="289" t="inlineStr">
        <is>
          <t>25873</t>
        </is>
      </c>
      <c r="AA1115" s="289" t="inlineStr">
        <is>
          <t>Cundinamarca</t>
        </is>
      </c>
      <c r="AB1115" s="289" t="inlineStr">
        <is>
          <t>VILLAPINZÓN</t>
        </is>
      </c>
    </row>
    <row r="1116">
      <c r="Y1116" s="289" t="inlineStr">
        <is>
          <t>VILLARRICA</t>
        </is>
      </c>
      <c r="Z1116" s="289" t="inlineStr">
        <is>
          <t>73873</t>
        </is>
      </c>
      <c r="AA1116" s="289" t="inlineStr">
        <is>
          <t>Tolima</t>
        </is>
      </c>
      <c r="AB1116" s="289" t="inlineStr">
        <is>
          <t>VILLARRICA</t>
        </is>
      </c>
    </row>
    <row r="1117">
      <c r="Y1117" s="289" t="inlineStr">
        <is>
          <t>VILLAVICENCIO</t>
        </is>
      </c>
      <c r="Z1117" s="289" t="inlineStr">
        <is>
          <t>50001</t>
        </is>
      </c>
      <c r="AA1117" s="289" t="inlineStr">
        <is>
          <t>Meta</t>
        </is>
      </c>
      <c r="AB1117" s="289" t="inlineStr">
        <is>
          <t>VILLAVICENCIO</t>
        </is>
      </c>
    </row>
    <row r="1118">
      <c r="Y1118" s="289" t="inlineStr">
        <is>
          <t>VILLAVIEJA</t>
        </is>
      </c>
      <c r="Z1118" s="289" t="inlineStr">
        <is>
          <t>41872</t>
        </is>
      </c>
      <c r="AA1118" s="289" t="inlineStr">
        <is>
          <t>Huila</t>
        </is>
      </c>
      <c r="AB1118" s="289" t="inlineStr">
        <is>
          <t>VILLAVIEJA</t>
        </is>
      </c>
    </row>
    <row r="1119">
      <c r="Y1119" s="289" t="inlineStr">
        <is>
          <t>VILLETA</t>
        </is>
      </c>
      <c r="Z1119" s="289" t="inlineStr">
        <is>
          <t>25875</t>
        </is>
      </c>
      <c r="AA1119" s="289" t="inlineStr">
        <is>
          <t>Cundinamarca</t>
        </is>
      </c>
      <c r="AB1119" s="289" t="inlineStr">
        <is>
          <t>VILLETA</t>
        </is>
      </c>
    </row>
    <row r="1120">
      <c r="Y1120" s="289" t="inlineStr">
        <is>
          <t>VIOTÁ</t>
        </is>
      </c>
      <c r="Z1120" s="289" t="inlineStr">
        <is>
          <t>25878</t>
        </is>
      </c>
      <c r="AA1120" s="289" t="inlineStr">
        <is>
          <t>Cundinamarca</t>
        </is>
      </c>
      <c r="AB1120" s="289" t="inlineStr">
        <is>
          <t>VIOTÁ</t>
        </is>
      </c>
    </row>
    <row r="1121">
      <c r="Y1121" s="289" t="inlineStr">
        <is>
          <t>VIRACACHÁ</t>
        </is>
      </c>
      <c r="Z1121" s="289" t="inlineStr">
        <is>
          <t>15879</t>
        </is>
      </c>
      <c r="AA1121" s="289" t="inlineStr">
        <is>
          <t>Boyacá</t>
        </is>
      </c>
      <c r="AB1121" s="289" t="inlineStr">
        <is>
          <t>VIRACACHÁ</t>
        </is>
      </c>
    </row>
    <row r="1122">
      <c r="Y1122" s="289" t="inlineStr">
        <is>
          <t>VISTAHERMOSA</t>
        </is>
      </c>
      <c r="Z1122" s="289" t="inlineStr">
        <is>
          <t>50711</t>
        </is>
      </c>
      <c r="AA1122" s="289" t="inlineStr">
        <is>
          <t>Meta</t>
        </is>
      </c>
      <c r="AB1122" s="289" t="inlineStr">
        <is>
          <t>VISTAHERMOSA</t>
        </is>
      </c>
    </row>
    <row r="1123">
      <c r="Y1123" s="289" t="inlineStr">
        <is>
          <t>VITERBO</t>
        </is>
      </c>
      <c r="Z1123" s="289" t="inlineStr">
        <is>
          <t>17877</t>
        </is>
      </c>
      <c r="AA1123" s="289" t="inlineStr">
        <is>
          <t>Caldas</t>
        </is>
      </c>
      <c r="AB1123" s="289" t="inlineStr">
        <is>
          <t>VITERBO</t>
        </is>
      </c>
    </row>
    <row r="1124">
      <c r="Y1124" s="289" t="inlineStr">
        <is>
          <t>YACOPÍ</t>
        </is>
      </c>
      <c r="Z1124" s="289" t="inlineStr">
        <is>
          <t>25885</t>
        </is>
      </c>
      <c r="AA1124" s="289" t="inlineStr">
        <is>
          <t>Cundinamarca</t>
        </is>
      </c>
      <c r="AB1124" s="289" t="inlineStr">
        <is>
          <t>YACOPÍ</t>
        </is>
      </c>
    </row>
    <row r="1125">
      <c r="Y1125" s="289" t="inlineStr">
        <is>
          <t>YACUANQUER</t>
        </is>
      </c>
      <c r="Z1125" s="289" t="inlineStr">
        <is>
          <t>52885</t>
        </is>
      </c>
      <c r="AA1125" s="289" t="inlineStr">
        <is>
          <t>Nariño</t>
        </is>
      </c>
      <c r="AB1125" s="289" t="inlineStr">
        <is>
          <t>YACUANQUER</t>
        </is>
      </c>
    </row>
    <row r="1126">
      <c r="Y1126" s="289" t="inlineStr">
        <is>
          <t>YAGUARÁ</t>
        </is>
      </c>
      <c r="Z1126" s="289" t="inlineStr">
        <is>
          <t>41885</t>
        </is>
      </c>
      <c r="AA1126" s="289" t="inlineStr">
        <is>
          <t>Huila</t>
        </is>
      </c>
      <c r="AB1126" s="289" t="inlineStr">
        <is>
          <t>YAGUARÁ</t>
        </is>
      </c>
    </row>
    <row r="1127">
      <c r="Y1127" s="289" t="inlineStr">
        <is>
          <t>YALÍ</t>
        </is>
      </c>
      <c r="Z1127" s="289" t="inlineStr">
        <is>
          <t>05885</t>
        </is>
      </c>
      <c r="AA1127" s="289" t="inlineStr">
        <is>
          <t>Antioquia</t>
        </is>
      </c>
      <c r="AB1127" s="289" t="inlineStr">
        <is>
          <t>YALÍ</t>
        </is>
      </c>
    </row>
    <row r="1128">
      <c r="Y1128" s="289" t="inlineStr">
        <is>
          <t>YARUMAL</t>
        </is>
      </c>
      <c r="Z1128" s="289" t="inlineStr">
        <is>
          <t>05887</t>
        </is>
      </c>
      <c r="AA1128" s="289" t="inlineStr">
        <is>
          <t>Antioquia</t>
        </is>
      </c>
      <c r="AB1128" s="289" t="inlineStr">
        <is>
          <t>YARUMAL</t>
        </is>
      </c>
    </row>
    <row r="1129">
      <c r="Y1129" s="289" t="inlineStr">
        <is>
          <t>YAVARATÉ</t>
        </is>
      </c>
      <c r="Z1129" s="289" t="inlineStr">
        <is>
          <t>97889</t>
        </is>
      </c>
      <c r="AA1129" s="289" t="inlineStr">
        <is>
          <t>Vaupés</t>
        </is>
      </c>
      <c r="AB1129" s="289" t="inlineStr">
        <is>
          <t>YAVARATÉ</t>
        </is>
      </c>
    </row>
    <row r="1130">
      <c r="Y1130" s="289" t="inlineStr">
        <is>
          <t>YOLOMBÓ</t>
        </is>
      </c>
      <c r="Z1130" s="289" t="inlineStr">
        <is>
          <t>05890</t>
        </is>
      </c>
      <c r="AA1130" s="289" t="inlineStr">
        <is>
          <t>Antioquia</t>
        </is>
      </c>
      <c r="AB1130" s="289" t="inlineStr">
        <is>
          <t>YOLOMBÓ</t>
        </is>
      </c>
    </row>
    <row r="1131">
      <c r="Y1131" s="289" t="inlineStr">
        <is>
          <t>YOPAL</t>
        </is>
      </c>
      <c r="Z1131" s="289" t="inlineStr">
        <is>
          <t>85001</t>
        </is>
      </c>
      <c r="AA1131" s="289" t="inlineStr">
        <is>
          <t>Casanare</t>
        </is>
      </c>
      <c r="AB1131" s="289" t="inlineStr">
        <is>
          <t>YOPAL</t>
        </is>
      </c>
    </row>
    <row r="1132">
      <c r="Y1132" s="289" t="inlineStr">
        <is>
          <t>YOTOCO</t>
        </is>
      </c>
      <c r="Z1132" s="289" t="inlineStr">
        <is>
          <t>76890</t>
        </is>
      </c>
      <c r="AA1132" s="289" t="inlineStr">
        <is>
          <t>Valle del Cauca</t>
        </is>
      </c>
      <c r="AB1132" s="289" t="inlineStr">
        <is>
          <t>YOTOCO</t>
        </is>
      </c>
    </row>
    <row r="1133">
      <c r="Y1133" s="289" t="inlineStr">
        <is>
          <t>YUMBO</t>
        </is>
      </c>
      <c r="Z1133" s="289" t="inlineStr">
        <is>
          <t>76892</t>
        </is>
      </c>
      <c r="AA1133" s="289" t="inlineStr">
        <is>
          <t>Valle del Cauca</t>
        </is>
      </c>
      <c r="AB1133" s="289" t="inlineStr">
        <is>
          <t>YUMBO</t>
        </is>
      </c>
    </row>
    <row r="1134">
      <c r="Y1134" s="289" t="inlineStr">
        <is>
          <t>YUTO</t>
        </is>
      </c>
      <c r="Z1134" s="289" t="inlineStr">
        <is>
          <t>27050</t>
        </is>
      </c>
      <c r="AA1134" s="289" t="inlineStr">
        <is>
          <t>Chocó</t>
        </is>
      </c>
      <c r="AB1134" s="289" t="inlineStr">
        <is>
          <t>YUTO</t>
        </is>
      </c>
    </row>
    <row r="1135">
      <c r="Y1135" s="289" t="inlineStr">
        <is>
          <t>ZAMBRANO</t>
        </is>
      </c>
      <c r="Z1135" s="289" t="inlineStr">
        <is>
          <t>13894</t>
        </is>
      </c>
      <c r="AA1135" s="289" t="inlineStr">
        <is>
          <t>Bolívar</t>
        </is>
      </c>
      <c r="AB1135" s="289" t="inlineStr">
        <is>
          <t>ZAMBRANO</t>
        </is>
      </c>
    </row>
    <row r="1136">
      <c r="Y1136" s="289" t="inlineStr">
        <is>
          <t>ZAPATOCA</t>
        </is>
      </c>
      <c r="Z1136" s="289" t="inlineStr">
        <is>
          <t>68895</t>
        </is>
      </c>
      <c r="AA1136" s="289" t="inlineStr">
        <is>
          <t>Santander</t>
        </is>
      </c>
      <c r="AB1136" s="289" t="inlineStr">
        <is>
          <t>ZAPATOCA</t>
        </is>
      </c>
    </row>
    <row r="1137">
      <c r="Y1137" s="289" t="inlineStr">
        <is>
          <t>ZARAGOZA</t>
        </is>
      </c>
      <c r="Z1137" s="289" t="inlineStr">
        <is>
          <t>05895</t>
        </is>
      </c>
      <c r="AA1137" s="289" t="inlineStr">
        <is>
          <t>Antioquia</t>
        </is>
      </c>
      <c r="AB1137" s="289" t="inlineStr">
        <is>
          <t>ZARAGOZA</t>
        </is>
      </c>
    </row>
    <row r="1138">
      <c r="Y1138" s="289" t="inlineStr">
        <is>
          <t>ZARZAL</t>
        </is>
      </c>
      <c r="Z1138" s="289" t="inlineStr">
        <is>
          <t>76895</t>
        </is>
      </c>
      <c r="AA1138" s="289" t="inlineStr">
        <is>
          <t>Valle del Cauca</t>
        </is>
      </c>
      <c r="AB1138" s="289" t="inlineStr">
        <is>
          <t>ZARZAL</t>
        </is>
      </c>
    </row>
    <row r="1139">
      <c r="Y1139" s="289" t="inlineStr">
        <is>
          <t>ZETAQUIRA</t>
        </is>
      </c>
      <c r="Z1139" s="289" t="inlineStr">
        <is>
          <t>15897</t>
        </is>
      </c>
      <c r="AA1139" s="289" t="inlineStr">
        <is>
          <t>Boyacá</t>
        </is>
      </c>
      <c r="AB1139" s="289" t="inlineStr">
        <is>
          <t>ZETAQUIRA</t>
        </is>
      </c>
    </row>
    <row r="1140">
      <c r="Y1140" s="289" t="inlineStr">
        <is>
          <t>ZIPACÓN</t>
        </is>
      </c>
      <c r="Z1140" s="289" t="inlineStr">
        <is>
          <t>25898</t>
        </is>
      </c>
      <c r="AA1140" s="289" t="inlineStr">
        <is>
          <t>Cundinamarca</t>
        </is>
      </c>
      <c r="AB1140" s="289" t="inlineStr">
        <is>
          <t>ZIPACÓN</t>
        </is>
      </c>
    </row>
    <row r="1141">
      <c r="Y1141" s="289" t="inlineStr">
        <is>
          <t>ZIPAQUIRÁ</t>
        </is>
      </c>
      <c r="Z1141" s="289" t="inlineStr">
        <is>
          <t>25899</t>
        </is>
      </c>
      <c r="AA1141" s="289" t="inlineStr">
        <is>
          <t>Cundinamarca</t>
        </is>
      </c>
      <c r="AB1141" s="289" t="inlineStr">
        <is>
          <t>ZIPAQUIRÁ</t>
        </is>
      </c>
    </row>
    <row r="1499">
      <c r="Z1499" s="293" t="inlineStr">
        <is>
          <t>PROPIA</t>
        </is>
      </c>
    </row>
    <row r="1500">
      <c r="Z1500" s="293" t="inlineStr">
        <is>
          <t>ARRIENDO</t>
        </is>
      </c>
    </row>
    <row r="1501">
      <c r="Z1501" s="293" t="inlineStr">
        <is>
          <t>INCORA</t>
        </is>
      </c>
    </row>
    <row r="1502">
      <c r="Z1502" s="293" t="inlineStr">
        <is>
          <t>OTRO</t>
        </is>
      </c>
    </row>
    <row r="1513">
      <c r="Z1513" s="293" t="inlineStr">
        <is>
          <t>REDESCUENTO</t>
        </is>
      </c>
    </row>
    <row r="1514">
      <c r="Z1514" s="293" t="inlineStr">
        <is>
          <t>SUSTITUTA</t>
        </is>
      </c>
    </row>
    <row r="1525">
      <c r="Z1525" s="281" t="n">
        <v>1</v>
      </c>
      <c r="AA1525" s="293" t="inlineStr">
        <is>
          <t>MES VENCIDO</t>
        </is>
      </c>
    </row>
    <row r="1526">
      <c r="Z1526" s="281" t="n">
        <v>2</v>
      </c>
      <c r="AA1526" s="293" t="inlineStr">
        <is>
          <t>BIMESTRE VENCIDO</t>
        </is>
      </c>
    </row>
    <row r="1527">
      <c r="Z1527" s="281" t="n">
        <v>3</v>
      </c>
      <c r="AA1527" s="293" t="inlineStr">
        <is>
          <t>TRIMESTRE VENCIDO</t>
        </is>
      </c>
    </row>
    <row r="1528">
      <c r="Z1528" s="281" t="n">
        <v>4</v>
      </c>
    </row>
    <row r="1529">
      <c r="Z1529" s="281" t="n">
        <v>5</v>
      </c>
    </row>
    <row r="1530">
      <c r="Z1530" s="281" t="n">
        <v>6</v>
      </c>
      <c r="AA1530" s="293" t="inlineStr">
        <is>
          <t>SEMESTRE VENCIDO</t>
        </is>
      </c>
    </row>
    <row r="1531">
      <c r="Z1531" s="281" t="n">
        <v>7</v>
      </c>
    </row>
    <row r="1532">
      <c r="Z1532" s="281" t="n">
        <v>8</v>
      </c>
    </row>
    <row r="1533">
      <c r="Z1533" s="281" t="n">
        <v>9</v>
      </c>
    </row>
    <row r="1534">
      <c r="Z1534" s="281" t="n">
        <v>10</v>
      </c>
    </row>
    <row r="1535">
      <c r="Z1535" s="281" t="n">
        <v>11</v>
      </c>
    </row>
    <row r="1536">
      <c r="Z1536" s="281" t="n">
        <v>12</v>
      </c>
      <c r="AA1536" s="293" t="inlineStr">
        <is>
          <t>AÑO VENCIDO</t>
        </is>
      </c>
    </row>
    <row r="1546">
      <c r="Z1546" s="610" t="inlineStr">
        <is>
          <t>Rubros</t>
        </is>
      </c>
      <c r="AA1546" s="610" t="inlineStr">
        <is>
          <t>Rubro Especifico</t>
        </is>
      </c>
      <c r="AB1546" s="610" t="inlineStr">
        <is>
          <t>Codigo</t>
        </is>
      </c>
      <c r="AC1546" s="610" t="inlineStr">
        <is>
          <t>Cto REF</t>
        </is>
      </c>
      <c r="AD1546" s="1094" t="n"/>
    </row>
    <row r="1547">
      <c r="Z1547" s="610" t="n">
        <v>307028</v>
      </c>
      <c r="AA1547" s="610" t="inlineStr">
        <is>
          <t>Compra de productos nacionales para proyectos para la comercialización agropecuaria.</t>
        </is>
      </c>
      <c r="AB1547" s="610" t="n"/>
      <c r="AC1547" s="610" t="n"/>
      <c r="AD1547" s="1094" t="n"/>
    </row>
    <row r="1548">
      <c r="Z1548" s="254" t="n">
        <v>131250</v>
      </c>
      <c r="AA1548" s="254" t="inlineStr">
        <is>
          <t xml:space="preserve">Achira </t>
        </is>
      </c>
      <c r="AB1548" s="254" t="n">
        <v>10</v>
      </c>
      <c r="AC1548" s="1637" t="n"/>
      <c r="AD1548" s="1094" t="n"/>
    </row>
    <row r="1549">
      <c r="Z1549" s="254" t="n">
        <v>121030</v>
      </c>
      <c r="AA1549" s="254" t="inlineStr">
        <is>
          <t xml:space="preserve">Ají </t>
        </is>
      </c>
      <c r="AB1549" s="254" t="n">
        <v>10</v>
      </c>
      <c r="AC1549" s="1637" t="n"/>
      <c r="AD1549" s="1094" t="n"/>
    </row>
    <row r="1550">
      <c r="Z1550" s="254" t="n">
        <v>121060</v>
      </c>
      <c r="AA1550" s="254" t="inlineStr">
        <is>
          <t>Ajo</t>
        </is>
      </c>
      <c r="AB1550" s="254" t="n">
        <v>10</v>
      </c>
      <c r="AC1550" s="1637" t="n"/>
      <c r="AD1550" s="1094" t="n"/>
    </row>
    <row r="1551">
      <c r="Z1551" s="254" t="n">
        <v>111050</v>
      </c>
      <c r="AA1551" s="254" t="inlineStr">
        <is>
          <t>Ajonjolí</t>
        </is>
      </c>
      <c r="AB1551" s="254" t="n">
        <v>10</v>
      </c>
      <c r="AC1551" s="1637" t="n"/>
      <c r="AD1551" s="1094" t="n"/>
    </row>
    <row r="1552">
      <c r="Z1552" s="254" t="n">
        <v>121070</v>
      </c>
      <c r="AA1552" s="254" t="inlineStr">
        <is>
          <t>Alcachofa</t>
        </is>
      </c>
      <c r="AB1552" s="254" t="n">
        <v>10</v>
      </c>
      <c r="AC1552" s="1637" t="n"/>
      <c r="AD1552" s="1094" t="n"/>
    </row>
    <row r="1553">
      <c r="Z1553" s="254" t="n">
        <v>111100</v>
      </c>
      <c r="AA1553" s="254" t="inlineStr">
        <is>
          <t>Algodón</t>
        </is>
      </c>
      <c r="AB1553" s="254" t="n">
        <v>10</v>
      </c>
      <c r="AC1553" s="1637" t="n">
        <v>3150000</v>
      </c>
      <c r="AD1553" s="1094" t="n"/>
    </row>
    <row r="1554">
      <c r="Z1554" s="254" t="n">
        <v>131050</v>
      </c>
      <c r="AA1554" s="254" t="inlineStr">
        <is>
          <t>Arracacha</t>
        </is>
      </c>
      <c r="AB1554" s="254" t="n">
        <v>10</v>
      </c>
      <c r="AC1554" s="1637" t="n"/>
      <c r="AD1554" s="1094" t="n"/>
    </row>
    <row r="1555">
      <c r="Z1555" s="254" t="n">
        <v>111150</v>
      </c>
      <c r="AA1555" s="256" t="inlineStr">
        <is>
          <t>Arroz riego</t>
        </is>
      </c>
      <c r="AB1555" s="254" t="n">
        <v>10</v>
      </c>
      <c r="AC1555" s="1637" t="n">
        <v>3250000</v>
      </c>
      <c r="AD1555" s="1094" t="n"/>
    </row>
    <row r="1556">
      <c r="Z1556" s="254" t="n">
        <v>111200</v>
      </c>
      <c r="AA1556" s="254" t="inlineStr">
        <is>
          <t>Arroz secano</t>
        </is>
      </c>
      <c r="AB1556" s="254" t="n">
        <v>10</v>
      </c>
      <c r="AC1556" s="1637" t="n">
        <v>2600000</v>
      </c>
      <c r="AD1556" s="1094" t="n"/>
    </row>
    <row r="1557">
      <c r="Z1557" s="254" t="n">
        <v>121090</v>
      </c>
      <c r="AA1557" s="254" t="inlineStr">
        <is>
          <t>Arveja</t>
        </is>
      </c>
      <c r="AB1557" s="254" t="n">
        <v>10</v>
      </c>
      <c r="AC1557" s="1637" t="n"/>
      <c r="AD1557" s="1094" t="n"/>
    </row>
    <row r="1558">
      <c r="Z1558" s="254" t="n">
        <v>111250</v>
      </c>
      <c r="AA1558" s="254" t="inlineStr">
        <is>
          <t>Avena</t>
        </is>
      </c>
      <c r="AB1558" s="254" t="n">
        <v>10</v>
      </c>
      <c r="AC1558" s="1637" t="n"/>
      <c r="AD1558" s="1094" t="n"/>
    </row>
    <row r="1559">
      <c r="Z1559" s="254" t="n">
        <v>111300</v>
      </c>
      <c r="AA1559" s="254" t="inlineStr">
        <is>
          <t>Cebada</t>
        </is>
      </c>
      <c r="AB1559" s="254" t="n">
        <v>10</v>
      </c>
      <c r="AC1559" s="1637" t="n"/>
      <c r="AD1559" s="1094" t="n"/>
    </row>
    <row r="1560">
      <c r="Z1560" s="254" t="n">
        <v>121150</v>
      </c>
      <c r="AA1560" s="254" t="inlineStr">
        <is>
          <t>Cebolla cabezona</t>
        </is>
      </c>
      <c r="AB1560" s="254" t="n">
        <v>10</v>
      </c>
      <c r="AC1560" s="1637" t="n"/>
      <c r="AD1560" s="1094" t="n"/>
    </row>
    <row r="1561">
      <c r="Z1561" s="254" t="n">
        <v>121180</v>
      </c>
      <c r="AA1561" s="254" t="inlineStr">
        <is>
          <t>Cebolla de hoja</t>
        </is>
      </c>
      <c r="AB1561" s="254" t="n">
        <v>10</v>
      </c>
      <c r="AC1561" s="1637" t="n"/>
      <c r="AD1561" s="1094" t="n"/>
    </row>
    <row r="1562">
      <c r="Z1562" s="254" t="n">
        <v>121610</v>
      </c>
      <c r="AA1562" s="254" t="inlineStr">
        <is>
          <t>Champiñones</t>
        </is>
      </c>
      <c r="AB1562" s="254" t="n">
        <v>10</v>
      </c>
      <c r="AC1562" s="1637" t="n"/>
      <c r="AD1562" s="1094" t="n"/>
    </row>
    <row r="1563">
      <c r="Z1563" s="254" t="n">
        <v>121620</v>
      </c>
      <c r="AA1563" s="254" t="inlineStr">
        <is>
          <t>Estropajo</t>
        </is>
      </c>
      <c r="AB1563" s="254" t="n">
        <v>10</v>
      </c>
      <c r="AC1563" s="1637" t="n"/>
      <c r="AD1563" s="1094" t="n"/>
    </row>
    <row r="1564">
      <c r="Z1564" s="254" t="n">
        <v>124000</v>
      </c>
      <c r="AA1564" s="254" t="inlineStr">
        <is>
          <t>Ají Tabasco</t>
        </is>
      </c>
      <c r="AB1564" s="254" t="n">
        <v>10</v>
      </c>
      <c r="AC1564" s="1637" t="n"/>
      <c r="AD1564" s="1094" t="n"/>
    </row>
    <row r="1565">
      <c r="Z1565" s="254" t="n">
        <v>121510</v>
      </c>
      <c r="AA1565" s="254" t="inlineStr">
        <is>
          <t>Fresas</t>
        </is>
      </c>
      <c r="AB1565" s="254" t="n">
        <v>10</v>
      </c>
      <c r="AC1565" s="1637" t="n"/>
      <c r="AD1565" s="1094" t="n"/>
    </row>
    <row r="1566">
      <c r="Z1566" s="254" t="n">
        <v>111350</v>
      </c>
      <c r="AA1566" s="254" t="inlineStr">
        <is>
          <t>Frijol</t>
        </is>
      </c>
      <c r="AB1566" s="254" t="n">
        <v>10</v>
      </c>
      <c r="AC1566" s="1637" t="n"/>
      <c r="AD1566" s="1094" t="n"/>
    </row>
    <row r="1567">
      <c r="Z1567" s="254" t="n">
        <v>121270</v>
      </c>
      <c r="AA1567" s="254" t="inlineStr">
        <is>
          <t>Haba</t>
        </is>
      </c>
      <c r="AB1567" s="254" t="n">
        <v>10</v>
      </c>
      <c r="AC1567" s="1637" t="n"/>
      <c r="AD1567" s="1094" t="n"/>
    </row>
    <row r="1568">
      <c r="Z1568" s="254" t="n">
        <v>121300</v>
      </c>
      <c r="AA1568" s="254" t="inlineStr">
        <is>
          <t>Habichuela</t>
        </is>
      </c>
      <c r="AB1568" s="254" t="n">
        <v>10</v>
      </c>
      <c r="AC1568" s="1637" t="n"/>
      <c r="AD1568" s="1094" t="n"/>
    </row>
    <row r="1569">
      <c r="Z1569" s="254" t="n">
        <v>121330</v>
      </c>
      <c r="AA1569" s="254" t="inlineStr">
        <is>
          <t>Lechuga</t>
        </is>
      </c>
      <c r="AB1569" s="254" t="n">
        <v>10</v>
      </c>
      <c r="AC1569" s="1637" t="n"/>
      <c r="AD1569" s="1094" t="n"/>
    </row>
    <row r="1570">
      <c r="Z1570" s="254" t="n">
        <v>129978</v>
      </c>
      <c r="AA1570" s="254" t="inlineStr">
        <is>
          <t>Capital de Trabajo Agropecuario y Rural</t>
        </is>
      </c>
      <c r="AB1570" s="254" t="n">
        <v>10</v>
      </c>
      <c r="AC1570" s="1637" t="n"/>
      <c r="AD1570" s="1094" t="n"/>
    </row>
    <row r="1571">
      <c r="Z1571" s="254" t="n">
        <v>182000</v>
      </c>
      <c r="AA1571" s="254" t="inlineStr">
        <is>
          <t>Maíz amarillo</t>
        </is>
      </c>
      <c r="AB1571" s="254" t="n">
        <v>10</v>
      </c>
      <c r="AC1571" s="1637" t="n"/>
      <c r="AD1571" s="1094" t="n"/>
    </row>
    <row r="1572">
      <c r="Z1572" s="254" t="n">
        <v>185000</v>
      </c>
      <c r="AA1572" s="254" t="inlineStr">
        <is>
          <t>Maíz blanco</t>
        </is>
      </c>
      <c r="AB1572" s="254" t="n">
        <v>10</v>
      </c>
      <c r="AC1572" s="1637" t="n"/>
      <c r="AD1572" s="1094" t="n"/>
    </row>
    <row r="1573">
      <c r="Z1573" s="254" t="n">
        <v>131150</v>
      </c>
      <c r="AA1573" s="254" t="inlineStr">
        <is>
          <t xml:space="preserve">Malanga o yautía </t>
        </is>
      </c>
      <c r="AB1573" s="254" t="n">
        <v>10</v>
      </c>
      <c r="AC1573" s="1637" t="n"/>
      <c r="AD1573" s="1094" t="n"/>
    </row>
    <row r="1574">
      <c r="Z1574" s="254" t="n">
        <v>111450</v>
      </c>
      <c r="AA1574" s="254" t="inlineStr">
        <is>
          <t>Maní</t>
        </is>
      </c>
      <c r="AB1574" s="254" t="n">
        <v>10</v>
      </c>
      <c r="AC1574" s="1637" t="n"/>
      <c r="AD1574" s="1094" t="n"/>
    </row>
    <row r="1575">
      <c r="Z1575" s="254" t="n">
        <v>121570</v>
      </c>
      <c r="AA1575" s="254" t="inlineStr">
        <is>
          <t xml:space="preserve">Melón </t>
        </is>
      </c>
      <c r="AB1575" s="254" t="n">
        <v>10</v>
      </c>
      <c r="AC1575" s="1637" t="n"/>
      <c r="AD1575" s="1094" t="n"/>
    </row>
    <row r="1576">
      <c r="Z1576" s="254" t="n">
        <v>131100</v>
      </c>
      <c r="AA1576" s="254" t="inlineStr">
        <is>
          <t xml:space="preserve">Ñame </t>
        </is>
      </c>
      <c r="AB1576" s="254" t="n">
        <v>10</v>
      </c>
      <c r="AC1576" s="1637" t="n"/>
      <c r="AD1576" s="1094" t="n"/>
    </row>
    <row r="1577">
      <c r="Z1577" s="254" t="n">
        <v>121630</v>
      </c>
      <c r="AA1577" s="254" t="inlineStr">
        <is>
          <t xml:space="preserve">Otros Cultivos </t>
        </is>
      </c>
      <c r="AB1577" s="254" t="n">
        <v>10</v>
      </c>
      <c r="AC1577" s="1637" t="n"/>
      <c r="AD1577" s="1094" t="n"/>
    </row>
    <row r="1578">
      <c r="Z1578" s="254" t="n">
        <v>111500</v>
      </c>
      <c r="AA1578" s="254" t="inlineStr">
        <is>
          <t>Papa</t>
        </is>
      </c>
      <c r="AB1578" s="254" t="n">
        <v>10</v>
      </c>
      <c r="AC1578" s="1637" t="n">
        <v>7300000</v>
      </c>
      <c r="AD1578" s="1094" t="n"/>
    </row>
    <row r="1579">
      <c r="Z1579" s="254" t="n">
        <v>151920</v>
      </c>
      <c r="AA1579" s="254" t="inlineStr">
        <is>
          <t>Guatila</t>
        </is>
      </c>
      <c r="AB1579" s="254" t="n">
        <v>30</v>
      </c>
      <c r="AC1579" s="1637" t="n"/>
      <c r="AD1579" s="1094" t="n"/>
    </row>
    <row r="1580">
      <c r="Z1580" s="254" t="n">
        <v>121600</v>
      </c>
      <c r="AA1580" s="254" t="inlineStr">
        <is>
          <t>Pepino</t>
        </is>
      </c>
      <c r="AB1580" s="254" t="n">
        <v>10</v>
      </c>
      <c r="AC1580" s="1637" t="n"/>
      <c r="AD1580" s="1094" t="n"/>
    </row>
    <row r="1581">
      <c r="Z1581" s="254" t="n">
        <v>121880</v>
      </c>
      <c r="AA1581" s="254" t="inlineStr">
        <is>
          <t>Plantas medicinales y ornamentales</t>
        </is>
      </c>
      <c r="AB1581" s="254" t="n">
        <v>10</v>
      </c>
      <c r="AC1581" s="1637" t="n"/>
      <c r="AD1581" s="1094" t="n"/>
    </row>
    <row r="1582">
      <c r="Z1582" s="254" t="n">
        <v>110000</v>
      </c>
      <c r="AA1582" s="254" t="inlineStr">
        <is>
          <t>Producción semillas Cultivos C. C.</t>
        </is>
      </c>
      <c r="AB1582" s="254" t="n">
        <v>10</v>
      </c>
      <c r="AC1582" s="1637" t="n"/>
      <c r="AD1582" s="1094" t="n"/>
    </row>
    <row r="1583">
      <c r="Z1583" s="254" t="n">
        <v>121420</v>
      </c>
      <c r="AA1583" s="254" t="inlineStr">
        <is>
          <t>Remolacha</t>
        </is>
      </c>
      <c r="AB1583" s="254" t="n">
        <v>10</v>
      </c>
      <c r="AC1583" s="1637" t="n"/>
      <c r="AD1583" s="1094" t="n"/>
    </row>
    <row r="1584">
      <c r="Z1584" s="254" t="n">
        <v>121390</v>
      </c>
      <c r="AA1584" s="254" t="inlineStr">
        <is>
          <t>Repollo</t>
        </is>
      </c>
      <c r="AB1584" s="254" t="n">
        <v>10</v>
      </c>
      <c r="AC1584" s="1637" t="n"/>
      <c r="AD1584" s="1094" t="n"/>
    </row>
    <row r="1585">
      <c r="Z1585" s="254" t="n">
        <v>121580</v>
      </c>
      <c r="AA1585" s="254" t="inlineStr">
        <is>
          <t xml:space="preserve">Sandía </t>
        </is>
      </c>
      <c r="AB1585" s="254" t="n">
        <v>10</v>
      </c>
      <c r="AC1585" s="1637" t="n"/>
      <c r="AD1585" s="1094" t="n"/>
    </row>
    <row r="1586">
      <c r="Z1586" s="254" t="n">
        <v>111550</v>
      </c>
      <c r="AA1586" s="254" t="inlineStr">
        <is>
          <t xml:space="preserve">Sorgo </t>
        </is>
      </c>
      <c r="AB1586" s="254" t="n">
        <v>10</v>
      </c>
      <c r="AC1586" s="1637" t="n">
        <v>1450000</v>
      </c>
      <c r="AD1586" s="1094" t="n"/>
    </row>
    <row r="1587">
      <c r="Z1587" s="254" t="n">
        <v>111600</v>
      </c>
      <c r="AA1587" s="254" t="inlineStr">
        <is>
          <t xml:space="preserve">Soya </t>
        </is>
      </c>
      <c r="AB1587" s="254" t="n">
        <v>10</v>
      </c>
      <c r="AC1587" s="1637" t="n">
        <v>1900000</v>
      </c>
      <c r="AD1587" s="1094" t="n"/>
    </row>
    <row r="1588">
      <c r="Z1588" s="254" t="n">
        <v>121680</v>
      </c>
      <c r="AA1588" s="254" t="inlineStr">
        <is>
          <t>Tabaco negro</t>
        </is>
      </c>
      <c r="AB1588" s="254" t="n">
        <v>10</v>
      </c>
      <c r="AC1588" s="1637" t="n">
        <v>7500000</v>
      </c>
      <c r="AD1588" s="1094" t="n"/>
    </row>
    <row r="1589">
      <c r="Z1589" s="254" t="n">
        <v>121690</v>
      </c>
      <c r="AA1589" s="254" t="inlineStr">
        <is>
          <t>Tabaco rubio</t>
        </is>
      </c>
      <c r="AB1589" s="254" t="n">
        <v>10</v>
      </c>
      <c r="AC1589" s="1637" t="n">
        <v>8250000</v>
      </c>
      <c r="AD1589" s="1094" t="n"/>
    </row>
    <row r="1590">
      <c r="Z1590" s="254" t="n">
        <v>121450</v>
      </c>
      <c r="AA1590" s="254" t="inlineStr">
        <is>
          <t>Tomate</t>
        </is>
      </c>
      <c r="AB1590" s="254" t="n">
        <v>10</v>
      </c>
      <c r="AC1590" s="1637" t="n"/>
      <c r="AD1590" s="1094" t="n"/>
    </row>
    <row r="1591">
      <c r="Z1591" s="254" t="n">
        <v>111650</v>
      </c>
      <c r="AA1591" s="254" t="inlineStr">
        <is>
          <t>Trigo</t>
        </is>
      </c>
      <c r="AB1591" s="254" t="n">
        <v>10</v>
      </c>
      <c r="AC1591" s="1637" t="n"/>
      <c r="AD1591" s="1094" t="n"/>
    </row>
    <row r="1592">
      <c r="Z1592" s="254" t="n">
        <v>131200</v>
      </c>
      <c r="AA1592" s="254" t="inlineStr">
        <is>
          <t xml:space="preserve">Yuca </t>
        </is>
      </c>
      <c r="AB1592" s="254" t="n">
        <v>10</v>
      </c>
      <c r="AC1592" s="1637" t="n">
        <v>2100000</v>
      </c>
      <c r="AD1592" s="1094" t="n"/>
    </row>
    <row r="1593">
      <c r="Z1593" s="254" t="n">
        <v>121480</v>
      </c>
      <c r="AA1593" s="254" t="inlineStr">
        <is>
          <t>Zanahoria</t>
        </is>
      </c>
      <c r="AB1593" s="254" t="n">
        <v>10</v>
      </c>
      <c r="AC1593" s="1637" t="n"/>
      <c r="AD1593" s="1094" t="n"/>
    </row>
    <row r="1594">
      <c r="Z1594" s="254" t="n">
        <v>132250</v>
      </c>
      <c r="AA1594" s="254" t="inlineStr">
        <is>
          <t>Sostenimiento forestales</t>
        </is>
      </c>
      <c r="AB1594" s="254" t="n">
        <v>11</v>
      </c>
      <c r="AC1594" s="1637" t="n"/>
      <c r="AD1594" s="1094" t="n"/>
    </row>
    <row r="1595">
      <c r="Z1595" s="254" t="n">
        <v>132040</v>
      </c>
      <c r="AA1595" s="254" t="inlineStr">
        <is>
          <t>Sostenimiento de Banano</t>
        </is>
      </c>
      <c r="AB1595" s="254" t="n">
        <v>11</v>
      </c>
      <c r="AC1595" s="1637" t="n">
        <v>3750000</v>
      </c>
      <c r="AD1595" s="1094" t="n"/>
    </row>
    <row r="1596">
      <c r="Z1596" s="254" t="n">
        <v>133060</v>
      </c>
      <c r="AA1596" s="254" t="inlineStr">
        <is>
          <t>Ahuyama</t>
        </is>
      </c>
      <c r="AB1596" s="254" t="n">
        <v>11</v>
      </c>
      <c r="AC1596" s="1637" t="n"/>
      <c r="AD1596" s="1094" t="n"/>
    </row>
    <row r="1597">
      <c r="Z1597" s="254" t="n">
        <v>132050</v>
      </c>
      <c r="AA1597" s="254" t="inlineStr">
        <is>
          <t>Sostenimiento Cacao</t>
        </is>
      </c>
      <c r="AB1597" s="254" t="n">
        <v>11</v>
      </c>
      <c r="AC1597" s="1637" t="n"/>
      <c r="AD1597" s="1094" t="n"/>
    </row>
    <row r="1598">
      <c r="Z1598" s="254" t="n">
        <v>132220</v>
      </c>
      <c r="AA1598" s="254" t="inlineStr">
        <is>
          <t>Sostenimiento caña de azúcar</t>
        </is>
      </c>
      <c r="AB1598" s="254" t="n">
        <v>11</v>
      </c>
      <c r="AC1598" s="1637" t="n">
        <v>3100000</v>
      </c>
      <c r="AD1598" s="1094" t="n"/>
    </row>
    <row r="1599">
      <c r="Z1599" s="254" t="n">
        <v>132200</v>
      </c>
      <c r="AA1599" s="254" t="inlineStr">
        <is>
          <t>Sostenimiento caña panelera</t>
        </is>
      </c>
      <c r="AB1599" s="254" t="n">
        <v>11</v>
      </c>
      <c r="AC1599" s="1637" t="n"/>
      <c r="AD1599" s="1094" t="n"/>
    </row>
    <row r="1600">
      <c r="Z1600" s="254" t="n">
        <v>133070</v>
      </c>
      <c r="AA1600" s="254" t="inlineStr">
        <is>
          <t>Apio</t>
        </is>
      </c>
      <c r="AB1600" s="254" t="n">
        <v>11</v>
      </c>
      <c r="AC1600" s="1637" t="n"/>
      <c r="AD1600" s="1094" t="n"/>
    </row>
    <row r="1601">
      <c r="Z1601" s="254" t="n">
        <v>132060</v>
      </c>
      <c r="AA1601" s="254" t="inlineStr">
        <is>
          <t>Sostenimiento Caucho</t>
        </is>
      </c>
      <c r="AB1601" s="254" t="n">
        <v>11</v>
      </c>
      <c r="AC1601" s="1637" t="n"/>
      <c r="AD1601" s="1094" t="n"/>
    </row>
    <row r="1602">
      <c r="Z1602" s="254" t="n">
        <v>133080</v>
      </c>
      <c r="AA1602" s="254" t="inlineStr">
        <is>
          <t>Brócoli</t>
        </is>
      </c>
      <c r="AB1602" s="254" t="n">
        <v>11</v>
      </c>
      <c r="AC1602" s="1637" t="n"/>
      <c r="AD1602" s="1094" t="n"/>
    </row>
    <row r="1603">
      <c r="Z1603" s="254" t="n">
        <v>133090</v>
      </c>
      <c r="AA1603" s="254" t="inlineStr">
        <is>
          <t>Calabaza</t>
        </is>
      </c>
      <c r="AB1603" s="254" t="n">
        <v>11</v>
      </c>
      <c r="AC1603" s="1637" t="n"/>
      <c r="AD1603" s="1094" t="n"/>
    </row>
    <row r="1604">
      <c r="Z1604" s="254" t="n">
        <v>132420</v>
      </c>
      <c r="AA1604" s="254" t="inlineStr">
        <is>
          <t>Frutales perennes - Sostenimiento-</t>
        </is>
      </c>
      <c r="AB1604" s="254" t="n">
        <v>11</v>
      </c>
      <c r="AC1604" s="1637" t="n"/>
      <c r="AD1604" s="1094" t="n"/>
    </row>
    <row r="1605">
      <c r="Z1605" s="254" t="n">
        <v>134000</v>
      </c>
      <c r="AA1605" s="254" t="inlineStr">
        <is>
          <t>Coliflor</t>
        </is>
      </c>
      <c r="AB1605" s="254" t="n">
        <v>11</v>
      </c>
      <c r="AC1605" s="1637" t="n"/>
      <c r="AD1605" s="1094" t="n"/>
    </row>
    <row r="1606">
      <c r="Z1606" s="254" t="n">
        <v>131400</v>
      </c>
      <c r="AA1606" s="254" t="inlineStr">
        <is>
          <t>Otros cultivos perennes - Sostenimiento</t>
        </is>
      </c>
      <c r="AB1606" s="254" t="n">
        <v>11</v>
      </c>
      <c r="AC1606" s="1637" t="n"/>
      <c r="AD1606" s="1094" t="n"/>
    </row>
    <row r="1607">
      <c r="Z1607" s="254" t="n">
        <v>134010</v>
      </c>
      <c r="AA1607" s="254" t="inlineStr">
        <is>
          <t>Pimentón</t>
        </is>
      </c>
      <c r="AB1607" s="254" t="n">
        <v>11</v>
      </c>
      <c r="AC1607" s="1637" t="n"/>
      <c r="AD1607" s="1094" t="n"/>
    </row>
    <row r="1608">
      <c r="Z1608" s="254" t="n">
        <v>132150</v>
      </c>
      <c r="AA1608" s="254" t="inlineStr">
        <is>
          <t>Sostenimiento palma de aceite</t>
        </is>
      </c>
      <c r="AB1608" s="254" t="n">
        <v>11</v>
      </c>
      <c r="AC1608" s="1637" t="n"/>
      <c r="AD1608" s="1094" t="n"/>
    </row>
    <row r="1609">
      <c r="Z1609" s="254" t="n">
        <v>132600</v>
      </c>
      <c r="AA1609" s="254" t="inlineStr">
        <is>
          <t>Sostenimiento Pastos y forrajes</t>
        </is>
      </c>
      <c r="AB1609" s="254" t="n">
        <v>11</v>
      </c>
      <c r="AC1609" s="1637" t="n"/>
      <c r="AD1609" s="1094" t="n"/>
    </row>
    <row r="1610">
      <c r="Z1610" s="254" t="n">
        <v>133010</v>
      </c>
      <c r="AA1610" s="254" t="inlineStr">
        <is>
          <t>Plátano - Sostenimiento-</t>
        </is>
      </c>
      <c r="AB1610" s="254" t="n">
        <v>11</v>
      </c>
      <c r="AC1610" s="1637" t="n"/>
      <c r="AD1610" s="1094" t="n"/>
    </row>
    <row r="1611">
      <c r="Z1611" s="254" t="n">
        <v>132270</v>
      </c>
      <c r="AA1611" s="254" t="inlineStr">
        <is>
          <t>Viveros</t>
        </is>
      </c>
      <c r="AB1611" s="254" t="n">
        <v>11</v>
      </c>
      <c r="AC1611" s="1637" t="n"/>
      <c r="AD1611" s="1094" t="n"/>
    </row>
    <row r="1612">
      <c r="Z1612" s="254" t="n">
        <v>234050</v>
      </c>
      <c r="AA1612" s="254" t="inlineStr">
        <is>
          <t>Avicultura de engorde</t>
        </is>
      </c>
      <c r="AB1612" s="254" t="n">
        <v>11</v>
      </c>
      <c r="AC1612" s="1637" t="n">
        <v>7000</v>
      </c>
      <c r="AD1612" s="1094" t="n"/>
    </row>
    <row r="1613">
      <c r="Z1613" s="254" t="n">
        <v>237280</v>
      </c>
      <c r="AA1613" s="254" t="inlineStr">
        <is>
          <t>Sostnimiento ceba bovina</t>
        </is>
      </c>
      <c r="AB1613" s="254" t="n">
        <v>11</v>
      </c>
      <c r="AC1613" s="1637" t="n">
        <v>950000</v>
      </c>
      <c r="AD1613" s="1094" t="n"/>
    </row>
    <row r="1614">
      <c r="Z1614" s="254" t="n">
        <v>234220</v>
      </c>
      <c r="AA1614" s="254" t="inlineStr">
        <is>
          <t>Codornices huevos</t>
        </is>
      </c>
      <c r="AB1614" s="254" t="n">
        <v>11</v>
      </c>
      <c r="AC1614" s="1637" t="n"/>
      <c r="AD1614" s="1094" t="n"/>
    </row>
    <row r="1615">
      <c r="Z1615" s="254" t="n">
        <v>235100</v>
      </c>
      <c r="AA1615" s="254" t="inlineStr">
        <is>
          <t>Compra de conejos y curíes</t>
        </is>
      </c>
      <c r="AB1615" s="254" t="n">
        <v>11</v>
      </c>
      <c r="AC1615" s="1637" t="n"/>
      <c r="AD1615" s="1094" t="n"/>
    </row>
    <row r="1616">
      <c r="Z1616" s="254" t="n">
        <v>237050</v>
      </c>
      <c r="AA1616" s="254" t="inlineStr">
        <is>
          <t>Sostenimiento de bovinos Cría y doble propósito</t>
        </is>
      </c>
      <c r="AB1616" s="254" t="n">
        <v>11</v>
      </c>
      <c r="AC1616" s="1637" t="n">
        <v>600000</v>
      </c>
      <c r="AD1616" s="1094" t="n"/>
    </row>
    <row r="1617">
      <c r="Z1617" s="254" t="n">
        <v>237060</v>
      </c>
      <c r="AA1617" s="254" t="inlineStr">
        <is>
          <t>Sostenimienyo bovinos Leche y Bufalinos</t>
        </is>
      </c>
      <c r="AB1617" s="254" t="n">
        <v>11</v>
      </c>
      <c r="AC1617" s="1637" t="n">
        <v>1000000</v>
      </c>
      <c r="AD1617" s="1094" t="n"/>
    </row>
    <row r="1618">
      <c r="Z1618" s="254" t="n">
        <v>234100</v>
      </c>
      <c r="AA1618" s="254" t="inlineStr">
        <is>
          <t>Avicultura huevos</t>
        </is>
      </c>
      <c r="AB1618" s="254" t="n">
        <v>11</v>
      </c>
      <c r="AC1618" s="1637" t="n">
        <v>17000</v>
      </c>
      <c r="AD1618" s="1094" t="n"/>
    </row>
    <row r="1619">
      <c r="Z1619" s="254" t="n">
        <v>234230</v>
      </c>
      <c r="AA1619" s="254" t="inlineStr">
        <is>
          <t>Sostenimiento especies menores y zoocría</t>
        </is>
      </c>
      <c r="AB1619" s="254" t="n">
        <v>11</v>
      </c>
      <c r="AC1619" s="1637" t="n"/>
      <c r="AD1619" s="1094" t="n"/>
    </row>
    <row r="1620">
      <c r="Z1620" s="254" t="n">
        <v>235050</v>
      </c>
      <c r="AA1620" s="254" t="inlineStr">
        <is>
          <t>Porcinos ceba</t>
        </is>
      </c>
      <c r="AB1620" s="254" t="n">
        <v>11</v>
      </c>
      <c r="AC1620" s="1637" t="n">
        <v>450000</v>
      </c>
      <c r="AD1620" s="1094" t="n"/>
    </row>
    <row r="1621">
      <c r="Z1621" s="254" t="n">
        <v>237300</v>
      </c>
      <c r="AA1621" s="254" t="inlineStr">
        <is>
          <t xml:space="preserve">Sostenimiento de Porcinos </t>
        </is>
      </c>
      <c r="AB1621" s="254" t="n">
        <v>11</v>
      </c>
      <c r="AC1621" s="1637" t="n">
        <v>900000</v>
      </c>
      <c r="AD1621" s="1094" t="n"/>
    </row>
    <row r="1622">
      <c r="Z1622" s="254" t="n">
        <v>237290</v>
      </c>
      <c r="AA1622" s="254" t="inlineStr">
        <is>
          <t>Sostenimiento de equinos, asnales y mulares</t>
        </is>
      </c>
      <c r="AB1622" s="254" t="n">
        <v>11</v>
      </c>
      <c r="AC1622" s="1637" t="n"/>
      <c r="AD1622" s="1094" t="n"/>
    </row>
    <row r="1623">
      <c r="Z1623" s="254" t="n">
        <v>237350</v>
      </c>
      <c r="AA1623" s="254" t="inlineStr">
        <is>
          <t>Sostenimiento acuicultura engorde</t>
        </is>
      </c>
      <c r="AB1623" s="254" t="n">
        <v>11</v>
      </c>
      <c r="AC1623" s="1637" t="n"/>
      <c r="AD1623" s="1094" t="n"/>
    </row>
    <row r="1624">
      <c r="Z1624" s="254" t="n">
        <v>237400</v>
      </c>
      <c r="AA1624" s="254" t="inlineStr">
        <is>
          <t>Sostenimiento Pesca</t>
        </is>
      </c>
      <c r="AB1624" s="254" t="n">
        <v>11</v>
      </c>
      <c r="AC1624" s="1637" t="n"/>
      <c r="AD1624" s="1094" t="n"/>
    </row>
    <row r="1625">
      <c r="Z1625" s="254" t="n">
        <v>160000</v>
      </c>
      <c r="AA1625" s="254" t="inlineStr">
        <is>
          <t xml:space="preserve">Capital de Trabajo Unidad Productiva Campesina </t>
        </is>
      </c>
      <c r="AB1625" s="254" t="n">
        <v>11</v>
      </c>
      <c r="AC1625" s="1637" t="n"/>
      <c r="AD1625" s="1094" t="n"/>
    </row>
    <row r="1626">
      <c r="Z1626" s="254" t="n">
        <v>165000</v>
      </c>
      <c r="AA1626" s="254" t="inlineStr">
        <is>
          <t xml:space="preserve">Capital de Trabajo Microcrédito rural </t>
        </is>
      </c>
      <c r="AB1626" s="254" t="n">
        <v>11</v>
      </c>
      <c r="AC1626" s="1637" t="n"/>
      <c r="AD1626" s="1094" t="n"/>
    </row>
    <row r="1627">
      <c r="Z1627" s="638" t="n">
        <v>307016</v>
      </c>
      <c r="AA1627" s="638" t="inlineStr">
        <is>
          <t>Anticipo a productores por parte de  los comercializadores</t>
        </is>
      </c>
      <c r="AB1627" s="638" t="n">
        <v>12</v>
      </c>
      <c r="AC1627" s="1638" t="n"/>
      <c r="AD1627" s="640" t="inlineStr">
        <is>
          <t>Los comercializadores que cuenten con contratos de producción formalizados podrán acceder a la financiación de anticipos dirigidos a los productores, este destino está dirigido a quienes realicen este tipo de anticipos a los productores.
Cuando se requiera financiación para efectuar anticipos a productores, los solicitantes deberán soportar su solicitud con la relación de productores agropecuarios con quienes se tengan contratos de producción formalizados y a los cuales se les ha entregado anticipos para sus unidades productivas. Esta certificación debe ser expedida por el representante legal y los contratos deberán ser conservados por el intermediario financiero.</t>
        </is>
      </c>
    </row>
    <row r="1628">
      <c r="Z1628" s="638" t="n">
        <v>206014</v>
      </c>
      <c r="AA1628" s="638" t="inlineStr">
        <is>
          <t>Anticipo a productores por parte de los transformadores</t>
        </is>
      </c>
      <c r="AB1628" s="638" t="n">
        <v>12</v>
      </c>
      <c r="AC1628" s="1638" t="n"/>
      <c r="AD1628" s="640" t="inlineStr">
        <is>
          <t>Los transformadores que cuenten con contratos de producción formalizados podrán acceder a la financiación de anticipos dirigidos a los productores, este destino está dirigido a quienes realicen este tipo de anticipos a los productores.
Cuando se requiera financiación para efectuar anticipos a productores, los solicitantes deberán soportar su solicitud con la relación de productores agropecuarios con quienes se tengan contratos de producción formalizados y a los cuales se les ha entregado anticipos para sus unidades productivas. Esta certificación debe ser expedida por el representante legal, y los contratos deberán ser conservados por el intermediario financiero.</t>
        </is>
      </c>
    </row>
    <row r="1629">
      <c r="Y1629" s="293" t="inlineStr">
        <is>
          <t>nuevo rubro circular 4 de 2022</t>
        </is>
      </c>
      <c r="Z1629" s="655" t="n">
        <v>206015</v>
      </c>
      <c r="AA1629" s="655" t="inlineStr">
        <is>
          <t>Compra de materia prima e insumos nacionales para proyectos para la transformación agropecuaria</t>
        </is>
      </c>
      <c r="AB1629" s="638" t="n">
        <v>12</v>
      </c>
      <c r="AC1629" s="1638" t="n"/>
      <c r="AD1629" s="640" t="inlineStr">
        <is>
          <t xml:space="preserve">Comprenden la financiación de los costos operativos y de funcionamiento en los que incurren quienes desarrollan procesos de transformación en el sector agropecuario, entre los que se cuentan salarios, alquileres, pago de servicios, compra de suministros, y todos aquellos relacionados con el adecuado funcionamiento del negocio. </t>
        </is>
      </c>
    </row>
    <row r="1630">
      <c r="Y1630" s="293" t="inlineStr">
        <is>
          <t>nuevo rubro circular 4 de 2022</t>
        </is>
      </c>
      <c r="Z1630" s="655" t="n">
        <v>307028</v>
      </c>
      <c r="AA1630" s="655" t="inlineStr">
        <is>
          <t>Compra de productos nacionales para proyectos para la comercialización agropecuaria.</t>
        </is>
      </c>
      <c r="AB1630" s="638" t="n">
        <v>12</v>
      </c>
      <c r="AC1630" s="1638" t="n"/>
      <c r="AD1630" s="640" t="inlineStr">
        <is>
          <t>Comprenden la financiación de los costos operativos y de funcionamiento en los que incurren quienes desarrollan labores de comercialización en el sector agropecuario, entre los que se cuentan salarios, alquileres, pago de servicios, compra de suministros, y todos aquellos relacionados con el adecuado funcionamiento del negocio.</t>
        </is>
      </c>
    </row>
    <row r="1631">
      <c r="Z1631" s="638" t="n">
        <v>307010</v>
      </c>
      <c r="AA1631" s="638" t="inlineStr">
        <is>
          <t>Comercialización de ganado</t>
        </is>
      </c>
      <c r="AB1631" s="638" t="n">
        <v>12</v>
      </c>
      <c r="AC1631" s="1638" t="n"/>
      <c r="AD1631" s="640" t="n"/>
    </row>
    <row r="1632" ht="22.5" customHeight="1">
      <c r="Y1632" s="293" t="inlineStr">
        <is>
          <t>nuevo rubro circular 4 de 2022</t>
        </is>
      </c>
      <c r="Z1632" s="655" t="n">
        <v>408011</v>
      </c>
      <c r="AA1632" s="656" t="inlineStr">
        <is>
          <t>Compra de productos, insumos y servicios para proyectos para la prestación directa de labores y servicios de apoyo para la producción agropecuaria.</t>
        </is>
      </c>
      <c r="AB1632" s="638" t="n">
        <v>13</v>
      </c>
      <c r="AC1632" s="1638" t="n"/>
      <c r="AD1632" s="640" t="inlineStr">
        <is>
          <t>Comprenden la financiación de los costos operativos y de funcionamiento en los que incurren los prestadores de servicios de apoyo al eslabón de la producción, entre los que se cuentan salarios, alquileres, pago de servicios, compra de suministros, y todos aquellos relacionados con la adecuada prestación de estos servicios.</t>
        </is>
      </c>
    </row>
    <row r="1633">
      <c r="Y1633" s="293" t="inlineStr">
        <is>
          <t>nuevo rubro circular 4 de 2022</t>
        </is>
      </c>
      <c r="Z1633" s="655" t="n">
        <v>408012</v>
      </c>
      <c r="AA1633" s="655" t="inlineStr">
        <is>
          <t>Compra de productos, insumos y servicios para proyectos para la prestación directa de labores y servicios de apoyo a la transformación agropecuaria</t>
        </is>
      </c>
      <c r="AB1633" s="638" t="n">
        <v>13</v>
      </c>
      <c r="AC1633" s="1638" t="n"/>
      <c r="AD1633" s="640" t="inlineStr">
        <is>
          <t>Comprenden la financiación de los costos operativos y de funcionamiento en los que incurren los prestadores de servicios de apoyo al eslabón de la transformación agropecuaria, entre los que se cuentan salarios, pago de servicios públicos, compra de suministros y todos aquellos relacionados con su actividad principal de apoyo a
la transformación.</t>
        </is>
      </c>
    </row>
    <row r="1634">
      <c r="Y1634" s="293" t="inlineStr">
        <is>
          <t>nuevo rubro circular 4 de 2022</t>
        </is>
      </c>
      <c r="Z1634" s="655" t="n">
        <v>408013</v>
      </c>
      <c r="AA1634" s="655" t="inlineStr">
        <is>
          <t>Compra de productos, insumos y servicios para proyectos para la prestación directa de labores y servicios de apoyo a la comercialización agropecuaria</t>
        </is>
      </c>
      <c r="AB1634" s="638" t="n">
        <v>13</v>
      </c>
      <c r="AC1634" s="1638" t="n"/>
      <c r="AD1634" s="640" t="inlineStr">
        <is>
          <t>Comprenden la financiación de los costos operativos en los que incurren los prestadores de servicios de apoyo al eslabón de la comercialización agropecuaria, entre los que se cuentan salarios, pago de servicios públicos, compra de suministros y todos aquellos relacionados con su actividad principal de apoyo a la comercialización de productos agropecuarios.</t>
        </is>
      </c>
    </row>
    <row r="1635">
      <c r="Z1635" s="254" t="n">
        <v>900004</v>
      </c>
      <c r="AA1635" s="254" t="inlineStr">
        <is>
          <t>Comercialización de metales y piedras preciosas</t>
        </is>
      </c>
      <c r="AB1635" s="254" t="n">
        <v>14</v>
      </c>
      <c r="AC1635" s="1637" t="n"/>
      <c r="AD1635" s="1094" t="n"/>
    </row>
    <row r="1636">
      <c r="Z1636" s="254" t="n">
        <v>900006</v>
      </c>
      <c r="AA1636" s="254" t="inlineStr">
        <is>
          <t>Extracción y comercialización minera capital de trabajo</t>
        </is>
      </c>
      <c r="AB1636" s="254" t="n">
        <v>14</v>
      </c>
      <c r="AC1636" s="1637" t="n"/>
      <c r="AD1636" s="1094" t="n"/>
    </row>
    <row r="1637">
      <c r="Z1637" s="254" t="n">
        <v>900001</v>
      </c>
      <c r="AA1637" s="254" t="inlineStr">
        <is>
          <t>Producción y comercialización de artesanías</t>
        </is>
      </c>
      <c r="AB1637" s="254" t="n">
        <v>14</v>
      </c>
      <c r="AC1637" s="1637" t="n"/>
      <c r="AD1637" s="1094" t="n"/>
    </row>
    <row r="1638">
      <c r="Z1638" s="254" t="n">
        <v>900005</v>
      </c>
      <c r="AA1638" s="254" t="inlineStr">
        <is>
          <t>Turismo rural capital de trabajo</t>
        </is>
      </c>
      <c r="AB1638" s="254" t="n">
        <v>14</v>
      </c>
      <c r="AC1638" s="1637" t="n"/>
      <c r="AD1638" s="1094" t="n"/>
    </row>
    <row r="1639">
      <c r="Z1639" s="254" t="n">
        <v>632301</v>
      </c>
      <c r="AA1639" s="254" t="inlineStr">
        <is>
          <t xml:space="preserve">Factoring Agropecuario </t>
        </is>
      </c>
      <c r="AB1639" s="254" t="n">
        <v>14</v>
      </c>
      <c r="AC1639" s="1637" t="n"/>
      <c r="AD1639" s="1094" t="n"/>
    </row>
    <row r="1640">
      <c r="Z1640" s="254" t="n">
        <v>141420</v>
      </c>
      <c r="AA1640" s="254" t="inlineStr">
        <is>
          <t>Banano</t>
        </is>
      </c>
      <c r="AB1640" s="254" t="n">
        <v>30</v>
      </c>
      <c r="AC1640" s="1637" t="n"/>
      <c r="AD1640" s="1094" t="n"/>
    </row>
    <row r="1641">
      <c r="Z1641" s="254" t="n">
        <v>141421</v>
      </c>
      <c r="AA1641" s="254" t="inlineStr">
        <is>
          <t>Renovación de banano</t>
        </is>
      </c>
      <c r="AB1641" s="254" t="n">
        <v>30</v>
      </c>
      <c r="AC1641" s="1637" t="n"/>
      <c r="AD1641" s="1094" t="n"/>
    </row>
    <row r="1642">
      <c r="Z1642" s="254" t="n">
        <v>141090</v>
      </c>
      <c r="AA1642" s="254" t="inlineStr">
        <is>
          <t>Caña de azúcar</t>
        </is>
      </c>
      <c r="AB1642" s="254" t="n">
        <v>30</v>
      </c>
      <c r="AC1642" s="1637" t="n"/>
      <c r="AD1642" s="1094" t="n"/>
    </row>
    <row r="1643">
      <c r="Z1643" s="254" t="n">
        <v>141060</v>
      </c>
      <c r="AA1643" s="254" t="inlineStr">
        <is>
          <t xml:space="preserve">Caña panelera </t>
        </is>
      </c>
      <c r="AB1643" s="254" t="n">
        <v>30</v>
      </c>
      <c r="AC1643" s="1637" t="n"/>
      <c r="AD1643" s="1094" t="n"/>
    </row>
    <row r="1644">
      <c r="Z1644" s="254" t="n">
        <v>151350</v>
      </c>
      <c r="AA1644" s="254" t="inlineStr">
        <is>
          <t>Curuba</t>
        </is>
      </c>
      <c r="AB1644" s="254" t="n">
        <v>30</v>
      </c>
      <c r="AC1644" s="1637" t="n"/>
      <c r="AD1644" s="1094" t="n"/>
    </row>
    <row r="1645">
      <c r="Z1645" s="254" t="n">
        <v>134020</v>
      </c>
      <c r="AA1645" s="254" t="inlineStr">
        <is>
          <t>Quniua</t>
        </is>
      </c>
      <c r="AB1645" s="254" t="n">
        <v>11</v>
      </c>
      <c r="AC1645" s="1637" t="n"/>
      <c r="AD1645" s="1094" t="n"/>
    </row>
    <row r="1646">
      <c r="Z1646" s="254" t="n">
        <v>151640</v>
      </c>
      <c r="AA1646" s="254" t="inlineStr">
        <is>
          <t>Granadilla</t>
        </is>
      </c>
      <c r="AB1646" s="254" t="n">
        <v>30</v>
      </c>
      <c r="AC1646" s="1637" t="n"/>
      <c r="AD1646" s="1094" t="n"/>
    </row>
    <row r="1647">
      <c r="Z1647" s="254" t="n">
        <v>151930</v>
      </c>
      <c r="AA1647" s="254" t="inlineStr">
        <is>
          <t>Papayuela</t>
        </is>
      </c>
      <c r="AB1647" s="254" t="n">
        <v>30</v>
      </c>
      <c r="AC1647" s="1637" t="n"/>
      <c r="AD1647" s="1094" t="n"/>
    </row>
    <row r="1648">
      <c r="Z1648" s="254" t="n">
        <v>141600</v>
      </c>
      <c r="AA1648" s="254" t="inlineStr">
        <is>
          <t>Flores</t>
        </is>
      </c>
      <c r="AB1648" s="254" t="n">
        <v>30</v>
      </c>
      <c r="AC1648" s="1637" t="n"/>
      <c r="AD1648" s="1094" t="n"/>
    </row>
    <row r="1649">
      <c r="Z1649" s="254" t="n">
        <v>151360</v>
      </c>
      <c r="AA1649" s="254" t="inlineStr">
        <is>
          <t>Lulo</t>
        </is>
      </c>
      <c r="AB1649" s="254" t="n">
        <v>30</v>
      </c>
      <c r="AC1649" s="1637" t="n"/>
      <c r="AD1649" s="1094" t="n"/>
    </row>
    <row r="1650">
      <c r="Z1650" s="254" t="n">
        <v>151950</v>
      </c>
      <c r="AA1650" s="254" t="inlineStr">
        <is>
          <t>Arándano</t>
        </is>
      </c>
      <c r="AB1650" s="254" t="n">
        <v>30</v>
      </c>
      <c r="AC1650" s="1637" t="n"/>
      <c r="AD1650" s="1094" t="n"/>
    </row>
    <row r="1651">
      <c r="Z1651" s="254" t="n">
        <v>151370</v>
      </c>
      <c r="AA1651" s="254" t="inlineStr">
        <is>
          <t>Maracuyá</t>
        </is>
      </c>
      <c r="AB1651" s="254" t="n">
        <v>30</v>
      </c>
      <c r="AC1651" s="1637" t="n"/>
      <c r="AD1651" s="1094" t="n"/>
    </row>
    <row r="1652">
      <c r="Z1652" s="254" t="n">
        <v>151910</v>
      </c>
      <c r="AA1652" s="254" t="inlineStr">
        <is>
          <t>Cholupa</t>
        </is>
      </c>
      <c r="AB1652" s="254" t="n">
        <v>30</v>
      </c>
      <c r="AC1652" s="1637" t="n"/>
      <c r="AD1652" s="1094" t="n"/>
    </row>
    <row r="1653">
      <c r="Z1653" s="254" t="n">
        <v>151630</v>
      </c>
      <c r="AA1653" s="254" t="inlineStr">
        <is>
          <t>Gulupa</t>
        </is>
      </c>
      <c r="AB1653" s="254" t="n">
        <v>30</v>
      </c>
      <c r="AC1653" s="1637" t="n"/>
      <c r="AD1653" s="1094" t="n"/>
    </row>
    <row r="1654">
      <c r="Z1654" s="254" t="n">
        <v>151380</v>
      </c>
      <c r="AA1654" s="254" t="inlineStr">
        <is>
          <t>Mora</t>
        </is>
      </c>
      <c r="AB1654" s="254" t="n">
        <v>30</v>
      </c>
      <c r="AC1654" s="1637" t="n"/>
      <c r="AD1654" s="1094" t="n"/>
    </row>
    <row r="1655">
      <c r="Z1655" s="254" t="n">
        <v>151940</v>
      </c>
      <c r="AA1655" s="254" t="inlineStr">
        <is>
          <t>Mangostino</t>
        </is>
      </c>
      <c r="AB1655" s="254" t="n">
        <v>30</v>
      </c>
      <c r="AC1655" s="1637" t="n"/>
      <c r="AD1655" s="1094" t="n"/>
    </row>
    <row r="1656">
      <c r="Z1656" s="254" t="n">
        <v>151760</v>
      </c>
      <c r="AA1656" s="254" t="inlineStr">
        <is>
          <t>Morera</t>
        </is>
      </c>
      <c r="AB1656" s="254" t="n">
        <v>30</v>
      </c>
      <c r="AC1656" s="1637" t="n"/>
      <c r="AD1656" s="1094" t="n"/>
    </row>
    <row r="1657">
      <c r="Z1657" s="254" t="n">
        <v>144000</v>
      </c>
      <c r="AA1657" s="254" t="inlineStr">
        <is>
          <t xml:space="preserve">Otros cultivos mediano rendimiento </t>
        </is>
      </c>
      <c r="AB1657" s="254" t="n">
        <v>30</v>
      </c>
      <c r="AC1657" s="1637" t="n"/>
      <c r="AD1657" s="1094" t="n"/>
    </row>
    <row r="1658">
      <c r="Z1658" s="254" t="n">
        <v>151390</v>
      </c>
      <c r="AA1658" s="254" t="inlineStr">
        <is>
          <t>Papaya</t>
        </is>
      </c>
      <c r="AB1658" s="254" t="n">
        <v>30</v>
      </c>
      <c r="AC1658" s="1637" t="n"/>
      <c r="AD1658" s="1094" t="n"/>
    </row>
    <row r="1659">
      <c r="Z1659" s="254" t="n">
        <v>141280</v>
      </c>
      <c r="AA1659" s="254" t="inlineStr">
        <is>
          <t>Piña</t>
        </is>
      </c>
      <c r="AB1659" s="254" t="n">
        <v>30</v>
      </c>
      <c r="AC1659" s="1637" t="n"/>
      <c r="AD1659" s="1094" t="n"/>
    </row>
    <row r="1660">
      <c r="Z1660" s="254" t="n">
        <v>141430</v>
      </c>
      <c r="AA1660" s="254" t="inlineStr">
        <is>
          <t>Plátano</t>
        </is>
      </c>
      <c r="AB1660" s="254" t="n">
        <v>30</v>
      </c>
      <c r="AC1660" s="1637" t="n"/>
      <c r="AD1660" s="1094" t="n"/>
    </row>
    <row r="1661">
      <c r="Z1661" s="254" t="n">
        <v>141550</v>
      </c>
      <c r="AA1661" s="254" t="inlineStr">
        <is>
          <t>Tomate de árbol</t>
        </is>
      </c>
      <c r="AB1661" s="254" t="n">
        <v>30</v>
      </c>
      <c r="AC1661" s="1637" t="n"/>
      <c r="AD1661" s="1094" t="n"/>
    </row>
    <row r="1662">
      <c r="Z1662" s="254" t="n">
        <v>151620</v>
      </c>
      <c r="AA1662" s="254" t="inlineStr">
        <is>
          <t>Uchuva</t>
        </is>
      </c>
      <c r="AB1662" s="254" t="n">
        <v>30</v>
      </c>
      <c r="AC1662" s="1637" t="n"/>
      <c r="AD1662" s="1094" t="n"/>
    </row>
    <row r="1663">
      <c r="Z1663" s="254" t="n">
        <v>152000</v>
      </c>
      <c r="AA1663" s="254" t="inlineStr">
        <is>
          <t>Aguacate Hass</t>
        </is>
      </c>
      <c r="AB1663" s="254" t="n">
        <v>30</v>
      </c>
      <c r="AC1663" s="1637" t="n"/>
      <c r="AD1663" s="1094" t="n"/>
    </row>
    <row r="1664">
      <c r="Z1664" s="254" t="n">
        <v>151310</v>
      </c>
      <c r="AA1664" s="254" t="inlineStr">
        <is>
          <t>Aguacate</t>
        </is>
      </c>
      <c r="AB1664" s="254" t="n">
        <v>30</v>
      </c>
      <c r="AC1664" s="1637" t="n"/>
      <c r="AD1664" s="1094" t="n"/>
    </row>
    <row r="1665">
      <c r="Z1665" s="254" t="n">
        <v>151320</v>
      </c>
      <c r="AA1665" s="254" t="inlineStr">
        <is>
          <t>Badea</t>
        </is>
      </c>
      <c r="AB1665" s="254" t="n">
        <v>30</v>
      </c>
      <c r="AC1665" s="1637" t="n"/>
      <c r="AD1665" s="1094" t="n"/>
    </row>
    <row r="1666">
      <c r="Z1666" s="254" t="n">
        <v>151050</v>
      </c>
      <c r="AA1666" s="254" t="inlineStr">
        <is>
          <t>Cacao</t>
        </is>
      </c>
      <c r="AB1666" s="254" t="n">
        <v>30</v>
      </c>
      <c r="AC1666" s="1637" t="n"/>
      <c r="AD1666" s="1094" t="n"/>
    </row>
    <row r="1667">
      <c r="Z1667" s="254" t="n">
        <v>151051</v>
      </c>
      <c r="AA1667" s="254" t="inlineStr">
        <is>
          <t>Renovación cacao</t>
        </is>
      </c>
      <c r="AB1667" s="254" t="n">
        <v>30</v>
      </c>
      <c r="AC1667" s="1637" t="n"/>
      <c r="AD1667" s="1094" t="n"/>
    </row>
    <row r="1668">
      <c r="Z1668" s="254" t="n">
        <v>151052</v>
      </c>
      <c r="AA1668" s="254" t="inlineStr">
        <is>
          <t>Renovación cultivos envejecidos de cacao</t>
        </is>
      </c>
      <c r="AB1668" s="254" t="n">
        <v>30</v>
      </c>
      <c r="AC1668" s="1637" t="n"/>
      <c r="AD1668" s="1094" t="n"/>
    </row>
    <row r="1669">
      <c r="Z1669" s="254" t="n">
        <v>141100</v>
      </c>
      <c r="AA1669" s="254" t="inlineStr">
        <is>
          <t xml:space="preserve">Café </t>
        </is>
      </c>
      <c r="AB1669" s="254" t="n">
        <v>30</v>
      </c>
      <c r="AC1669" s="1637" t="n"/>
      <c r="AD1669" s="1094" t="n"/>
    </row>
    <row r="1670">
      <c r="Z1670" s="254" t="n">
        <v>132310</v>
      </c>
      <c r="AA1670" s="254" t="inlineStr">
        <is>
          <t>Sostenimiento café</t>
        </is>
      </c>
      <c r="AB1670" s="254" t="n">
        <v>11</v>
      </c>
      <c r="AC1670" s="1637" t="n"/>
      <c r="AD1670" s="1094" t="n"/>
    </row>
    <row r="1671">
      <c r="Z1671" s="254" t="n">
        <v>141101</v>
      </c>
      <c r="AA1671" s="254" t="inlineStr">
        <is>
          <t>Renovación café por siembra</t>
        </is>
      </c>
      <c r="AB1671" s="254" t="n">
        <v>30</v>
      </c>
      <c r="AC1671" s="1637" t="n"/>
      <c r="AD1671" s="1094" t="n"/>
    </row>
    <row r="1672">
      <c r="Z1672" s="254" t="n">
        <v>141150</v>
      </c>
      <c r="AA1672" s="254" t="inlineStr">
        <is>
          <t>Renovación cafetales envejecidos</t>
        </is>
      </c>
      <c r="AB1672" s="254" t="n">
        <v>30</v>
      </c>
      <c r="AC1672" s="1637" t="n"/>
      <c r="AD1672" s="1094" t="n"/>
    </row>
    <row r="1673">
      <c r="Z1673" s="254" t="n">
        <v>141525</v>
      </c>
      <c r="AA1673" s="254" t="inlineStr">
        <is>
          <t>Renovación café por zoca</t>
        </is>
      </c>
      <c r="AB1673" s="254" t="n">
        <v>30</v>
      </c>
      <c r="AC1673" s="1637" t="n"/>
      <c r="AD1673" s="1094" t="n"/>
    </row>
    <row r="1674">
      <c r="Z1674" s="254" t="n">
        <v>142000</v>
      </c>
      <c r="AA1674" s="254" t="inlineStr">
        <is>
          <t>Cardamomo</t>
        </is>
      </c>
      <c r="AB1674" s="254" t="n">
        <v>30</v>
      </c>
      <c r="AC1674" s="1637" t="n"/>
      <c r="AD1674" s="1094" t="n"/>
    </row>
    <row r="1675">
      <c r="Z1675" s="254" t="n">
        <v>151300</v>
      </c>
      <c r="AA1675" s="254" t="inlineStr">
        <is>
          <t>Caucho</t>
        </is>
      </c>
      <c r="AB1675" s="254" t="n">
        <v>30</v>
      </c>
      <c r="AC1675" s="1637" t="n"/>
      <c r="AD1675" s="1094" t="n"/>
    </row>
    <row r="1676">
      <c r="Z1676" s="254" t="n">
        <v>151100</v>
      </c>
      <c r="AA1676" s="254" t="inlineStr">
        <is>
          <t>Ciruelo</t>
        </is>
      </c>
      <c r="AB1676" s="254" t="n">
        <v>30</v>
      </c>
      <c r="AC1676" s="1637" t="n"/>
      <c r="AD1676" s="1094" t="n"/>
    </row>
    <row r="1677">
      <c r="Z1677" s="254" t="n">
        <v>151340</v>
      </c>
      <c r="AA1677" s="254" t="inlineStr">
        <is>
          <t>Cítricos</t>
        </is>
      </c>
      <c r="AB1677" s="254" t="n">
        <v>30</v>
      </c>
      <c r="AC1677" s="1637" t="n"/>
      <c r="AD1677" s="1094" t="n"/>
    </row>
    <row r="1678">
      <c r="Z1678" s="254" t="n">
        <v>151200</v>
      </c>
      <c r="AA1678" s="254" t="inlineStr">
        <is>
          <t>Palma de coco</t>
        </is>
      </c>
      <c r="AB1678" s="254" t="n">
        <v>30</v>
      </c>
      <c r="AC1678" s="1637" t="n"/>
      <c r="AD1678" s="1094" t="n"/>
    </row>
    <row r="1679">
      <c r="Z1679" s="254" t="n">
        <v>151120</v>
      </c>
      <c r="AA1679" s="254" t="inlineStr">
        <is>
          <t>Durazno</t>
        </is>
      </c>
      <c r="AB1679" s="254" t="n">
        <v>30</v>
      </c>
      <c r="AC1679" s="1637" t="n"/>
      <c r="AD1679" s="1094" t="n"/>
    </row>
    <row r="1680">
      <c r="Z1680" s="254" t="n">
        <v>151400</v>
      </c>
      <c r="AA1680" s="254" t="inlineStr">
        <is>
          <t>Espárragos</t>
        </is>
      </c>
      <c r="AB1680" s="254" t="n">
        <v>30</v>
      </c>
      <c r="AC1680" s="1637" t="n"/>
      <c r="AD1680" s="1094" t="n"/>
    </row>
    <row r="1681">
      <c r="Z1681" s="254" t="n">
        <v>151550</v>
      </c>
      <c r="AA1681" s="254" t="inlineStr">
        <is>
          <t>Feijoa</t>
        </is>
      </c>
      <c r="AB1681" s="254" t="n">
        <v>30</v>
      </c>
      <c r="AC1681" s="1637" t="n"/>
      <c r="AD1681" s="1094" t="n"/>
    </row>
    <row r="1682">
      <c r="Z1682" s="254" t="n">
        <v>141450</v>
      </c>
      <c r="AA1682" s="254" t="inlineStr">
        <is>
          <t>Fique</t>
        </is>
      </c>
      <c r="AB1682" s="254" t="n">
        <v>30</v>
      </c>
      <c r="AC1682" s="1637" t="n"/>
      <c r="AD1682" s="1094" t="n"/>
    </row>
    <row r="1683">
      <c r="Z1683" s="254" t="n">
        <v>151403</v>
      </c>
      <c r="AA1683" s="254" t="inlineStr">
        <is>
          <t>Renovación cultivos perennes por Afectación Fitosanitaria</t>
        </is>
      </c>
      <c r="AB1683" s="254" t="n">
        <v>30</v>
      </c>
      <c r="AC1683" s="1637" t="n"/>
      <c r="AD1683" s="1094" t="n"/>
    </row>
    <row r="1684">
      <c r="Z1684" s="254" t="n">
        <v>151650</v>
      </c>
      <c r="AA1684" s="254" t="inlineStr">
        <is>
          <t>Guanábana</t>
        </is>
      </c>
      <c r="AB1684" s="254" t="n">
        <v>30</v>
      </c>
      <c r="AC1684" s="1637" t="n"/>
      <c r="AD1684" s="1094" t="n"/>
    </row>
    <row r="1685">
      <c r="Z1685" s="254" t="n">
        <v>151610</v>
      </c>
      <c r="AA1685" s="254" t="inlineStr">
        <is>
          <t>Lima Tahití</t>
        </is>
      </c>
      <c r="AB1685" s="254" t="n">
        <v>30</v>
      </c>
      <c r="AC1685" s="1637" t="n"/>
      <c r="AD1685" s="1094" t="n"/>
    </row>
    <row r="1686">
      <c r="Z1686" s="254" t="n">
        <v>151600</v>
      </c>
      <c r="AA1686" s="254" t="inlineStr">
        <is>
          <t>Macadamia</t>
        </is>
      </c>
      <c r="AB1686" s="254" t="n">
        <v>30</v>
      </c>
      <c r="AC1686" s="1637" t="n"/>
      <c r="AD1686" s="1094" t="n"/>
    </row>
    <row r="1687">
      <c r="Z1687" s="254" t="n">
        <v>151700</v>
      </c>
      <c r="AA1687" s="254" t="inlineStr">
        <is>
          <t>Mango</t>
        </is>
      </c>
      <c r="AB1687" s="254" t="n">
        <v>30</v>
      </c>
      <c r="AC1687" s="1637" t="n"/>
      <c r="AD1687" s="1094" t="n"/>
    </row>
    <row r="1688">
      <c r="Z1688" s="254" t="n">
        <v>151750</v>
      </c>
      <c r="AA1688" s="254" t="inlineStr">
        <is>
          <t>Manzano</t>
        </is>
      </c>
      <c r="AB1688" s="254" t="n">
        <v>30</v>
      </c>
      <c r="AC1688" s="1637" t="n"/>
      <c r="AD1688" s="1094" t="n"/>
    </row>
    <row r="1689">
      <c r="Z1689" s="254" t="n">
        <v>151020</v>
      </c>
      <c r="AA1689" s="254" t="inlineStr">
        <is>
          <t>Marañón</t>
        </is>
      </c>
      <c r="AB1689" s="254" t="n">
        <v>30</v>
      </c>
      <c r="AC1689" s="1637" t="n"/>
      <c r="AD1689" s="1094" t="n"/>
    </row>
    <row r="1690">
      <c r="Z1690" s="254" t="n">
        <v>151800</v>
      </c>
      <c r="AA1690" s="254" t="inlineStr">
        <is>
          <t xml:space="preserve">Otros cultivos tardío rendimiento (*) </t>
        </is>
      </c>
      <c r="AB1690" s="254" t="n">
        <v>30</v>
      </c>
      <c r="AC1690" s="1637" t="n"/>
      <c r="AD1690" s="1094" t="n"/>
    </row>
    <row r="1691">
      <c r="Z1691" s="254" t="n">
        <v>151330</v>
      </c>
      <c r="AA1691" s="254" t="inlineStr">
        <is>
          <t>Otros frutales perennes</t>
        </is>
      </c>
      <c r="AB1691" s="254" t="n">
        <v>30</v>
      </c>
      <c r="AC1691" s="1637" t="n"/>
      <c r="AD1691" s="1094" t="n"/>
    </row>
    <row r="1692">
      <c r="Z1692" s="254" t="n">
        <v>151250</v>
      </c>
      <c r="AA1692" s="254" t="inlineStr">
        <is>
          <t>Palma de aceite</t>
        </is>
      </c>
      <c r="AB1692" s="254" t="n">
        <v>30</v>
      </c>
      <c r="AC1692" s="1637" t="n"/>
      <c r="AD1692" s="1094" t="n"/>
    </row>
    <row r="1693">
      <c r="Z1693" s="254" t="n">
        <v>151251</v>
      </c>
      <c r="AA1693" s="254" t="inlineStr">
        <is>
          <t>Renovación palma de aceite</t>
        </is>
      </c>
      <c r="AB1693" s="254" t="n">
        <v>30</v>
      </c>
      <c r="AC1693" s="1637" t="n"/>
      <c r="AD1693" s="1094" t="n"/>
    </row>
    <row r="1694">
      <c r="Z1694" s="254" t="n">
        <v>151410</v>
      </c>
      <c r="AA1694" s="254" t="inlineStr">
        <is>
          <t>Palma de chontaduro</t>
        </is>
      </c>
      <c r="AB1694" s="254" t="n">
        <v>30</v>
      </c>
      <c r="AC1694" s="1637" t="n"/>
      <c r="AD1694" s="1094" t="n"/>
    </row>
    <row r="1695">
      <c r="Z1695" s="254" t="n">
        <v>241150</v>
      </c>
      <c r="AA1695" s="254" t="inlineStr">
        <is>
          <t>Pastos y forrajes</t>
        </is>
      </c>
      <c r="AB1695" s="254" t="n">
        <v>30</v>
      </c>
      <c r="AC1695" s="1637" t="n"/>
      <c r="AD1695" s="1094" t="n"/>
    </row>
    <row r="1696">
      <c r="Z1696" s="254" t="n">
        <v>151130</v>
      </c>
      <c r="AA1696" s="254" t="inlineStr">
        <is>
          <t>Pero</t>
        </is>
      </c>
      <c r="AB1696" s="254" t="n">
        <v>30</v>
      </c>
      <c r="AC1696" s="1637" t="n"/>
      <c r="AD1696" s="1094" t="n"/>
    </row>
    <row r="1697">
      <c r="Z1697" s="254" t="n">
        <v>241290</v>
      </c>
      <c r="AA1697" s="254" t="inlineStr">
        <is>
          <t>Pitahaya</t>
        </is>
      </c>
      <c r="AB1697" s="254" t="n">
        <v>30</v>
      </c>
      <c r="AC1697" s="1637" t="n"/>
      <c r="AD1697" s="1094" t="n"/>
    </row>
    <row r="1698">
      <c r="Z1698" s="254" t="n">
        <v>151150</v>
      </c>
      <c r="AA1698" s="254" t="inlineStr">
        <is>
          <t>Bosques</t>
        </is>
      </c>
      <c r="AB1698" s="254" t="n">
        <v>30</v>
      </c>
      <c r="AC1698" s="1637" t="n"/>
      <c r="AD1698" s="1094" t="n"/>
    </row>
    <row r="1699">
      <c r="Z1699" s="254" t="n">
        <v>141700</v>
      </c>
      <c r="AA1699" s="254" t="inlineStr">
        <is>
          <t>Cultivos, mantenimiento etapa improductiva (Perennes)</t>
        </is>
      </c>
      <c r="AB1699" s="254" t="n">
        <v>30</v>
      </c>
      <c r="AC1699" s="1637" t="n"/>
      <c r="AD1699" s="1094" t="n"/>
    </row>
    <row r="1700">
      <c r="Z1700" s="254" t="n">
        <v>141300</v>
      </c>
      <c r="AA1700" s="254" t="inlineStr">
        <is>
          <t>Vid</t>
        </is>
      </c>
      <c r="AB1700" s="254" t="n">
        <v>30</v>
      </c>
      <c r="AC1700" s="1637" t="n"/>
      <c r="AD1700" s="1094" t="n"/>
    </row>
    <row r="1701">
      <c r="Z1701" s="254" t="n">
        <v>151160</v>
      </c>
      <c r="AA1701" s="254" t="inlineStr">
        <is>
          <t>Cultivos silvopastoreo</t>
        </is>
      </c>
      <c r="AB1701" s="254" t="n">
        <v>30</v>
      </c>
      <c r="AC1701" s="1637" t="n"/>
      <c r="AD1701" s="1094" t="n"/>
    </row>
    <row r="1702">
      <c r="Z1702" s="254" t="n">
        <v>241160</v>
      </c>
      <c r="AA1702" s="254" t="inlineStr">
        <is>
          <t>Compra de Porcinos Puros</t>
        </is>
      </c>
      <c r="AB1702" s="254" t="n">
        <v>31</v>
      </c>
      <c r="AC1702" s="1637" t="n"/>
      <c r="AD1702" s="1094" t="n"/>
    </row>
    <row r="1703">
      <c r="Z1703" s="254" t="n">
        <v>130001</v>
      </c>
      <c r="AA1703" s="254" t="inlineStr">
        <is>
          <t>Brevo</t>
        </is>
      </c>
      <c r="AB1703" s="254" t="n">
        <v>30</v>
      </c>
      <c r="AC1703" s="1637" t="n"/>
      <c r="AD1703" s="1094" t="n"/>
    </row>
    <row r="1704">
      <c r="Z1704" s="254" t="n">
        <v>130003</v>
      </c>
      <c r="AA1704" s="254" t="inlineStr">
        <is>
          <t>Guayaba</t>
        </is>
      </c>
      <c r="AB1704" s="254" t="n">
        <v>30</v>
      </c>
      <c r="AC1704" s="1637" t="n"/>
      <c r="AD1704" s="1094" t="n"/>
    </row>
    <row r="1705">
      <c r="Z1705" s="254" t="n">
        <v>245280</v>
      </c>
      <c r="AA1705" s="254" t="inlineStr">
        <is>
          <t>Reproducción para acuicultura y camaronicultura</t>
        </is>
      </c>
      <c r="AB1705" s="254" t="n">
        <v>31</v>
      </c>
      <c r="AC1705" s="1637" t="n"/>
      <c r="AD1705" s="1094" t="n"/>
    </row>
    <row r="1706">
      <c r="Z1706" s="254" t="n">
        <v>245200</v>
      </c>
      <c r="AA1706" s="254" t="inlineStr">
        <is>
          <t>Compra animales de labor</t>
        </is>
      </c>
      <c r="AB1706" s="254" t="n">
        <v>31</v>
      </c>
      <c r="AC1706" s="1637" t="n"/>
      <c r="AD1706" s="1094" t="n"/>
    </row>
    <row r="1707">
      <c r="Z1707" s="254" t="n">
        <v>245050</v>
      </c>
      <c r="AA1707" s="254" t="inlineStr">
        <is>
          <t>Apicultura, especies menores y zoocría</t>
        </is>
      </c>
      <c r="AB1707" s="254" t="n">
        <v>31</v>
      </c>
      <c r="AC1707" s="1637" t="n"/>
      <c r="AD1707" s="1094" t="n"/>
    </row>
    <row r="1708">
      <c r="Z1708" s="254" t="n">
        <v>245150</v>
      </c>
      <c r="AA1708" s="254" t="inlineStr">
        <is>
          <t>Compra ovinos y caprinos</t>
        </is>
      </c>
      <c r="AB1708" s="254" t="n">
        <v>31</v>
      </c>
      <c r="AC1708" s="1637" t="n"/>
      <c r="AD1708" s="1094" t="n"/>
    </row>
    <row r="1709">
      <c r="Z1709" s="254" t="n">
        <v>245100</v>
      </c>
      <c r="AA1709" s="254" t="inlineStr">
        <is>
          <t xml:space="preserve">Cría de porcinos </t>
        </is>
      </c>
      <c r="AB1709" s="254" t="n">
        <v>31</v>
      </c>
      <c r="AC1709" s="1637" t="n"/>
      <c r="AD1709" s="1094" t="n"/>
    </row>
    <row r="1710">
      <c r="Z1710" s="254" t="n">
        <v>244100</v>
      </c>
      <c r="AA1710" s="254" t="inlineStr">
        <is>
          <t>Avicultura</t>
        </is>
      </c>
      <c r="AB1710" s="254" t="n">
        <v>31</v>
      </c>
      <c r="AC1710" s="1637" t="n"/>
      <c r="AD1710" s="1094" t="n"/>
    </row>
    <row r="1711">
      <c r="Z1711" s="254" t="n">
        <v>260000</v>
      </c>
      <c r="AA1711" s="254" t="inlineStr">
        <is>
          <t>Biotecnológica</t>
        </is>
      </c>
      <c r="AB1711" s="254" t="n">
        <v>31</v>
      </c>
      <c r="AC1711" s="1637" t="n"/>
      <c r="AD1711" s="1094" t="n"/>
    </row>
    <row r="1712">
      <c r="Z1712" s="254" t="n">
        <v>253000</v>
      </c>
      <c r="AA1712" s="254" t="inlineStr">
        <is>
          <t xml:space="preserve">Retención vientres bovinos cría y D. P. </t>
        </is>
      </c>
      <c r="AB1712" s="254" t="n">
        <v>31</v>
      </c>
      <c r="AC1712" s="1637" t="n">
        <v>2000000</v>
      </c>
      <c r="AD1712" s="1094" t="n"/>
    </row>
    <row r="1713">
      <c r="Z1713" s="254" t="n">
        <v>253050</v>
      </c>
      <c r="AA1713" s="254" t="inlineStr">
        <is>
          <t>Retención vientres bovinos leche y búfalos</t>
        </is>
      </c>
      <c r="AB1713" s="254" t="n">
        <v>31</v>
      </c>
      <c r="AC1713" s="1637" t="n">
        <v>1500000</v>
      </c>
      <c r="AD1713" s="1094" t="n"/>
    </row>
    <row r="1714">
      <c r="Z1714" s="254" t="n">
        <v>253450</v>
      </c>
      <c r="AA1714" s="254" t="inlineStr">
        <is>
          <t>Bovino y bufalinos machos</t>
        </is>
      </c>
      <c r="AB1714" s="254" t="n">
        <v>31</v>
      </c>
      <c r="AC1714" s="1637" t="n"/>
      <c r="AD1714" s="1094" t="n"/>
    </row>
    <row r="1715">
      <c r="Z1715" s="254" t="n">
        <v>253400</v>
      </c>
      <c r="AA1715" s="254" t="inlineStr">
        <is>
          <t xml:space="preserve">Vientres bovinos comerciales cría y d. p. </t>
        </is>
      </c>
      <c r="AB1715" s="254" t="n">
        <v>31</v>
      </c>
      <c r="AC1715" s="1637" t="n">
        <v>2000000</v>
      </c>
      <c r="AD1715" s="1094" t="n"/>
    </row>
    <row r="1716">
      <c r="Z1716" s="254" t="n">
        <v>253100</v>
      </c>
      <c r="AA1716" s="254" t="inlineStr">
        <is>
          <t xml:space="preserve">Vientres bovinos comerciales leche </t>
        </is>
      </c>
      <c r="AB1716" s="254" t="n">
        <v>31</v>
      </c>
      <c r="AC1716" s="1637" t="n">
        <v>3100000</v>
      </c>
      <c r="AD1716" s="1094" t="n"/>
    </row>
    <row r="1717">
      <c r="Z1717" s="254" t="n">
        <v>253405</v>
      </c>
      <c r="AA1717" s="254" t="inlineStr">
        <is>
          <t xml:space="preserve">Vientres bovinos puros cría y d. p. </t>
        </is>
      </c>
      <c r="AB1717" s="254" t="n">
        <v>31</v>
      </c>
      <c r="AC1717" s="1637" t="n"/>
      <c r="AD1717" s="1094" t="n"/>
    </row>
    <row r="1718">
      <c r="Z1718" s="254" t="n">
        <v>253105</v>
      </c>
      <c r="AA1718" s="254" t="inlineStr">
        <is>
          <t xml:space="preserve">Vientres bovinos puros leche </t>
        </is>
      </c>
      <c r="AB1718" s="254" t="n">
        <v>31</v>
      </c>
      <c r="AC1718" s="1637" t="n"/>
      <c r="AD1718" s="1094" t="n"/>
    </row>
    <row r="1719">
      <c r="Z1719" s="254" t="n">
        <v>253061</v>
      </c>
      <c r="AA1719" s="254" t="inlineStr">
        <is>
          <t>Retención de vientres ganado bovino</t>
        </is>
      </c>
      <c r="AB1719" s="254" t="n">
        <v>31</v>
      </c>
      <c r="AC1719" s="1637" t="n"/>
      <c r="AD1719" s="1094" t="n"/>
    </row>
    <row r="1720">
      <c r="Z1720" s="254" t="n">
        <v>253062</v>
      </c>
      <c r="AA1720" s="254" t="inlineStr">
        <is>
          <t>Retención de vientres ganado bufalino</t>
        </is>
      </c>
      <c r="AB1720" s="254" t="n">
        <v>31</v>
      </c>
      <c r="AC1720" s="1637" t="n"/>
      <c r="AD1720" s="1094" t="n"/>
    </row>
    <row r="1721">
      <c r="Z1721" s="254" t="n">
        <v>253700</v>
      </c>
      <c r="AA1721" s="254" t="inlineStr">
        <is>
          <t>Equinos, Asnales y Mulares reproductores machos y hembras.</t>
        </is>
      </c>
      <c r="AB1721" s="254" t="n">
        <v>31</v>
      </c>
      <c r="AC1721" s="1637" t="n"/>
      <c r="AD1721" s="1094" t="n"/>
    </row>
    <row r="1722">
      <c r="Z1722" s="254" t="n">
        <v>447100</v>
      </c>
      <c r="AA1722" s="254" t="inlineStr">
        <is>
          <t>Combinadas nuevas</t>
        </is>
      </c>
      <c r="AB1722" s="254" t="n">
        <v>32</v>
      </c>
      <c r="AC1722" s="1637" t="n"/>
      <c r="AD1722" s="1094" t="n"/>
    </row>
    <row r="1723">
      <c r="Z1723" s="254" t="n">
        <v>447250</v>
      </c>
      <c r="AA1723" s="254" t="inlineStr">
        <is>
          <t>Equipos nuevos para producción pecuaria</t>
        </is>
      </c>
      <c r="AB1723" s="254" t="n">
        <v>32</v>
      </c>
      <c r="AC1723" s="1637" t="n"/>
      <c r="AD1723" s="1094" t="n"/>
    </row>
    <row r="1724">
      <c r="Z1724" s="254" t="n">
        <v>447350</v>
      </c>
      <c r="AA1724" s="254" t="inlineStr">
        <is>
          <t>Equipos nuevos para acuicultura y pesca</t>
        </is>
      </c>
      <c r="AB1724" s="254" t="n">
        <v>32</v>
      </c>
      <c r="AC1724" s="1637" t="n"/>
      <c r="AD1724" s="1094" t="n"/>
    </row>
    <row r="1725">
      <c r="Z1725" s="254" t="n">
        <v>447300</v>
      </c>
      <c r="AA1725" s="254" t="inlineStr">
        <is>
          <t>Equipos forestales nuevos para la producción agrícola</t>
        </is>
      </c>
      <c r="AB1725" s="254" t="n">
        <v>32</v>
      </c>
      <c r="AC1725" s="1637" t="n"/>
      <c r="AD1725" s="1094" t="n"/>
    </row>
    <row r="1726">
      <c r="Z1726" s="254" t="n">
        <v>447200</v>
      </c>
      <c r="AA1726" s="254" t="inlineStr">
        <is>
          <t>Implementos y equipos nuevos para la producción agrícola</t>
        </is>
      </c>
      <c r="AB1726" s="254" t="n">
        <v>32</v>
      </c>
      <c r="AC1726" s="1637" t="n"/>
      <c r="AD1726" s="1094" t="n"/>
    </row>
    <row r="1727">
      <c r="Z1727" s="254" t="n">
        <v>447150</v>
      </c>
      <c r="AA1727" s="254" t="inlineStr">
        <is>
          <t>Maquinaria pesada nueva para uso agropecuario.</t>
        </is>
      </c>
      <c r="AB1727" s="254" t="n">
        <v>32</v>
      </c>
      <c r="AC1727" s="1637" t="n"/>
      <c r="AD1727" s="1094" t="n"/>
    </row>
    <row r="1728">
      <c r="Z1728" s="254" t="n">
        <v>447600</v>
      </c>
      <c r="AA1728" s="254" t="inlineStr">
        <is>
          <t>Equipo y maquinaria usada</t>
        </is>
      </c>
      <c r="AB1728" s="254" t="n">
        <v>32</v>
      </c>
      <c r="AC1728" s="1637" t="n"/>
      <c r="AD1728" s="1094" t="n"/>
    </row>
    <row r="1729">
      <c r="Z1729" s="254" t="n">
        <v>447510</v>
      </c>
      <c r="AA1729" s="254" t="inlineStr">
        <is>
          <t>Otros equipos de apoyo nuevos para la actividad agropecuaria</t>
        </is>
      </c>
      <c r="AB1729" s="254" t="n">
        <v>32</v>
      </c>
      <c r="AC1729" s="1637" t="n"/>
      <c r="AD1729" s="1094" t="n"/>
    </row>
    <row r="1730">
      <c r="Z1730" s="254" t="n">
        <v>447500</v>
      </c>
      <c r="AA1730" s="254" t="inlineStr">
        <is>
          <t>Reparación de maquinaria y embarcaciones</t>
        </is>
      </c>
      <c r="AB1730" s="254" t="n">
        <v>32</v>
      </c>
      <c r="AC1730" s="1637" t="n"/>
      <c r="AD1730" s="1094" t="n"/>
    </row>
    <row r="1731">
      <c r="Z1731" s="254" t="n">
        <v>447050</v>
      </c>
      <c r="AA1731" s="254" t="inlineStr">
        <is>
          <t>Tractores nuevos</t>
        </is>
      </c>
      <c r="AB1731" s="254" t="n">
        <v>32</v>
      </c>
      <c r="AC1731" s="1637" t="n"/>
      <c r="AD1731" s="1094" t="n"/>
    </row>
    <row r="1732">
      <c r="Z1732" s="254" t="n">
        <v>347200</v>
      </c>
      <c r="AA1732" s="254" t="inlineStr">
        <is>
          <t>Construcción infraestructura pesquera y acuícola para la producción pecuaria</t>
        </is>
      </c>
      <c r="AB1732" s="254" t="n">
        <v>33</v>
      </c>
      <c r="AC1732" s="1637" t="n"/>
      <c r="AD1732" s="1094" t="n"/>
    </row>
    <row r="1733">
      <c r="Z1733" s="254" t="n">
        <v>347210</v>
      </c>
      <c r="AA1733" s="254" t="inlineStr">
        <is>
          <t>Reparación infraestructura pesquera y acuícola</t>
        </is>
      </c>
      <c r="AB1733" s="254" t="n">
        <v>33</v>
      </c>
      <c r="AC1733" s="1637" t="n"/>
      <c r="AD1733" s="1094" t="n"/>
    </row>
    <row r="1734">
      <c r="Z1734" s="254" t="n">
        <v>347400</v>
      </c>
      <c r="AA1734" s="254" t="inlineStr">
        <is>
          <t>Bodegas</t>
        </is>
      </c>
      <c r="AB1734" s="254" t="n">
        <v>33</v>
      </c>
      <c r="AC1734" s="1637" t="n"/>
      <c r="AD1734" s="1094" t="n"/>
    </row>
    <row r="1735">
      <c r="Z1735" s="254" t="n">
        <v>347480</v>
      </c>
      <c r="AA1735" s="254" t="inlineStr">
        <is>
          <t>Construcción infraestructura agrícola</t>
        </is>
      </c>
      <c r="AB1735" s="254" t="n">
        <v>33</v>
      </c>
      <c r="AC1735" s="1637" t="n"/>
      <c r="AD1735" s="1094" t="n"/>
    </row>
    <row r="1736">
      <c r="Z1736" s="254" t="n">
        <v>347485</v>
      </c>
      <c r="AA1736" s="254" t="inlineStr">
        <is>
          <t>Reparación infraestructura agrícola</t>
        </is>
      </c>
      <c r="AB1736" s="254" t="n">
        <v>33</v>
      </c>
      <c r="AC1736" s="1637" t="n"/>
      <c r="AD1736" s="1094" t="n"/>
    </row>
    <row r="1737">
      <c r="Z1737" s="254" t="n">
        <v>347490</v>
      </c>
      <c r="AA1737" s="254" t="inlineStr">
        <is>
          <t>Construcción infraestructura para la producción pecuaria</t>
        </is>
      </c>
      <c r="AB1737" s="254" t="n">
        <v>33</v>
      </c>
      <c r="AC1737" s="1637" t="n"/>
      <c r="AD1737" s="1094" t="n"/>
    </row>
    <row r="1738">
      <c r="Z1738" s="254" t="n">
        <v>347495</v>
      </c>
      <c r="AA1738" s="254" t="inlineStr">
        <is>
          <t>Reparación infraestructura pecuaria</t>
        </is>
      </c>
      <c r="AB1738" s="254" t="n">
        <v>33</v>
      </c>
      <c r="AC1738" s="1637" t="n"/>
      <c r="AD1738" s="1094" t="n"/>
    </row>
    <row r="1739">
      <c r="Z1739" s="254" t="n">
        <v>547020</v>
      </c>
      <c r="AA1739" s="254" t="inlineStr">
        <is>
          <t>Adecuación de tierras para cultivos - Altillanura de la Orinoquia</t>
        </is>
      </c>
      <c r="AB1739" s="254" t="n">
        <v>33</v>
      </c>
      <c r="AC1739" s="1637" t="n"/>
      <c r="AD1739" s="1094" t="n"/>
    </row>
    <row r="1740">
      <c r="Z1740" s="254" t="n">
        <v>611300</v>
      </c>
      <c r="AA1740" s="254" t="inlineStr">
        <is>
          <t>Refinanciación</t>
        </is>
      </c>
      <c r="AB1740" s="254" t="n">
        <v>34</v>
      </c>
      <c r="AC1740" s="1637" t="n"/>
      <c r="AD1740" s="1094" t="n"/>
    </row>
    <row r="1741">
      <c r="Z1741" s="638" t="n">
        <v>105002</v>
      </c>
      <c r="AA1741" s="638" t="inlineStr">
        <is>
          <t>Adecuación de tierras para uso Agropecuario</t>
        </is>
      </c>
      <c r="AB1741" s="638" t="n">
        <v>33</v>
      </c>
      <c r="AC1741" s="1638" t="n"/>
      <c r="AD1741" s="1094" t="n"/>
    </row>
    <row r="1742">
      <c r="Z1742" s="254" t="n">
        <v>347300</v>
      </c>
      <c r="AA1742" s="254" t="inlineStr">
        <is>
          <t xml:space="preserve">Electrificación </t>
        </is>
      </c>
      <c r="AB1742" s="254" t="n">
        <v>33</v>
      </c>
      <c r="AC1742" s="1637" t="n"/>
      <c r="AD1742" s="1094" t="n"/>
    </row>
    <row r="1743">
      <c r="Z1743" s="254" t="n">
        <v>347350</v>
      </c>
      <c r="AA1743" s="254" t="inlineStr">
        <is>
          <t>Construcción carreteables y puentes</t>
        </is>
      </c>
      <c r="AB1743" s="254" t="n">
        <v>33</v>
      </c>
      <c r="AC1743" s="1637" t="n"/>
      <c r="AD1743" s="1094" t="n"/>
    </row>
    <row r="1744">
      <c r="Z1744" s="254" t="n">
        <v>547060</v>
      </c>
      <c r="AA1744" s="254" t="inlineStr">
        <is>
          <t>Equipos e implementos nuevos manejo recurso hídrico en proyectos pecuarios, acuícolas y pesca</t>
        </is>
      </c>
      <c r="AB1744" s="254" t="n">
        <v>33</v>
      </c>
      <c r="AC1744" s="1637" t="n"/>
      <c r="AD1744" s="1094" t="n"/>
    </row>
    <row r="1745">
      <c r="Z1745" s="254" t="n">
        <v>547070</v>
      </c>
      <c r="AA1745" s="254" t="inlineStr">
        <is>
          <t>Equipos usados o reparación de equipos manejo recurso hídrico en proyectos pecuarios, acuícolas y de pesca</t>
        </is>
      </c>
      <c r="AB1745" s="254" t="n">
        <v>33</v>
      </c>
      <c r="AC1745" s="1637" t="n"/>
      <c r="AD1745" s="1094" t="n"/>
    </row>
    <row r="1746">
      <c r="Z1746" s="638" t="n">
        <v>105001</v>
      </c>
      <c r="AA1746" s="638" t="inlineStr">
        <is>
          <t>Equipos y sistemas nuevos para riego y drenaje</t>
        </is>
      </c>
      <c r="AB1746" s="638" t="n">
        <v>33</v>
      </c>
      <c r="AC1746" s="1638" t="n"/>
      <c r="AD1746" s="1094" t="n"/>
    </row>
    <row r="1747">
      <c r="Z1747" s="254" t="n">
        <v>547080</v>
      </c>
      <c r="AA1747" s="254" t="inlineStr">
        <is>
          <t>Equipos y sistemas usados para riego y drenaje</t>
        </is>
      </c>
      <c r="AB1747" s="254" t="n">
        <v>33</v>
      </c>
      <c r="AC1747" s="1637" t="n"/>
      <c r="AD1747" s="1094" t="n"/>
    </row>
    <row r="1748">
      <c r="Z1748" s="254" t="n">
        <v>547410</v>
      </c>
      <c r="AA1748" s="254" t="inlineStr">
        <is>
          <t>Construcción obras civiles para suministro de agua - Producción pecuaria o acuícola</t>
        </is>
      </c>
      <c r="AB1748" s="254" t="n">
        <v>33</v>
      </c>
      <c r="AC1748" s="1637" t="n"/>
      <c r="AD1748" s="1094" t="n"/>
    </row>
    <row r="1749">
      <c r="Z1749" s="254" t="n">
        <v>547420</v>
      </c>
      <c r="AA1749" s="254" t="inlineStr">
        <is>
          <t>Reparación obras civiles manejo recurso hídrico en proyectos pecuarios. acuícolas y pesca</t>
        </is>
      </c>
      <c r="AB1749" s="254" t="n">
        <v>33</v>
      </c>
      <c r="AC1749" s="1637" t="n"/>
      <c r="AD1749" s="1094" t="n"/>
    </row>
    <row r="1750">
      <c r="Z1750" s="254" t="n">
        <v>547400</v>
      </c>
      <c r="AA1750" s="254" t="inlineStr">
        <is>
          <t>Construcción obras civiles para riego</t>
        </is>
      </c>
      <c r="AB1750" s="254" t="n">
        <v>33</v>
      </c>
      <c r="AC1750" s="1637" t="n"/>
      <c r="AD1750" s="1094" t="n"/>
    </row>
    <row r="1751">
      <c r="Z1751" s="254" t="n">
        <v>547430</v>
      </c>
      <c r="AA1751" s="254" t="inlineStr">
        <is>
          <t>Reparación obras civiles para riego, drenaje y control de inundaciones</t>
        </is>
      </c>
      <c r="AB1751" s="254" t="n">
        <v>33</v>
      </c>
      <c r="AC1751" s="1637" t="n"/>
      <c r="AD1751" s="1094" t="n"/>
    </row>
    <row r="1752">
      <c r="Z1752" s="254" t="n">
        <v>547500</v>
      </c>
      <c r="AA1752" s="254" t="inlineStr">
        <is>
          <t>Construcción obras civiles control de inundaciones</t>
        </is>
      </c>
      <c r="AB1752" s="254" t="n">
        <v>33</v>
      </c>
      <c r="AC1752" s="1637" t="n"/>
      <c r="AD1752" s="1094" t="n"/>
    </row>
    <row r="1753">
      <c r="Z1753" s="254" t="n">
        <v>547450</v>
      </c>
      <c r="AA1753" s="254" t="inlineStr">
        <is>
          <t>Construcción obras civiles para drenaje</t>
        </is>
      </c>
      <c r="AB1753" s="254" t="n">
        <v>33</v>
      </c>
      <c r="AC1753" s="1637" t="n"/>
      <c r="AD1753" s="1094" t="n"/>
    </row>
    <row r="1754">
      <c r="Z1754" s="254" t="n">
        <v>347050</v>
      </c>
      <c r="AA1754" s="254" t="inlineStr">
        <is>
          <t>Construcción beneficiaderos de café</t>
        </is>
      </c>
      <c r="AB1754" s="254" t="n">
        <v>33</v>
      </c>
      <c r="AC1754" s="1637" t="n"/>
      <c r="AD1754" s="1094" t="n"/>
    </row>
    <row r="1755">
      <c r="Z1755" s="254" t="n">
        <v>611200</v>
      </c>
      <c r="AA1755" s="254" t="inlineStr">
        <is>
          <t xml:space="preserve">Consolidación de pasivos </t>
        </is>
      </c>
      <c r="AB1755" s="254" t="n">
        <v>34</v>
      </c>
      <c r="AC1755" s="1637" t="n"/>
      <c r="AD1755" s="1094" t="n"/>
    </row>
    <row r="1756">
      <c r="Z1756" s="254" t="n">
        <v>188000</v>
      </c>
      <c r="AA1756" s="254" t="inlineStr">
        <is>
          <t xml:space="preserve">Compra de cartera </t>
        </is>
      </c>
      <c r="AB1756" s="254" t="n">
        <v>34</v>
      </c>
      <c r="AC1756" s="1637" t="n"/>
      <c r="AD1756" s="1094" t="n"/>
    </row>
    <row r="1757">
      <c r="Z1757" s="254" t="n">
        <v>611600</v>
      </c>
      <c r="AA1757" s="254" t="inlineStr">
        <is>
          <t xml:space="preserve">Pago de pasivos no financieros </t>
        </is>
      </c>
      <c r="AB1757" s="254" t="n">
        <v>34</v>
      </c>
      <c r="AC1757" s="1637" t="n"/>
      <c r="AD1757" s="1094" t="n"/>
    </row>
    <row r="1758">
      <c r="Z1758" s="254" t="n">
        <v>611700</v>
      </c>
      <c r="AA1758" s="254" t="inlineStr">
        <is>
          <t xml:space="preserve">Pago de pasivos financieros </t>
        </is>
      </c>
      <c r="AB1758" s="254" t="n">
        <v>34</v>
      </c>
      <c r="AC1758" s="1637" t="n"/>
      <c r="AD1758" s="1094" t="n"/>
    </row>
    <row r="1759">
      <c r="Z1759" s="638" t="n">
        <v>206011</v>
      </c>
      <c r="AA1759" s="638" t="inlineStr">
        <is>
          <t>Construcción y compra de infraestructura para la transformación</t>
        </is>
      </c>
      <c r="AB1759" s="638" t="n">
        <v>35</v>
      </c>
      <c r="AC1759" s="1638" t="n"/>
      <c r="AD1759" s="1094" t="n"/>
    </row>
    <row r="1760">
      <c r="Z1760" s="638" t="n">
        <v>307014</v>
      </c>
      <c r="AA1760" s="638" t="inlineStr">
        <is>
          <t>Construcción y compra de infraestructura para la comercialización</t>
        </is>
      </c>
      <c r="AB1760" s="638" t="n">
        <v>35</v>
      </c>
      <c r="AC1760" s="1638" t="n"/>
      <c r="AD1760" s="1094" t="n"/>
    </row>
    <row r="1761">
      <c r="Z1761" s="638" t="n">
        <v>206003</v>
      </c>
      <c r="AA1761" s="638" t="inlineStr">
        <is>
          <t>Construcción y compra de infraestructura para forestales para la transformación</t>
        </is>
      </c>
      <c r="AB1761" s="638" t="n">
        <v>33</v>
      </c>
      <c r="AC1761" s="1638" t="n"/>
      <c r="AD1761" s="1094" t="n"/>
    </row>
    <row r="1762">
      <c r="Z1762" s="638" t="n">
        <v>307003</v>
      </c>
      <c r="AA1762" s="638" t="inlineStr">
        <is>
          <t>Construcción y compra de infraestructura para forestales para la comercialización</t>
        </is>
      </c>
      <c r="AB1762" s="638" t="n">
        <v>33</v>
      </c>
      <c r="AC1762" s="1638" t="n"/>
      <c r="AD1762" s="1094" t="n"/>
    </row>
    <row r="1763">
      <c r="Z1763" s="638" t="n">
        <v>307017</v>
      </c>
      <c r="AA1763" s="638" t="inlineStr">
        <is>
          <t>Reparación de Infraestructura y de maquinaria para la comercialización</t>
        </is>
      </c>
      <c r="AB1763" s="638" t="n">
        <v>35</v>
      </c>
      <c r="AC1763" s="1638" t="n"/>
      <c r="AD1763" s="1094" t="n"/>
    </row>
    <row r="1764">
      <c r="Z1764" s="638" t="n">
        <v>206013</v>
      </c>
      <c r="AA1764" s="638" t="inlineStr">
        <is>
          <t>Reparación de Infraestructura y de  maquinaria para la transformación</t>
        </is>
      </c>
      <c r="AB1764" s="638" t="n">
        <v>35</v>
      </c>
      <c r="AC1764" s="1638" t="n"/>
      <c r="AD1764" s="1094" t="n"/>
    </row>
    <row r="1765">
      <c r="Z1765" s="254" t="n">
        <v>641050</v>
      </c>
      <c r="AA1765" s="254" t="inlineStr">
        <is>
          <t>Maquinaria y equipos</t>
        </is>
      </c>
      <c r="AB1765" s="254" t="n">
        <v>35</v>
      </c>
      <c r="AC1765" s="1637" t="n"/>
      <c r="AD1765" s="1094" t="n"/>
    </row>
    <row r="1766">
      <c r="Z1766" s="254" t="n">
        <v>641200</v>
      </c>
      <c r="AA1766" s="254" t="inlineStr">
        <is>
          <t>Reparación maquinaria y equipos</t>
        </is>
      </c>
      <c r="AB1766" s="254" t="n">
        <v>35</v>
      </c>
      <c r="AC1766" s="1637" t="n"/>
      <c r="AD1766" s="1094" t="n"/>
    </row>
    <row r="1767">
      <c r="Z1767" s="254" t="n">
        <v>650000</v>
      </c>
      <c r="AA1767" s="254" t="inlineStr">
        <is>
          <t>Maquinaria y equipos usados</t>
        </is>
      </c>
      <c r="AB1767" s="254" t="n">
        <v>35</v>
      </c>
      <c r="AC1767" s="1637" t="n"/>
      <c r="AD1767" s="1094" t="n"/>
    </row>
    <row r="1768">
      <c r="Z1768" s="254" t="n">
        <v>651000</v>
      </c>
      <c r="AA1768" s="254" t="inlineStr">
        <is>
          <t>Compra de equipos y programas informáticos</t>
        </is>
      </c>
      <c r="AB1768" s="254" t="n">
        <v>35</v>
      </c>
      <c r="AC1768" s="1637" t="n"/>
      <c r="AD1768" s="1094" t="n"/>
    </row>
    <row r="1769">
      <c r="Z1769" s="254" t="n">
        <v>347080</v>
      </c>
      <c r="AA1769" s="254" t="inlineStr">
        <is>
          <t>Construcción trapiches paneleros</t>
        </is>
      </c>
      <c r="AB1769" s="254" t="n">
        <v>35</v>
      </c>
      <c r="AC1769" s="1637" t="n"/>
      <c r="AD1769" s="1094" t="n"/>
    </row>
    <row r="1770">
      <c r="Z1770" s="254" t="n">
        <v>641150</v>
      </c>
      <c r="AA1770" s="254" t="inlineStr">
        <is>
          <t>Compra transporte especializado</t>
        </is>
      </c>
      <c r="AB1770" s="254" t="n">
        <v>35</v>
      </c>
      <c r="AC1770" s="1637" t="n"/>
      <c r="AD1770" s="1094" t="n"/>
    </row>
    <row r="1771">
      <c r="Z1771" s="254" t="n">
        <v>641160</v>
      </c>
      <c r="AA1771" s="254" t="inlineStr">
        <is>
          <t>Compra de transporte no especializado nuevo</t>
        </is>
      </c>
      <c r="AB1771" s="254" t="n">
        <v>35</v>
      </c>
      <c r="AC1771" s="1637" t="n"/>
      <c r="AD1771" s="1094" t="n"/>
    </row>
    <row r="1772">
      <c r="Z1772" s="254" t="n">
        <v>641100</v>
      </c>
      <c r="AA1772" s="254" t="inlineStr">
        <is>
          <t>Unidades y redes de frío</t>
        </is>
      </c>
      <c r="AB1772" s="254" t="n">
        <v>35</v>
      </c>
      <c r="AC1772" s="1637" t="n"/>
      <c r="AD1772" s="1094" t="n"/>
    </row>
    <row r="1773">
      <c r="Z1773" s="254" t="n">
        <v>741300</v>
      </c>
      <c r="AA1773" s="254" t="inlineStr">
        <is>
          <t>Construcción, Compra de Infraestructuras para servicios de apoyo</t>
        </is>
      </c>
      <c r="AB1773" s="254" t="n">
        <v>36</v>
      </c>
      <c r="AC1773" s="1637" t="n"/>
      <c r="AD1773" s="1094" t="n"/>
    </row>
    <row r="1774">
      <c r="Z1774" s="254" t="n">
        <v>741250</v>
      </c>
      <c r="AA1774" s="254" t="inlineStr">
        <is>
          <t>Infraestructura de producción e insumos</t>
        </is>
      </c>
      <c r="AB1774" s="254" t="n">
        <v>36</v>
      </c>
      <c r="AC1774" s="1637" t="n"/>
      <c r="AD1774" s="1094" t="n"/>
    </row>
    <row r="1775">
      <c r="Z1775" s="254" t="n">
        <v>741260</v>
      </c>
      <c r="AA1775" s="254" t="inlineStr">
        <is>
          <t>Reparación de Infraestructuras para servicios de apoyo</t>
        </is>
      </c>
      <c r="AB1775" s="254" t="n">
        <v>36</v>
      </c>
      <c r="AC1775" s="1637" t="n"/>
      <c r="AD1775" s="1094" t="n"/>
    </row>
    <row r="1776">
      <c r="Z1776" s="254" t="n">
        <v>741050</v>
      </c>
      <c r="AA1776" s="254" t="inlineStr">
        <is>
          <t>Maquinaria y equipos producción insumos</t>
        </is>
      </c>
      <c r="AB1776" s="254" t="n">
        <v>36</v>
      </c>
      <c r="AC1776" s="1637" t="n"/>
      <c r="AD1776" s="1094" t="n"/>
    </row>
    <row r="1777">
      <c r="Z1777" s="254" t="n">
        <v>741060</v>
      </c>
      <c r="AA1777" s="254" t="inlineStr">
        <is>
          <t>Compra de maquinaria y equipos nuevos o usados para servicios de apoyo</t>
        </is>
      </c>
      <c r="AB1777" s="254" t="n">
        <v>36</v>
      </c>
      <c r="AC1777" s="1637" t="n"/>
      <c r="AD1777" s="1094" t="n"/>
    </row>
    <row r="1778">
      <c r="Z1778" s="254" t="n">
        <v>741100</v>
      </c>
      <c r="AA1778" s="254" t="inlineStr">
        <is>
          <t>Redes frio</t>
        </is>
      </c>
      <c r="AB1778" s="254" t="n">
        <v>36</v>
      </c>
      <c r="AC1778" s="1637" t="n"/>
      <c r="AD1778" s="1094" t="n"/>
    </row>
    <row r="1779" ht="13.5" customHeight="1" thickBot="1">
      <c r="Z1779" s="254" t="n">
        <v>741110</v>
      </c>
      <c r="AA1779" s="254" t="inlineStr">
        <is>
          <t>Reparación Redes de frío</t>
        </is>
      </c>
      <c r="AB1779" s="254" t="n">
        <v>36</v>
      </c>
      <c r="AC1779" s="1637" t="n"/>
      <c r="AD1779" s="117" t="n"/>
    </row>
    <row r="1780">
      <c r="Z1780" s="254" t="n">
        <v>841170</v>
      </c>
      <c r="AA1780" s="254" t="inlineStr">
        <is>
          <t>Compra tierra para uso agropecuario</t>
        </is>
      </c>
      <c r="AB1780" s="254" t="n">
        <v>37</v>
      </c>
      <c r="AC1780" s="1637" t="n"/>
      <c r="AD1780" s="118" t="n"/>
    </row>
    <row r="1781">
      <c r="Z1781" s="254" t="n">
        <v>841050</v>
      </c>
      <c r="AA1781" s="254" t="inlineStr">
        <is>
          <t>Construcción vivienda campesina</t>
        </is>
      </c>
      <c r="AB1781" s="254" t="n">
        <v>37</v>
      </c>
      <c r="AC1781" s="1637" t="n"/>
      <c r="AD1781" s="118" t="n"/>
    </row>
    <row r="1782">
      <c r="Z1782" s="254" t="n">
        <v>841100</v>
      </c>
      <c r="AA1782" s="254" t="inlineStr">
        <is>
          <t xml:space="preserve">Reparación de vivienda campesina </t>
        </is>
      </c>
      <c r="AB1782" s="254" t="n">
        <v>37</v>
      </c>
      <c r="AC1782" s="1637" t="n"/>
      <c r="AD1782" s="1094" t="n"/>
    </row>
    <row r="1783">
      <c r="Z1783" s="254" t="n">
        <v>347100</v>
      </c>
      <c r="AA1783" s="254" t="inlineStr">
        <is>
          <t>Construcción Campamentos</t>
        </is>
      </c>
      <c r="AB1783" s="254" t="n">
        <v>37</v>
      </c>
      <c r="AC1783" s="1637" t="n"/>
      <c r="AD1783" s="1094" t="n"/>
    </row>
    <row r="1784">
      <c r="Z1784" s="254" t="n">
        <v>191000</v>
      </c>
      <c r="AA1784" s="254" t="inlineStr">
        <is>
          <t>Prima seguro agropecuario</t>
        </is>
      </c>
      <c r="AB1784" s="254" t="n">
        <v>37</v>
      </c>
      <c r="AC1784" s="1637" t="n"/>
      <c r="AD1784" s="1094" t="n"/>
    </row>
    <row r="1785">
      <c r="Z1785" s="254" t="n">
        <v>190000</v>
      </c>
      <c r="AA1785" s="254" t="inlineStr">
        <is>
          <t>Gastos para la formalización de tierras</t>
        </is>
      </c>
      <c r="AB1785" s="254" t="n">
        <v>37</v>
      </c>
      <c r="AC1785" s="1637" t="n"/>
      <c r="AD1785" s="1094" t="n"/>
    </row>
    <row r="1786">
      <c r="Z1786" s="254" t="n">
        <v>611150</v>
      </c>
      <c r="AA1786" s="254" t="inlineStr">
        <is>
          <t xml:space="preserve">Capitalización y creación de empresas </t>
        </is>
      </c>
      <c r="AB1786" s="254" t="n">
        <v>37</v>
      </c>
      <c r="AC1786" s="1637" t="n"/>
      <c r="AD1786" s="1094" t="n"/>
    </row>
    <row r="1787">
      <c r="Z1787" s="254" t="n">
        <v>841250</v>
      </c>
      <c r="AA1787" s="254" t="inlineStr">
        <is>
          <t xml:space="preserve">Asistencia técnica </t>
        </is>
      </c>
      <c r="AB1787" s="254" t="n">
        <v>37</v>
      </c>
      <c r="AC1787" s="1637" t="n"/>
      <c r="AD1787" s="1094" t="n"/>
    </row>
    <row r="1788">
      <c r="Z1788" s="254" t="n">
        <v>841300</v>
      </c>
      <c r="AA1788" s="254" t="inlineStr">
        <is>
          <t>Certificaciones de buenas practicas, de origen, ISO, normas nacionales o internacionales</t>
        </is>
      </c>
      <c r="AB1788" s="254" t="n">
        <v>37</v>
      </c>
      <c r="AC1788" s="1637" t="n"/>
      <c r="AD1788" s="1094" t="n"/>
    </row>
    <row r="1789">
      <c r="Z1789" s="254" t="n">
        <v>841200</v>
      </c>
      <c r="AA1789" s="254" t="inlineStr">
        <is>
          <t xml:space="preserve">Investigación tecnológica </t>
        </is>
      </c>
      <c r="AB1789" s="254" t="n">
        <v>37</v>
      </c>
      <c r="AC1789" s="1637" t="n"/>
      <c r="AD1789" s="1094" t="n"/>
    </row>
    <row r="1790">
      <c r="Z1790" s="254" t="n">
        <v>547440</v>
      </c>
      <c r="AA1790" s="254" t="inlineStr">
        <is>
          <t xml:space="preserve">Corrección química de suelos </t>
        </is>
      </c>
      <c r="AB1790" s="254" t="n">
        <v>37</v>
      </c>
      <c r="AC1790" s="1637" t="n"/>
      <c r="AD1790" s="1094" t="n"/>
    </row>
    <row r="1791">
      <c r="Z1791" s="254" t="n">
        <v>320000</v>
      </c>
      <c r="AA1791" s="254" t="inlineStr">
        <is>
          <t>Adquisición de Insumos</t>
        </is>
      </c>
      <c r="AB1791" s="254" t="n">
        <v>38</v>
      </c>
      <c r="AC1791" s="1637" t="n"/>
      <c r="AD1791" s="1094" t="n"/>
    </row>
    <row r="1792">
      <c r="Z1792" s="254" t="n">
        <v>910001</v>
      </c>
      <c r="AA1792" s="254" t="inlineStr">
        <is>
          <t>Infraestructura, maquinaria y equipos para la producción de artesanías</t>
        </is>
      </c>
      <c r="AB1792" s="254" t="n">
        <v>38</v>
      </c>
      <c r="AC1792" s="1637" t="n"/>
      <c r="AD1792" s="1094" t="n"/>
    </row>
    <row r="1793">
      <c r="Z1793" s="254" t="n">
        <v>910009</v>
      </c>
      <c r="AA1793" s="254" t="inlineStr">
        <is>
          <t>Infraestructura, maquinaria y equipos para turismo rural</t>
        </is>
      </c>
      <c r="AB1793" s="254" t="n">
        <v>38</v>
      </c>
      <c r="AC1793" s="1637" t="n"/>
      <c r="AD1793" s="1094" t="n"/>
    </row>
    <row r="1794">
      <c r="Z1794" s="254" t="n">
        <v>910004</v>
      </c>
      <c r="AA1794" s="254" t="inlineStr">
        <is>
          <t>Equipos para comercialización artesanías</t>
        </is>
      </c>
      <c r="AB1794" s="254" t="n">
        <v>38</v>
      </c>
      <c r="AC1794" s="1637" t="n"/>
      <c r="AD1794" s="1094" t="n"/>
    </row>
    <row r="1795">
      <c r="Z1795" s="254" t="n">
        <v>910012</v>
      </c>
      <c r="AA1795" s="254" t="inlineStr">
        <is>
          <t>Infraestructura, maquinaria y equipos para minería</t>
        </is>
      </c>
      <c r="AB1795" s="254" t="n">
        <v>38</v>
      </c>
      <c r="AC1795" s="1637" t="n"/>
      <c r="AD1795" s="1094" t="n"/>
    </row>
    <row r="1796">
      <c r="Z1796" s="254" t="n">
        <v>206016</v>
      </c>
      <c r="AA1796" s="254" t="inlineStr">
        <is>
          <t>Capital de trabajo para la transformación realizada directamente por el productor*.</t>
        </is>
      </c>
    </row>
    <row r="1797">
      <c r="Z1797" s="254" t="n">
        <v>206017</v>
      </c>
      <c r="AA1797" s="254" t="inlineStr">
        <is>
          <t>Infraestructura, maquinaria y equipo para la transformación realizada directamente por el productor*.</t>
        </is>
      </c>
    </row>
    <row r="1798">
      <c r="Z1798" s="254" t="n">
        <v>307037</v>
      </c>
      <c r="AA1798" s="254" t="inlineStr">
        <is>
          <t>Capital de trabajo para la comercialización realizada directamente por el productor*.</t>
        </is>
      </c>
    </row>
    <row r="1799">
      <c r="Z1799" s="254" t="n">
        <v>307038</v>
      </c>
      <c r="AA1799" s="254" t="inlineStr">
        <is>
          <t>Infraestructura, maquinaria, equipo y vehículos para la comercialización realizada directamente por el productor*.</t>
        </is>
      </c>
    </row>
    <row r="1904">
      <c r="Z1904" s="254" t="n"/>
      <c r="AA1904" s="254" t="n"/>
      <c r="AB1904" s="254" t="n"/>
      <c r="AC1904" s="1637" t="n"/>
    </row>
    <row r="1905">
      <c r="Z1905" s="254" t="n"/>
      <c r="AA1905" s="254" t="n"/>
      <c r="AB1905" s="254" t="n"/>
      <c r="AC1905" s="1637" t="n"/>
    </row>
    <row r="1906">
      <c r="Z1906" s="254" t="n"/>
      <c r="AA1906" s="254" t="n"/>
      <c r="AB1906" s="254" t="n"/>
      <c r="AC1906" s="1637" t="n"/>
    </row>
    <row r="1907">
      <c r="Z1907" s="254" t="n"/>
      <c r="AA1907" s="254" t="n"/>
      <c r="AB1907" s="254" t="n"/>
      <c r="AC1907" s="1637" t="n"/>
    </row>
    <row r="1908">
      <c r="Z1908" s="254" t="n"/>
      <c r="AA1908" s="254" t="n"/>
      <c r="AB1908" s="254" t="n"/>
      <c r="AC1908" s="1637" t="n"/>
    </row>
    <row r="1909">
      <c r="Z1909" s="254" t="n"/>
      <c r="AA1909" s="254" t="n"/>
      <c r="AB1909" s="254" t="n"/>
      <c r="AC1909" s="1637" t="n"/>
    </row>
    <row r="1910">
      <c r="Z1910" s="254" t="n"/>
      <c r="AA1910" s="254" t="n"/>
      <c r="AB1910" s="254" t="n"/>
      <c r="AC1910" s="1637" t="n"/>
    </row>
    <row r="1911">
      <c r="Z1911" s="254" t="n"/>
      <c r="AA1911" s="254" t="n"/>
      <c r="AB1911" s="254" t="n"/>
      <c r="AC1911" s="1637" t="n"/>
    </row>
    <row r="1912">
      <c r="Z1912" s="254" t="n"/>
      <c r="AA1912" s="254" t="n"/>
      <c r="AB1912" s="254" t="n"/>
      <c r="AC1912" s="1637" t="n"/>
    </row>
    <row r="1913">
      <c r="Z1913" s="254" t="n"/>
      <c r="AA1913" s="254" t="n"/>
      <c r="AB1913" s="254" t="n"/>
      <c r="AC1913" s="1637" t="n"/>
    </row>
    <row r="1914">
      <c r="Z1914" s="254" t="n"/>
      <c r="AA1914" s="254" t="n"/>
      <c r="AB1914" s="254" t="n"/>
      <c r="AC1914" s="1637" t="n"/>
    </row>
    <row r="1915">
      <c r="Z1915" s="254" t="n"/>
      <c r="AA1915" s="254" t="n"/>
      <c r="AB1915" s="254" t="n"/>
      <c r="AC1915" s="1637" t="n"/>
    </row>
    <row r="1916">
      <c r="Z1916" s="254" t="n"/>
      <c r="AA1916" s="254" t="n"/>
      <c r="AB1916" s="254" t="n"/>
      <c r="AC1916" s="1637" t="n"/>
    </row>
    <row r="1917">
      <c r="Z1917" s="254" t="n"/>
      <c r="AA1917" s="254" t="n"/>
      <c r="AB1917" s="254" t="n"/>
      <c r="AC1917" s="1637" t="n"/>
    </row>
    <row r="1918">
      <c r="Z1918" s="254" t="n"/>
      <c r="AA1918" s="254" t="n"/>
      <c r="AB1918" s="254" t="n"/>
      <c r="AC1918" s="1637" t="n"/>
    </row>
    <row r="1919">
      <c r="Z1919" s="254" t="n"/>
      <c r="AA1919" s="254" t="n"/>
      <c r="AB1919" s="254" t="n"/>
      <c r="AC1919" s="1637" t="n"/>
    </row>
    <row r="1920">
      <c r="Z1920" s="254" t="n"/>
      <c r="AA1920" s="254" t="n"/>
      <c r="AB1920" s="254" t="n"/>
      <c r="AC1920" s="1637" t="n"/>
    </row>
    <row r="1921">
      <c r="Z1921" s="254" t="n"/>
      <c r="AA1921" s="254" t="n"/>
      <c r="AB1921" s="254" t="n"/>
      <c r="AC1921" s="1637" t="n"/>
    </row>
    <row r="1922">
      <c r="Z1922" s="254" t="n"/>
      <c r="AA1922" s="254" t="n"/>
      <c r="AB1922" s="254" t="n"/>
      <c r="AC1922" s="1637" t="n"/>
    </row>
    <row r="1923">
      <c r="Z1923" s="254" t="n"/>
      <c r="AA1923" s="254" t="n"/>
      <c r="AB1923" s="254" t="n"/>
      <c r="AC1923" s="1637" t="n"/>
    </row>
    <row r="1924">
      <c r="Z1924" s="254" t="n"/>
      <c r="AA1924" s="254" t="n"/>
      <c r="AB1924" s="254" t="n"/>
      <c r="AC1924" s="1637" t="n"/>
    </row>
    <row r="1925">
      <c r="Z1925" s="254" t="n"/>
      <c r="AA1925" s="254" t="n"/>
      <c r="AB1925" s="254" t="n"/>
      <c r="AC1925" s="1637" t="n"/>
    </row>
    <row r="1926">
      <c r="Z1926" s="254" t="n"/>
      <c r="AA1926" s="254" t="n"/>
      <c r="AB1926" s="254" t="n"/>
      <c r="AC1926" s="1637" t="n"/>
    </row>
    <row r="1927">
      <c r="Z1927" s="254" t="n"/>
      <c r="AA1927" s="254" t="n"/>
      <c r="AB1927" s="254" t="n"/>
      <c r="AC1927" s="1637" t="n"/>
    </row>
    <row r="1928">
      <c r="Z1928" s="254" t="n"/>
      <c r="AA1928" s="254" t="n"/>
      <c r="AB1928" s="254" t="n"/>
      <c r="AC1928" s="1637" t="n"/>
    </row>
    <row r="1929">
      <c r="Z1929" s="254" t="n"/>
      <c r="AA1929" s="254" t="n"/>
      <c r="AB1929" s="254" t="n"/>
      <c r="AC1929" s="1637" t="n"/>
    </row>
    <row r="1930">
      <c r="Z1930" s="254" t="n"/>
      <c r="AA1930" s="254" t="n"/>
      <c r="AB1930" s="254" t="n"/>
      <c r="AC1930" s="1637" t="n"/>
    </row>
    <row r="1931">
      <c r="Z1931" s="254" t="n"/>
      <c r="AA1931" s="254" t="n"/>
      <c r="AB1931" s="254" t="n"/>
      <c r="AC1931" s="1637" t="n"/>
    </row>
    <row r="1932">
      <c r="Z1932" s="254" t="n"/>
      <c r="AA1932" s="254" t="n"/>
      <c r="AB1932" s="254" t="n"/>
      <c r="AC1932" s="1637" t="n"/>
    </row>
    <row r="1933">
      <c r="Z1933" s="254" t="n"/>
      <c r="AA1933" s="254" t="n"/>
      <c r="AB1933" s="254" t="n"/>
      <c r="AC1933" s="1637" t="n"/>
    </row>
    <row r="1942">
      <c r="Z1942" s="610" t="inlineStr">
        <is>
          <t>Rubros</t>
        </is>
      </c>
      <c r="AA1942" s="610" t="inlineStr">
        <is>
          <t>Actividad</t>
        </is>
      </c>
    </row>
    <row r="1943">
      <c r="Z1943" s="254" t="n">
        <v>131250</v>
      </c>
      <c r="AA1943" s="254" t="inlineStr">
        <is>
          <t>Achira</t>
        </is>
      </c>
    </row>
    <row r="1944">
      <c r="Z1944" s="254" t="n">
        <v>151310</v>
      </c>
      <c r="AA1944" s="254" t="inlineStr">
        <is>
          <t>Aguacate</t>
        </is>
      </c>
    </row>
    <row r="1945">
      <c r="Z1945" s="254" t="n">
        <v>121030</v>
      </c>
      <c r="AA1945" s="254" t="inlineStr">
        <is>
          <t>Ají</t>
        </is>
      </c>
    </row>
    <row r="1946">
      <c r="Z1946" s="254" t="n">
        <v>121060</v>
      </c>
      <c r="AA1946" s="254" t="inlineStr">
        <is>
          <t>Ajo</t>
        </is>
      </c>
    </row>
    <row r="1947">
      <c r="Z1947" s="254" t="n">
        <v>111050</v>
      </c>
      <c r="AA1947" s="254" t="inlineStr">
        <is>
          <t>Ajonjolí</t>
        </is>
      </c>
    </row>
    <row r="1948">
      <c r="Z1948" s="254" t="n">
        <v>121070</v>
      </c>
      <c r="AA1948" s="254" t="inlineStr">
        <is>
          <t>Alcachofa</t>
        </is>
      </c>
    </row>
    <row r="1949">
      <c r="Z1949" s="254" t="n">
        <v>111100</v>
      </c>
      <c r="AA1949" s="254" t="inlineStr">
        <is>
          <t>Algodón</t>
        </is>
      </c>
    </row>
    <row r="1950">
      <c r="Z1950" s="254" t="n">
        <v>131050</v>
      </c>
      <c r="AA1950" s="254" t="inlineStr">
        <is>
          <t>Arracacha</t>
        </is>
      </c>
    </row>
    <row r="1951">
      <c r="Z1951" s="254" t="n">
        <v>111150</v>
      </c>
      <c r="AA1951" s="254" t="inlineStr">
        <is>
          <t>Arroz con riego</t>
        </is>
      </c>
    </row>
    <row r="1952">
      <c r="Z1952" s="254" t="n">
        <v>111200</v>
      </c>
      <c r="AA1952" s="254" t="inlineStr">
        <is>
          <t>Arroz secano</t>
        </is>
      </c>
    </row>
    <row r="1953">
      <c r="Z1953" s="254" t="n">
        <v>121090</v>
      </c>
      <c r="AA1953" s="254" t="inlineStr">
        <is>
          <t>Arveja</t>
        </is>
      </c>
    </row>
    <row r="1954">
      <c r="Z1954" s="254" t="n">
        <v>111250</v>
      </c>
      <c r="AA1954" s="254" t="inlineStr">
        <is>
          <t>Avena</t>
        </is>
      </c>
    </row>
    <row r="1955">
      <c r="Z1955" s="254" t="n">
        <v>151320</v>
      </c>
      <c r="AA1955" s="254" t="inlineStr">
        <is>
          <t>Badea</t>
        </is>
      </c>
    </row>
    <row r="1956">
      <c r="Z1956" s="254" t="n">
        <v>141420</v>
      </c>
      <c r="AA1956" s="254" t="inlineStr">
        <is>
          <t>Banano</t>
        </is>
      </c>
    </row>
    <row r="1957">
      <c r="Z1957" s="254" t="n">
        <v>141440</v>
      </c>
      <c r="AA1957" s="254" t="inlineStr">
        <is>
          <t>Bananito</t>
        </is>
      </c>
    </row>
    <row r="1958">
      <c r="Z1958" s="254" t="n">
        <v>151150</v>
      </c>
      <c r="AA1958" s="254" t="inlineStr">
        <is>
          <t>Bosques</t>
        </is>
      </c>
    </row>
    <row r="1959">
      <c r="Z1959" s="254" t="n">
        <v>151050</v>
      </c>
      <c r="AA1959" s="254" t="inlineStr">
        <is>
          <t>Cacao</t>
        </is>
      </c>
    </row>
    <row r="1960">
      <c r="Z1960" s="254" t="n">
        <v>141100</v>
      </c>
      <c r="AA1960" s="254" t="inlineStr">
        <is>
          <t>Café</t>
        </is>
      </c>
    </row>
    <row r="1961">
      <c r="Z1961" s="254" t="n">
        <v>141090</v>
      </c>
      <c r="AA1961" s="254" t="inlineStr">
        <is>
          <t>Caña de Azúcar</t>
        </is>
      </c>
    </row>
    <row r="1962">
      <c r="Z1962" s="254" t="n">
        <v>141060</v>
      </c>
      <c r="AA1962" s="254" t="inlineStr">
        <is>
          <t>Caña Panelera</t>
        </is>
      </c>
    </row>
    <row r="1963">
      <c r="Z1963" s="254" t="n">
        <v>142000</v>
      </c>
      <c r="AA1963" s="254" t="inlineStr">
        <is>
          <t>Cardamomo</t>
        </is>
      </c>
    </row>
    <row r="1964">
      <c r="Z1964" s="254" t="n">
        <v>151300</v>
      </c>
      <c r="AA1964" s="254" t="inlineStr">
        <is>
          <t>Caucho</t>
        </is>
      </c>
    </row>
    <row r="1965">
      <c r="Z1965" s="254" t="n">
        <v>111650</v>
      </c>
      <c r="AA1965" s="254" t="inlineStr">
        <is>
          <t>Cebada</t>
        </is>
      </c>
    </row>
    <row r="1966">
      <c r="Z1966" s="254" t="n">
        <v>121150</v>
      </c>
      <c r="AA1966" s="254" t="inlineStr">
        <is>
          <t>Cebolla cabezona</t>
        </is>
      </c>
    </row>
    <row r="1967">
      <c r="Z1967" s="254" t="n">
        <v>121180</v>
      </c>
      <c r="AA1967" s="254" t="inlineStr">
        <is>
          <t>Cebolla de hoja</t>
        </is>
      </c>
    </row>
    <row r="1968">
      <c r="Z1968" s="254" t="n">
        <v>121610</v>
      </c>
      <c r="AA1968" s="254" t="inlineStr">
        <is>
          <t>Champiñones</t>
        </is>
      </c>
    </row>
    <row r="1969">
      <c r="Z1969" s="254" t="n">
        <v>151100</v>
      </c>
      <c r="AA1969" s="254" t="inlineStr">
        <is>
          <t>Ciruelo</t>
        </is>
      </c>
    </row>
    <row r="1970">
      <c r="Z1970" s="254" t="n">
        <v>151340</v>
      </c>
      <c r="AA1970" s="254" t="inlineStr">
        <is>
          <t>Cítricos</t>
        </is>
      </c>
    </row>
    <row r="1971">
      <c r="Z1971" s="254" t="n">
        <v>151200</v>
      </c>
      <c r="AA1971" s="254" t="inlineStr">
        <is>
          <t>Cocotero</t>
        </is>
      </c>
    </row>
    <row r="1972">
      <c r="Z1972" s="254" t="n">
        <v>151350</v>
      </c>
      <c r="AA1972" s="254" t="inlineStr">
        <is>
          <t>Curuba</t>
        </is>
      </c>
    </row>
    <row r="1973">
      <c r="Z1973" s="254" t="n">
        <v>151120</v>
      </c>
      <c r="AA1973" s="254" t="inlineStr">
        <is>
          <t>Durazno</t>
        </is>
      </c>
    </row>
    <row r="1974">
      <c r="Z1974" s="254" t="n">
        <v>151400</v>
      </c>
      <c r="AA1974" s="254" t="inlineStr">
        <is>
          <t>Espárragos</t>
        </is>
      </c>
    </row>
    <row r="1975">
      <c r="Z1975" s="254" t="n">
        <v>121620</v>
      </c>
      <c r="AA1975" s="254" t="inlineStr">
        <is>
          <t>Estropajo</t>
        </is>
      </c>
    </row>
    <row r="1976">
      <c r="Z1976" s="254" t="n">
        <v>151550</v>
      </c>
      <c r="AA1976" s="254" t="inlineStr">
        <is>
          <t>Feijoa</t>
        </is>
      </c>
    </row>
    <row r="1977">
      <c r="Z1977" s="254" t="n">
        <v>141451</v>
      </c>
      <c r="AA1977" s="254" t="inlineStr">
        <is>
          <t>Fique</t>
        </is>
      </c>
    </row>
    <row r="1978">
      <c r="Z1978" s="254" t="n">
        <v>121700</v>
      </c>
      <c r="AA1978" s="254" t="inlineStr">
        <is>
          <t>Flores tropicales – Ciclo Corto</t>
        </is>
      </c>
    </row>
    <row r="1979">
      <c r="Z1979" s="254" t="n">
        <v>141600</v>
      </c>
      <c r="AA1979" s="254" t="inlineStr">
        <is>
          <t>Flores tropicales – Perennes</t>
        </is>
      </c>
    </row>
    <row r="1980">
      <c r="Z1980" s="254" t="n">
        <v>121510</v>
      </c>
      <c r="AA1980" s="254" t="inlineStr">
        <is>
          <t>Fresas</t>
        </is>
      </c>
    </row>
    <row r="1981">
      <c r="Z1981" s="254" t="n">
        <v>111350</v>
      </c>
      <c r="AA1981" s="254" t="inlineStr">
        <is>
          <t>Fríjol</t>
        </is>
      </c>
    </row>
    <row r="1982">
      <c r="Z1982" s="254" t="n">
        <v>151640</v>
      </c>
      <c r="AA1982" s="254" t="inlineStr">
        <is>
          <t>Granadilla</t>
        </is>
      </c>
    </row>
    <row r="1983">
      <c r="Z1983" s="254" t="n">
        <v>151650</v>
      </c>
      <c r="AA1983" s="254" t="inlineStr">
        <is>
          <t>Guanábana</t>
        </is>
      </c>
    </row>
    <row r="1984">
      <c r="Z1984" s="254" t="n">
        <v>157000</v>
      </c>
      <c r="AA1984" s="254" t="inlineStr">
        <is>
          <t>Gulupa</t>
        </is>
      </c>
    </row>
    <row r="1985">
      <c r="Z1985" s="254" t="n">
        <v>121270</v>
      </c>
      <c r="AA1985" s="254" t="inlineStr">
        <is>
          <t>Haba</t>
        </is>
      </c>
    </row>
    <row r="1986">
      <c r="Z1986" s="254" t="n">
        <v>121300</v>
      </c>
      <c r="AA1986" s="254" t="inlineStr">
        <is>
          <t>Habichuela</t>
        </is>
      </c>
    </row>
    <row r="1987">
      <c r="Z1987" s="254" t="n">
        <v>121330</v>
      </c>
      <c r="AA1987" s="254" t="inlineStr">
        <is>
          <t>Lechuga</t>
        </is>
      </c>
    </row>
    <row r="1988">
      <c r="Z1988" s="254" t="n">
        <v>151610</v>
      </c>
      <c r="AA1988" s="254" t="inlineStr">
        <is>
          <t>Lima Tahití</t>
        </is>
      </c>
    </row>
    <row r="1989">
      <c r="Z1989" s="254" t="n">
        <v>151360</v>
      </c>
      <c r="AA1989" s="254" t="inlineStr">
        <is>
          <t>Lulo</t>
        </is>
      </c>
    </row>
    <row r="1990">
      <c r="Z1990" s="254" t="n">
        <v>151600</v>
      </c>
      <c r="AA1990" s="254" t="inlineStr">
        <is>
          <t>Macadamia</t>
        </is>
      </c>
    </row>
    <row r="1991">
      <c r="Z1991" s="254" t="n">
        <v>111400</v>
      </c>
      <c r="AA1991" s="254" t="inlineStr">
        <is>
          <t>Maíz</t>
        </is>
      </c>
    </row>
    <row r="1992">
      <c r="Z1992" s="254" t="n">
        <v>131150</v>
      </c>
      <c r="AA1992" s="254" t="inlineStr">
        <is>
          <t>Malanga o Yautía</t>
        </is>
      </c>
    </row>
    <row r="1993">
      <c r="Z1993" s="254" t="n">
        <v>151700</v>
      </c>
      <c r="AA1993" s="254" t="inlineStr">
        <is>
          <t>Mango</t>
        </is>
      </c>
    </row>
    <row r="1994">
      <c r="Z1994" s="254" t="n">
        <v>111450</v>
      </c>
      <c r="AA1994" s="254" t="inlineStr">
        <is>
          <t>Maní</t>
        </is>
      </c>
    </row>
    <row r="1995">
      <c r="Z1995" s="254" t="n">
        <v>151750</v>
      </c>
      <c r="AA1995" s="254" t="inlineStr">
        <is>
          <t>Manzano</t>
        </is>
      </c>
    </row>
    <row r="1996">
      <c r="Z1996" s="254" t="n">
        <v>151370</v>
      </c>
      <c r="AA1996" s="254" t="inlineStr">
        <is>
          <t>Maracuyá</t>
        </is>
      </c>
    </row>
    <row r="1997">
      <c r="Z1997" s="254" t="n">
        <v>151020</v>
      </c>
      <c r="AA1997" s="254" t="inlineStr">
        <is>
          <t>Marañón</t>
        </is>
      </c>
    </row>
    <row r="1998">
      <c r="Z1998" s="254" t="n">
        <v>111800</v>
      </c>
      <c r="AA1998" s="254" t="inlineStr">
        <is>
          <t>Material vegetal</t>
        </is>
      </c>
    </row>
    <row r="1999">
      <c r="Z1999" s="254" t="n">
        <v>121570</v>
      </c>
      <c r="AA1999" s="254" t="inlineStr">
        <is>
          <t>Melón</t>
        </is>
      </c>
    </row>
    <row r="2000">
      <c r="Z2000" s="254" t="n">
        <v>151380</v>
      </c>
      <c r="AA2000" s="254" t="inlineStr">
        <is>
          <t>Mora</t>
        </is>
      </c>
    </row>
    <row r="2001">
      <c r="Z2001" s="254" t="n">
        <v>151760</v>
      </c>
      <c r="AA2001" s="254" t="inlineStr">
        <is>
          <t>Morera</t>
        </is>
      </c>
    </row>
    <row r="2002">
      <c r="Z2002" s="254" t="n">
        <v>131100</v>
      </c>
      <c r="AA2002" s="254" t="inlineStr">
        <is>
          <t>Ñame</t>
        </is>
      </c>
    </row>
    <row r="2003">
      <c r="Z2003" s="254" t="n">
        <v>111900</v>
      </c>
      <c r="AA2003" s="254" t="inlineStr">
        <is>
          <t>Otros Cereales</t>
        </is>
      </c>
    </row>
    <row r="2004">
      <c r="Z2004" s="254" t="n">
        <v>144050</v>
      </c>
      <c r="AA2004" s="254" t="inlineStr">
        <is>
          <t>Otros Cultivos</t>
        </is>
      </c>
    </row>
    <row r="2005">
      <c r="Z2005" s="254" t="n">
        <v>151330</v>
      </c>
      <c r="AA2005" s="254" t="inlineStr">
        <is>
          <t>Otros Frutales</t>
        </is>
      </c>
    </row>
    <row r="2006">
      <c r="Z2006" s="254" t="n">
        <v>112000</v>
      </c>
      <c r="AA2006" s="254" t="inlineStr">
        <is>
          <t>Otras Hortalizas</t>
        </is>
      </c>
    </row>
    <row r="2007">
      <c r="Z2007" s="254" t="n">
        <v>111950</v>
      </c>
      <c r="AA2007" s="254" t="inlineStr">
        <is>
          <t>Otras Oleaginosas</t>
        </is>
      </c>
    </row>
    <row r="2008">
      <c r="Z2008" s="254" t="n">
        <v>151250</v>
      </c>
      <c r="AA2008" s="254" t="inlineStr">
        <is>
          <t>Palma aceitera</t>
        </is>
      </c>
    </row>
    <row r="2009">
      <c r="Z2009" s="254" t="n">
        <v>151270</v>
      </c>
      <c r="AA2009" s="254" t="inlineStr">
        <is>
          <t>Palma de iraca</t>
        </is>
      </c>
    </row>
    <row r="2010">
      <c r="Z2010" s="254" t="n">
        <v>111500</v>
      </c>
      <c r="AA2010" s="254" t="inlineStr">
        <is>
          <t>Papa</t>
        </is>
      </c>
    </row>
    <row r="2011">
      <c r="Z2011" s="254" t="n">
        <v>151390</v>
      </c>
      <c r="AA2011" s="254" t="inlineStr">
        <is>
          <t>Papaya</t>
        </is>
      </c>
    </row>
    <row r="2012">
      <c r="Z2012" s="254" t="n">
        <v>121600</v>
      </c>
      <c r="AA2012" s="254" t="inlineStr">
        <is>
          <t>Pepino</t>
        </is>
      </c>
    </row>
    <row r="2013">
      <c r="Z2013" s="254" t="n">
        <v>151130</v>
      </c>
      <c r="AA2013" s="254" t="inlineStr">
        <is>
          <t>Pero</t>
        </is>
      </c>
    </row>
    <row r="2014">
      <c r="Z2014" s="254" t="n">
        <v>141280</v>
      </c>
      <c r="AA2014" s="254" t="inlineStr">
        <is>
          <t>Piña</t>
        </is>
      </c>
    </row>
    <row r="2015">
      <c r="Z2015" s="254" t="n">
        <v>241290</v>
      </c>
      <c r="AA2015" s="254" t="inlineStr">
        <is>
          <t>Pitahaya</t>
        </is>
      </c>
    </row>
    <row r="2016">
      <c r="Z2016" s="254" t="n">
        <v>121880</v>
      </c>
      <c r="AA2016" s="254" t="inlineStr">
        <is>
          <t>Plantas Medicinales</t>
        </is>
      </c>
    </row>
    <row r="2017">
      <c r="Z2017" s="254" t="n">
        <v>131110</v>
      </c>
      <c r="AA2017" s="254" t="inlineStr">
        <is>
          <t>Plantas Ornamentales</t>
        </is>
      </c>
    </row>
    <row r="2018">
      <c r="Z2018" s="254" t="n">
        <v>141430</v>
      </c>
      <c r="AA2018" s="254" t="inlineStr">
        <is>
          <t>Plátano</t>
        </is>
      </c>
    </row>
    <row r="2019">
      <c r="Z2019" s="254" t="n">
        <v>110000</v>
      </c>
      <c r="AA2019" s="254" t="inlineStr">
        <is>
          <t>Producción Semillas</t>
        </is>
      </c>
    </row>
    <row r="2020">
      <c r="Z2020" s="254" t="n">
        <v>121420</v>
      </c>
      <c r="AA2020" s="254" t="inlineStr">
        <is>
          <t>Remolacha</t>
        </is>
      </c>
    </row>
    <row r="2021">
      <c r="Z2021" s="254" t="n">
        <v>121390</v>
      </c>
      <c r="AA2021" s="254" t="inlineStr">
        <is>
          <t>Repollo</t>
        </is>
      </c>
    </row>
    <row r="2022">
      <c r="Z2022" s="254" t="n">
        <v>121580</v>
      </c>
      <c r="AA2022" s="254" t="inlineStr">
        <is>
          <t>Sandía</t>
        </is>
      </c>
    </row>
    <row r="2023">
      <c r="Z2023" s="254" t="n">
        <v>111550</v>
      </c>
      <c r="AA2023" s="254" t="inlineStr">
        <is>
          <t>Sorgo</t>
        </is>
      </c>
    </row>
    <row r="2024">
      <c r="Z2024" s="254" t="n">
        <v>111600</v>
      </c>
      <c r="AA2024" s="254" t="inlineStr">
        <is>
          <t>Soya</t>
        </is>
      </c>
    </row>
    <row r="2025">
      <c r="Z2025" s="254" t="n">
        <v>121680</v>
      </c>
      <c r="AA2025" s="254" t="inlineStr">
        <is>
          <t>Tabaco negro</t>
        </is>
      </c>
    </row>
    <row r="2026">
      <c r="Z2026" s="254" t="n">
        <v>121690</v>
      </c>
      <c r="AA2026" s="254" t="inlineStr">
        <is>
          <t>Tabaco Rubio</t>
        </is>
      </c>
    </row>
    <row r="2027">
      <c r="Z2027" s="254" t="n">
        <v>121450</v>
      </c>
      <c r="AA2027" s="254" t="inlineStr">
        <is>
          <t>Tomate</t>
        </is>
      </c>
    </row>
    <row r="2028">
      <c r="Z2028" s="254" t="n">
        <v>141550</v>
      </c>
      <c r="AA2028" s="254" t="inlineStr">
        <is>
          <t>Tomate de árbol</t>
        </is>
      </c>
    </row>
    <row r="2029">
      <c r="Z2029" s="254" t="n">
        <v>141300</v>
      </c>
      <c r="AA2029" s="254" t="inlineStr">
        <is>
          <t>Vid</t>
        </is>
      </c>
    </row>
    <row r="2030">
      <c r="Z2030" s="254" t="n">
        <v>151620</v>
      </c>
      <c r="AA2030" s="254" t="inlineStr">
        <is>
          <t>Uchuva</t>
        </is>
      </c>
    </row>
    <row r="2031">
      <c r="Z2031" s="254" t="n">
        <v>131200</v>
      </c>
      <c r="AA2031" s="254" t="inlineStr">
        <is>
          <t>Yuca</t>
        </is>
      </c>
    </row>
    <row r="2032">
      <c r="Z2032" s="254" t="n">
        <v>121480</v>
      </c>
      <c r="AA2032" s="254" t="inlineStr">
        <is>
          <t>Zanahoria</t>
        </is>
      </c>
    </row>
    <row r="2033">
      <c r="Z2033" s="254" t="n">
        <v>245280</v>
      </c>
      <c r="AA2033" s="254" t="inlineStr">
        <is>
          <t>Acuicultura especies diferente a camarón</t>
        </is>
      </c>
    </row>
    <row r="2034">
      <c r="Z2034" s="254" t="n">
        <v>245290</v>
      </c>
      <c r="AA2034" s="254" t="inlineStr">
        <is>
          <t>Acuicultura de Camarón</t>
        </is>
      </c>
    </row>
    <row r="2035">
      <c r="Z2035" s="254" t="n">
        <v>245050</v>
      </c>
      <c r="AA2035" s="254" t="inlineStr">
        <is>
          <t>Apicultura</t>
        </is>
      </c>
    </row>
    <row r="2036">
      <c r="Z2036" s="254" t="n">
        <v>234050</v>
      </c>
      <c r="AA2036" s="254" t="inlineStr">
        <is>
          <t>Avicultura engorde</t>
        </is>
      </c>
    </row>
    <row r="2037">
      <c r="Z2037" s="254" t="n">
        <v>234100</v>
      </c>
      <c r="AA2037" s="254" t="inlineStr">
        <is>
          <t>Avicultura Huevos Comercial</t>
        </is>
      </c>
    </row>
    <row r="2038">
      <c r="Z2038" s="254" t="n">
        <v>244100</v>
      </c>
      <c r="AA2038" s="254" t="inlineStr">
        <is>
          <t>Avicultura Huevos Reproductoras</t>
        </is>
      </c>
    </row>
    <row r="2039">
      <c r="Z2039" s="254" t="n">
        <v>234220</v>
      </c>
      <c r="AA2039" s="254" t="inlineStr">
        <is>
          <t>Avicultura codornices</t>
        </is>
      </c>
    </row>
    <row r="2040">
      <c r="Z2040" s="254" t="n">
        <v>244200</v>
      </c>
      <c r="AA2040" s="254" t="inlineStr">
        <is>
          <t>Avicultura patos</t>
        </is>
      </c>
    </row>
    <row r="2041">
      <c r="Z2041" s="254" t="n">
        <v>244150</v>
      </c>
      <c r="AA2041" s="254" t="inlineStr">
        <is>
          <t>Avicultura pavos</t>
        </is>
      </c>
    </row>
    <row r="2042">
      <c r="Z2042" s="254" t="n">
        <v>235100</v>
      </c>
      <c r="AA2042" s="254" t="inlineStr">
        <is>
          <t>Conejos y Curíes</t>
        </is>
      </c>
    </row>
    <row r="2043">
      <c r="Z2043" s="254" t="n">
        <v>237280</v>
      </c>
      <c r="AA2043" s="254" t="inlineStr">
        <is>
          <t>Ganadería de ceba</t>
        </is>
      </c>
    </row>
    <row r="2044">
      <c r="Z2044" s="254" t="n">
        <v>253400</v>
      </c>
      <c r="AA2044" s="254" t="inlineStr">
        <is>
          <t>Ganadería Cría y Doble Propósito</t>
        </is>
      </c>
    </row>
    <row r="2045">
      <c r="Z2045" s="254" t="n">
        <v>253100</v>
      </c>
      <c r="AA2045" s="254" t="inlineStr">
        <is>
          <t>Ganadería Leche</t>
        </is>
      </c>
    </row>
    <row r="2046">
      <c r="Z2046" s="254" t="n">
        <v>245150</v>
      </c>
      <c r="AA2046" s="254" t="inlineStr">
        <is>
          <t>Ovinos y Caprinos</t>
        </is>
      </c>
    </row>
    <row r="2047">
      <c r="Z2047" s="254" t="n">
        <v>237400</v>
      </c>
      <c r="AA2047" s="254" t="inlineStr">
        <is>
          <t>Pesca</t>
        </is>
      </c>
    </row>
    <row r="2048">
      <c r="Z2048" s="254" t="n">
        <v>245100</v>
      </c>
      <c r="AA2048" s="254" t="inlineStr">
        <is>
          <t>Porcinos</t>
        </is>
      </c>
    </row>
    <row r="2049">
      <c r="Z2049" s="254" t="n">
        <v>234230</v>
      </c>
      <c r="AA2049" s="254" t="inlineStr">
        <is>
          <t>Otras Especies Menores</t>
        </is>
      </c>
    </row>
    <row r="2050">
      <c r="Z2050" s="254" t="n">
        <v>245250</v>
      </c>
      <c r="AA2050" s="254" t="inlineStr">
        <is>
          <t>Zoocría</t>
        </is>
      </c>
    </row>
    <row r="2051">
      <c r="Z2051" s="254" t="n">
        <v>237290</v>
      </c>
      <c r="AA2051" s="254" t="inlineStr">
        <is>
          <t>Equinos</t>
        </is>
      </c>
    </row>
    <row r="2052">
      <c r="Z2052" s="254" t="n">
        <v>740003</v>
      </c>
      <c r="AA2052" s="254" t="inlineStr">
        <is>
          <t>Alquiler de maquinaria</t>
        </is>
      </c>
    </row>
    <row r="2053">
      <c r="Z2053" s="254" t="n">
        <v>740004</v>
      </c>
      <c r="AA2053" s="254" t="inlineStr">
        <is>
          <t>Biotecnología acuícola</t>
        </is>
      </c>
    </row>
    <row r="2054">
      <c r="Z2054" s="254" t="n">
        <v>740005</v>
      </c>
      <c r="AA2054" s="254" t="inlineStr">
        <is>
          <t>Biotecnología agrícola</t>
        </is>
      </c>
    </row>
    <row r="2055">
      <c r="Z2055" s="254" t="n">
        <v>740006</v>
      </c>
      <c r="AA2055" s="254" t="inlineStr">
        <is>
          <t>Biotecnología pecuaria</t>
        </is>
      </c>
    </row>
    <row r="2056">
      <c r="Z2056" s="254" t="n">
        <v>740007</v>
      </c>
      <c r="AA2056" s="254" t="inlineStr">
        <is>
          <t>Centros de Acopio o Comercialización</t>
        </is>
      </c>
    </row>
    <row r="2057">
      <c r="Z2057" s="254" t="n">
        <v>740008</v>
      </c>
      <c r="AA2057" s="254" t="inlineStr">
        <is>
          <t>Centros de asistencia técnica</t>
        </is>
      </c>
    </row>
    <row r="2058">
      <c r="Z2058" s="254" t="n">
        <v>740009</v>
      </c>
      <c r="AA2058" s="254" t="inlineStr">
        <is>
          <t>Comercialización insumos</t>
        </is>
      </c>
    </row>
    <row r="2059">
      <c r="Z2059" s="254" t="n">
        <v>740010</v>
      </c>
      <c r="AA2059" s="254" t="inlineStr">
        <is>
          <t>Comercialización maquinaria y equipos</t>
        </is>
      </c>
    </row>
    <row r="2060">
      <c r="Z2060" s="254" t="n">
        <v>740011</v>
      </c>
      <c r="AA2060" s="254" t="inlineStr">
        <is>
          <t>Empresas prestadoras de servicios al sector</t>
        </is>
      </c>
    </row>
    <row r="2061">
      <c r="Z2061" s="254" t="n">
        <v>740012</v>
      </c>
      <c r="AA2061" s="254" t="inlineStr">
        <is>
          <t>Organización de Productores</t>
        </is>
      </c>
    </row>
    <row r="2062">
      <c r="Z2062" s="254" t="n">
        <v>740013</v>
      </c>
      <c r="AA2062" s="254" t="inlineStr">
        <is>
          <t>Producción insumos</t>
        </is>
      </c>
    </row>
    <row r="2063">
      <c r="Z2063" s="254" t="n">
        <v>740014</v>
      </c>
      <c r="AA2063" s="254" t="inlineStr">
        <is>
          <t>Producción maquinaria y equipos</t>
        </is>
      </c>
    </row>
    <row r="2064">
      <c r="Z2064" s="254" t="n">
        <v>900001</v>
      </c>
      <c r="AA2064" s="254" t="inlineStr">
        <is>
          <t>Artesanias</t>
        </is>
      </c>
    </row>
    <row r="2065">
      <c r="Z2065" s="254" t="n">
        <v>900006</v>
      </c>
      <c r="AA2065" s="254" t="inlineStr">
        <is>
          <t>Minería</t>
        </is>
      </c>
    </row>
    <row r="2066">
      <c r="Z2066" s="254" t="n">
        <v>160000</v>
      </c>
      <c r="AA2066" s="254" t="inlineStr">
        <is>
          <t>Producción Economía Campesina</t>
        </is>
      </c>
    </row>
    <row r="2067">
      <c r="Z2067" s="254" t="n">
        <v>900003</v>
      </c>
      <c r="AA2067" s="254" t="inlineStr">
        <is>
          <t>Transformación de metales y piedras preciosas</t>
        </is>
      </c>
    </row>
    <row r="2068">
      <c r="Z2068" s="254" t="n">
        <v>160001</v>
      </c>
      <c r="AA2068" s="254" t="inlineStr">
        <is>
          <t>Microcrédito unidad económica familiar</t>
        </is>
      </c>
    </row>
    <row r="2069">
      <c r="Z2069" s="254" t="n">
        <v>900005</v>
      </c>
      <c r="AA2069" s="254" t="inlineStr">
        <is>
          <t>Turismo rural</t>
        </is>
      </c>
    </row>
    <row r="2070">
      <c r="Z2070" s="254" t="n">
        <v>900004</v>
      </c>
      <c r="AA2070" s="254" t="inlineStr">
        <is>
          <t>Metales y piedras preciosas</t>
        </is>
      </c>
    </row>
    <row r="2071">
      <c r="Z2071" s="254" t="n">
        <v>129979</v>
      </c>
      <c r="AA2071" s="254" t="inlineStr">
        <is>
          <t>Actividad Mixta Agropecuaria y Rural</t>
        </is>
      </c>
    </row>
    <row r="2072">
      <c r="Z2072" s="254" t="n"/>
      <c r="AA2072" s="254" t="n"/>
    </row>
    <row r="2073">
      <c r="Z2073" s="254" t="n"/>
      <c r="AA2073" s="254" t="n"/>
    </row>
    <row r="2074">
      <c r="Z2074" s="254" t="n"/>
      <c r="AA2074" s="254" t="n"/>
    </row>
    <row r="2075">
      <c r="Z2075" s="254" t="n"/>
      <c r="AA2075" s="254" t="n"/>
    </row>
    <row r="2076">
      <c r="Z2076" s="254" t="n"/>
      <c r="AA2076" s="254" t="n"/>
    </row>
    <row r="2077">
      <c r="Z2077" s="254" t="n"/>
      <c r="AA2077" s="254" t="n"/>
    </row>
    <row r="2078">
      <c r="Z2078" s="254" t="n"/>
      <c r="AA2078" s="254" t="n"/>
    </row>
    <row r="2079">
      <c r="Z2079" s="254" t="n"/>
      <c r="AA2079" s="254" t="n"/>
    </row>
    <row r="2080">
      <c r="Z2080" s="254" t="n"/>
      <c r="AA2080" s="254" t="n"/>
    </row>
    <row r="2081">
      <c r="Z2081" s="254" t="n"/>
      <c r="AA2081" s="254" t="n"/>
    </row>
    <row r="2082">
      <c r="Z2082" s="254" t="n"/>
      <c r="AA2082" s="254" t="n"/>
    </row>
    <row r="2083">
      <c r="Z2083" s="254" t="n"/>
      <c r="AA2083" s="254" t="n"/>
    </row>
    <row r="2084">
      <c r="Z2084" s="254" t="n"/>
      <c r="AA2084" s="254" t="n"/>
    </row>
    <row r="2085">
      <c r="Z2085" s="254" t="n"/>
      <c r="AA2085" s="254" t="n"/>
    </row>
    <row r="2086">
      <c r="Z2086" s="254" t="n"/>
      <c r="AA2086" s="254" t="n"/>
    </row>
    <row r="2087">
      <c r="Z2087" s="254" t="n"/>
      <c r="AA2087" s="254" t="n"/>
    </row>
    <row r="2088">
      <c r="Z2088" s="254" t="n"/>
      <c r="AA2088" s="254" t="n"/>
    </row>
    <row r="2089">
      <c r="Z2089" s="254" t="n"/>
      <c r="AA2089" s="254" t="n"/>
    </row>
    <row r="2090">
      <c r="Z2090" s="254" t="n"/>
      <c r="AA2090" s="254" t="n"/>
    </row>
    <row r="2091">
      <c r="Z2091" s="254" t="n"/>
      <c r="AA2091" s="254" t="n"/>
    </row>
    <row r="2092">
      <c r="Z2092" s="254" t="n"/>
      <c r="AA2092" s="254" t="n"/>
    </row>
    <row r="2093">
      <c r="Z2093" s="254" t="n"/>
      <c r="AA2093" s="254" t="n"/>
    </row>
    <row r="2094">
      <c r="Z2094" s="254" t="n"/>
      <c r="AA2094" s="254" t="n"/>
    </row>
    <row r="2095">
      <c r="Z2095" s="254" t="n"/>
      <c r="AA2095" s="254" t="n"/>
    </row>
    <row r="2096">
      <c r="Z2096" s="254" t="n"/>
      <c r="AA2096" s="254" t="n"/>
    </row>
    <row r="2097">
      <c r="Z2097" s="254" t="n"/>
      <c r="AA2097" s="254" t="n"/>
    </row>
    <row r="2098">
      <c r="Z2098" s="254" t="n"/>
      <c r="AA2098" s="254" t="n"/>
    </row>
    <row r="2099">
      <c r="Z2099" s="254" t="n"/>
      <c r="AA2099" s="254" t="n"/>
    </row>
    <row r="2100">
      <c r="Z2100" s="254" t="n"/>
      <c r="AA2100" s="254" t="n"/>
    </row>
    <row r="2101">
      <c r="Z2101" s="254" t="n"/>
      <c r="AA2101" s="254" t="n"/>
    </row>
    <row r="2102">
      <c r="Z2102" s="254" t="n"/>
      <c r="AA2102" s="254" t="n"/>
    </row>
    <row r="2103">
      <c r="Z2103" s="254" t="n"/>
      <c r="AA2103" s="254" t="n"/>
    </row>
    <row r="2104">
      <c r="Z2104" s="254" t="n"/>
      <c r="AA2104" s="254" t="n"/>
    </row>
    <row r="2105">
      <c r="Z2105" s="254" t="n"/>
      <c r="AA2105" s="254" t="n"/>
    </row>
    <row r="2106">
      <c r="Z2106" s="254" t="n"/>
      <c r="AA2106" s="254" t="n"/>
    </row>
    <row r="2107">
      <c r="Z2107" s="254" t="n"/>
      <c r="AA2107" s="254" t="n"/>
    </row>
    <row r="2108">
      <c r="Z2108" s="254" t="n"/>
      <c r="AA2108" s="254" t="n"/>
    </row>
    <row r="2109">
      <c r="Z2109" s="254" t="n"/>
      <c r="AA2109" s="254" t="n"/>
    </row>
    <row r="2110">
      <c r="Z2110" s="254" t="n"/>
      <c r="AA2110" s="254" t="n"/>
    </row>
    <row r="2111">
      <c r="Z2111" s="254" t="n"/>
      <c r="AA2111" s="254" t="n"/>
    </row>
    <row r="2112">
      <c r="Z2112" s="3" t="n"/>
      <c r="AA2112" s="3" t="n"/>
    </row>
    <row r="2113">
      <c r="Z2113" s="3" t="n"/>
      <c r="AA2113" s="3" t="n"/>
    </row>
    <row r="2114">
      <c r="Z2114" s="3" t="n"/>
      <c r="AA2114" s="3" t="n"/>
    </row>
    <row r="2115">
      <c r="Z2115" s="3" t="n"/>
      <c r="AA2115" s="3" t="n"/>
    </row>
    <row r="2116">
      <c r="Z2116" s="3" t="n"/>
      <c r="AA2116" s="3" t="n"/>
    </row>
    <row r="2125">
      <c r="Z2125" s="293" t="inlineStr">
        <is>
          <t>SI</t>
        </is>
      </c>
      <c r="AA2125" s="293" t="inlineStr">
        <is>
          <t>UNICA</t>
        </is>
      </c>
    </row>
    <row r="2126">
      <c r="Z2126" s="293" t="inlineStr">
        <is>
          <t>NO</t>
        </is>
      </c>
      <c r="AA2126" s="293" t="inlineStr">
        <is>
          <t>ANUAL</t>
        </is>
      </c>
    </row>
  </sheetData>
  <mergeCells count="17">
    <mergeCell ref="G46:J46"/>
    <mergeCell ref="J3:K3"/>
    <mergeCell ref="J4:K4"/>
    <mergeCell ref="J11:K11"/>
    <mergeCell ref="B29:C29"/>
    <mergeCell ref="J5:K5"/>
    <mergeCell ref="J6:K6"/>
    <mergeCell ref="J2:K2"/>
    <mergeCell ref="I38:J40"/>
    <mergeCell ref="J10:K10"/>
    <mergeCell ref="H1:I1"/>
    <mergeCell ref="J7:K7"/>
    <mergeCell ref="J1:K1"/>
    <mergeCell ref="G47:J61"/>
    <mergeCell ref="I37:J37"/>
    <mergeCell ref="J8:K8"/>
    <mergeCell ref="J9:K9"/>
  </mergeCells>
  <conditionalFormatting sqref="D99:D113 D116">
    <cfRule type="duplicateValues" priority="1" dxfId="4"/>
  </conditionalFormatting>
  <conditionalFormatting sqref="E53">
    <cfRule type="notContainsBlanks" priority="5" dxfId="0">
      <formula>LEN(TRIM(E53))&gt;0</formula>
    </cfRule>
  </conditionalFormatting>
  <conditionalFormatting sqref="H3:H7">
    <cfRule type="notContainsBlanks" priority="3" dxfId="0">
      <formula>LEN(TRIM(H3))&gt;0</formula>
    </cfRule>
  </conditionalFormatting>
  <dataValidations xWindow="387" yWindow="611" count="25">
    <dataValidation sqref="C36" showDropDown="0" showInputMessage="1" showErrorMessage="1" allowBlank="0" type="list">
      <formula1>$Z$1513:$Z$1514</formula1>
    </dataValidation>
    <dataValidation sqref="C37" showDropDown="0" showInputMessage="1" showErrorMessage="1" allowBlank="0" promptTitle="NORMA LEGAL" prompt="Redescuento: _x000a_*REVISAR LISTA_x000a_ _x000a_Sustitutiva:     _x000a_NUEVA OPERACION 301_x000a_CONSOLIDACION 331 _x000a_" type="list">
      <formula1>$E$153:$E$171</formula1>
    </dataValidation>
    <dataValidation sqref="C44 C46" showDropDown="0" showInputMessage="1" showErrorMessage="1" allowBlank="0" prompt="1 MENSUAL_x000a_2 BIMENSUAL_x000a_3 TRIMESTRAL_x000a_6 SEMESTRAL_x000a_12 ANUAL_x000a_"/>
    <dataValidation sqref="C59 C70 F38" showDropDown="0" showInputMessage="1" showErrorMessage="1" allowBlank="0" type="list">
      <formula1>SI_NO</formula1>
    </dataValidation>
    <dataValidation sqref="C61" showDropDown="0" showInputMessage="1" showErrorMessage="1" allowBlank="0" type="list">
      <formula1>PAFUA</formula1>
    </dataValidation>
    <dataValidation sqref="D17" showDropDown="0" showInputMessage="1" showErrorMessage="1" allowBlank="0" type="list">
      <formula1>ID</formula1>
    </dataValidation>
    <dataValidation sqref="B2" showDropDown="0" showInputMessage="1" showErrorMessage="1" allowBlank="0" type="list">
      <formula1>$C$145:$C$149</formula1>
    </dataValidation>
    <dataValidation sqref="C11" showDropDown="0" showInputMessage="1" showErrorMessage="1" allowBlank="0" type="list">
      <formula1>$C$139:$C$143</formula1>
    </dataValidation>
    <dataValidation sqref="D48" showDropDown="0" showInputMessage="1" showErrorMessage="1" allowBlank="0" type="list">
      <formula1>$D$87:$D$91</formula1>
    </dataValidation>
    <dataValidation sqref="C68" showDropDown="0" showInputMessage="1" showErrorMessage="1" allowBlank="0" type="list">
      <formula1>$D$97:$D$110</formula1>
    </dataValidation>
    <dataValidation sqref="C28" showDropDown="0" showInputMessage="1" showErrorMessage="1" allowBlank="0" type="list">
      <formula1>$Z$1499:$Z$1502</formula1>
    </dataValidation>
    <dataValidation sqref="C54:C58" showDropDown="0" showInputMessage="1" showErrorMessage="1" allowBlank="0" type="list">
      <formula1>$Z$1943:$Z$2116</formula1>
    </dataValidation>
    <dataValidation sqref="C16 C26" showDropDown="0" showInputMessage="1" showErrorMessage="1" allowBlank="0" type="list">
      <formula1>$Y$10:$Y$1144</formula1>
    </dataValidation>
    <dataValidation sqref="C50" showDropDown="0" showInputMessage="1" showErrorMessage="1" allowBlank="0" type="list">
      <formula1>$Z$1548:$Z$1933</formula1>
    </dataValidation>
    <dataValidation sqref="C73" showDropDown="0" showInputMessage="1" showErrorMessage="1" allowBlank="0" type="list">
      <formula1>$C$152:$C$159</formula1>
    </dataValidation>
    <dataValidation sqref="C71" showDropDown="0" showInputMessage="1" showErrorMessage="1" allowBlank="0" type="list">
      <formula1>$C$185:$C$214</formula1>
    </dataValidation>
    <dataValidation sqref="C49" showDropDown="0" showInputMessage="1" showErrorMessage="1" allowBlank="0" type="list">
      <formula1>$Z$1547:$Z$1933</formula1>
    </dataValidation>
    <dataValidation sqref="F22" showDropDown="0" showInputMessage="1" showErrorMessage="1" allowBlank="0" type="list">
      <formula1>$C$87:$C$90</formula1>
    </dataValidation>
    <dataValidation sqref="F53" showDropDown="0" showInputMessage="1" showErrorMessage="1" allowBlank="0" type="list">
      <formula1>$C$96:$C$104</formula1>
    </dataValidation>
    <dataValidation sqref="I6" showDropDown="0" showInputMessage="1" showErrorMessage="1" allowBlank="0" type="list">
      <formula1>$G$100:$G$112</formula1>
    </dataValidation>
    <dataValidation sqref="I7" showDropDown="0" showInputMessage="1" showErrorMessage="1" allowBlank="0" type="list">
      <formula1>$G$114:$G$132</formula1>
    </dataValidation>
    <dataValidation sqref="A19" showDropDown="0" showInputMessage="1" showErrorMessage="1" allowBlank="0" type="list">
      <formula1>$E$123:$E$124</formula1>
    </dataValidation>
    <dataValidation sqref="C10" showDropDown="0" showInputMessage="1" showErrorMessage="1" allowBlank="0" type="list">
      <formula1>$C$139:$C$142</formula1>
    </dataValidation>
    <dataValidation sqref="C5" showDropDown="0" showInputMessage="1" showErrorMessage="1" allowBlank="0" type="list">
      <formula1>$Y$10:$Y$1150</formula1>
    </dataValidation>
    <dataValidation sqref="B68" showDropDown="0" showInputMessage="1" showErrorMessage="1" allowBlank="0" type="list">
      <formula1>$E$97:$E$101</formula1>
    </dataValidation>
  </dataValidations>
  <hyperlinks>
    <hyperlink ref="E46" r:id="rId1"/>
  </hyperlinks>
  <pageMargins left="0.7" right="0.7" top="0.75" bottom="0.75" header="0.3" footer="0.3"/>
  <pageSetup orientation="portrait"/>
  <legacyDrawing r:id="anysvml"/>
</worksheet>
</file>

<file path=xl/worksheets/sheet20.xml><?xml version="1.0" encoding="utf-8"?>
<worksheet xmlns="http://schemas.openxmlformats.org/spreadsheetml/2006/main">
  <sheetPr>
    <outlinePr summaryBelow="1" summaryRight="1"/>
    <pageSetUpPr/>
  </sheetPr>
  <dimension ref="A7:IL3681"/>
  <sheetViews>
    <sheetView showGridLines="0" workbookViewId="0">
      <selection activeCell="AN36" sqref="AN36"/>
    </sheetView>
  </sheetViews>
  <sheetFormatPr baseColWidth="10" defaultRowHeight="12.75"/>
  <cols>
    <col width="9.140625" customWidth="1" style="1564" min="1" max="1"/>
    <col width="7.140625" customWidth="1" style="1564" min="2" max="2"/>
    <col width="17.7109375" customWidth="1" style="1564" min="3" max="3"/>
    <col width="11.5703125" customWidth="1" style="1564" min="4" max="4"/>
    <col width="15.85546875" bestFit="1" customWidth="1" style="1564" min="5" max="5"/>
    <col width="9.140625" customWidth="1" style="1564" min="6" max="6"/>
    <col width="3.28515625" customWidth="1" style="1564" min="7" max="7"/>
    <col width="12.5703125" customWidth="1" style="1564" min="8" max="8"/>
    <col width="18.140625" bestFit="1" customWidth="1" style="1564" min="9" max="9"/>
    <col width="11.5703125" customWidth="1" style="1564" min="10" max="10"/>
    <col width="16.7109375" bestFit="1" customWidth="1" style="1564" min="11" max="11"/>
    <col width="9.140625" bestFit="1" customWidth="1" style="1564" min="12" max="12"/>
    <col width="3.28515625" customWidth="1" style="1564" min="13" max="13"/>
    <col width="11.42578125" customWidth="1" style="1564" min="14" max="37"/>
    <col width="12.7109375" customWidth="1" style="1564" min="38" max="39"/>
    <col width="11.42578125" customWidth="1" style="1564" min="40" max="246"/>
  </cols>
  <sheetData>
    <row r="7" ht="15.75" customHeight="1" thickBot="1">
      <c r="B7" s="1565">
        <f>1-#REF!</f>
        <v/>
      </c>
      <c r="H7" s="1565">
        <f>1-#REF!</f>
        <v/>
      </c>
      <c r="CF7" s="1564">
        <f>-#REF!</f>
        <v/>
      </c>
      <c r="CG7" s="1564">
        <f>+CF7-#REF!</f>
        <v/>
      </c>
      <c r="CH7" s="1564">
        <f>+CG7-#REF!</f>
        <v/>
      </c>
      <c r="CI7" s="1564">
        <f>+CH7-#REF!</f>
        <v/>
      </c>
      <c r="CJ7" s="1564">
        <f>+CI7-#REF!</f>
        <v/>
      </c>
      <c r="CK7" s="1564">
        <f>+CJ7-#REF!</f>
        <v/>
      </c>
      <c r="CL7" s="1564">
        <f>+CK7-#REF!</f>
        <v/>
      </c>
      <c r="CM7" s="1564">
        <f>+CL7-#REF!</f>
        <v/>
      </c>
      <c r="CN7" s="1564">
        <f>+CM7-#REF!</f>
        <v/>
      </c>
      <c r="CO7" s="1564">
        <f>+CN7-#REF!</f>
        <v/>
      </c>
      <c r="CP7" s="1564">
        <f>+CO7-#REF!</f>
        <v/>
      </c>
      <c r="CQ7" s="1564">
        <f>+CP7-#REF!</f>
        <v/>
      </c>
      <c r="CR7" s="1564">
        <f>+CQ7-#REF!</f>
        <v/>
      </c>
      <c r="CS7" s="1564">
        <f>+CR7-#REF!</f>
        <v/>
      </c>
      <c r="CT7" s="1564">
        <f>+CS7-#REF!</f>
        <v/>
      </c>
      <c r="CU7" s="1564">
        <f>+CT7-#REF!</f>
        <v/>
      </c>
      <c r="CV7" s="1564">
        <f>+CU7-#REF!</f>
        <v/>
      </c>
      <c r="CW7" s="1564">
        <f>+CV7-#REF!</f>
        <v/>
      </c>
      <c r="CX7" s="1564">
        <f>+CW7-#REF!</f>
        <v/>
      </c>
      <c r="CY7" s="1564">
        <f>+CX7-#REF!</f>
        <v/>
      </c>
      <c r="CZ7" s="1564">
        <f>+CY7-#REF!</f>
        <v/>
      </c>
      <c r="DA7" s="1564">
        <f>+CZ7-#REF!</f>
        <v/>
      </c>
      <c r="DB7" s="1564">
        <f>+DA7-#REF!</f>
        <v/>
      </c>
      <c r="DC7" s="1564">
        <f>+DB7-#REF!</f>
        <v/>
      </c>
      <c r="DD7" s="1564">
        <f>+DC7-#REF!</f>
        <v/>
      </c>
      <c r="DE7" s="1564">
        <f>+DD7-#REF!</f>
        <v/>
      </c>
      <c r="DF7" s="1564">
        <f>+DE7-#REF!</f>
        <v/>
      </c>
      <c r="DG7" s="1564">
        <f>+DF7-#REF!</f>
        <v/>
      </c>
      <c r="DH7" s="1564">
        <f>+DG7-#REF!</f>
        <v/>
      </c>
      <c r="DI7" s="1564">
        <f>+DH7-#REF!</f>
        <v/>
      </c>
      <c r="DJ7" s="1564">
        <f>+DI7-#REF!</f>
        <v/>
      </c>
      <c r="DK7" s="1564">
        <f>+DJ7-#REF!</f>
        <v/>
      </c>
      <c r="DL7" s="1564">
        <f>+DK7-#REF!</f>
        <v/>
      </c>
      <c r="DM7" s="1564">
        <f>+DL7-#REF!</f>
        <v/>
      </c>
      <c r="DN7" s="1564">
        <f>+DM7-#REF!</f>
        <v/>
      </c>
      <c r="DO7" s="1564">
        <f>+DN7-#REF!</f>
        <v/>
      </c>
    </row>
    <row r="8" ht="24" customHeight="1" thickBot="1">
      <c r="B8" s="1562" t="inlineStr">
        <is>
          <t>COSTO DE RECURSOS</t>
        </is>
      </c>
      <c r="C8" s="1515" t="n"/>
      <c r="D8" s="1515" t="n"/>
      <c r="E8" s="1515" t="n"/>
      <c r="F8" s="1086" t="n"/>
      <c r="G8" s="168" t="n"/>
      <c r="H8" s="1562" t="inlineStr">
        <is>
          <t>CARTERA REDESCUENTO</t>
        </is>
      </c>
      <c r="I8" s="1515" t="n"/>
      <c r="J8" s="1515" t="n"/>
      <c r="K8" s="1515" t="n"/>
      <c r="L8" s="1086" t="n"/>
      <c r="M8" s="168" t="n"/>
      <c r="N8" s="168" t="n"/>
      <c r="O8" s="168" t="n"/>
      <c r="P8" s="168" t="n"/>
      <c r="Q8" s="168" t="n"/>
      <c r="R8" s="168" t="n"/>
      <c r="S8" s="168" t="n"/>
      <c r="T8" s="168" t="n"/>
      <c r="U8" s="168" t="n"/>
      <c r="V8" s="168" t="n"/>
      <c r="W8" s="168" t="n"/>
      <c r="X8" s="168" t="n"/>
      <c r="Y8" s="168" t="n"/>
      <c r="Z8" s="168" t="n"/>
      <c r="AA8" s="168" t="n"/>
      <c r="AB8" s="168" t="n"/>
      <c r="AC8" s="168" t="n"/>
      <c r="AD8" s="168" t="n"/>
      <c r="AE8" s="168" t="n"/>
      <c r="AF8" s="168" t="n"/>
      <c r="AG8" s="168" t="n"/>
      <c r="AH8" s="168" t="n"/>
      <c r="AI8" s="168" t="n"/>
      <c r="AJ8" s="168" t="n"/>
      <c r="AK8" s="168" t="n"/>
      <c r="AL8" s="168" t="n"/>
      <c r="AM8" s="168" t="n"/>
      <c r="AN8" s="168" t="n"/>
      <c r="AO8" s="168" t="n"/>
      <c r="AP8" s="168" t="n"/>
      <c r="AQ8" s="168" t="n"/>
      <c r="AR8" s="168" t="n"/>
      <c r="AS8" s="168" t="n"/>
      <c r="AT8" s="168" t="n"/>
      <c r="AU8" s="168" t="n"/>
      <c r="AV8" s="168" t="n"/>
      <c r="AW8" s="168" t="n"/>
      <c r="AX8" s="168" t="n"/>
      <c r="AY8" s="168" t="n"/>
      <c r="AZ8" s="168" t="n"/>
      <c r="BA8" s="168" t="n"/>
      <c r="BB8" s="168" t="n"/>
      <c r="BC8" s="168" t="n"/>
      <c r="BD8" s="168" t="n"/>
      <c r="BE8" s="168" t="n"/>
      <c r="BF8" s="168" t="n"/>
      <c r="BG8" s="168" t="n"/>
      <c r="BH8" s="168" t="n"/>
      <c r="BI8" s="168" t="n"/>
      <c r="BJ8" s="168" t="n"/>
      <c r="BK8" s="168" t="n"/>
      <c r="BL8" s="168" t="n"/>
      <c r="BM8" s="168" t="n"/>
      <c r="BN8" s="168" t="n"/>
      <c r="BO8" s="168" t="n"/>
      <c r="BP8" s="168" t="n"/>
      <c r="BQ8" s="168" t="n"/>
      <c r="BR8" s="168" t="n"/>
      <c r="BS8" s="168" t="n"/>
      <c r="BT8" s="168" t="n"/>
      <c r="BU8" s="168" t="n"/>
      <c r="BV8" s="168" t="n"/>
      <c r="BW8" s="168" t="n"/>
      <c r="BX8" s="168" t="n"/>
      <c r="BY8" s="168" t="n"/>
      <c r="BZ8" s="168" t="n"/>
      <c r="CA8" s="168" t="n"/>
      <c r="CB8" s="168" t="n"/>
      <c r="CC8" s="168" t="n"/>
      <c r="CD8" s="168" t="n"/>
      <c r="CE8" s="169" t="n"/>
      <c r="CF8" s="169" t="n"/>
      <c r="CG8" s="168" t="n"/>
      <c r="CH8" s="168" t="n"/>
      <c r="CI8" s="168" t="n"/>
      <c r="CJ8" s="168" t="n"/>
      <c r="CK8" s="168" t="n"/>
      <c r="CL8" s="168" t="n"/>
      <c r="CM8" s="168" t="n"/>
      <c r="CN8" s="168" t="n"/>
      <c r="CO8" s="168" t="n"/>
      <c r="CP8" s="168" t="n"/>
      <c r="CQ8" s="168" t="n"/>
      <c r="CR8" s="168" t="n"/>
      <c r="CS8" s="168" t="n"/>
      <c r="CT8" s="168" t="n"/>
      <c r="CU8" s="168" t="n"/>
      <c r="CV8" s="168" t="n"/>
      <c r="CW8" s="168" t="n"/>
      <c r="CX8" s="168" t="n"/>
      <c r="CY8" s="168" t="n"/>
      <c r="CZ8" s="168" t="n"/>
      <c r="DA8" s="168" t="n"/>
      <c r="DB8" s="168" t="n"/>
      <c r="DC8" s="168" t="n"/>
      <c r="DD8" s="168" t="n"/>
      <c r="DE8" s="168" t="n"/>
      <c r="DF8" s="168" t="n"/>
      <c r="DG8" s="168" t="n"/>
      <c r="DH8" s="168" t="n"/>
      <c r="DI8" s="168" t="n"/>
      <c r="DJ8" s="168" t="n"/>
      <c r="DK8" s="168" t="n"/>
      <c r="DL8" s="168" t="n"/>
      <c r="DM8" s="168" t="n"/>
      <c r="DN8" s="168" t="n"/>
      <c r="DO8" s="168" t="n"/>
      <c r="DP8" s="168" t="n"/>
      <c r="DQ8" s="168" t="n"/>
      <c r="DR8" s="168" t="n"/>
      <c r="DS8" s="168" t="n"/>
      <c r="DT8" s="168" t="n"/>
      <c r="DU8" s="168" t="n"/>
      <c r="DV8" s="168" t="n"/>
      <c r="DW8" s="168" t="n"/>
      <c r="DX8" s="168" t="n"/>
      <c r="DY8" s="168" t="n"/>
      <c r="DZ8" s="168" t="n"/>
      <c r="EA8" s="168" t="n"/>
      <c r="EB8" s="168" t="n"/>
      <c r="EC8" s="168" t="n"/>
      <c r="ED8" s="168" t="n"/>
      <c r="EE8" s="168" t="n"/>
      <c r="EF8" s="168" t="n"/>
      <c r="EG8" s="168" t="n"/>
      <c r="EH8" s="168" t="n"/>
      <c r="EI8" s="168" t="n"/>
      <c r="EJ8" s="168" t="n"/>
      <c r="EK8" s="168" t="n"/>
      <c r="EL8" s="168" t="n"/>
      <c r="EM8" s="168" t="n"/>
      <c r="EN8" s="168" t="n"/>
      <c r="EO8" s="168" t="n"/>
      <c r="EP8" s="168" t="n"/>
      <c r="EQ8" s="168" t="n"/>
      <c r="ER8" s="168" t="n"/>
      <c r="ES8" s="168" t="n"/>
      <c r="ET8" s="168" t="n"/>
      <c r="EU8" s="168" t="n"/>
      <c r="EV8" s="168" t="n"/>
      <c r="EW8" s="168" t="n"/>
      <c r="EX8" s="168" t="n"/>
      <c r="EY8" s="168" t="n"/>
      <c r="EZ8" s="168" t="n"/>
      <c r="FA8" s="168" t="n"/>
      <c r="FB8" s="168" t="n"/>
      <c r="FC8" s="168" t="n"/>
      <c r="FD8" s="168" t="n"/>
      <c r="FE8" s="168" t="n"/>
      <c r="FF8" s="168" t="n"/>
      <c r="FG8" s="168" t="n"/>
      <c r="FH8" s="168" t="n"/>
      <c r="FI8" s="168" t="n"/>
      <c r="FJ8" s="168" t="n"/>
      <c r="FK8" s="168" t="n"/>
      <c r="FL8" s="168" t="n"/>
      <c r="FM8" s="168" t="n"/>
      <c r="FN8" s="168" t="n"/>
      <c r="FO8" s="168" t="n"/>
      <c r="FP8" s="168" t="n"/>
      <c r="FQ8" s="168" t="n"/>
      <c r="FR8" s="168" t="n"/>
      <c r="FS8" s="168" t="n"/>
      <c r="FT8" s="168" t="n"/>
      <c r="FU8" s="168" t="n"/>
      <c r="FV8" s="168" t="n"/>
      <c r="FW8" s="168" t="n"/>
      <c r="FX8" s="168" t="n"/>
      <c r="FY8" s="168" t="n"/>
      <c r="FZ8" s="168" t="n"/>
      <c r="GA8" s="168" t="n"/>
      <c r="GB8" s="168" t="n"/>
      <c r="GC8" s="168" t="n"/>
      <c r="GD8" s="168" t="n"/>
      <c r="GE8" s="168" t="n"/>
      <c r="GF8" s="168" t="n"/>
      <c r="GG8" s="168" t="n"/>
      <c r="GH8" s="168" t="n"/>
      <c r="GI8" s="168" t="n"/>
      <c r="GJ8" s="168" t="n"/>
      <c r="GK8" s="168" t="n"/>
      <c r="GL8" s="168" t="n"/>
      <c r="GM8" s="168" t="n"/>
      <c r="GN8" s="168" t="n"/>
      <c r="GO8" s="168" t="n"/>
      <c r="GP8" s="168" t="n"/>
      <c r="GQ8" s="168" t="n"/>
      <c r="GR8" s="168" t="n"/>
      <c r="GS8" s="168" t="n"/>
      <c r="GT8" s="168" t="n"/>
      <c r="GU8" s="168" t="n"/>
      <c r="GV8" s="168" t="n"/>
      <c r="GW8" s="168" t="n"/>
      <c r="GX8" s="168" t="n"/>
      <c r="GY8" s="168" t="n"/>
      <c r="GZ8" s="168" t="n"/>
      <c r="HA8" s="168" t="n"/>
      <c r="HB8" s="168" t="n"/>
      <c r="HC8" s="168" t="n"/>
      <c r="HD8" s="168" t="n"/>
      <c r="HE8" s="168" t="n"/>
      <c r="HF8" s="168" t="n"/>
      <c r="HG8" s="168" t="n"/>
      <c r="HH8" s="168" t="n"/>
      <c r="HI8" s="168" t="n"/>
      <c r="HJ8" s="168" t="n"/>
      <c r="HK8" s="168" t="n"/>
      <c r="HL8" s="168" t="n"/>
      <c r="HM8" s="168" t="n"/>
      <c r="HN8" s="168" t="n"/>
      <c r="HO8" s="168" t="n"/>
      <c r="HP8" s="168" t="n"/>
      <c r="HQ8" s="168" t="n"/>
      <c r="HR8" s="168" t="n"/>
      <c r="HS8" s="168" t="n"/>
      <c r="HT8" s="168" t="n"/>
      <c r="HU8" s="168" t="n"/>
      <c r="HV8" s="168" t="n"/>
      <c r="HW8" s="168" t="n"/>
      <c r="HX8" s="168" t="n"/>
      <c r="HY8" s="168" t="n"/>
      <c r="HZ8" s="168" t="n"/>
      <c r="IA8" s="168" t="n"/>
      <c r="IB8" s="168" t="n"/>
      <c r="IC8" s="168" t="n"/>
      <c r="ID8" s="168" t="n"/>
      <c r="IE8" s="168" t="n"/>
      <c r="IF8" s="168" t="n"/>
      <c r="IG8" s="168" t="n"/>
      <c r="IH8" s="168" t="n"/>
      <c r="II8" s="168" t="n"/>
      <c r="IJ8" s="168" t="n"/>
      <c r="IK8" s="168" t="n"/>
      <c r="IL8" s="168" t="n"/>
    </row>
    <row r="9" ht="30.75" customHeight="1" thickBot="1">
      <c r="B9" s="168" t="n"/>
      <c r="C9" s="168" t="n"/>
      <c r="D9" s="170" t="n">
        <v>1</v>
      </c>
      <c r="E9" s="168" t="n"/>
      <c r="F9" s="168" t="n"/>
      <c r="G9" s="168" t="n"/>
      <c r="H9" s="168" t="n"/>
      <c r="I9" s="168" t="n"/>
      <c r="J9" s="170" t="n">
        <v>2</v>
      </c>
      <c r="K9" s="168" t="n"/>
      <c r="L9" s="168" t="n"/>
      <c r="M9" s="168" t="n"/>
      <c r="N9" s="161" t="n"/>
      <c r="O9" s="161" t="n"/>
      <c r="P9" s="161" t="n"/>
      <c r="Q9" s="161" t="n"/>
      <c r="R9" s="161" t="n"/>
      <c r="S9" s="161" t="n"/>
      <c r="T9" s="161" t="n"/>
      <c r="U9" s="161" t="n"/>
      <c r="V9" s="161" t="n"/>
      <c r="W9" s="161" t="n"/>
      <c r="X9" s="161" t="n"/>
      <c r="Y9" s="161" t="n"/>
      <c r="Z9" s="161" t="n"/>
      <c r="AA9" s="161" t="n"/>
      <c r="AB9" s="161" t="n"/>
      <c r="AC9" s="161" t="n"/>
      <c r="AD9" s="161" t="n"/>
      <c r="AE9" s="161" t="n"/>
      <c r="AF9" s="161" t="n"/>
      <c r="AG9" s="161" t="n"/>
      <c r="AH9" s="161" t="n"/>
      <c r="AI9" s="161" t="n"/>
      <c r="AJ9" s="161" t="n"/>
      <c r="AK9" s="1567" t="n"/>
      <c r="AL9" s="1567" t="n"/>
      <c r="AM9" s="1567" t="n"/>
      <c r="AN9" s="1567" t="n"/>
      <c r="AO9" s="1567" t="n"/>
      <c r="AP9" s="1567" t="n"/>
      <c r="AQ9" s="1567" t="n"/>
      <c r="AR9" s="1567" t="n"/>
      <c r="AS9" s="1567" t="n"/>
      <c r="AT9" s="1567" t="n"/>
      <c r="AU9" s="1567" t="n"/>
      <c r="AV9" s="1567" t="n"/>
      <c r="AW9" s="1567" t="n"/>
      <c r="AX9" s="1567" t="n"/>
      <c r="AY9" s="1567" t="n"/>
      <c r="AZ9" s="1567" t="n"/>
      <c r="BA9" s="1567" t="n"/>
      <c r="BB9" s="1567" t="n"/>
      <c r="BC9" s="1567" t="n"/>
      <c r="BD9" s="1567" t="n"/>
      <c r="BE9" s="1567" t="n"/>
      <c r="BF9" s="1567" t="n"/>
      <c r="BG9" s="1567" t="n"/>
      <c r="BH9" s="1567" t="n"/>
      <c r="BI9" s="1567" t="n"/>
      <c r="BJ9" s="1567" t="n"/>
      <c r="BK9" s="1567" t="n"/>
      <c r="BL9" s="1567" t="n"/>
      <c r="BM9" s="1567" t="n"/>
      <c r="BN9" s="1567" t="n"/>
      <c r="BO9" s="1567" t="n"/>
      <c r="BP9" s="1567" t="n"/>
      <c r="BQ9" s="1567" t="n"/>
      <c r="BR9" s="1567" t="n"/>
      <c r="BS9" s="1567" t="n"/>
      <c r="BT9" s="1567" t="n"/>
      <c r="BU9" s="1567" t="n"/>
      <c r="BV9" s="1567" t="n"/>
      <c r="BW9" s="1567" t="n"/>
      <c r="BX9" s="1567" t="n"/>
      <c r="BY9" s="1567" t="n"/>
      <c r="BZ9" s="1567" t="n"/>
      <c r="CA9" s="1567" t="n"/>
      <c r="CB9" s="1567" t="n"/>
      <c r="CC9" s="168" t="n"/>
      <c r="CD9" s="168" t="n"/>
      <c r="CE9" s="1567" t="inlineStr">
        <is>
          <t>Resultado mes</t>
        </is>
      </c>
      <c r="CG9" s="168" t="n"/>
      <c r="CH9" s="168" t="n"/>
      <c r="CI9" s="168" t="n"/>
      <c r="CJ9" s="168" t="n"/>
      <c r="CK9" s="168" t="n"/>
      <c r="CL9" s="168" t="n"/>
      <c r="CM9" s="168" t="n"/>
      <c r="CN9" s="168" t="n"/>
      <c r="CO9" s="168" t="n"/>
      <c r="CP9" s="168" t="n"/>
      <c r="CQ9" s="168" t="n"/>
      <c r="CR9" s="168" t="n"/>
      <c r="CS9" s="168" t="n"/>
      <c r="CT9" s="168" t="n"/>
      <c r="CU9" s="168" t="n"/>
      <c r="CV9" s="168" t="n"/>
      <c r="CW9" s="168" t="n"/>
      <c r="CX9" s="168" t="n"/>
      <c r="CY9" s="168" t="n"/>
      <c r="CZ9" s="168" t="n"/>
      <c r="DA9" s="168" t="n"/>
      <c r="DB9" s="168" t="n"/>
      <c r="DC9" s="168" t="n"/>
      <c r="DD9" s="168" t="n"/>
      <c r="DE9" s="168" t="n"/>
      <c r="DF9" s="168" t="n"/>
      <c r="DG9" s="168" t="n"/>
      <c r="DH9" s="168" t="n"/>
      <c r="DI9" s="168" t="n"/>
      <c r="DJ9" s="168" t="n"/>
      <c r="DK9" s="168" t="n"/>
      <c r="DL9" s="168" t="n"/>
      <c r="DM9" s="168" t="n"/>
      <c r="DN9" s="168" t="n"/>
      <c r="DO9" s="168" t="n"/>
      <c r="DP9" s="168" t="n"/>
      <c r="DQ9" s="168" t="n"/>
      <c r="DR9" s="168" t="n"/>
      <c r="DS9" s="168" t="n"/>
      <c r="DT9" s="168" t="n"/>
      <c r="DU9" s="168" t="n"/>
      <c r="DV9" s="168" t="n"/>
      <c r="DW9" s="168" t="n"/>
      <c r="DX9" s="168" t="n"/>
      <c r="DY9" s="168" t="n"/>
      <c r="DZ9" s="168" t="n"/>
      <c r="EA9" s="168" t="n"/>
      <c r="EB9" s="168" t="n"/>
      <c r="EC9" s="168" t="n"/>
      <c r="ED9" s="168" t="n"/>
      <c r="EE9" s="168" t="n"/>
      <c r="EF9" s="168" t="n"/>
      <c r="EG9" s="168" t="n"/>
      <c r="EH9" s="168" t="n"/>
      <c r="EI9" s="168" t="n"/>
      <c r="EJ9" s="168" t="n"/>
      <c r="EK9" s="168" t="n"/>
      <c r="EL9" s="168" t="n"/>
      <c r="EM9" s="168" t="n"/>
      <c r="EN9" s="168" t="n"/>
      <c r="EO9" s="168" t="n"/>
      <c r="EP9" s="168" t="n"/>
      <c r="EQ9" s="168" t="n"/>
      <c r="ER9" s="168" t="n"/>
      <c r="ES9" s="168" t="n"/>
      <c r="ET9" s="168" t="n"/>
      <c r="EU9" s="168" t="n"/>
      <c r="EV9" s="168" t="n"/>
      <c r="EW9" s="168" t="n"/>
      <c r="EX9" s="168" t="n"/>
      <c r="EY9" s="168" t="n"/>
      <c r="EZ9" s="168" t="n"/>
      <c r="FA9" s="168" t="n"/>
      <c r="FB9" s="168" t="n"/>
      <c r="FC9" s="168" t="n"/>
      <c r="FD9" s="168" t="n"/>
      <c r="FE9" s="168" t="n"/>
      <c r="FF9" s="168" t="n"/>
      <c r="FG9" s="168" t="n"/>
      <c r="FH9" s="168" t="n"/>
      <c r="FI9" s="168" t="n"/>
      <c r="FJ9" s="168" t="n"/>
      <c r="FK9" s="168" t="n"/>
      <c r="FL9" s="168" t="n"/>
      <c r="FM9" s="168" t="n"/>
      <c r="FN9" s="168" t="n"/>
      <c r="FO9" s="168" t="n"/>
      <c r="FP9" s="168" t="n"/>
      <c r="FQ9" s="168" t="n"/>
      <c r="FR9" s="168" t="n"/>
      <c r="FS9" s="168" t="n"/>
      <c r="FT9" s="168" t="n"/>
      <c r="FU9" s="168" t="n"/>
      <c r="FV9" s="168" t="n"/>
      <c r="FW9" s="168" t="n"/>
      <c r="FX9" s="168" t="n"/>
      <c r="FY9" s="168" t="n"/>
      <c r="FZ9" s="168" t="n"/>
      <c r="GA9" s="168" t="n"/>
      <c r="GB9" s="168" t="n"/>
      <c r="GC9" s="168" t="n"/>
      <c r="GD9" s="168" t="n"/>
      <c r="GE9" s="168" t="n"/>
      <c r="GF9" s="168" t="n"/>
      <c r="GG9" s="168" t="n"/>
      <c r="GH9" s="168" t="n"/>
      <c r="GI9" s="168" t="n"/>
      <c r="GJ9" s="168" t="n"/>
      <c r="GK9" s="168" t="n"/>
      <c r="GL9" s="168" t="n"/>
      <c r="GM9" s="168" t="n"/>
      <c r="GN9" s="168" t="n"/>
      <c r="GO9" s="168" t="n"/>
      <c r="GP9" s="168" t="n"/>
      <c r="GQ9" s="168" t="n"/>
      <c r="GR9" s="168" t="n"/>
      <c r="GS9" s="168" t="n"/>
      <c r="GT9" s="168" t="n"/>
      <c r="GU9" s="168" t="n"/>
      <c r="GV9" s="168" t="n"/>
      <c r="GW9" s="168" t="n"/>
      <c r="GX9" s="168" t="n"/>
      <c r="GY9" s="168" t="n"/>
      <c r="GZ9" s="168" t="n"/>
      <c r="HA9" s="168" t="n"/>
      <c r="HB9" s="168" t="n"/>
      <c r="HC9" s="168" t="n"/>
      <c r="HD9" s="168" t="n"/>
      <c r="HE9" s="168" t="n"/>
      <c r="HF9" s="168" t="n"/>
      <c r="HG9" s="168" t="n"/>
      <c r="HH9" s="168" t="n"/>
      <c r="HI9" s="168" t="n"/>
      <c r="HJ9" s="168" t="n"/>
      <c r="HK9" s="168" t="n"/>
      <c r="HL9" s="168" t="n"/>
      <c r="HM9" s="168" t="n"/>
      <c r="HN9" s="168" t="n"/>
      <c r="HO9" s="168" t="n"/>
      <c r="HP9" s="168" t="n"/>
      <c r="HQ9" s="168" t="n"/>
      <c r="HR9" s="168" t="n"/>
      <c r="HS9" s="168" t="n"/>
      <c r="HT9" s="168" t="n"/>
      <c r="HU9" s="168" t="n"/>
      <c r="HV9" s="168" t="n"/>
      <c r="HW9" s="168" t="n"/>
      <c r="HX9" s="168" t="n"/>
      <c r="HY9" s="168" t="n"/>
      <c r="HZ9" s="168" t="n"/>
      <c r="IA9" s="168" t="n"/>
      <c r="IB9" s="168" t="n"/>
      <c r="IC9" s="168" t="n"/>
      <c r="ID9" s="168" t="n"/>
      <c r="IE9" s="168" t="n"/>
      <c r="IF9" s="168" t="n"/>
      <c r="IG9" s="168" t="n"/>
      <c r="IH9" s="168" t="n"/>
      <c r="II9" s="168" t="n"/>
      <c r="IJ9" s="168" t="n"/>
      <c r="IK9" s="168" t="n"/>
      <c r="IL9" s="168" t="n"/>
    </row>
    <row r="10">
      <c r="D10" s="173" t="n"/>
      <c r="E10" s="173" t="n"/>
      <c r="F10" s="174" t="n"/>
      <c r="G10" s="175" t="n"/>
      <c r="H10" s="172" t="n"/>
      <c r="I10" s="173" t="n"/>
      <c r="J10" s="173" t="n"/>
      <c r="K10" s="173" t="n"/>
      <c r="L10" s="174" t="n"/>
      <c r="M10" s="177" t="n"/>
      <c r="N10" s="161" t="n"/>
      <c r="O10" s="161" t="n"/>
      <c r="P10" s="161" t="n"/>
      <c r="Q10" s="161" t="n"/>
      <c r="R10" s="161" t="n"/>
      <c r="S10" s="161" t="n"/>
      <c r="T10" s="161" t="n"/>
      <c r="U10" s="161" t="n"/>
      <c r="V10" s="161" t="n"/>
      <c r="W10" s="161" t="n"/>
      <c r="X10" s="161" t="n"/>
      <c r="Y10" s="161" t="n"/>
      <c r="Z10" s="161" t="n"/>
      <c r="AA10" s="161" t="n"/>
      <c r="AB10" s="161" t="n"/>
      <c r="AC10" s="161" t="n"/>
      <c r="AD10" s="161" t="n"/>
      <c r="AE10" s="161" t="n"/>
      <c r="AF10" s="161" t="n"/>
      <c r="AG10" s="161" t="n"/>
      <c r="AH10" s="161" t="n"/>
      <c r="AI10" s="161" t="n"/>
      <c r="AJ10" s="161" t="n"/>
      <c r="AK10" s="161" t="n"/>
      <c r="AL10" s="161" t="n"/>
      <c r="AM10" s="161" t="n"/>
      <c r="AN10" s="161" t="n"/>
      <c r="AO10" s="161" t="n"/>
      <c r="AP10" s="161" t="n"/>
      <c r="AQ10" s="161" t="n"/>
      <c r="AR10" s="161" t="n"/>
      <c r="AS10" s="161" t="n"/>
      <c r="AT10" s="161" t="n"/>
      <c r="AU10" s="161" t="n"/>
      <c r="AV10" s="161" t="n"/>
      <c r="AW10" s="161" t="n"/>
      <c r="AX10" s="161" t="n"/>
      <c r="AY10" s="161" t="n"/>
      <c r="AZ10" s="161" t="n"/>
      <c r="BA10" s="161" t="n"/>
      <c r="BB10" s="161" t="n"/>
      <c r="BC10" s="161" t="n"/>
      <c r="BD10" s="161" t="n"/>
      <c r="BE10" s="161" t="n"/>
      <c r="BF10" s="161" t="n"/>
      <c r="BG10" s="161" t="n"/>
      <c r="BH10" s="161" t="n"/>
      <c r="BI10" s="161" t="n"/>
      <c r="BJ10" s="161" t="n"/>
      <c r="BK10" s="161" t="n"/>
      <c r="BL10" s="161" t="n"/>
      <c r="BM10" s="161" t="n"/>
      <c r="BN10" s="161" t="n"/>
      <c r="BO10" s="161" t="n"/>
      <c r="BP10" s="161" t="n"/>
      <c r="BQ10" s="161" t="n"/>
      <c r="BR10" s="161" t="n"/>
      <c r="BS10" s="161" t="n"/>
      <c r="BT10" s="161" t="n"/>
      <c r="BU10" s="161" t="n"/>
      <c r="BV10" s="161" t="n"/>
      <c r="BW10" s="161" t="n"/>
      <c r="BX10" s="161" t="n"/>
      <c r="BY10" s="161" t="n"/>
      <c r="BZ10" s="161" t="n"/>
      <c r="CA10" s="161" t="n"/>
      <c r="CB10" s="161" t="n"/>
      <c r="CE10" s="161" t="inlineStr">
        <is>
          <t>Ingreso</t>
        </is>
      </c>
      <c r="CF10" s="178">
        <f>+(#REF!/2)*#REF!</f>
        <v/>
      </c>
      <c r="CG10" s="178">
        <f>+#REF!*#REF!</f>
        <v/>
      </c>
      <c r="CH10" s="178">
        <f>+#REF!*#REF!</f>
        <v/>
      </c>
      <c r="CI10" s="1564">
        <f>+#REF!*#REF!</f>
        <v/>
      </c>
      <c r="CJ10" s="1564">
        <f>+#REF!*#REF!</f>
        <v/>
      </c>
      <c r="CK10" s="1564">
        <f>+#REF!*#REF!</f>
        <v/>
      </c>
      <c r="CL10" s="1564">
        <f>+#REF!*#REF!</f>
        <v/>
      </c>
      <c r="CM10" s="1564">
        <f>+#REF!*#REF!</f>
        <v/>
      </c>
      <c r="CN10" s="1564">
        <f>+#REF!*#REF!</f>
        <v/>
      </c>
      <c r="CO10" s="1564">
        <f>+#REF!*#REF!</f>
        <v/>
      </c>
      <c r="CP10" s="1564">
        <f>+#REF!*#REF!</f>
        <v/>
      </c>
      <c r="CQ10" s="179">
        <f>+#REF!*#REF!</f>
        <v/>
      </c>
      <c r="CR10" s="1564">
        <f>+#REF!*#REF!</f>
        <v/>
      </c>
      <c r="CS10" s="1564">
        <f>+#REF!*#REF!</f>
        <v/>
      </c>
      <c r="CT10" s="1564">
        <f>+#REF!*#REF!</f>
        <v/>
      </c>
      <c r="CU10" s="1564">
        <f>+#REF!*#REF!</f>
        <v/>
      </c>
      <c r="CV10" s="1564">
        <f>+#REF!*#REF!</f>
        <v/>
      </c>
      <c r="CW10" s="1564">
        <f>+#REF!*#REF!</f>
        <v/>
      </c>
      <c r="CX10" s="1564">
        <f>+#REF!*#REF!</f>
        <v/>
      </c>
      <c r="CY10" s="1564">
        <f>+#REF!*#REF!</f>
        <v/>
      </c>
      <c r="CZ10" s="1564">
        <f>+#REF!*#REF!</f>
        <v/>
      </c>
      <c r="DA10" s="1564">
        <f>+#REF!*#REF!</f>
        <v/>
      </c>
      <c r="DB10" s="1564">
        <f>+#REF!*#REF!</f>
        <v/>
      </c>
      <c r="DC10" s="1564">
        <f>+#REF!*#REF!</f>
        <v/>
      </c>
      <c r="DD10" s="1564">
        <f>+#REF!*#REF!</f>
        <v/>
      </c>
      <c r="DE10" s="1564">
        <f>+#REF!*#REF!</f>
        <v/>
      </c>
      <c r="DF10" s="1564">
        <f>+#REF!*#REF!</f>
        <v/>
      </c>
      <c r="DG10" s="1564">
        <f>+#REF!*#REF!</f>
        <v/>
      </c>
      <c r="DH10" s="1564">
        <f>+#REF!*#REF!</f>
        <v/>
      </c>
      <c r="DI10" s="1564">
        <f>+#REF!*#REF!</f>
        <v/>
      </c>
      <c r="DJ10" s="1564">
        <f>+#REF!*#REF!</f>
        <v/>
      </c>
      <c r="DK10" s="1564">
        <f>+#REF!*#REF!</f>
        <v/>
      </c>
      <c r="DL10" s="1564">
        <f>+#REF!*#REF!</f>
        <v/>
      </c>
      <c r="DM10" s="1564">
        <f>+#REF!*#REF!</f>
        <v/>
      </c>
      <c r="DN10" s="1564">
        <f>+#REF!*#REF!</f>
        <v/>
      </c>
      <c r="DO10" s="1564">
        <f>+#REF!*#REF!</f>
        <v/>
      </c>
    </row>
    <row r="11">
      <c r="B11" s="180" t="inlineStr">
        <is>
          <t>DTF =</t>
        </is>
      </c>
      <c r="C11" s="1781">
        <f>+Intro_data!F5/100</f>
        <v/>
      </c>
      <c r="D11" s="182" t="inlineStr">
        <is>
          <t>T.A</t>
        </is>
      </c>
      <c r="F11" s="183" t="n"/>
      <c r="G11" s="184" t="n"/>
      <c r="H11" s="180" t="inlineStr">
        <is>
          <t>DTF =</t>
        </is>
      </c>
      <c r="I11" s="1782">
        <f>+C11</f>
        <v/>
      </c>
      <c r="J11" s="182" t="inlineStr">
        <is>
          <t>T.A</t>
        </is>
      </c>
      <c r="L11" s="183" t="n"/>
      <c r="M11" s="186" t="n"/>
      <c r="N11" s="161" t="n"/>
      <c r="O11" s="161" t="n"/>
      <c r="P11" s="161" t="n"/>
      <c r="Q11" s="161" t="n"/>
      <c r="R11" s="161" t="n"/>
      <c r="S11" s="161" t="n"/>
      <c r="T11" s="161" t="n"/>
      <c r="U11" s="161" t="n"/>
      <c r="V11" s="161" t="n"/>
      <c r="W11" s="161" t="n"/>
      <c r="X11" s="161" t="n"/>
      <c r="Y11" s="161" t="n"/>
      <c r="Z11" s="161" t="n"/>
      <c r="AA11" s="161" t="n"/>
      <c r="AB11" s="161" t="n"/>
      <c r="AC11" s="161" t="n"/>
      <c r="AD11" s="161" t="n"/>
      <c r="AE11" s="161" t="n"/>
      <c r="AF11" s="161" t="n"/>
      <c r="AG11" s="161" t="n"/>
      <c r="AH11" s="161" t="n"/>
      <c r="AI11" s="161" t="n"/>
      <c r="AJ11" s="161" t="n"/>
      <c r="AK11" s="161" t="n"/>
      <c r="AL11" s="161" t="n"/>
      <c r="AM11" s="161" t="n"/>
      <c r="AN11" s="161" t="n"/>
      <c r="AO11" s="161" t="n"/>
      <c r="AP11" s="161" t="n"/>
      <c r="AQ11" s="161" t="n"/>
      <c r="AR11" s="161" t="n"/>
      <c r="AS11" s="161" t="n"/>
      <c r="AT11" s="161" t="n"/>
      <c r="AU11" s="161" t="n"/>
      <c r="AV11" s="161" t="n"/>
      <c r="AW11" s="161" t="n"/>
      <c r="AX11" s="161" t="n"/>
      <c r="AY11" s="161" t="n"/>
      <c r="AZ11" s="161" t="n"/>
      <c r="BA11" s="161" t="n"/>
      <c r="BB11" s="161" t="n"/>
      <c r="BC11" s="161" t="n"/>
      <c r="BD11" s="161" t="n"/>
      <c r="BE11" s="161" t="n"/>
      <c r="BF11" s="161" t="n"/>
      <c r="BG11" s="161" t="n"/>
      <c r="BH11" s="161" t="n"/>
      <c r="BI11" s="161" t="n"/>
      <c r="BJ11" s="161" t="n"/>
      <c r="BK11" s="161" t="n"/>
      <c r="BL11" s="161" t="n"/>
      <c r="BM11" s="161" t="n"/>
      <c r="BN11" s="161" t="n"/>
      <c r="BO11" s="161" t="n"/>
      <c r="BP11" s="161" t="n"/>
      <c r="BQ11" s="161" t="n"/>
      <c r="BR11" s="161" t="n"/>
      <c r="BS11" s="161" t="n"/>
      <c r="BT11" s="161" t="n"/>
      <c r="BU11" s="161" t="n"/>
      <c r="BV11" s="161" t="n"/>
      <c r="BW11" s="161" t="n"/>
      <c r="BX11" s="161" t="n"/>
      <c r="BY11" s="161" t="n"/>
      <c r="BZ11" s="161" t="n"/>
      <c r="CA11" s="161" t="n"/>
      <c r="CB11" s="161" t="n"/>
      <c r="CD11" s="187">
        <f>+(((1+0.106)^(0.0833333333333333))-1)</f>
        <v/>
      </c>
      <c r="CE11" s="161" t="inlineStr">
        <is>
          <t>Egreso</t>
        </is>
      </c>
      <c r="CF11" s="178">
        <f>-(CF7*CD11)/2</f>
        <v/>
      </c>
      <c r="CG11" s="178">
        <f>-((CF7+CG7)/2)*$CD$11</f>
        <v/>
      </c>
      <c r="CH11" s="178">
        <f>-((CG7+CH7)/2)*$CD$11</f>
        <v/>
      </c>
      <c r="CI11" s="1564">
        <f>-((CH7+CI7)/2)*$CD$11</f>
        <v/>
      </c>
      <c r="CJ11" s="1564">
        <f>-((CI7+CJ7)/2)*$CD$11</f>
        <v/>
      </c>
      <c r="CK11" s="1564">
        <f>-((CJ7+CK7)/2)*$CD$11</f>
        <v/>
      </c>
      <c r="CL11" s="1564">
        <f>-((CK7+CL7)/2)*$CD$11</f>
        <v/>
      </c>
      <c r="CM11" s="1564">
        <f>-((CL7+CM7)/2)*$CD$11</f>
        <v/>
      </c>
      <c r="CN11" s="1564">
        <f>-((CM7+CN7)/2)*$CD$11</f>
        <v/>
      </c>
      <c r="CO11" s="1564">
        <f>-((CN7+CO7)/2)*$CD$11</f>
        <v/>
      </c>
      <c r="CP11" s="1564">
        <f>-((CO7+CP7)/2)*$CD$11</f>
        <v/>
      </c>
      <c r="CQ11" s="179">
        <f>-((CP7+CQ7)/2)*$CD$11</f>
        <v/>
      </c>
      <c r="CR11" s="1564">
        <f>-((CQ7+CR7)/2)*$CD$11</f>
        <v/>
      </c>
      <c r="CS11" s="1564">
        <f>-((CR7+CS7)/2)*$CD$11</f>
        <v/>
      </c>
      <c r="CT11" s="1564">
        <f>-((CS7+CT7)/2)*$CD$11</f>
        <v/>
      </c>
      <c r="CU11" s="1564">
        <f>-((CT7+CU7)/2)*$CD$11</f>
        <v/>
      </c>
      <c r="CV11" s="1564">
        <f>-((CU7+CV7)/2)*$CD$11</f>
        <v/>
      </c>
      <c r="CW11" s="1564">
        <f>-((CV7+CW7)/2)*$CD$11</f>
        <v/>
      </c>
      <c r="CX11" s="1564">
        <f>-((CW7+CX7)/2)*$CD$11</f>
        <v/>
      </c>
      <c r="CY11" s="1564">
        <f>-((CX7+CY7)/2)*$CD$11</f>
        <v/>
      </c>
      <c r="CZ11" s="1564">
        <f>-((CY7+CZ7)/2)*$CD$11</f>
        <v/>
      </c>
      <c r="DA11" s="1564">
        <f>-((CZ7+DA7)/2)*$CD$11</f>
        <v/>
      </c>
      <c r="DB11" s="1564">
        <f>-((DA7+DB7)/2)*$CD$11</f>
        <v/>
      </c>
      <c r="DC11" s="1564">
        <f>-((DB7+DC7)/2)*$CD$11</f>
        <v/>
      </c>
      <c r="DD11" s="1564">
        <f>-((DC7+DD7)/2)*$CD$11</f>
        <v/>
      </c>
      <c r="DE11" s="1564">
        <f>-((DD7+DE7)/2)*$CD$11</f>
        <v/>
      </c>
      <c r="DF11" s="1564">
        <f>-((DE7+DF7)/2)*$CD$11</f>
        <v/>
      </c>
      <c r="DG11" s="1564">
        <f>-((DF7+DG7)/2)*$CD$11</f>
        <v/>
      </c>
      <c r="DH11" s="1564">
        <f>-((DG7+DH7)/2)*$CD$11</f>
        <v/>
      </c>
      <c r="DI11" s="1564">
        <f>-((DH7+DI7)/2)*$CD$11</f>
        <v/>
      </c>
      <c r="DJ11" s="1564">
        <f>-((DI7+DJ7)/2)*$CD$11</f>
        <v/>
      </c>
      <c r="DK11" s="1564">
        <f>-((DJ7+DK7)/2)*$CD$11</f>
        <v/>
      </c>
      <c r="DL11" s="1564">
        <f>-((DK7+DL7)/2)*$CD$11</f>
        <v/>
      </c>
      <c r="DM11" s="1564">
        <f>-((DL7+DM7)/2)*$CD$11</f>
        <v/>
      </c>
      <c r="DN11" s="1564">
        <f>-((DM7+DN7)/2)*$CD$11</f>
        <v/>
      </c>
      <c r="DO11" s="1564">
        <f>-((DN7+DO7)/2)*$CD$11</f>
        <v/>
      </c>
    </row>
    <row r="12" ht="13.5" customHeight="1" thickBot="1">
      <c r="B12" s="180" t="inlineStr">
        <is>
          <t>Valor</t>
        </is>
      </c>
      <c r="C12" s="191">
        <f>+Intro_data!C53</f>
        <v/>
      </c>
      <c r="E12" s="189" t="inlineStr">
        <is>
          <t>E.A</t>
        </is>
      </c>
      <c r="F12" s="190" t="inlineStr">
        <is>
          <t>M,V</t>
        </is>
      </c>
      <c r="G12" s="184" t="n"/>
      <c r="H12" s="180" t="inlineStr">
        <is>
          <t>Valor</t>
        </is>
      </c>
      <c r="I12" s="188">
        <f>+C12</f>
        <v/>
      </c>
      <c r="K12" s="189" t="inlineStr">
        <is>
          <t>E.A</t>
        </is>
      </c>
      <c r="L12" s="190" t="inlineStr">
        <is>
          <t>M,V</t>
        </is>
      </c>
      <c r="M12" s="186" t="n"/>
      <c r="N12" s="161" t="n"/>
      <c r="O12" s="161" t="n"/>
      <c r="P12" s="161" t="n"/>
      <c r="Q12" s="161" t="n"/>
      <c r="R12" s="161" t="n"/>
      <c r="S12" s="161" t="n"/>
      <c r="T12" s="161" t="n"/>
      <c r="U12" s="161" t="n"/>
      <c r="V12" s="161" t="n"/>
      <c r="W12" s="161" t="n"/>
      <c r="X12" s="161" t="n"/>
      <c r="Y12" s="161" t="n"/>
      <c r="Z12" s="161" t="n"/>
      <c r="AA12" s="161" t="n"/>
      <c r="AB12" s="161" t="n"/>
      <c r="AC12" s="161" t="n"/>
      <c r="AD12" s="161" t="n"/>
      <c r="AE12" s="161" t="n"/>
      <c r="AF12" s="161" t="n"/>
      <c r="AG12" s="161" t="n"/>
      <c r="AH12" s="161" t="n"/>
      <c r="AI12" s="161" t="n"/>
      <c r="AJ12" s="161" t="n"/>
      <c r="AK12" s="161" t="n"/>
      <c r="AL12" s="161" t="n"/>
      <c r="AM12" s="161" t="n"/>
      <c r="AN12" s="161" t="n"/>
      <c r="AO12" s="161" t="n"/>
      <c r="AP12" s="161" t="n"/>
      <c r="AQ12" s="161" t="n"/>
      <c r="AR12" s="161" t="n"/>
      <c r="AS12" s="161" t="n"/>
      <c r="AT12" s="161" t="n"/>
      <c r="AU12" s="161" t="n"/>
      <c r="AV12" s="161" t="n"/>
      <c r="AW12" s="161" t="n"/>
      <c r="AX12" s="161" t="n"/>
      <c r="AY12" s="161" t="n"/>
      <c r="AZ12" s="161" t="n"/>
      <c r="BA12" s="161" t="n"/>
      <c r="BB12" s="161" t="n"/>
      <c r="BC12" s="161" t="n"/>
      <c r="BD12" s="161" t="n"/>
      <c r="BE12" s="161" t="n"/>
      <c r="BF12" s="161" t="n"/>
      <c r="BG12" s="161" t="n"/>
      <c r="BH12" s="161" t="n"/>
      <c r="BI12" s="161" t="n"/>
      <c r="BJ12" s="161" t="n"/>
      <c r="BK12" s="161" t="n"/>
      <c r="BL12" s="161" t="n"/>
      <c r="BM12" s="161" t="n"/>
      <c r="BN12" s="161" t="n"/>
      <c r="BO12" s="161" t="n"/>
      <c r="BP12" s="161" t="n"/>
      <c r="BQ12" s="161" t="n"/>
      <c r="BR12" s="161" t="n"/>
      <c r="BS12" s="161" t="n"/>
      <c r="BT12" s="161" t="n"/>
      <c r="BU12" s="161" t="n"/>
      <c r="BV12" s="161" t="n"/>
      <c r="BW12" s="161" t="n"/>
      <c r="BX12" s="161" t="n"/>
      <c r="BY12" s="161" t="n"/>
      <c r="BZ12" s="161" t="n"/>
      <c r="CA12" s="161" t="n"/>
      <c r="CB12" s="161" t="n"/>
      <c r="CE12" s="192" t="inlineStr">
        <is>
          <t>U.Bruta</t>
        </is>
      </c>
      <c r="CF12" s="193">
        <f>+CF10+CF11</f>
        <v/>
      </c>
      <c r="CG12" s="193">
        <f>+CG10+CG11</f>
        <v/>
      </c>
      <c r="CH12" s="193">
        <f>+CH10+CH11</f>
        <v/>
      </c>
      <c r="CI12" s="193">
        <f>+CI10+CI11</f>
        <v/>
      </c>
      <c r="CJ12" s="193">
        <f>+CJ10+CJ11</f>
        <v/>
      </c>
      <c r="CK12" s="193">
        <f>+CK10+CK11</f>
        <v/>
      </c>
      <c r="CL12" s="193">
        <f>+CL10+CL11</f>
        <v/>
      </c>
      <c r="CM12" s="193">
        <f>+CM10+CM11</f>
        <v/>
      </c>
      <c r="CN12" s="193">
        <f>+CN10+CN11</f>
        <v/>
      </c>
      <c r="CO12" s="193">
        <f>+CO10+CO11</f>
        <v/>
      </c>
      <c r="CP12" s="193">
        <f>+CP10+CP11</f>
        <v/>
      </c>
      <c r="CQ12" s="193">
        <f>+CQ10+CQ11</f>
        <v/>
      </c>
      <c r="CR12" s="193">
        <f>+CR10+CR11</f>
        <v/>
      </c>
      <c r="CS12" s="193">
        <f>+CS10+CS11</f>
        <v/>
      </c>
      <c r="CT12" s="193">
        <f>+CT10+CT11</f>
        <v/>
      </c>
      <c r="CU12" s="193">
        <f>+CU10+CU11</f>
        <v/>
      </c>
      <c r="CV12" s="193">
        <f>+CV10+CV11</f>
        <v/>
      </c>
      <c r="CW12" s="193">
        <f>+CW10+CW11</f>
        <v/>
      </c>
      <c r="CX12" s="193">
        <f>+CX10+CX11</f>
        <v/>
      </c>
      <c r="CY12" s="193">
        <f>+CY10+CY11</f>
        <v/>
      </c>
      <c r="CZ12" s="193">
        <f>+CZ10+CZ11</f>
        <v/>
      </c>
      <c r="DA12" s="193">
        <f>+DA10+DA11</f>
        <v/>
      </c>
      <c r="DB12" s="193">
        <f>+DB10+DB11</f>
        <v/>
      </c>
      <c r="DC12" s="193">
        <f>+DC10+DC11</f>
        <v/>
      </c>
      <c r="DD12" s="193">
        <f>+DD10+DD11</f>
        <v/>
      </c>
      <c r="DE12" s="193">
        <f>+DE10+DE11</f>
        <v/>
      </c>
      <c r="DF12" s="193">
        <f>+DF10+DF11</f>
        <v/>
      </c>
      <c r="DG12" s="193">
        <f>+DG10+DG11</f>
        <v/>
      </c>
      <c r="DH12" s="193">
        <f>+DH10+DH11</f>
        <v/>
      </c>
      <c r="DI12" s="193">
        <f>+DI10+DI11</f>
        <v/>
      </c>
      <c r="DJ12" s="193">
        <f>+DJ10+DJ11</f>
        <v/>
      </c>
      <c r="DK12" s="193">
        <f>+DK10+DK11</f>
        <v/>
      </c>
      <c r="DL12" s="193">
        <f>+DL10+DL11</f>
        <v/>
      </c>
      <c r="DM12" s="193">
        <f>+DM10+DM11</f>
        <v/>
      </c>
      <c r="DN12" s="193">
        <f>+DN10+DN11</f>
        <v/>
      </c>
      <c r="DO12" s="193">
        <f>+DO10+DO11</f>
        <v/>
      </c>
    </row>
    <row r="13" ht="13.5" customHeight="1" thickTop="1">
      <c r="B13" s="180" t="inlineStr">
        <is>
          <t>Tasa</t>
        </is>
      </c>
      <c r="C13" s="161" t="inlineStr">
        <is>
          <t>DTF +</t>
        </is>
      </c>
      <c r="D13" s="197">
        <f>+IF('Informe DATA'!T2="GRANDE",0.02,0.01)</f>
        <v/>
      </c>
      <c r="E13" s="1783">
        <f>+(((1+(((D13+C11)/4)/(1-((D13+C11)/4))))^4)-1)</f>
        <v/>
      </c>
      <c r="F13" s="196">
        <f>+(((1+E13)^(0.0833333333333333))-1)</f>
        <v/>
      </c>
      <c r="G13" s="184" t="n"/>
      <c r="H13" s="180" t="inlineStr">
        <is>
          <t>Tasa</t>
        </is>
      </c>
      <c r="I13" s="161" t="inlineStr">
        <is>
          <t>DTF +</t>
        </is>
      </c>
      <c r="J13" s="248">
        <f>+Intro_data!C48/100</f>
        <v/>
      </c>
      <c r="K13" s="1783">
        <f>+(((1+(((J13+I11)/4)/(1-((J13+I11)/4))))^4)-1)</f>
        <v/>
      </c>
      <c r="L13" s="196">
        <f>+(((1+K13)^(0.0833333333333333))-1)</f>
        <v/>
      </c>
      <c r="M13" s="186" t="n"/>
      <c r="N13" s="161" t="n"/>
      <c r="O13" s="161" t="n"/>
      <c r="P13" s="161" t="n"/>
      <c r="Q13" s="161" t="n"/>
      <c r="R13" s="161" t="n"/>
      <c r="S13" s="161" t="n"/>
      <c r="T13" s="161" t="n"/>
      <c r="U13" s="161" t="n"/>
      <c r="V13" s="161" t="n"/>
      <c r="W13" s="161" t="n"/>
      <c r="X13" s="161" t="n"/>
      <c r="Y13" s="161" t="n"/>
      <c r="Z13" s="161" t="n"/>
      <c r="AA13" s="161" t="n"/>
      <c r="AB13" s="161" t="n"/>
      <c r="AC13" s="161" t="n"/>
      <c r="AD13" s="161" t="n"/>
      <c r="AE13" s="161" t="n"/>
      <c r="AF13" s="161" t="n"/>
      <c r="AG13" s="161" t="n"/>
      <c r="AH13" s="161" t="n"/>
      <c r="AI13" s="161" t="n"/>
      <c r="AJ13" s="161" t="n"/>
      <c r="AK13" s="161" t="n"/>
      <c r="AL13" s="161" t="n"/>
      <c r="AM13" s="161" t="n"/>
      <c r="AN13" s="161" t="n"/>
      <c r="AO13" s="161" t="n"/>
      <c r="AP13" s="161" t="n"/>
      <c r="AQ13" s="161" t="n"/>
      <c r="AR13" s="161" t="n"/>
      <c r="AS13" s="161" t="n"/>
      <c r="AT13" s="161" t="n"/>
      <c r="AU13" s="161" t="n"/>
      <c r="AV13" s="161" t="n"/>
      <c r="AW13" s="161" t="n"/>
      <c r="AX13" s="161" t="n"/>
      <c r="AY13" s="161" t="n"/>
      <c r="AZ13" s="161" t="n"/>
      <c r="BA13" s="161" t="n"/>
      <c r="BB13" s="161" t="n"/>
      <c r="BC13" s="161" t="n"/>
      <c r="BD13" s="161" t="n"/>
      <c r="BE13" s="161" t="n"/>
      <c r="BF13" s="161" t="n"/>
      <c r="BG13" s="161" t="n"/>
      <c r="BH13" s="161" t="n"/>
      <c r="BI13" s="161" t="n"/>
      <c r="BJ13" s="161" t="n"/>
      <c r="BK13" s="161" t="n"/>
      <c r="BL13" s="161" t="n"/>
      <c r="BM13" s="161" t="n"/>
      <c r="BN13" s="161" t="n"/>
      <c r="BO13" s="161" t="n"/>
      <c r="BP13" s="161" t="n"/>
      <c r="BQ13" s="161" t="n"/>
      <c r="BR13" s="161" t="n"/>
      <c r="BS13" s="161" t="n"/>
      <c r="BT13" s="161" t="n"/>
      <c r="BU13" s="161" t="n"/>
      <c r="BV13" s="161" t="n"/>
      <c r="BW13" s="161" t="n"/>
      <c r="BX13" s="161" t="n"/>
      <c r="BY13" s="161" t="n"/>
      <c r="BZ13" s="161" t="n"/>
      <c r="CA13" s="161" t="n"/>
      <c r="CB13" s="161" t="n"/>
      <c r="CE13" s="161" t="inlineStr">
        <is>
          <t>Comision</t>
        </is>
      </c>
      <c r="CF13" s="178">
        <f>+#REF!</f>
        <v/>
      </c>
      <c r="CG13" s="178">
        <f>+#REF!</f>
        <v/>
      </c>
      <c r="CH13" s="178">
        <f>+#REF!</f>
        <v/>
      </c>
      <c r="CI13" s="178">
        <f>+#REF!</f>
        <v/>
      </c>
      <c r="CJ13" s="178">
        <f>+#REF!</f>
        <v/>
      </c>
      <c r="CK13" s="178">
        <f>+#REF!</f>
        <v/>
      </c>
      <c r="CL13" s="178">
        <f>+#REF!</f>
        <v/>
      </c>
      <c r="CM13" s="178">
        <f>+#REF!</f>
        <v/>
      </c>
      <c r="CN13" s="178">
        <f>+#REF!</f>
        <v/>
      </c>
      <c r="CO13" s="178">
        <f>+#REF!</f>
        <v/>
      </c>
      <c r="CP13" s="178">
        <f>+#REF!</f>
        <v/>
      </c>
      <c r="CQ13" s="198">
        <f>+#REF!</f>
        <v/>
      </c>
      <c r="CR13" s="178">
        <f>+#REF!</f>
        <v/>
      </c>
      <c r="CS13" s="178">
        <f>+#REF!</f>
        <v/>
      </c>
      <c r="CT13" s="178">
        <f>+#REF!</f>
        <v/>
      </c>
      <c r="CU13" s="178">
        <f>+#REF!</f>
        <v/>
      </c>
      <c r="CV13" s="178">
        <f>+#REF!</f>
        <v/>
      </c>
      <c r="CW13" s="178">
        <f>+#REF!</f>
        <v/>
      </c>
      <c r="CX13" s="178">
        <f>+#REF!</f>
        <v/>
      </c>
      <c r="CY13" s="178">
        <f>+#REF!</f>
        <v/>
      </c>
      <c r="CZ13" s="178">
        <f>+#REF!</f>
        <v/>
      </c>
      <c r="DA13" s="178">
        <f>+#REF!</f>
        <v/>
      </c>
      <c r="DB13" s="178">
        <f>+#REF!</f>
        <v/>
      </c>
      <c r="DC13" s="178">
        <f>+#REF!</f>
        <v/>
      </c>
      <c r="DD13" s="178">
        <f>+#REF!</f>
        <v/>
      </c>
      <c r="DE13" s="178">
        <f>+#REF!</f>
        <v/>
      </c>
      <c r="DF13" s="178">
        <f>+#REF!</f>
        <v/>
      </c>
      <c r="DG13" s="178">
        <f>+#REF!</f>
        <v/>
      </c>
      <c r="DH13" s="178">
        <f>+#REF!</f>
        <v/>
      </c>
      <c r="DI13" s="178">
        <f>+#REF!</f>
        <v/>
      </c>
      <c r="DJ13" s="178">
        <f>+#REF!</f>
        <v/>
      </c>
      <c r="DK13" s="178">
        <f>+#REF!</f>
        <v/>
      </c>
      <c r="DL13" s="178">
        <f>+#REF!</f>
        <v/>
      </c>
      <c r="DM13" s="178">
        <f>+#REF!</f>
        <v/>
      </c>
      <c r="DN13" s="178">
        <f>+#REF!</f>
        <v/>
      </c>
      <c r="DO13" s="178">
        <f>+#REF!</f>
        <v/>
      </c>
    </row>
    <row r="14" ht="13.5" customHeight="1" thickBot="1">
      <c r="B14" s="180" t="inlineStr">
        <is>
          <t>Plazo</t>
        </is>
      </c>
      <c r="C14" s="191">
        <f>+Intro_data!C44*Intro_data!C45</f>
        <v/>
      </c>
      <c r="D14" s="1564" t="inlineStr">
        <is>
          <t>Meses</t>
        </is>
      </c>
      <c r="F14" s="183" t="n"/>
      <c r="G14" s="184" t="n"/>
      <c r="H14" s="180" t="inlineStr">
        <is>
          <t>Plazo</t>
        </is>
      </c>
      <c r="I14" s="200">
        <f>+C14</f>
        <v/>
      </c>
      <c r="J14" s="1564" t="inlineStr">
        <is>
          <t>Meses</t>
        </is>
      </c>
      <c r="L14" s="183" t="n"/>
      <c r="M14" s="186" t="n"/>
      <c r="N14" s="189" t="n"/>
      <c r="O14" s="189" t="n"/>
      <c r="P14" s="189" t="n"/>
      <c r="Q14" s="189" t="n"/>
      <c r="R14" s="189" t="n"/>
      <c r="S14" s="189" t="n"/>
      <c r="T14" s="189" t="n"/>
      <c r="U14" s="189" t="n"/>
      <c r="V14" s="189" t="n"/>
      <c r="W14" s="189" t="n"/>
      <c r="X14" s="189" t="n"/>
      <c r="Y14" s="189" t="n"/>
      <c r="Z14" s="189" t="n"/>
      <c r="AA14" s="189" t="n"/>
      <c r="AB14" s="189" t="n"/>
      <c r="AC14" s="189" t="n"/>
      <c r="AD14" s="189" t="n"/>
      <c r="AE14" s="161" t="n"/>
      <c r="AF14" s="161" t="n"/>
      <c r="AG14" s="161" t="n"/>
      <c r="AH14" s="161" t="n"/>
      <c r="AI14" s="161" t="n"/>
      <c r="AJ14" s="161" t="n"/>
      <c r="AK14" s="161" t="n"/>
      <c r="AL14" s="161" t="n"/>
      <c r="AM14" s="161" t="n"/>
      <c r="AN14" s="161" t="n"/>
      <c r="AO14" s="161" t="n"/>
      <c r="AP14" s="161" t="n"/>
      <c r="AQ14" s="161" t="n"/>
      <c r="AR14" s="161" t="n"/>
      <c r="AS14" s="161" t="n"/>
      <c r="AT14" s="161" t="n"/>
      <c r="AU14" s="161" t="n"/>
      <c r="AV14" s="161" t="n"/>
      <c r="AW14" s="161" t="n"/>
      <c r="AX14" s="161" t="n"/>
      <c r="AY14" s="161" t="n"/>
      <c r="AZ14" s="161" t="n"/>
      <c r="BA14" s="161" t="n"/>
      <c r="BB14" s="161" t="n"/>
      <c r="BC14" s="161" t="n"/>
      <c r="BD14" s="161" t="n"/>
      <c r="BE14" s="161" t="n"/>
      <c r="BF14" s="161" t="n"/>
      <c r="BG14" s="161" t="n"/>
      <c r="BH14" s="161" t="n"/>
      <c r="BI14" s="161" t="n"/>
      <c r="BJ14" s="161" t="n"/>
      <c r="BK14" s="161" t="n"/>
      <c r="BL14" s="161" t="n"/>
      <c r="BM14" s="161" t="n"/>
      <c r="BN14" s="161" t="n"/>
      <c r="BO14" s="161" t="n"/>
      <c r="BP14" s="161" t="n"/>
      <c r="BQ14" s="161" t="n"/>
      <c r="BR14" s="161" t="n"/>
      <c r="BS14" s="161" t="n"/>
      <c r="BT14" s="161" t="n"/>
      <c r="BU14" s="161" t="n"/>
      <c r="BV14" s="161" t="n"/>
      <c r="BX14" s="1564" t="n">
        <v>1</v>
      </c>
      <c r="BY14" s="192" t="inlineStr">
        <is>
          <t>U. Operación</t>
        </is>
      </c>
      <c r="BZ14" s="193">
        <f>+CF12+CF13</f>
        <v/>
      </c>
      <c r="CA14" s="193">
        <f>+CG12+CG13</f>
        <v/>
      </c>
      <c r="CB14" s="193">
        <f>+CH12+CH13</f>
        <v/>
      </c>
      <c r="CC14" s="193">
        <f>+CI12+CI13</f>
        <v/>
      </c>
      <c r="CD14" s="193">
        <f>+CJ12+CJ13</f>
        <v/>
      </c>
      <c r="CE14" s="193">
        <f>+CK12+CK13</f>
        <v/>
      </c>
      <c r="CF14" s="193">
        <f>+CL12+CL13</f>
        <v/>
      </c>
      <c r="CG14" s="193">
        <f>+CM12+CM13</f>
        <v/>
      </c>
      <c r="CH14" s="193">
        <f>+CN12+CN13</f>
        <v/>
      </c>
      <c r="CI14" s="193">
        <f>+CO12+CO13</f>
        <v/>
      </c>
      <c r="CJ14" s="193">
        <f>+CP12+CP13</f>
        <v/>
      </c>
      <c r="CK14" s="193">
        <f>+CQ12+CQ13</f>
        <v/>
      </c>
      <c r="CL14" s="193">
        <f>+CR12+CR13</f>
        <v/>
      </c>
      <c r="CM14" s="193">
        <f>+CS12+CS13</f>
        <v/>
      </c>
      <c r="CN14" s="193">
        <f>+CT12+CT13</f>
        <v/>
      </c>
      <c r="CO14" s="193">
        <f>+CU12+CU13</f>
        <v/>
      </c>
      <c r="CP14" s="193">
        <f>+CV12+CV13</f>
        <v/>
      </c>
      <c r="CQ14" s="193">
        <f>+CW12+CW13</f>
        <v/>
      </c>
      <c r="CR14" s="193">
        <f>+CX12+CX13</f>
        <v/>
      </c>
      <c r="CS14" s="193">
        <f>+CY12+CY13</f>
        <v/>
      </c>
      <c r="CT14" s="193">
        <f>+CZ12+CZ13</f>
        <v/>
      </c>
      <c r="CU14" s="193">
        <f>+DA12+DA13</f>
        <v/>
      </c>
      <c r="CV14" s="193">
        <f>+DB12+DB13</f>
        <v/>
      </c>
      <c r="CW14" s="193">
        <f>+DC12+DC13</f>
        <v/>
      </c>
      <c r="CX14" s="193">
        <f>+DD12+DD13</f>
        <v/>
      </c>
      <c r="CY14" s="193">
        <f>+DE12+DE13</f>
        <v/>
      </c>
      <c r="CZ14" s="193">
        <f>+DF12+DF13</f>
        <v/>
      </c>
      <c r="DA14" s="193">
        <f>+DG12+DG13</f>
        <v/>
      </c>
      <c r="DB14" s="193">
        <f>+DH12+DH13</f>
        <v/>
      </c>
      <c r="DC14" s="193">
        <f>+DI12+DI13</f>
        <v/>
      </c>
      <c r="DD14" s="193">
        <f>+DJ12+DJ13</f>
        <v/>
      </c>
      <c r="DE14" s="193">
        <f>+DK12+DK13</f>
        <v/>
      </c>
      <c r="DF14" s="193">
        <f>+DL12+DL13</f>
        <v/>
      </c>
      <c r="DG14" s="193">
        <f>+DM12+DM13</f>
        <v/>
      </c>
      <c r="DH14" s="193">
        <f>+DN12+DN13</f>
        <v/>
      </c>
      <c r="DI14" s="193">
        <f>+DO12+DO13</f>
        <v/>
      </c>
    </row>
    <row r="15" ht="14.25" customHeight="1" thickBot="1" thickTop="1">
      <c r="B15" s="1073" t="n"/>
      <c r="C15" s="1545" t="n"/>
      <c r="D15" s="1545" t="n"/>
      <c r="E15" s="1545" t="n"/>
      <c r="F15" s="1079" t="n"/>
      <c r="G15" s="1784" t="n"/>
      <c r="H15" s="1073" t="n"/>
      <c r="I15" s="1545" t="n"/>
      <c r="J15" s="1545" t="n"/>
      <c r="K15" s="1545" t="n"/>
      <c r="L15" s="1079" t="n"/>
      <c r="M15" s="1785" t="n"/>
      <c r="N15" s="161" t="n"/>
      <c r="O15" s="161" t="n"/>
      <c r="P15" s="161" t="n"/>
      <c r="Q15" s="161" t="n"/>
      <c r="R15" s="161" t="n"/>
      <c r="S15" s="161" t="n"/>
      <c r="T15" s="161" t="n"/>
      <c r="U15" s="161" t="n"/>
      <c r="V15" s="161" t="n"/>
      <c r="W15" s="161" t="n"/>
      <c r="X15" s="161" t="n"/>
      <c r="Y15" s="161" t="n"/>
      <c r="Z15" s="161" t="n"/>
      <c r="AA15" s="161" t="n"/>
      <c r="AB15" s="161" t="n"/>
      <c r="AC15" s="161" t="n"/>
      <c r="AD15" s="161" t="n"/>
      <c r="AE15" s="161" t="n"/>
      <c r="AF15" s="161" t="n"/>
      <c r="AG15" s="161" t="n"/>
      <c r="AH15" s="161" t="n"/>
      <c r="AI15" s="161" t="n"/>
      <c r="AJ15" s="161" t="n"/>
      <c r="AK15" s="161" t="n"/>
      <c r="AL15" s="161" t="n"/>
      <c r="AM15" s="161" t="n"/>
      <c r="AN15" s="161" t="n"/>
      <c r="AO15" s="161" t="n"/>
      <c r="AP15" s="161" t="n"/>
      <c r="AQ15" s="161" t="n"/>
      <c r="AR15" s="161" t="n"/>
      <c r="AS15" s="161" t="n"/>
      <c r="AT15" s="161" t="n"/>
      <c r="AU15" s="161" t="n"/>
      <c r="AV15" s="161" t="n"/>
      <c r="AW15" s="161" t="n"/>
      <c r="AX15" s="161" t="n"/>
      <c r="AY15" s="161" t="n"/>
      <c r="AZ15" s="161" t="n"/>
      <c r="BA15" s="161" t="n"/>
      <c r="BB15" s="161" t="n"/>
      <c r="BC15" s="161" t="n"/>
      <c r="BD15" s="161" t="n"/>
      <c r="BE15" s="161" t="n"/>
      <c r="BF15" s="161" t="n"/>
      <c r="BG15" s="161" t="n"/>
      <c r="BH15" s="161" t="n"/>
      <c r="BI15" s="161" t="n"/>
      <c r="BJ15" s="161" t="n"/>
      <c r="BK15" s="161" t="n"/>
      <c r="BL15" s="161" t="n"/>
      <c r="BM15" s="161" t="n"/>
      <c r="BN15" s="161" t="n"/>
      <c r="BO15" s="161" t="n"/>
      <c r="BP15" s="161" t="n"/>
      <c r="BQ15" s="161" t="n"/>
      <c r="BR15" s="161" t="n"/>
      <c r="BS15" s="161" t="n"/>
      <c r="BT15" s="161" t="n"/>
      <c r="BU15" s="161" t="n"/>
      <c r="BV15" s="161" t="n"/>
      <c r="BX15" s="161" t="n"/>
      <c r="BY15" s="161" t="inlineStr">
        <is>
          <t>Acumulado</t>
        </is>
      </c>
      <c r="BZ15" s="178">
        <f>+BZ14</f>
        <v/>
      </c>
      <c r="CA15" s="178">
        <f>+BZ15+CA14</f>
        <v/>
      </c>
      <c r="CB15" s="178">
        <f>+CA15+CB14</f>
        <v/>
      </c>
      <c r="CC15" s="178">
        <f>+CB15+CC14</f>
        <v/>
      </c>
      <c r="CD15" s="178">
        <f>+CC15+CD14</f>
        <v/>
      </c>
      <c r="CE15" s="178">
        <f>+CD15+CE14</f>
        <v/>
      </c>
      <c r="CF15" s="178">
        <f>+CE15+CF14</f>
        <v/>
      </c>
      <c r="CG15" s="178">
        <f>+CF15+CG14</f>
        <v/>
      </c>
      <c r="CH15" s="178">
        <f>+CG15+CH14</f>
        <v/>
      </c>
      <c r="CI15" s="178">
        <f>+CH15+CI14</f>
        <v/>
      </c>
      <c r="CJ15" s="178">
        <f>+CI15+CJ14</f>
        <v/>
      </c>
      <c r="CK15" s="198">
        <f>+CJ15+CK14</f>
        <v/>
      </c>
      <c r="CL15" s="178">
        <f>+CK15+CL14</f>
        <v/>
      </c>
      <c r="CM15" s="178">
        <f>+CL15+CM14</f>
        <v/>
      </c>
      <c r="CN15" s="178">
        <f>+CM15+CN14</f>
        <v/>
      </c>
      <c r="CO15" s="178">
        <f>+CN15+CO14</f>
        <v/>
      </c>
      <c r="CP15" s="178">
        <f>+CO15+CP14</f>
        <v/>
      </c>
      <c r="CQ15" s="178">
        <f>+CP15+CQ14</f>
        <v/>
      </c>
      <c r="CR15" s="178">
        <f>+CQ15+CR14</f>
        <v/>
      </c>
      <c r="CS15" s="178">
        <f>+CR15+CS14</f>
        <v/>
      </c>
      <c r="CT15" s="178">
        <f>+CS15+CT14</f>
        <v/>
      </c>
      <c r="CU15" s="178">
        <f>+CT15+CU14</f>
        <v/>
      </c>
      <c r="CV15" s="178">
        <f>+CU15+CV14</f>
        <v/>
      </c>
      <c r="CW15" s="178">
        <f>+CV15+CW14</f>
        <v/>
      </c>
      <c r="CX15" s="178">
        <f>+CW15+CX14</f>
        <v/>
      </c>
      <c r="CY15" s="178">
        <f>+CX15+CY14</f>
        <v/>
      </c>
      <c r="CZ15" s="178">
        <f>+CY15+CZ14</f>
        <v/>
      </c>
      <c r="DA15" s="178">
        <f>+CZ15+DA14</f>
        <v/>
      </c>
      <c r="DB15" s="178">
        <f>+DA15+DB14</f>
        <v/>
      </c>
      <c r="DC15" s="178">
        <f>+DB15+DC14</f>
        <v/>
      </c>
      <c r="DD15" s="178">
        <f>+DC15+DD14</f>
        <v/>
      </c>
      <c r="DE15" s="178">
        <f>+DD15+DE14</f>
        <v/>
      </c>
      <c r="DF15" s="178">
        <f>+DE15+DF14</f>
        <v/>
      </c>
      <c r="DG15" s="178">
        <f>+DF15+DG14</f>
        <v/>
      </c>
      <c r="DH15" s="178">
        <f>+DG15+DH14</f>
        <v/>
      </c>
      <c r="DI15" s="178">
        <f>+DH15+DI14</f>
        <v/>
      </c>
    </row>
    <row r="16" ht="13.5" customHeight="1" thickBot="1">
      <c r="B16" s="206" t="n"/>
      <c r="D16" s="1786" t="n"/>
      <c r="F16" s="183" t="n"/>
      <c r="G16" s="208" t="n"/>
      <c r="H16" s="206" t="n"/>
      <c r="J16" s="1786" t="n"/>
      <c r="L16" s="183" t="n"/>
      <c r="M16" s="209" t="n"/>
      <c r="CQ16" s="182" t="n">
        <v>64986.9472122634</v>
      </c>
    </row>
    <row r="17" hidden="1" ht="24" customHeight="1" thickBot="1">
      <c r="B17" s="1563" t="inlineStr">
        <is>
          <t xml:space="preserve">Costo financiero </t>
        </is>
      </c>
      <c r="F17" s="1083" t="n"/>
      <c r="G17" s="184" t="n"/>
      <c r="H17" s="1563" t="inlineStr">
        <is>
          <t xml:space="preserve">Costo financiero </t>
        </is>
      </c>
      <c r="L17" s="1083" t="n"/>
      <c r="M17" s="186" t="n"/>
      <c r="N17" s="161" t="n"/>
      <c r="O17" s="161" t="n"/>
      <c r="P17" s="161" t="n"/>
      <c r="Q17" s="161" t="n"/>
      <c r="R17" s="161" t="n"/>
      <c r="S17" s="161" t="n"/>
      <c r="T17" s="161" t="n"/>
      <c r="U17" s="161" t="n"/>
      <c r="V17" s="161" t="n"/>
      <c r="W17" s="161" t="n"/>
      <c r="X17" s="161" t="n"/>
      <c r="Y17" s="161" t="n"/>
      <c r="Z17" s="161" t="n"/>
      <c r="AA17" s="161" t="n"/>
      <c r="AB17" s="161" t="n"/>
      <c r="AC17" s="161" t="n"/>
      <c r="AD17" s="161" t="n"/>
      <c r="AE17" s="161" t="n"/>
      <c r="AF17" s="161" t="n"/>
      <c r="AG17" s="161" t="n"/>
      <c r="AH17" s="161" t="n"/>
      <c r="AI17" s="161" t="n"/>
      <c r="AJ17" s="161" t="n"/>
      <c r="AK17" s="1567" t="n"/>
      <c r="AL17" s="1567" t="n"/>
      <c r="AM17" s="1567" t="n"/>
      <c r="AN17" s="1567" t="n"/>
      <c r="AO17" s="1567" t="n"/>
      <c r="AP17" s="1567" t="n"/>
      <c r="AQ17" s="1567" t="n"/>
      <c r="AR17" s="1567" t="n"/>
      <c r="AS17" s="1567" t="n"/>
      <c r="AT17" s="1567" t="n"/>
      <c r="AU17" s="1567" t="n"/>
      <c r="AV17" s="1567" t="n"/>
      <c r="AW17" s="1567" t="n"/>
      <c r="AX17" s="1567" t="n"/>
      <c r="AY17" s="1567" t="n"/>
      <c r="AZ17" s="1567" t="n"/>
      <c r="BA17" s="1567" t="n"/>
      <c r="BB17" s="1567" t="n"/>
      <c r="BC17" s="1567" t="n"/>
      <c r="BD17" s="1567" t="n"/>
      <c r="BE17" s="1567" t="n"/>
      <c r="BF17" s="1567" t="n"/>
      <c r="BG17" s="1567" t="n"/>
      <c r="BH17" s="1567" t="n"/>
      <c r="BI17" s="1567" t="n"/>
      <c r="BJ17" s="1567" t="n"/>
      <c r="BK17" s="1567" t="n"/>
      <c r="BL17" s="1567" t="n"/>
      <c r="BM17" s="1567" t="n"/>
      <c r="BN17" s="1567" t="n"/>
      <c r="BO17" s="1567" t="n"/>
      <c r="BP17" s="1567" t="n"/>
      <c r="BQ17" s="1567" t="n"/>
      <c r="BR17" s="1567" t="n"/>
      <c r="BS17" s="1567" t="n"/>
      <c r="BT17" s="1567" t="n"/>
      <c r="BU17" s="1567" t="n"/>
      <c r="BV17" s="1567" t="n"/>
      <c r="BW17" s="1567" t="n"/>
      <c r="BX17" s="1567" t="n"/>
      <c r="BY17" s="1567" t="n"/>
      <c r="BZ17" s="1567" t="n"/>
      <c r="CA17" s="1567" t="n"/>
      <c r="CB17" s="1567" t="n"/>
      <c r="CF17" s="192">
        <f>+CE12</f>
        <v/>
      </c>
      <c r="CG17" s="193">
        <f>+CF12</f>
        <v/>
      </c>
      <c r="CH17" s="193">
        <f>+CG12</f>
        <v/>
      </c>
      <c r="CI17" s="193">
        <f>+CH12</f>
        <v/>
      </c>
      <c r="CJ17" s="193">
        <f>+CI12</f>
        <v/>
      </c>
      <c r="CK17" s="193">
        <f>+CJ12</f>
        <v/>
      </c>
      <c r="CL17" s="193">
        <f>+CK12</f>
        <v/>
      </c>
      <c r="CM17" s="193">
        <f>+CL12</f>
        <v/>
      </c>
      <c r="CN17" s="193">
        <f>+CM12</f>
        <v/>
      </c>
      <c r="CO17" s="193">
        <f>+CN12</f>
        <v/>
      </c>
      <c r="CP17" s="193">
        <f>+CO12</f>
        <v/>
      </c>
      <c r="CQ17" s="193">
        <f>+CP12</f>
        <v/>
      </c>
      <c r="CR17" s="193">
        <f>+CQ12</f>
        <v/>
      </c>
      <c r="CS17" s="193">
        <f>+CR12</f>
        <v/>
      </c>
      <c r="CT17" s="193">
        <f>+CS12</f>
        <v/>
      </c>
      <c r="CU17" s="193">
        <f>+CT12</f>
        <v/>
      </c>
      <c r="CV17" s="193">
        <f>+CU12</f>
        <v/>
      </c>
      <c r="CW17" s="193">
        <f>+CV12</f>
        <v/>
      </c>
      <c r="CX17" s="193">
        <f>+CW12</f>
        <v/>
      </c>
      <c r="CY17" s="193">
        <f>+CX12</f>
        <v/>
      </c>
      <c r="CZ17" s="193">
        <f>+CY12</f>
        <v/>
      </c>
      <c r="DA17" s="193">
        <f>+CZ12</f>
        <v/>
      </c>
      <c r="DB17" s="193">
        <f>+DA12</f>
        <v/>
      </c>
      <c r="DC17" s="193">
        <f>+DB12</f>
        <v/>
      </c>
      <c r="DD17" s="193">
        <f>+DC12</f>
        <v/>
      </c>
      <c r="DE17" s="193">
        <f>+DD12</f>
        <v/>
      </c>
      <c r="DF17" s="193">
        <f>+DE12</f>
        <v/>
      </c>
      <c r="DG17" s="193">
        <f>+DF12</f>
        <v/>
      </c>
      <c r="DH17" s="193">
        <f>+DG12</f>
        <v/>
      </c>
      <c r="DI17" s="193">
        <f>+DH12</f>
        <v/>
      </c>
      <c r="DJ17" s="193">
        <f>+DI12</f>
        <v/>
      </c>
      <c r="DK17" s="193">
        <f>+DJ12</f>
        <v/>
      </c>
      <c r="DL17" s="193">
        <f>+DK12</f>
        <v/>
      </c>
      <c r="DM17" s="193">
        <f>+DL12</f>
        <v/>
      </c>
      <c r="DN17" s="193">
        <f>+DM12</f>
        <v/>
      </c>
      <c r="DO17" s="193">
        <f>+DN12</f>
        <v/>
      </c>
      <c r="DP17" s="193">
        <f>+DO12</f>
        <v/>
      </c>
    </row>
    <row r="18" hidden="1" ht="13.5" customHeight="1" thickTop="1">
      <c r="B18" s="206" t="n"/>
      <c r="D18" s="1787" t="n"/>
      <c r="F18" s="183" t="n"/>
      <c r="G18" s="184" t="n"/>
      <c r="H18" s="206" t="n"/>
      <c r="J18" s="1787" t="n"/>
      <c r="L18" s="183" t="n"/>
      <c r="M18" s="186" t="n"/>
      <c r="N18" s="161" t="n"/>
      <c r="O18" s="161" t="n"/>
      <c r="P18" s="161" t="n"/>
      <c r="Q18" s="161" t="n"/>
      <c r="R18" s="161" t="n"/>
      <c r="S18" s="161" t="n"/>
      <c r="T18" s="161" t="n"/>
      <c r="U18" s="161" t="n"/>
      <c r="V18" s="161" t="n"/>
      <c r="W18" s="161" t="n"/>
      <c r="X18" s="161" t="n"/>
      <c r="Y18" s="161" t="n"/>
      <c r="Z18" s="161" t="n"/>
      <c r="AA18" s="161" t="n"/>
      <c r="AB18" s="161" t="n"/>
      <c r="AC18" s="161" t="n"/>
      <c r="AD18" s="161" t="n"/>
      <c r="AE18" s="161" t="n"/>
      <c r="AF18" s="161" t="n"/>
      <c r="AG18" s="161" t="n"/>
      <c r="AH18" s="161" t="n"/>
      <c r="AI18" s="161" t="n"/>
      <c r="AJ18" s="161" t="n"/>
      <c r="AK18" s="161" t="n"/>
      <c r="AL18" s="161" t="n"/>
      <c r="AM18" s="161" t="n"/>
      <c r="AN18" s="161" t="n"/>
      <c r="AO18" s="161" t="n"/>
      <c r="AP18" s="161" t="n"/>
      <c r="AQ18" s="161" t="n"/>
      <c r="AR18" s="161" t="n"/>
      <c r="AS18" s="161" t="n"/>
      <c r="AT18" s="161" t="n"/>
      <c r="AU18" s="161" t="n"/>
      <c r="AV18" s="161" t="n"/>
      <c r="AW18" s="161" t="n"/>
      <c r="AX18" s="161" t="n"/>
      <c r="AY18" s="161" t="n"/>
      <c r="AZ18" s="161" t="n"/>
      <c r="BA18" s="161" t="n"/>
      <c r="BB18" s="161" t="n"/>
      <c r="BC18" s="161" t="n"/>
      <c r="BD18" s="161" t="n"/>
      <c r="BE18" s="161" t="n"/>
      <c r="BF18" s="161" t="n"/>
      <c r="BG18" s="161" t="n"/>
      <c r="BH18" s="161" t="n"/>
      <c r="BI18" s="161" t="n"/>
      <c r="BJ18" s="161" t="n"/>
      <c r="BK18" s="161" t="n"/>
      <c r="BL18" s="161" t="n"/>
      <c r="BM18" s="161" t="n"/>
      <c r="BN18" s="161" t="n"/>
      <c r="BO18" s="161" t="n"/>
      <c r="BP18" s="161" t="n"/>
      <c r="BQ18" s="161" t="n"/>
      <c r="BR18" s="161" t="n"/>
      <c r="BS18" s="161" t="n"/>
      <c r="BT18" s="161" t="n"/>
      <c r="BU18" s="161" t="n"/>
      <c r="BV18" s="161" t="n"/>
      <c r="BW18" s="161" t="n"/>
      <c r="BX18" s="161" t="n"/>
      <c r="CB18" s="161">
        <f>+CE13</f>
        <v/>
      </c>
      <c r="CC18" s="178">
        <f>+CF13</f>
        <v/>
      </c>
      <c r="CD18" s="178">
        <f>+CG13</f>
        <v/>
      </c>
      <c r="CE18" s="178">
        <f>+CH13</f>
        <v/>
      </c>
      <c r="CF18" s="178">
        <f>+CI13</f>
        <v/>
      </c>
      <c r="CG18" s="178">
        <f>+CJ13</f>
        <v/>
      </c>
      <c r="CH18" s="178">
        <f>+CK13</f>
        <v/>
      </c>
      <c r="CI18" s="178">
        <f>+CL13</f>
        <v/>
      </c>
      <c r="CJ18" s="178">
        <f>+CM13</f>
        <v/>
      </c>
      <c r="CK18" s="178">
        <f>+CN13</f>
        <v/>
      </c>
      <c r="CL18" s="178">
        <f>+CO13</f>
        <v/>
      </c>
      <c r="CM18" s="178">
        <f>+CP13</f>
        <v/>
      </c>
      <c r="CN18" s="178">
        <f>+CQ13</f>
        <v/>
      </c>
      <c r="CO18" s="178">
        <f>+CR13</f>
        <v/>
      </c>
      <c r="CP18" s="178">
        <f>+CS13</f>
        <v/>
      </c>
      <c r="CQ18" s="178">
        <f>+CT13</f>
        <v/>
      </c>
      <c r="CR18" s="178">
        <f>+CU13</f>
        <v/>
      </c>
      <c r="CS18" s="178">
        <f>+CV13</f>
        <v/>
      </c>
      <c r="CT18" s="178">
        <f>+CW13</f>
        <v/>
      </c>
      <c r="CU18" s="178">
        <f>+CX13</f>
        <v/>
      </c>
      <c r="CV18" s="178">
        <f>+CY13</f>
        <v/>
      </c>
      <c r="CW18" s="178">
        <f>+CZ13</f>
        <v/>
      </c>
      <c r="CX18" s="178">
        <f>+DA13</f>
        <v/>
      </c>
      <c r="CY18" s="178">
        <f>+DB13</f>
        <v/>
      </c>
      <c r="CZ18" s="178">
        <f>+DC13</f>
        <v/>
      </c>
      <c r="DA18" s="178">
        <f>+DD13</f>
        <v/>
      </c>
      <c r="DB18" s="178">
        <f>+DE13</f>
        <v/>
      </c>
      <c r="DC18" s="178">
        <f>+DF13</f>
        <v/>
      </c>
      <c r="DD18" s="178">
        <f>+DG13</f>
        <v/>
      </c>
      <c r="DE18" s="178">
        <f>+DH13</f>
        <v/>
      </c>
      <c r="DF18" s="178">
        <f>+DI13</f>
        <v/>
      </c>
      <c r="DG18" s="178">
        <f>+DJ13</f>
        <v/>
      </c>
      <c r="DH18" s="178">
        <f>+DK13</f>
        <v/>
      </c>
      <c r="DI18" s="178">
        <f>+DL13</f>
        <v/>
      </c>
      <c r="DJ18" s="178">
        <f>+DM13</f>
        <v/>
      </c>
      <c r="DK18" s="178">
        <f>+DN13</f>
        <v/>
      </c>
      <c r="DL18" s="178">
        <f>+DO13</f>
        <v/>
      </c>
    </row>
    <row r="19" hidden="1" ht="13.5" customHeight="1" thickBot="1">
      <c r="B19" s="211" t="inlineStr">
        <is>
          <t>TIR</t>
        </is>
      </c>
      <c r="C19" s="1783">
        <f>(((1+(IRR(C21:C222,0.01)))^12)-1)</f>
        <v/>
      </c>
      <c r="D19" s="1787" t="n"/>
      <c r="E19" s="161" t="inlineStr">
        <is>
          <t>DTF +</t>
        </is>
      </c>
      <c r="F19" s="196">
        <f>+(((((1+C19)^(0.25))-1))/(1+((((1+C19)^(0.25))-1)))*4)-C11</f>
        <v/>
      </c>
      <c r="G19" s="184" t="n"/>
      <c r="H19" s="211" t="inlineStr">
        <is>
          <t>TIR</t>
        </is>
      </c>
      <c r="I19" s="1783">
        <f>(((1+(IRR(I21:I222,0.01)))^12)-1)</f>
        <v/>
      </c>
      <c r="J19" s="1787" t="n"/>
      <c r="K19" s="161" t="inlineStr">
        <is>
          <t>DTF +</t>
        </is>
      </c>
      <c r="L19" s="196">
        <f>+(((((1+I19)^(0.25))-1))/(1+((((1+I19)^(0.25))-1)))*4)-I11</f>
        <v/>
      </c>
      <c r="M19" s="186" t="n"/>
      <c r="N19" s="161" t="n"/>
      <c r="O19" s="161" t="n"/>
      <c r="P19" s="161" t="n"/>
      <c r="Q19" s="161" t="n"/>
      <c r="R19" s="161" t="n"/>
      <c r="S19" s="161" t="n"/>
      <c r="T19" s="161" t="n"/>
      <c r="U19" s="161" t="n"/>
      <c r="V19" s="161" t="n"/>
      <c r="W19" s="161" t="n"/>
      <c r="X19" s="161" t="n"/>
      <c r="Y19" s="161" t="n"/>
      <c r="Z19" s="161" t="n"/>
      <c r="AA19" s="161" t="n"/>
      <c r="AB19" s="161" t="n"/>
      <c r="AC19" s="161" t="n"/>
      <c r="AD19" s="161" t="n"/>
      <c r="AE19" s="161" t="n"/>
      <c r="AF19" s="161" t="n"/>
      <c r="AG19" s="161" t="n"/>
      <c r="AH19" s="161" t="n"/>
      <c r="AI19" s="161" t="n"/>
      <c r="AJ19" s="161" t="n"/>
      <c r="AK19" s="161" t="n"/>
      <c r="AL19" s="161" t="n"/>
      <c r="AM19" s="161" t="n"/>
      <c r="AN19" s="161" t="n"/>
      <c r="AO19" s="161" t="n"/>
      <c r="AP19" s="161" t="n"/>
      <c r="AQ19" s="161" t="n"/>
      <c r="AR19" s="161" t="n"/>
      <c r="AS19" s="161" t="n"/>
      <c r="AT19" s="161" t="n"/>
      <c r="AU19" s="161" t="n"/>
      <c r="AV19" s="161" t="n"/>
      <c r="AW19" s="161" t="n"/>
      <c r="AX19" s="161" t="n"/>
      <c r="AY19" s="161" t="n"/>
      <c r="AZ19" s="161" t="n"/>
      <c r="BA19" s="161" t="n"/>
      <c r="BB19" s="161" t="n"/>
      <c r="BC19" s="161" t="n"/>
      <c r="BD19" s="161" t="n"/>
      <c r="BE19" s="161" t="n"/>
      <c r="BF19" s="161" t="n"/>
      <c r="BG19" s="161" t="n"/>
      <c r="BH19" s="161" t="n"/>
      <c r="BI19" s="161" t="n"/>
      <c r="BJ19" s="161" t="n"/>
      <c r="BK19" s="161" t="n"/>
      <c r="BL19" s="161" t="n"/>
      <c r="BM19" s="161" t="n"/>
      <c r="BN19" s="161" t="n"/>
      <c r="BO19" s="161" t="n"/>
      <c r="BP19" s="161" t="n"/>
      <c r="BQ19" s="161" t="n"/>
      <c r="BR19" s="161" t="n"/>
      <c r="BS19" s="161" t="n"/>
      <c r="BT19" s="161" t="n"/>
      <c r="BU19" s="161" t="n"/>
      <c r="BV19" s="161" t="n"/>
      <c r="BW19" s="161" t="n"/>
      <c r="BX19" s="161" t="n"/>
      <c r="CA19" s="1564" t="n">
        <v>2</v>
      </c>
      <c r="CB19" s="192">
        <f>+BY14</f>
        <v/>
      </c>
      <c r="CC19" s="193">
        <f>+BZ14</f>
        <v/>
      </c>
      <c r="CD19" s="193">
        <f>+CA14</f>
        <v/>
      </c>
      <c r="CE19" s="193">
        <f>+CB14</f>
        <v/>
      </c>
      <c r="CF19" s="193">
        <f>+CC14</f>
        <v/>
      </c>
      <c r="CG19" s="193">
        <f>+CD14</f>
        <v/>
      </c>
      <c r="CH19" s="193">
        <f>+CE14</f>
        <v/>
      </c>
      <c r="CI19" s="193">
        <f>+CF14</f>
        <v/>
      </c>
      <c r="CJ19" s="193">
        <f>+CG14</f>
        <v/>
      </c>
      <c r="CK19" s="193">
        <f>+CH14</f>
        <v/>
      </c>
      <c r="CL19" s="193">
        <f>+CI14</f>
        <v/>
      </c>
      <c r="CM19" s="193">
        <f>+CJ14</f>
        <v/>
      </c>
      <c r="CN19" s="193">
        <f>+CK14</f>
        <v/>
      </c>
      <c r="CO19" s="193">
        <f>+CL14</f>
        <v/>
      </c>
      <c r="CP19" s="193">
        <f>+CM14</f>
        <v/>
      </c>
      <c r="CQ19" s="193">
        <f>+CN14</f>
        <v/>
      </c>
      <c r="CR19" s="193">
        <f>+CO14</f>
        <v/>
      </c>
      <c r="CS19" s="193">
        <f>+CP14</f>
        <v/>
      </c>
      <c r="CT19" s="193">
        <f>+CQ14</f>
        <v/>
      </c>
      <c r="CU19" s="193">
        <f>+CR14</f>
        <v/>
      </c>
      <c r="CV19" s="193">
        <f>+CS14</f>
        <v/>
      </c>
      <c r="CW19" s="193">
        <f>+CT14</f>
        <v/>
      </c>
      <c r="CX19" s="193">
        <f>+CU14</f>
        <v/>
      </c>
      <c r="CY19" s="193">
        <f>+CV14</f>
        <v/>
      </c>
      <c r="CZ19" s="193">
        <f>+CW14</f>
        <v/>
      </c>
      <c r="DA19" s="193">
        <f>+CX14</f>
        <v/>
      </c>
      <c r="DB19" s="193">
        <f>+CY14</f>
        <v/>
      </c>
      <c r="DC19" s="193">
        <f>+CZ14</f>
        <v/>
      </c>
      <c r="DD19" s="193">
        <f>+DA14</f>
        <v/>
      </c>
      <c r="DE19" s="193">
        <f>+DB14</f>
        <v/>
      </c>
      <c r="DF19" s="193">
        <f>+DC14</f>
        <v/>
      </c>
      <c r="DG19" s="193">
        <f>+DD14</f>
        <v/>
      </c>
      <c r="DH19" s="193">
        <f>+DE14</f>
        <v/>
      </c>
      <c r="DI19" s="193">
        <f>+DF14</f>
        <v/>
      </c>
      <c r="DJ19" s="193">
        <f>+DG14</f>
        <v/>
      </c>
      <c r="DK19" s="193">
        <f>+DH14</f>
        <v/>
      </c>
      <c r="DL19" s="193">
        <f>+DI14</f>
        <v/>
      </c>
    </row>
    <row r="20" hidden="1" ht="13.5" customHeight="1" thickTop="1">
      <c r="B20" s="212" t="inlineStr">
        <is>
          <t>Mes</t>
        </is>
      </c>
      <c r="C20" s="213" t="inlineStr">
        <is>
          <t>Cuota</t>
        </is>
      </c>
      <c r="D20" s="213" t="inlineStr">
        <is>
          <t>Capital</t>
        </is>
      </c>
      <c r="E20" s="213" t="inlineStr">
        <is>
          <t>Interes</t>
        </is>
      </c>
      <c r="F20" s="214" t="n"/>
      <c r="G20" s="1788" t="n"/>
      <c r="H20" s="212" t="inlineStr">
        <is>
          <t>Mes</t>
        </is>
      </c>
      <c r="I20" s="213" t="inlineStr">
        <is>
          <t>Cuota</t>
        </is>
      </c>
      <c r="J20" s="213" t="inlineStr">
        <is>
          <t>Capital</t>
        </is>
      </c>
      <c r="K20" s="213" t="inlineStr">
        <is>
          <t>Interes</t>
        </is>
      </c>
      <c r="L20" s="214" t="n"/>
      <c r="M20" s="1788" t="n"/>
      <c r="N20" s="161" t="n"/>
      <c r="O20" s="161" t="n"/>
      <c r="P20" s="161" t="n"/>
      <c r="Q20" s="161" t="n"/>
      <c r="R20" s="161" t="n"/>
      <c r="S20" s="161" t="n"/>
      <c r="T20" s="161" t="n"/>
      <c r="U20" s="161" t="n"/>
      <c r="V20" s="161" t="n"/>
      <c r="W20" s="161" t="n"/>
      <c r="X20" s="161" t="n"/>
      <c r="Y20" s="161" t="n"/>
      <c r="Z20" s="161" t="n"/>
      <c r="AA20" s="161" t="n"/>
      <c r="AB20" s="161" t="n"/>
      <c r="AC20" s="161" t="n"/>
      <c r="AD20" s="161" t="n"/>
      <c r="AE20" s="161" t="n"/>
      <c r="AF20" s="161">
        <f>SUM(AL21:AL3681)</f>
        <v/>
      </c>
      <c r="AG20" s="161">
        <f>SUM(AM21:AM3681)</f>
        <v/>
      </c>
      <c r="AH20" s="161" t="n"/>
      <c r="AI20" s="161" t="n"/>
      <c r="AJ20" s="161" t="n"/>
      <c r="AK20" s="161" t="n"/>
      <c r="AL20" s="161" t="n"/>
      <c r="AM20" s="161" t="n"/>
      <c r="AN20" s="161" t="n"/>
      <c r="AO20" s="161" t="n"/>
      <c r="AP20" s="161" t="n"/>
      <c r="AQ20" s="161" t="n"/>
      <c r="AR20" s="161" t="n"/>
      <c r="AS20" s="161" t="n"/>
      <c r="AT20" s="161" t="n"/>
      <c r="AU20" s="161" t="n"/>
      <c r="AV20" s="161" t="n"/>
      <c r="AW20" s="161" t="n"/>
      <c r="AX20" s="161" t="n"/>
      <c r="AY20" s="161" t="n"/>
      <c r="AZ20" s="161" t="n"/>
      <c r="BA20" s="161" t="n"/>
      <c r="BB20" s="161" t="n"/>
      <c r="BC20" s="161" t="n"/>
      <c r="BD20" s="161" t="n"/>
      <c r="BE20" s="161" t="n"/>
      <c r="BF20" s="161" t="n"/>
      <c r="BG20" s="161" t="n"/>
      <c r="BH20" s="161" t="n"/>
      <c r="BI20" s="161" t="n"/>
      <c r="BJ20" s="161" t="n"/>
      <c r="BK20" s="161" t="n"/>
      <c r="BL20" s="161" t="n"/>
      <c r="BM20" s="161" t="n"/>
      <c r="BN20" s="161" t="n"/>
      <c r="BO20" s="161" t="n"/>
      <c r="BP20" s="161" t="n"/>
      <c r="BQ20" s="161" t="n"/>
      <c r="BR20" s="161" t="n"/>
      <c r="BS20" s="161" t="n"/>
      <c r="BT20" s="161" t="n"/>
      <c r="BU20" s="161" t="n"/>
      <c r="BV20" s="161" t="n"/>
      <c r="BW20" s="216" t="n"/>
      <c r="BX20" s="216" t="n"/>
      <c r="BY20" s="216" t="n"/>
      <c r="BZ20" s="161">
        <f>+BY15</f>
        <v/>
      </c>
      <c r="CA20" s="178">
        <f>+BZ15</f>
        <v/>
      </c>
      <c r="CB20" s="178">
        <f>+CA15</f>
        <v/>
      </c>
      <c r="CC20" s="178">
        <f>+CB15</f>
        <v/>
      </c>
      <c r="CD20" s="178">
        <f>+CC15</f>
        <v/>
      </c>
      <c r="CE20" s="178">
        <f>+CD15</f>
        <v/>
      </c>
      <c r="CF20" s="178">
        <f>+CE15</f>
        <v/>
      </c>
      <c r="CG20" s="178">
        <f>+CF15</f>
        <v/>
      </c>
      <c r="CH20" s="178">
        <f>+CG15</f>
        <v/>
      </c>
      <c r="CI20" s="178">
        <f>+CH15</f>
        <v/>
      </c>
      <c r="CJ20" s="178">
        <f>+CI15</f>
        <v/>
      </c>
      <c r="CK20" s="178">
        <f>+CJ15</f>
        <v/>
      </c>
      <c r="CL20" s="178">
        <f>+CK15</f>
        <v/>
      </c>
      <c r="CM20" s="178">
        <f>+CL15</f>
        <v/>
      </c>
      <c r="CN20" s="178">
        <f>+CM15</f>
        <v/>
      </c>
      <c r="CO20" s="178">
        <f>+CN15</f>
        <v/>
      </c>
      <c r="CP20" s="178">
        <f>+CO15</f>
        <v/>
      </c>
      <c r="CQ20" s="178">
        <f>+CP15</f>
        <v/>
      </c>
      <c r="CR20" s="178">
        <f>+CQ15</f>
        <v/>
      </c>
      <c r="CS20" s="178">
        <f>+CR15</f>
        <v/>
      </c>
      <c r="CT20" s="178">
        <f>+CS15</f>
        <v/>
      </c>
      <c r="CU20" s="178">
        <f>+CT15</f>
        <v/>
      </c>
      <c r="CV20" s="178">
        <f>+CU15</f>
        <v/>
      </c>
      <c r="CW20" s="178">
        <f>+CV15</f>
        <v/>
      </c>
      <c r="CX20" s="178">
        <f>+CW15</f>
        <v/>
      </c>
      <c r="CY20" s="178">
        <f>+CX15</f>
        <v/>
      </c>
      <c r="CZ20" s="178">
        <f>+CY15</f>
        <v/>
      </c>
      <c r="DA20" s="178">
        <f>+CZ15</f>
        <v/>
      </c>
      <c r="DB20" s="178">
        <f>+DA15</f>
        <v/>
      </c>
      <c r="DC20" s="178">
        <f>+DB15</f>
        <v/>
      </c>
      <c r="DD20" s="178">
        <f>+DC15</f>
        <v/>
      </c>
      <c r="DE20" s="178">
        <f>+DD15</f>
        <v/>
      </c>
      <c r="DF20" s="178">
        <f>+DE15</f>
        <v/>
      </c>
      <c r="DG20" s="178">
        <f>+DF15</f>
        <v/>
      </c>
      <c r="DH20" s="178">
        <f>+DG15</f>
        <v/>
      </c>
      <c r="DI20" s="178">
        <f>+DH15</f>
        <v/>
      </c>
      <c r="DJ20" s="178">
        <f>+DI15</f>
        <v/>
      </c>
      <c r="DK20" s="216" t="n"/>
      <c r="DL20" s="216" t="n"/>
      <c r="DM20" s="216" t="n"/>
      <c r="DN20" s="216" t="n"/>
      <c r="DO20" s="216" t="n"/>
      <c r="DP20" s="216" t="n"/>
      <c r="DQ20" s="216" t="n"/>
      <c r="DR20" s="216" t="n"/>
      <c r="DS20" s="216" t="n"/>
      <c r="DT20" s="216" t="n"/>
      <c r="DU20" s="216" t="n"/>
      <c r="DV20" s="216" t="n"/>
      <c r="DW20" s="216" t="n"/>
      <c r="DX20" s="216" t="n"/>
      <c r="DY20" s="216" t="n"/>
      <c r="DZ20" s="216" t="n"/>
      <c r="EA20" s="216" t="n"/>
      <c r="EB20" s="216" t="n"/>
      <c r="EC20" s="216" t="n"/>
      <c r="ED20" s="216" t="n"/>
      <c r="EE20" s="216" t="n"/>
      <c r="EF20" s="216" t="n"/>
      <c r="EG20" s="216" t="n"/>
      <c r="EH20" s="216" t="n"/>
      <c r="EI20" s="216" t="n"/>
      <c r="EJ20" s="216" t="n"/>
      <c r="EK20" s="216" t="n"/>
      <c r="EL20" s="216" t="n"/>
      <c r="EM20" s="216" t="n"/>
      <c r="EN20" s="216" t="n"/>
      <c r="EO20" s="216" t="n"/>
      <c r="EP20" s="216" t="n"/>
      <c r="EQ20" s="216" t="n"/>
      <c r="ER20" s="216" t="n"/>
      <c r="ES20" s="216" t="n"/>
      <c r="ET20" s="216" t="n"/>
      <c r="EU20" s="216" t="n"/>
      <c r="EV20" s="216" t="n"/>
      <c r="EW20" s="216" t="n"/>
      <c r="EX20" s="216" t="n"/>
      <c r="EY20" s="216" t="n"/>
      <c r="EZ20" s="216" t="n"/>
      <c r="FA20" s="216" t="n"/>
      <c r="FB20" s="216" t="n"/>
      <c r="FC20" s="216" t="n"/>
      <c r="FD20" s="216" t="n"/>
      <c r="FE20" s="216" t="n"/>
      <c r="FF20" s="216" t="n"/>
      <c r="FG20" s="216" t="n"/>
      <c r="FH20" s="216" t="n"/>
      <c r="FI20" s="216" t="n"/>
      <c r="FJ20" s="216" t="n"/>
      <c r="FK20" s="216" t="n"/>
      <c r="FL20" s="216" t="n"/>
      <c r="FM20" s="216" t="n"/>
      <c r="FN20" s="216" t="n"/>
      <c r="FO20" s="216" t="n"/>
      <c r="FP20" s="216" t="n"/>
      <c r="FQ20" s="216" t="n"/>
      <c r="FR20" s="216" t="n"/>
      <c r="FS20" s="216" t="n"/>
      <c r="FT20" s="216" t="n"/>
      <c r="FU20" s="216" t="n"/>
      <c r="FV20" s="216" t="n"/>
      <c r="FW20" s="216" t="n"/>
      <c r="FX20" s="216" t="n"/>
      <c r="FY20" s="216" t="n"/>
      <c r="FZ20" s="216" t="n"/>
      <c r="GA20" s="216" t="n"/>
      <c r="GB20" s="216" t="n"/>
      <c r="GC20" s="216" t="n"/>
      <c r="GD20" s="216" t="n"/>
      <c r="GE20" s="216" t="n"/>
      <c r="GF20" s="216" t="n"/>
      <c r="GG20" s="216" t="n"/>
      <c r="GH20" s="216" t="n"/>
      <c r="GI20" s="216" t="n"/>
      <c r="GJ20" s="216" t="n"/>
      <c r="GK20" s="216" t="n"/>
      <c r="GL20" s="216" t="n"/>
      <c r="GM20" s="216" t="n"/>
      <c r="GN20" s="216" t="n"/>
      <c r="GO20" s="216" t="n"/>
      <c r="GP20" s="216" t="n"/>
      <c r="GQ20" s="216" t="n"/>
      <c r="GR20" s="216" t="n"/>
      <c r="GS20" s="216" t="n"/>
      <c r="GT20" s="216" t="n"/>
      <c r="GU20" s="216" t="n"/>
      <c r="GV20" s="216" t="n"/>
      <c r="GW20" s="216" t="n"/>
      <c r="GX20" s="216" t="n"/>
      <c r="GY20" s="216" t="n"/>
      <c r="GZ20" s="216" t="n"/>
      <c r="HA20" s="216" t="n"/>
      <c r="HB20" s="216" t="n"/>
      <c r="HC20" s="216" t="n"/>
      <c r="HD20" s="216" t="n"/>
      <c r="HE20" s="216" t="n"/>
      <c r="HF20" s="216" t="n"/>
      <c r="HG20" s="216" t="n"/>
      <c r="HH20" s="216" t="n"/>
      <c r="HI20" s="216" t="n"/>
      <c r="HJ20" s="216" t="n"/>
      <c r="HK20" s="216" t="n"/>
      <c r="HL20" s="216" t="n"/>
      <c r="HM20" s="216" t="n"/>
      <c r="HN20" s="216" t="n"/>
      <c r="HO20" s="216" t="n"/>
      <c r="HP20" s="216" t="n"/>
      <c r="HQ20" s="216" t="n"/>
      <c r="HR20" s="216" t="n"/>
      <c r="HS20" s="216" t="n"/>
      <c r="HT20" s="216" t="n"/>
      <c r="HU20" s="216" t="n"/>
      <c r="HV20" s="216" t="n"/>
      <c r="HW20" s="216" t="n"/>
      <c r="HX20" s="216" t="n"/>
      <c r="HY20" s="216" t="n"/>
      <c r="HZ20" s="216" t="n"/>
      <c r="IA20" s="216" t="n"/>
      <c r="IB20" s="216" t="n"/>
      <c r="IC20" s="216" t="n"/>
      <c r="ID20" s="216" t="n"/>
      <c r="IE20" s="216" t="n"/>
      <c r="IF20" s="216" t="n"/>
      <c r="IG20" s="216" t="n"/>
      <c r="IH20" s="216" t="n"/>
      <c r="II20" s="216" t="n"/>
      <c r="IJ20" s="216" t="n"/>
      <c r="IK20" s="216" t="n"/>
      <c r="IL20" s="216" t="n"/>
    </row>
    <row r="21" hidden="1">
      <c r="B21" s="212" t="n">
        <v>0</v>
      </c>
      <c r="C21" s="213">
        <f>-C12</f>
        <v/>
      </c>
      <c r="D21" s="213" t="n"/>
      <c r="E21" s="213" t="n"/>
      <c r="F21" s="214" t="n"/>
      <c r="G21" s="1788" t="n"/>
      <c r="H21" s="212" t="n">
        <v>0</v>
      </c>
      <c r="I21" s="213">
        <f>-I12</f>
        <v/>
      </c>
      <c r="J21" s="213" t="n"/>
      <c r="K21" s="213" t="n"/>
      <c r="L21" s="214" t="n"/>
      <c r="M21" s="1788" t="n"/>
      <c r="N21" s="161" t="n"/>
      <c r="O21" s="161" t="n"/>
      <c r="P21" s="161" t="n"/>
      <c r="Q21" s="161" t="n"/>
      <c r="R21" s="161" t="n"/>
      <c r="S21" s="161" t="n"/>
      <c r="T21" s="161" t="n"/>
      <c r="U21" s="161" t="n"/>
      <c r="V21" s="161" t="n"/>
      <c r="W21" s="161" t="n"/>
      <c r="X21" s="161" t="n"/>
      <c r="Y21" s="161" t="n"/>
      <c r="Z21" s="161" t="n"/>
      <c r="AA21" s="161" t="n"/>
      <c r="AB21" s="161" t="n"/>
      <c r="AC21" s="161" t="n"/>
      <c r="AD21" s="161" t="n"/>
      <c r="AE21" s="161" t="n"/>
      <c r="AF21" s="161">
        <f>+IF(ISERROR(PV(#REF!,#REF!,,#REF!)),0,(PV(#REF!,#REF!,,#REF!)))</f>
        <v/>
      </c>
      <c r="AG21" s="161">
        <f>+IF(ISERROR(PV(#REF!,#REF!,,#REF!)),0,(PV(#REF!,#REF!,,#REF!)))</f>
        <v/>
      </c>
      <c r="AH21" s="161" t="n"/>
      <c r="AI21" s="161" t="n"/>
      <c r="AJ21" s="161" t="n"/>
      <c r="AK21" s="161" t="n"/>
      <c r="AL21" s="161" t="n"/>
      <c r="AM21" s="161" t="n"/>
      <c r="AN21" s="161" t="n"/>
      <c r="AO21" s="161" t="n"/>
      <c r="AP21" s="161" t="n"/>
      <c r="AQ21" s="161" t="n"/>
      <c r="AR21" s="161" t="n"/>
      <c r="AS21" s="161" t="n"/>
      <c r="AT21" s="161" t="n"/>
      <c r="AU21" s="161" t="n"/>
      <c r="AV21" s="161" t="n"/>
      <c r="AW21" s="161" t="n"/>
      <c r="AX21" s="161" t="n"/>
      <c r="AY21" s="161" t="n"/>
      <c r="AZ21" s="161" t="n"/>
      <c r="BA21" s="161" t="n"/>
      <c r="BB21" s="161" t="n"/>
      <c r="BC21" s="161" t="n"/>
      <c r="BD21" s="161" t="n"/>
      <c r="BE21" s="161" t="n"/>
      <c r="BF21" s="161" t="n"/>
      <c r="BG21" s="161" t="n"/>
      <c r="BH21" s="161" t="n"/>
      <c r="BI21" s="161" t="n"/>
      <c r="BJ21" s="161" t="n"/>
      <c r="BK21" s="161" t="n"/>
      <c r="BL21" s="161" t="n"/>
      <c r="BM21" s="161" t="n"/>
      <c r="BN21" s="161" t="n"/>
      <c r="BO21" s="161" t="n"/>
      <c r="BP21" s="161" t="n"/>
      <c r="BQ21" s="161" t="n"/>
      <c r="BR21" s="161" t="n"/>
      <c r="BS21" s="161" t="n"/>
      <c r="BT21" s="161" t="n"/>
      <c r="BU21" s="161" t="n"/>
      <c r="BV21" s="161" t="n"/>
      <c r="BW21" s="216" t="n"/>
      <c r="BX21" s="216" t="n"/>
      <c r="BY21" s="216" t="n"/>
      <c r="CA21" s="1564">
        <f>+CA15+CA20</f>
        <v/>
      </c>
      <c r="CB21" s="1564">
        <f>+CB15+CB20</f>
        <v/>
      </c>
      <c r="DK21" s="216" t="n"/>
      <c r="DL21" s="216" t="n"/>
      <c r="DM21" s="216" t="n"/>
      <c r="DN21" s="216" t="n"/>
      <c r="DO21" s="216" t="n"/>
      <c r="DP21" s="216" t="n"/>
      <c r="DQ21" s="216" t="n"/>
      <c r="DR21" s="216" t="n"/>
      <c r="DS21" s="216" t="n"/>
      <c r="DT21" s="216" t="n"/>
      <c r="DU21" s="216" t="n"/>
      <c r="DV21" s="216" t="n"/>
      <c r="DW21" s="216" t="n"/>
      <c r="DX21" s="216" t="n"/>
      <c r="DY21" s="216" t="n"/>
      <c r="DZ21" s="216" t="n"/>
      <c r="EA21" s="216" t="n"/>
      <c r="EB21" s="216" t="n"/>
      <c r="EC21" s="216" t="n"/>
      <c r="ED21" s="216" t="n"/>
      <c r="EE21" s="216" t="n"/>
      <c r="EF21" s="216" t="n"/>
      <c r="EG21" s="216" t="n"/>
      <c r="EH21" s="216" t="n"/>
      <c r="EI21" s="216" t="n"/>
      <c r="EJ21" s="216" t="n"/>
      <c r="EK21" s="216" t="n"/>
      <c r="EL21" s="216" t="n"/>
      <c r="EM21" s="216" t="n"/>
      <c r="EN21" s="216" t="n"/>
      <c r="EO21" s="216" t="n"/>
      <c r="EP21" s="216" t="n"/>
      <c r="EQ21" s="216" t="n"/>
      <c r="ER21" s="216" t="n"/>
      <c r="ES21" s="216" t="n"/>
      <c r="ET21" s="216" t="n"/>
      <c r="EU21" s="216" t="n"/>
      <c r="EV21" s="216" t="n"/>
      <c r="EW21" s="216" t="n"/>
      <c r="EX21" s="216" t="n"/>
      <c r="EY21" s="216" t="n"/>
      <c r="EZ21" s="216" t="n"/>
      <c r="FA21" s="216" t="n"/>
      <c r="FB21" s="216" t="n"/>
      <c r="FC21" s="216" t="n"/>
      <c r="FD21" s="216" t="n"/>
      <c r="FE21" s="216" t="n"/>
      <c r="FF21" s="216" t="n"/>
      <c r="FG21" s="216" t="n"/>
      <c r="FH21" s="216" t="n"/>
      <c r="FI21" s="216" t="n"/>
      <c r="FJ21" s="216" t="n"/>
      <c r="FK21" s="216" t="n"/>
      <c r="FL21" s="216" t="n"/>
      <c r="FM21" s="216" t="n"/>
      <c r="FN21" s="216" t="n"/>
      <c r="FO21" s="216" t="n"/>
      <c r="FP21" s="216" t="n"/>
      <c r="FQ21" s="216" t="n"/>
      <c r="FR21" s="216" t="n"/>
      <c r="FS21" s="216" t="n"/>
      <c r="FT21" s="216" t="n"/>
      <c r="FU21" s="216" t="n"/>
      <c r="FV21" s="216" t="n"/>
      <c r="FW21" s="216" t="n"/>
      <c r="FX21" s="216" t="n"/>
      <c r="FY21" s="216" t="n"/>
      <c r="FZ21" s="216" t="n"/>
      <c r="GA21" s="216" t="n"/>
      <c r="GB21" s="216" t="n"/>
      <c r="GC21" s="216" t="n"/>
      <c r="GD21" s="216" t="n"/>
      <c r="GE21" s="216" t="n"/>
      <c r="GF21" s="216" t="n"/>
      <c r="GG21" s="216" t="n"/>
      <c r="GH21" s="216" t="n"/>
      <c r="GI21" s="216" t="n"/>
      <c r="GJ21" s="216" t="n"/>
      <c r="GK21" s="216" t="n"/>
      <c r="GL21" s="216" t="n"/>
      <c r="GM21" s="216" t="n"/>
      <c r="GN21" s="216" t="n"/>
      <c r="GO21" s="216" t="n"/>
      <c r="GP21" s="216" t="n"/>
      <c r="GQ21" s="216" t="n"/>
      <c r="GR21" s="216" t="n"/>
      <c r="GS21" s="216" t="n"/>
      <c r="GT21" s="216" t="n"/>
      <c r="GU21" s="216" t="n"/>
      <c r="GV21" s="216" t="n"/>
      <c r="GW21" s="216" t="n"/>
      <c r="GX21" s="216" t="n"/>
      <c r="GY21" s="216" t="n"/>
      <c r="GZ21" s="216" t="n"/>
      <c r="HA21" s="216" t="n"/>
      <c r="HB21" s="216" t="n"/>
      <c r="HC21" s="216" t="n"/>
      <c r="HD21" s="216" t="n"/>
      <c r="HE21" s="216" t="n"/>
      <c r="HF21" s="216" t="n"/>
      <c r="HG21" s="216" t="n"/>
      <c r="HH21" s="216" t="n"/>
      <c r="HI21" s="216" t="n"/>
      <c r="HJ21" s="216" t="n"/>
      <c r="HK21" s="216" t="n"/>
      <c r="HL21" s="216" t="n"/>
      <c r="HM21" s="216" t="n"/>
      <c r="HN21" s="216" t="n"/>
      <c r="HO21" s="216" t="n"/>
      <c r="HP21" s="216" t="n"/>
      <c r="HQ21" s="216" t="n"/>
      <c r="HR21" s="216" t="n"/>
      <c r="HS21" s="216" t="n"/>
      <c r="HT21" s="216" t="n"/>
      <c r="HU21" s="216" t="n"/>
      <c r="HV21" s="216" t="n"/>
      <c r="HW21" s="216" t="n"/>
      <c r="HX21" s="216" t="n"/>
      <c r="HY21" s="216" t="n"/>
      <c r="HZ21" s="216" t="n"/>
      <c r="IA21" s="216" t="n"/>
      <c r="IB21" s="216" t="n"/>
      <c r="IC21" s="216" t="n"/>
      <c r="ID21" s="216" t="n"/>
      <c r="IE21" s="216" t="n"/>
      <c r="IF21" s="216" t="n"/>
      <c r="IG21" s="216" t="n"/>
      <c r="IH21" s="216" t="n"/>
      <c r="II21" s="216" t="n"/>
      <c r="IJ21" s="216" t="n"/>
      <c r="IK21" s="216" t="n"/>
      <c r="IL21" s="216" t="n"/>
    </row>
    <row r="22" hidden="1">
      <c r="B22" s="217" t="n">
        <v>1</v>
      </c>
      <c r="C22" s="161">
        <f>-PMT($F$13,C14,C12)</f>
        <v/>
      </c>
      <c r="D22" s="161">
        <f>-PPMT($F$13,B22,$C$14,$C$12)</f>
        <v/>
      </c>
      <c r="E22" s="161">
        <f>-IPMT($F$13,$B$22,$C$14,$C$12)</f>
        <v/>
      </c>
      <c r="F22" s="218" t="n"/>
      <c r="G22" s="186" t="n"/>
      <c r="H22" s="217" t="n">
        <v>1</v>
      </c>
      <c r="I22" s="161">
        <f>-PMT($L$13,I14,I12)</f>
        <v/>
      </c>
      <c r="J22" s="161">
        <f>-PPMT($L$13,H22,$I$14,$I$12)</f>
        <v/>
      </c>
      <c r="K22" s="161">
        <f>-IPMT($L$13,$H$22,$I$14,$I$12)</f>
        <v/>
      </c>
      <c r="L22" s="218" t="n"/>
      <c r="M22" s="186" t="n"/>
      <c r="N22" s="189" t="n"/>
      <c r="O22" s="189" t="n"/>
      <c r="P22" s="189" t="n"/>
      <c r="Q22" s="189" t="n"/>
      <c r="R22" s="189" t="n"/>
      <c r="S22" s="189" t="n"/>
      <c r="T22" s="189" t="n"/>
      <c r="U22" s="189" t="n"/>
      <c r="V22" s="189" t="n"/>
      <c r="W22" s="189" t="n"/>
      <c r="X22" s="189" t="n"/>
      <c r="Y22" s="189" t="n"/>
      <c r="Z22" s="189" t="n"/>
      <c r="AA22" s="189" t="n"/>
      <c r="AB22" s="189" t="n"/>
      <c r="AC22" s="189" t="n"/>
      <c r="AD22" s="189" t="n"/>
      <c r="AE22" s="161" t="n"/>
      <c r="AF22" s="161">
        <f>+IF(ISERROR(PV(#REF!,#REF!,,#REF!)),0,(PV(#REF!,#REF!,,#REF!)))</f>
        <v/>
      </c>
      <c r="AG22" s="161">
        <f>+IF(ISERROR(PV(#REF!,#REF!,,#REF!)),0,(PV(#REF!,#REF!,,#REF!)))</f>
        <v/>
      </c>
      <c r="AH22" s="161" t="n"/>
      <c r="AI22" s="161" t="n"/>
      <c r="AJ22" s="161" t="n"/>
      <c r="AK22" s="161" t="n"/>
      <c r="AL22" s="161" t="n"/>
      <c r="AM22" s="161" t="n"/>
      <c r="AN22" s="161" t="n"/>
      <c r="AO22" s="161" t="n"/>
      <c r="AP22" s="161" t="n"/>
      <c r="AQ22" s="161" t="n"/>
      <c r="AR22" s="161" t="n"/>
      <c r="AS22" s="161" t="n"/>
      <c r="AT22" s="161" t="n"/>
      <c r="AU22" s="161" t="n"/>
      <c r="AV22" s="161" t="n"/>
      <c r="AW22" s="161" t="n"/>
      <c r="AX22" s="161" t="n"/>
      <c r="AY22" s="161" t="n"/>
      <c r="AZ22" s="161" t="n"/>
      <c r="BA22" s="161" t="n"/>
      <c r="BB22" s="161" t="n"/>
      <c r="BC22" s="161" t="n"/>
      <c r="BD22" s="161" t="n"/>
      <c r="BE22" s="161" t="n"/>
      <c r="BF22" s="161" t="n"/>
      <c r="BG22" s="161" t="n"/>
      <c r="BH22" s="161" t="n"/>
      <c r="BI22" s="161" t="n"/>
      <c r="BJ22" s="161" t="n"/>
      <c r="BK22" s="161" t="n"/>
      <c r="BL22" s="161" t="n"/>
      <c r="BM22" s="161" t="n"/>
      <c r="BN22" s="161" t="n"/>
      <c r="BO22" s="161" t="n"/>
      <c r="BP22" s="161" t="n"/>
      <c r="BQ22" s="161" t="n"/>
      <c r="BR22" s="161" t="n"/>
      <c r="BS22" s="161" t="n"/>
      <c r="BT22" s="161" t="n"/>
      <c r="BU22" s="161" t="n"/>
      <c r="BV22" s="161" t="n"/>
      <c r="CA22" s="161">
        <f>+#REF!</f>
        <v/>
      </c>
      <c r="CB22" s="161">
        <f>+#REF!</f>
        <v/>
      </c>
      <c r="CC22" s="161">
        <f>+#REF!</f>
        <v/>
      </c>
      <c r="CD22" s="161">
        <f>+#REF!</f>
        <v/>
      </c>
      <c r="CE22" s="161">
        <f>+#REF!</f>
        <v/>
      </c>
      <c r="CF22" s="161">
        <f>+#REF!</f>
        <v/>
      </c>
      <c r="CG22" s="161">
        <f>+#REF!</f>
        <v/>
      </c>
      <c r="CH22" s="161">
        <f>+#REF!</f>
        <v/>
      </c>
      <c r="CI22" s="161">
        <f>+#REF!</f>
        <v/>
      </c>
      <c r="CJ22" s="161">
        <f>+#REF!</f>
        <v/>
      </c>
      <c r="CK22" s="161">
        <f>+#REF!</f>
        <v/>
      </c>
      <c r="CL22" s="161">
        <f>+#REF!</f>
        <v/>
      </c>
      <c r="CM22" s="161">
        <f>+#REF!</f>
        <v/>
      </c>
      <c r="CN22" s="161">
        <f>+#REF!</f>
        <v/>
      </c>
      <c r="CO22" s="161">
        <f>+#REF!</f>
        <v/>
      </c>
      <c r="CP22" s="161">
        <f>+#REF!</f>
        <v/>
      </c>
      <c r="CQ22" s="161">
        <f>+#REF!</f>
        <v/>
      </c>
      <c r="CR22" s="161">
        <f>+#REF!</f>
        <v/>
      </c>
      <c r="CS22" s="161">
        <f>+#REF!</f>
        <v/>
      </c>
      <c r="CT22" s="161">
        <f>+#REF!</f>
        <v/>
      </c>
      <c r="CU22" s="161">
        <f>+#REF!</f>
        <v/>
      </c>
      <c r="CV22" s="161">
        <f>+#REF!</f>
        <v/>
      </c>
      <c r="CW22" s="161">
        <f>+#REF!</f>
        <v/>
      </c>
      <c r="CX22" s="161">
        <f>+#REF!</f>
        <v/>
      </c>
      <c r="CY22" s="161">
        <f>+#REF!</f>
        <v/>
      </c>
      <c r="CZ22" s="161">
        <f>+#REF!</f>
        <v/>
      </c>
      <c r="DA22" s="161">
        <f>+#REF!</f>
        <v/>
      </c>
      <c r="DB22" s="161">
        <f>+#REF!</f>
        <v/>
      </c>
      <c r="DC22" s="161">
        <f>+#REF!</f>
        <v/>
      </c>
      <c r="DD22" s="161">
        <f>+#REF!</f>
        <v/>
      </c>
      <c r="DE22" s="161">
        <f>+#REF!</f>
        <v/>
      </c>
      <c r="DF22" s="161">
        <f>+#REF!</f>
        <v/>
      </c>
      <c r="DG22" s="161">
        <f>+#REF!</f>
        <v/>
      </c>
      <c r="DH22" s="161">
        <f>+#REF!</f>
        <v/>
      </c>
      <c r="DI22" s="161">
        <f>+#REF!</f>
        <v/>
      </c>
      <c r="DJ22" s="161">
        <f>+#REF!</f>
        <v/>
      </c>
      <c r="DK22" s="161">
        <f>+#REF!</f>
        <v/>
      </c>
    </row>
    <row r="23" hidden="1">
      <c r="B23" s="217">
        <f>+IF(B22&gt;=$C$14," ",(B22+1))</f>
        <v/>
      </c>
      <c r="C23" s="161">
        <f>+IF(B23=" ",0,C22)</f>
        <v/>
      </c>
      <c r="D23" s="161">
        <f>IF(B23=" ",0,-PPMT($F$13,B23,$C$14,$C$12))</f>
        <v/>
      </c>
      <c r="E23" s="161">
        <f>IF(B23=" ",0,-IPMT($F$13,B23,$C$14,$C$12))</f>
        <v/>
      </c>
      <c r="F23" s="218" t="n"/>
      <c r="G23" s="186" t="n"/>
      <c r="H23" s="217">
        <f>+IF(H22&gt;=$I$14," ",(H22+1))</f>
        <v/>
      </c>
      <c r="I23" s="161">
        <f>+IF(H23=" ",0,I22)</f>
        <v/>
      </c>
      <c r="J23" s="161">
        <f>IF(H23=" ",0,-PPMT($L$13,H23,$I$14,$I$12))</f>
        <v/>
      </c>
      <c r="K23" s="161">
        <f>IF(H23=" ",0,-IPMT($L$13,H23,$I$14,$I$12))</f>
        <v/>
      </c>
      <c r="L23" s="218" t="n"/>
      <c r="M23" s="186" t="n"/>
      <c r="N23" s="161" t="n"/>
      <c r="O23" s="161" t="n"/>
      <c r="P23" s="161" t="n"/>
      <c r="Q23" s="161" t="n"/>
      <c r="R23" s="161" t="n"/>
      <c r="S23" s="161" t="n"/>
      <c r="T23" s="161" t="n"/>
      <c r="U23" s="161" t="n"/>
      <c r="V23" s="161" t="n"/>
      <c r="W23" s="161" t="n"/>
      <c r="X23" s="161" t="n"/>
      <c r="Y23" s="161" t="n"/>
      <c r="Z23" s="161" t="n"/>
      <c r="AA23" s="161" t="n"/>
      <c r="AB23" s="161" t="n"/>
      <c r="AC23" s="161" t="n"/>
      <c r="AD23" s="161" t="n"/>
      <c r="AE23" s="161" t="n"/>
      <c r="AF23" s="161">
        <f>+IF(ISERROR(PV(#REF!,#REF!,,#REF!)),0,(PV(#REF!,#REF!,,#REF!)))</f>
        <v/>
      </c>
      <c r="AG23" s="161">
        <f>+IF(ISERROR(PV(#REF!,#REF!,,#REF!)),0,(PV(#REF!,#REF!,,#REF!)))</f>
        <v/>
      </c>
      <c r="AH23" s="161" t="n"/>
      <c r="AI23" s="161" t="n"/>
      <c r="AJ23" s="161" t="n"/>
      <c r="AK23" s="161" t="n"/>
      <c r="AL23" s="161" t="n"/>
      <c r="AM23" s="161" t="n"/>
      <c r="AN23" s="161" t="n"/>
      <c r="AO23" s="161" t="n"/>
      <c r="AP23" s="161" t="n"/>
      <c r="AQ23" s="161" t="n"/>
      <c r="AR23" s="161" t="n"/>
      <c r="AS23" s="161" t="n"/>
      <c r="AT23" s="161" t="n"/>
      <c r="AU23" s="161" t="n"/>
      <c r="AV23" s="161" t="n"/>
      <c r="AW23" s="161" t="n"/>
      <c r="AX23" s="161" t="n"/>
      <c r="AY23" s="161" t="n"/>
      <c r="AZ23" s="161" t="n"/>
      <c r="BA23" s="161" t="n"/>
      <c r="BB23" s="161" t="n"/>
      <c r="BC23" s="161" t="n"/>
      <c r="BD23" s="161" t="n"/>
      <c r="BE23" s="161" t="n"/>
      <c r="BF23" s="161" t="n"/>
      <c r="BG23" s="161" t="n"/>
      <c r="BH23" s="161" t="n"/>
      <c r="BI23" s="161" t="n"/>
      <c r="BJ23" s="161" t="n"/>
      <c r="BK23" s="161" t="n"/>
      <c r="BL23" s="161" t="n"/>
      <c r="BM23" s="161" t="n"/>
      <c r="BN23" s="161" t="n"/>
      <c r="BO23" s="161" t="n"/>
      <c r="BP23" s="161" t="n"/>
      <c r="BQ23" s="161" t="n"/>
      <c r="BR23" s="161" t="n"/>
      <c r="BS23" s="161" t="n"/>
      <c r="BT23" s="161" t="n"/>
      <c r="BU23" s="161" t="n"/>
      <c r="BV23" s="161" t="n"/>
      <c r="CA23" s="161">
        <f>+#REF!</f>
        <v/>
      </c>
      <c r="CB23" s="161">
        <f>+#REF!</f>
        <v/>
      </c>
      <c r="CC23" s="161">
        <f>+#REF!</f>
        <v/>
      </c>
      <c r="CD23" s="161">
        <f>+#REF!</f>
        <v/>
      </c>
      <c r="CE23" s="161">
        <f>+#REF!</f>
        <v/>
      </c>
      <c r="CF23" s="161">
        <f>+#REF!</f>
        <v/>
      </c>
      <c r="CG23" s="161">
        <f>+#REF!</f>
        <v/>
      </c>
      <c r="CH23" s="161">
        <f>+#REF!</f>
        <v/>
      </c>
      <c r="CI23" s="161">
        <f>+#REF!</f>
        <v/>
      </c>
      <c r="CJ23" s="161">
        <f>+#REF!</f>
        <v/>
      </c>
      <c r="CK23" s="161">
        <f>+#REF!</f>
        <v/>
      </c>
      <c r="CL23" s="161">
        <f>+#REF!</f>
        <v/>
      </c>
      <c r="CM23" s="161">
        <f>+#REF!</f>
        <v/>
      </c>
      <c r="CN23" s="161">
        <f>+#REF!</f>
        <v/>
      </c>
      <c r="CO23" s="161">
        <f>+#REF!</f>
        <v/>
      </c>
      <c r="CP23" s="161">
        <f>+#REF!</f>
        <v/>
      </c>
      <c r="CQ23" s="161">
        <f>+#REF!</f>
        <v/>
      </c>
      <c r="CR23" s="161">
        <f>+#REF!</f>
        <v/>
      </c>
      <c r="CS23" s="161">
        <f>+#REF!</f>
        <v/>
      </c>
      <c r="CT23" s="161">
        <f>+#REF!</f>
        <v/>
      </c>
      <c r="CU23" s="161">
        <f>+#REF!</f>
        <v/>
      </c>
      <c r="CV23" s="161">
        <f>+#REF!</f>
        <v/>
      </c>
      <c r="CW23" s="161">
        <f>+#REF!</f>
        <v/>
      </c>
      <c r="CX23" s="161">
        <f>+#REF!</f>
        <v/>
      </c>
      <c r="CY23" s="161">
        <f>+#REF!</f>
        <v/>
      </c>
      <c r="CZ23" s="161">
        <f>+#REF!</f>
        <v/>
      </c>
      <c r="DA23" s="161">
        <f>+#REF!</f>
        <v/>
      </c>
      <c r="DB23" s="161">
        <f>+#REF!</f>
        <v/>
      </c>
      <c r="DC23" s="161">
        <f>+#REF!</f>
        <v/>
      </c>
      <c r="DD23" s="161">
        <f>+#REF!</f>
        <v/>
      </c>
      <c r="DE23" s="161">
        <f>+#REF!</f>
        <v/>
      </c>
      <c r="DF23" s="161">
        <f>+#REF!</f>
        <v/>
      </c>
      <c r="DG23" s="161">
        <f>+#REF!</f>
        <v/>
      </c>
      <c r="DH23" s="161">
        <f>+#REF!</f>
        <v/>
      </c>
      <c r="DI23" s="161">
        <f>+#REF!</f>
        <v/>
      </c>
      <c r="DJ23" s="161">
        <f>+#REF!</f>
        <v/>
      </c>
      <c r="DK23" s="161">
        <f>+#REF!</f>
        <v/>
      </c>
    </row>
    <row r="24" hidden="1" ht="13.5" customHeight="1" thickBot="1">
      <c r="B24" s="217">
        <f>+IF(B23&gt;=$C$14," ",(B23+1))</f>
        <v/>
      </c>
      <c r="C24" s="161">
        <f>+IF(B24=" ",0,C23)</f>
        <v/>
      </c>
      <c r="D24" s="161">
        <f>IF(B24=" ",0,-PPMT($F$13,B24,$C$14,$C$12))</f>
        <v/>
      </c>
      <c r="E24" s="161">
        <f>IF(B24=" ",0,-IPMT($F$13,B24,$C$14,$C$12))</f>
        <v/>
      </c>
      <c r="F24" s="218" t="n"/>
      <c r="G24" s="186" t="n"/>
      <c r="H24" s="217">
        <f>+IF(H23&gt;=$I$14," ",(H23+1))</f>
        <v/>
      </c>
      <c r="I24" s="161">
        <f>+IF(H24=" ",0,I23)</f>
        <v/>
      </c>
      <c r="J24" s="161">
        <f>IF(H24=" ",0,-PPMT($L$13,H24,$I$14,$I$12))</f>
        <v/>
      </c>
      <c r="K24" s="161">
        <f>IF(H24=" ",0,-IPMT($L$13,H24,$I$14,$I$12))</f>
        <v/>
      </c>
      <c r="L24" s="218" t="n"/>
      <c r="M24" s="186" t="n"/>
      <c r="AF24" s="161">
        <f>+IF(ISERROR(PV(#REF!,#REF!,,#REF!)),0,(PV(#REF!,#REF!,,#REF!)))</f>
        <v/>
      </c>
      <c r="AG24" s="161">
        <f>+IF(ISERROR(PV(#REF!,#REF!,,#REF!)),0,(PV(#REF!,#REF!,,#REF!)))</f>
        <v/>
      </c>
      <c r="CA24" s="192">
        <f>+CF17</f>
        <v/>
      </c>
      <c r="CB24" s="192">
        <f>+CG17</f>
        <v/>
      </c>
      <c r="CC24" s="192">
        <f>+CH17</f>
        <v/>
      </c>
      <c r="CD24" s="192">
        <f>+CI17</f>
        <v/>
      </c>
      <c r="CE24" s="192">
        <f>+CJ17</f>
        <v/>
      </c>
      <c r="CF24" s="192">
        <f>+CK17</f>
        <v/>
      </c>
      <c r="CG24" s="192">
        <f>+CL17</f>
        <v/>
      </c>
      <c r="CH24" s="192">
        <f>+CM17</f>
        <v/>
      </c>
      <c r="CI24" s="192">
        <f>+CN17</f>
        <v/>
      </c>
      <c r="CJ24" s="192">
        <f>+CO17</f>
        <v/>
      </c>
      <c r="CK24" s="192">
        <f>+CP17</f>
        <v/>
      </c>
      <c r="CL24" s="192">
        <f>+CQ17</f>
        <v/>
      </c>
      <c r="CM24" s="192">
        <f>+CR17</f>
        <v/>
      </c>
      <c r="CN24" s="192">
        <f>+CS17</f>
        <v/>
      </c>
      <c r="CO24" s="192">
        <f>+CT17</f>
        <v/>
      </c>
      <c r="CP24" s="192">
        <f>+CU17</f>
        <v/>
      </c>
      <c r="CQ24" s="192">
        <f>+CV17</f>
        <v/>
      </c>
      <c r="CR24" s="192">
        <f>+CW17</f>
        <v/>
      </c>
      <c r="CS24" s="192">
        <f>+CX17</f>
        <v/>
      </c>
      <c r="CT24" s="192">
        <f>+CY17</f>
        <v/>
      </c>
      <c r="CU24" s="192">
        <f>+CZ17</f>
        <v/>
      </c>
      <c r="CV24" s="192">
        <f>+DA17</f>
        <v/>
      </c>
      <c r="CW24" s="192">
        <f>+DB17</f>
        <v/>
      </c>
      <c r="CX24" s="192">
        <f>+DC17</f>
        <v/>
      </c>
      <c r="CY24" s="192">
        <f>+DD17</f>
        <v/>
      </c>
      <c r="CZ24" s="192">
        <f>+DE17</f>
        <v/>
      </c>
      <c r="DA24" s="192">
        <f>+DF17</f>
        <v/>
      </c>
      <c r="DB24" s="192">
        <f>+DG17</f>
        <v/>
      </c>
      <c r="DC24" s="192">
        <f>+DH17</f>
        <v/>
      </c>
      <c r="DD24" s="192">
        <f>+DI17</f>
        <v/>
      </c>
      <c r="DE24" s="192">
        <f>+DJ17</f>
        <v/>
      </c>
      <c r="DF24" s="192">
        <f>+DK17</f>
        <v/>
      </c>
      <c r="DG24" s="192">
        <f>+DL17</f>
        <v/>
      </c>
      <c r="DH24" s="192">
        <f>+DM17</f>
        <v/>
      </c>
      <c r="DI24" s="192">
        <f>+DN17</f>
        <v/>
      </c>
      <c r="DJ24" s="192">
        <f>+DO17</f>
        <v/>
      </c>
      <c r="DK24" s="192">
        <f>+DP17</f>
        <v/>
      </c>
    </row>
    <row r="25" hidden="1" ht="13.5" customHeight="1" thickTop="1">
      <c r="B25" s="217">
        <f>+IF(B24&gt;=$C$14," ",(B24+1))</f>
        <v/>
      </c>
      <c r="C25" s="161">
        <f>+IF(B25=" ",0,C24)</f>
        <v/>
      </c>
      <c r="D25" s="161">
        <f>IF(B25=" ",0,-PPMT($F$13,B25,$C$14,$C$12))</f>
        <v/>
      </c>
      <c r="E25" s="161">
        <f>IF(B25=" ",0,-IPMT($F$13,B25,$C$14,$C$12))</f>
        <v/>
      </c>
      <c r="F25" s="218" t="n"/>
      <c r="G25" s="186" t="n"/>
      <c r="H25" s="217">
        <f>+IF(H24&gt;=$I$14," ",(H24+1))</f>
        <v/>
      </c>
      <c r="I25" s="161">
        <f>+IF(H25=" ",0,I24)</f>
        <v/>
      </c>
      <c r="J25" s="161">
        <f>IF(H25=" ",0,-PPMT($L$13,H25,$I$14,$I$12))</f>
        <v/>
      </c>
      <c r="K25" s="161">
        <f>IF(H25=" ",0,-IPMT($L$13,H25,$I$14,$I$12))</f>
        <v/>
      </c>
      <c r="L25" s="218" t="n"/>
      <c r="M25" s="186" t="n"/>
      <c r="AF25" s="161">
        <f>+IF(ISERROR(PV(#REF!,#REF!,,#REF!)),0,(PV(#REF!,#REF!,,#REF!)))</f>
        <v/>
      </c>
      <c r="AG25" s="161">
        <f>+IF(ISERROR(PV(#REF!,#REF!,,#REF!)),0,(PV(#REF!,#REF!,,#REF!)))</f>
        <v/>
      </c>
      <c r="CA25" s="161">
        <f>+CB18</f>
        <v/>
      </c>
      <c r="CB25" s="161">
        <f>+CC18</f>
        <v/>
      </c>
      <c r="CC25" s="161">
        <f>+CD18</f>
        <v/>
      </c>
      <c r="CD25" s="161">
        <f>+CE18</f>
        <v/>
      </c>
      <c r="CE25" s="161">
        <f>+CF18</f>
        <v/>
      </c>
      <c r="CF25" s="161">
        <f>+CG18</f>
        <v/>
      </c>
      <c r="CG25" s="161">
        <f>+CH18</f>
        <v/>
      </c>
      <c r="CH25" s="161">
        <f>+CI18</f>
        <v/>
      </c>
      <c r="CI25" s="161">
        <f>+CJ18</f>
        <v/>
      </c>
      <c r="CJ25" s="161">
        <f>+CK18</f>
        <v/>
      </c>
      <c r="CK25" s="161">
        <f>+CL18</f>
        <v/>
      </c>
      <c r="CL25" s="161">
        <f>+CM18</f>
        <v/>
      </c>
      <c r="CM25" s="161">
        <f>+CN18</f>
        <v/>
      </c>
      <c r="CN25" s="161">
        <f>+CO18</f>
        <v/>
      </c>
      <c r="CO25" s="161">
        <f>+CP18</f>
        <v/>
      </c>
      <c r="CP25" s="161">
        <f>+CQ18</f>
        <v/>
      </c>
      <c r="CQ25" s="161">
        <f>+CR18</f>
        <v/>
      </c>
      <c r="CR25" s="161">
        <f>+CS18</f>
        <v/>
      </c>
      <c r="CS25" s="161">
        <f>+CT18</f>
        <v/>
      </c>
      <c r="CT25" s="161">
        <f>+CU18</f>
        <v/>
      </c>
      <c r="CU25" s="161">
        <f>+CV18</f>
        <v/>
      </c>
      <c r="CV25" s="161">
        <f>+CW18</f>
        <v/>
      </c>
      <c r="CW25" s="161">
        <f>+CX18</f>
        <v/>
      </c>
      <c r="CX25" s="161">
        <f>+CY18</f>
        <v/>
      </c>
      <c r="CY25" s="161">
        <f>+CZ18</f>
        <v/>
      </c>
      <c r="CZ25" s="161">
        <f>+DA18</f>
        <v/>
      </c>
      <c r="DA25" s="161">
        <f>+DB18</f>
        <v/>
      </c>
      <c r="DB25" s="161">
        <f>+DC18</f>
        <v/>
      </c>
      <c r="DC25" s="161">
        <f>+DD18</f>
        <v/>
      </c>
      <c r="DD25" s="161">
        <f>+DE18</f>
        <v/>
      </c>
      <c r="DE25" s="161">
        <f>+DF18</f>
        <v/>
      </c>
      <c r="DF25" s="161">
        <f>+DG18</f>
        <v/>
      </c>
      <c r="DG25" s="161">
        <f>+DH18</f>
        <v/>
      </c>
      <c r="DH25" s="161">
        <f>+DI18</f>
        <v/>
      </c>
      <c r="DI25" s="161">
        <f>+DJ18</f>
        <v/>
      </c>
      <c r="DJ25" s="161">
        <f>+DK18</f>
        <v/>
      </c>
      <c r="DK25" s="161">
        <f>+DL18</f>
        <v/>
      </c>
    </row>
    <row r="26" hidden="1" ht="13.5" customHeight="1" thickBot="1">
      <c r="B26" s="217">
        <f>+IF(B25&gt;=$C$14," ",(B25+1))</f>
        <v/>
      </c>
      <c r="C26" s="161">
        <f>+IF(B26=" ",0,C25)</f>
        <v/>
      </c>
      <c r="D26" s="161">
        <f>IF(B26=" ",0,-PPMT($F$13,B26,$C$14,$C$12))</f>
        <v/>
      </c>
      <c r="E26" s="161">
        <f>IF(B26=" ",0,-IPMT($F$13,B26,$C$14,$C$12))</f>
        <v/>
      </c>
      <c r="F26" s="218" t="n"/>
      <c r="G26" s="219" t="n"/>
      <c r="H26" s="217">
        <f>+IF(H25&gt;=$I$14," ",(H25+1))</f>
        <v/>
      </c>
      <c r="I26" s="161">
        <f>+IF(H26=" ",0,I25)</f>
        <v/>
      </c>
      <c r="J26" s="161">
        <f>IF(H26=" ",0,-PPMT($L$13,H26,$I$14,$I$12))</f>
        <v/>
      </c>
      <c r="K26" s="161">
        <f>IF(H26=" ",0,-IPMT($L$13,H26,$I$14,$I$12))</f>
        <v/>
      </c>
      <c r="L26" s="218" t="n"/>
      <c r="M26" s="219" t="n"/>
      <c r="AF26" s="161">
        <f>+IF(ISERROR(PV(#REF!,#REF!,,#REF!)),0,(PV(#REF!,#REF!,,#REF!)))</f>
        <v/>
      </c>
      <c r="AG26" s="161">
        <f>+IF(ISERROR(PV(#REF!,#REF!,,#REF!)),0,(PV(#REF!,#REF!,,#REF!)))</f>
        <v/>
      </c>
      <c r="BZ26" s="1564" t="n">
        <v>3</v>
      </c>
      <c r="CA26" s="192">
        <f>+CB19</f>
        <v/>
      </c>
      <c r="CB26" s="192">
        <f>+CC19</f>
        <v/>
      </c>
      <c r="CC26" s="192">
        <f>+CD19</f>
        <v/>
      </c>
      <c r="CD26" s="192">
        <f>+CE19</f>
        <v/>
      </c>
      <c r="CE26" s="192">
        <f>+CF19</f>
        <v/>
      </c>
      <c r="CF26" s="192">
        <f>+CG19</f>
        <v/>
      </c>
      <c r="CG26" s="192">
        <f>+CH19</f>
        <v/>
      </c>
      <c r="CH26" s="192">
        <f>+CI19</f>
        <v/>
      </c>
      <c r="CI26" s="192">
        <f>+CJ19</f>
        <v/>
      </c>
      <c r="CJ26" s="192">
        <f>+CK19</f>
        <v/>
      </c>
      <c r="CK26" s="192">
        <f>+CL19</f>
        <v/>
      </c>
      <c r="CL26" s="192">
        <f>+CM19</f>
        <v/>
      </c>
      <c r="CM26" s="192">
        <f>+CN19</f>
        <v/>
      </c>
      <c r="CN26" s="192">
        <f>+CO19</f>
        <v/>
      </c>
      <c r="CO26" s="192">
        <f>+CP19</f>
        <v/>
      </c>
      <c r="CP26" s="192">
        <f>+CQ19</f>
        <v/>
      </c>
      <c r="CQ26" s="192">
        <f>+CR19</f>
        <v/>
      </c>
      <c r="CR26" s="192">
        <f>+CS19</f>
        <v/>
      </c>
      <c r="CS26" s="192">
        <f>+CT19</f>
        <v/>
      </c>
      <c r="CT26" s="192">
        <f>+CU19</f>
        <v/>
      </c>
      <c r="CU26" s="192">
        <f>+CV19</f>
        <v/>
      </c>
      <c r="CV26" s="192">
        <f>+CW19</f>
        <v/>
      </c>
      <c r="CW26" s="192">
        <f>+CX19</f>
        <v/>
      </c>
      <c r="CX26" s="192">
        <f>+CY19</f>
        <v/>
      </c>
      <c r="CY26" s="192">
        <f>+CZ19</f>
        <v/>
      </c>
      <c r="CZ26" s="192">
        <f>+DA19</f>
        <v/>
      </c>
      <c r="DA26" s="192">
        <f>+DB19</f>
        <v/>
      </c>
      <c r="DB26" s="192">
        <f>+DC19</f>
        <v/>
      </c>
      <c r="DC26" s="192">
        <f>+DD19</f>
        <v/>
      </c>
      <c r="DD26" s="192">
        <f>+DE19</f>
        <v/>
      </c>
      <c r="DE26" s="192">
        <f>+DF19</f>
        <v/>
      </c>
      <c r="DF26" s="192">
        <f>+DG19</f>
        <v/>
      </c>
      <c r="DG26" s="192">
        <f>+DH19</f>
        <v/>
      </c>
      <c r="DH26" s="192">
        <f>+DI19</f>
        <v/>
      </c>
      <c r="DI26" s="192">
        <f>+DJ19</f>
        <v/>
      </c>
      <c r="DJ26" s="192">
        <f>+DK19</f>
        <v/>
      </c>
      <c r="DK26" s="192">
        <f>+DL19</f>
        <v/>
      </c>
    </row>
    <row r="27" hidden="1" ht="13.5" customHeight="1" thickTop="1">
      <c r="B27" s="217">
        <f>+IF(B26&gt;=$C$14," ",(B26+1))</f>
        <v/>
      </c>
      <c r="C27" s="161">
        <f>+IF(B27=" ",0,C26)</f>
        <v/>
      </c>
      <c r="D27" s="161">
        <f>IF(B27=" ",0,-PPMT($F$13,B27,$C$14,$C$12))</f>
        <v/>
      </c>
      <c r="E27" s="161">
        <f>IF(B27=" ",0,-IPMT($F$13,B27,$C$14,$C$12))</f>
        <v/>
      </c>
      <c r="F27" s="218" t="n"/>
      <c r="G27" s="219" t="n"/>
      <c r="H27" s="217">
        <f>+IF(H26&gt;=$I$14," ",(H26+1))</f>
        <v/>
      </c>
      <c r="I27" s="161">
        <f>+IF(H27=" ",0,I26)</f>
        <v/>
      </c>
      <c r="J27" s="161">
        <f>IF(H27=" ",0,-PPMT($L$13,H27,$I$14,$I$12))</f>
        <v/>
      </c>
      <c r="K27" s="161">
        <f>IF(H27=" ",0,-IPMT($L$13,H27,$I$14,$I$12))</f>
        <v/>
      </c>
      <c r="L27" s="218" t="n"/>
      <c r="M27" s="219" t="n"/>
      <c r="AF27" s="161">
        <f>+IF(ISERROR(PV(#REF!,#REF!,,#REF!)),0,(PV(#REF!,#REF!,,#REF!)))</f>
        <v/>
      </c>
      <c r="AG27" s="161">
        <f>+IF(ISERROR(PV(#REF!,#REF!,,#REF!)),0,(PV(#REF!,#REF!,,#REF!)))</f>
        <v/>
      </c>
      <c r="CA27" s="161">
        <f>+BZ20</f>
        <v/>
      </c>
      <c r="CB27" s="161">
        <f>+CA20</f>
        <v/>
      </c>
      <c r="CC27" s="161">
        <f>+CB20</f>
        <v/>
      </c>
      <c r="CD27" s="161">
        <f>+CC20</f>
        <v/>
      </c>
      <c r="CE27" s="161">
        <f>+CD20</f>
        <v/>
      </c>
      <c r="CF27" s="161">
        <f>+CE20</f>
        <v/>
      </c>
      <c r="CG27" s="161">
        <f>+CF20</f>
        <v/>
      </c>
      <c r="CH27" s="161">
        <f>+CG20</f>
        <v/>
      </c>
      <c r="CI27" s="161">
        <f>+CH20</f>
        <v/>
      </c>
      <c r="CJ27" s="161">
        <f>+CI20</f>
        <v/>
      </c>
      <c r="CK27" s="161">
        <f>+CJ20</f>
        <v/>
      </c>
      <c r="CL27" s="161">
        <f>+CK20</f>
        <v/>
      </c>
      <c r="CM27" s="161">
        <f>+CL20</f>
        <v/>
      </c>
      <c r="CN27" s="161">
        <f>+CM20</f>
        <v/>
      </c>
      <c r="CO27" s="161">
        <f>+CN20</f>
        <v/>
      </c>
      <c r="CP27" s="161">
        <f>+CO20</f>
        <v/>
      </c>
      <c r="CQ27" s="161">
        <f>+CP20</f>
        <v/>
      </c>
      <c r="CR27" s="161">
        <f>+CQ20</f>
        <v/>
      </c>
      <c r="CS27" s="161">
        <f>+CR20</f>
        <v/>
      </c>
      <c r="CT27" s="161">
        <f>+CS20</f>
        <v/>
      </c>
      <c r="CU27" s="161">
        <f>+CT20</f>
        <v/>
      </c>
      <c r="CV27" s="161">
        <f>+CU20</f>
        <v/>
      </c>
      <c r="CW27" s="161">
        <f>+CV20</f>
        <v/>
      </c>
      <c r="CX27" s="161">
        <f>+CW20</f>
        <v/>
      </c>
      <c r="CY27" s="161">
        <f>+CX20</f>
        <v/>
      </c>
      <c r="CZ27" s="161">
        <f>+CY20</f>
        <v/>
      </c>
      <c r="DA27" s="161">
        <f>+CZ20</f>
        <v/>
      </c>
      <c r="DB27" s="161">
        <f>+DA20</f>
        <v/>
      </c>
      <c r="DC27" s="161">
        <f>+DB20</f>
        <v/>
      </c>
      <c r="DD27" s="161">
        <f>+DC20</f>
        <v/>
      </c>
      <c r="DE27" s="161">
        <f>+DD20</f>
        <v/>
      </c>
      <c r="DF27" s="161">
        <f>+DE20</f>
        <v/>
      </c>
      <c r="DG27" s="161">
        <f>+DF20</f>
        <v/>
      </c>
      <c r="DH27" s="161">
        <f>+DG20</f>
        <v/>
      </c>
      <c r="DI27" s="161">
        <f>+DH20</f>
        <v/>
      </c>
      <c r="DJ27" s="161">
        <f>+DI20</f>
        <v/>
      </c>
      <c r="DK27" s="161">
        <f>+DJ20</f>
        <v/>
      </c>
    </row>
    <row r="28" hidden="1">
      <c r="B28" s="217">
        <f>+IF(B27&gt;=$C$14," ",(B27+1))</f>
        <v/>
      </c>
      <c r="C28" s="161">
        <f>+IF(B28=" ",0,C27)</f>
        <v/>
      </c>
      <c r="D28" s="161">
        <f>IF(B28=" ",0,-PPMT($F$13,B28,$C$14,$C$12))</f>
        <v/>
      </c>
      <c r="E28" s="161">
        <f>IF(B28=" ",0,-IPMT($F$13,B28,$C$14,$C$12))</f>
        <v/>
      </c>
      <c r="F28" s="218" t="n"/>
      <c r="G28" s="220" t="n"/>
      <c r="H28" s="217">
        <f>+IF(H27&gt;=$I$14," ",(H27+1))</f>
        <v/>
      </c>
      <c r="I28" s="161">
        <f>+IF(H28=" ",0,I27)</f>
        <v/>
      </c>
      <c r="J28" s="161">
        <f>IF(H28=" ",0,-PPMT($L$13,H28,$I$14,$I$12))</f>
        <v/>
      </c>
      <c r="K28" s="161">
        <f>IF(H28=" ",0,-IPMT($L$13,H28,$I$14,$I$12))</f>
        <v/>
      </c>
      <c r="L28" s="218" t="n"/>
      <c r="M28" s="220" t="n"/>
      <c r="AF28" s="161">
        <f>+IF(ISERROR(PV(#REF!,#REF!,,#REF!)),0,(PV(#REF!,#REF!,,#REF!)))</f>
        <v/>
      </c>
      <c r="AG28" s="161">
        <f>+IF(ISERROR(PV(#REF!,#REF!,,#REF!)),0,(PV(#REF!,#REF!,,#REF!)))</f>
        <v/>
      </c>
    </row>
    <row r="29" hidden="1">
      <c r="B29" s="217">
        <f>+IF(B28&gt;=$C$14," ",(B28+1))</f>
        <v/>
      </c>
      <c r="C29" s="161">
        <f>+IF(B29=" ",0,C28)</f>
        <v/>
      </c>
      <c r="D29" s="161">
        <f>IF(B29=" ",0,-PPMT($F$13,B29,$C$14,$C$12))</f>
        <v/>
      </c>
      <c r="E29" s="161">
        <f>IF(B29=" ",0,-IPMT($F$13,B29,$C$14,$C$12))</f>
        <v/>
      </c>
      <c r="F29" s="218" t="n"/>
      <c r="G29" s="220" t="n"/>
      <c r="H29" s="217">
        <f>+IF(H28&gt;=$I$14," ",(H28+1))</f>
        <v/>
      </c>
      <c r="I29" s="161">
        <f>+IF(H29=" ",0,I28)</f>
        <v/>
      </c>
      <c r="J29" s="161">
        <f>IF(H29=" ",0,-PPMT($L$13,H29,$I$14,$I$12))</f>
        <v/>
      </c>
      <c r="K29" s="161">
        <f>IF(H29=" ",0,-IPMT($L$13,H29,$I$14,$I$12))</f>
        <v/>
      </c>
      <c r="L29" s="218" t="n"/>
      <c r="M29" s="220" t="n"/>
      <c r="AF29" s="161">
        <f>+IF(ISERROR(PV(#REF!,#REF!,,#REF!)),0,(PV(#REF!,#REF!,,#REF!)))</f>
        <v/>
      </c>
      <c r="AG29" s="161">
        <f>+IF(ISERROR(PV(#REF!,#REF!,,#REF!)),0,(PV(#REF!,#REF!,,#REF!)))</f>
        <v/>
      </c>
      <c r="CB29" s="161">
        <f>+CA22</f>
        <v/>
      </c>
      <c r="CC29" s="161">
        <f>+CB22</f>
        <v/>
      </c>
      <c r="CD29" s="161">
        <f>+CC22</f>
        <v/>
      </c>
      <c r="CE29" s="161">
        <f>+CD22</f>
        <v/>
      </c>
      <c r="CF29" s="161">
        <f>+CE22</f>
        <v/>
      </c>
      <c r="CG29" s="161">
        <f>+CF22</f>
        <v/>
      </c>
      <c r="CH29" s="161">
        <f>+CG22</f>
        <v/>
      </c>
      <c r="CI29" s="161">
        <f>+CH22</f>
        <v/>
      </c>
      <c r="CJ29" s="161">
        <f>+CI22</f>
        <v/>
      </c>
      <c r="CK29" s="161">
        <f>+CJ22</f>
        <v/>
      </c>
      <c r="CL29" s="161">
        <f>+CK22</f>
        <v/>
      </c>
      <c r="CM29" s="161">
        <f>+CL22</f>
        <v/>
      </c>
      <c r="CN29" s="161">
        <f>+CM22</f>
        <v/>
      </c>
      <c r="CO29" s="161">
        <f>+CN22</f>
        <v/>
      </c>
      <c r="CP29" s="161">
        <f>+CO22</f>
        <v/>
      </c>
      <c r="CQ29" s="161">
        <f>+CP22</f>
        <v/>
      </c>
      <c r="CR29" s="161">
        <f>+CQ22</f>
        <v/>
      </c>
      <c r="CS29" s="161">
        <f>+CR22</f>
        <v/>
      </c>
      <c r="CT29" s="161">
        <f>+CS22</f>
        <v/>
      </c>
      <c r="CU29" s="161">
        <f>+CT22</f>
        <v/>
      </c>
      <c r="CV29" s="161">
        <f>+CU22</f>
        <v/>
      </c>
      <c r="CW29" s="161">
        <f>+CV22</f>
        <v/>
      </c>
      <c r="CX29" s="161">
        <f>+CW22</f>
        <v/>
      </c>
      <c r="CY29" s="161">
        <f>+CX22</f>
        <v/>
      </c>
      <c r="CZ29" s="161">
        <f>+CY22</f>
        <v/>
      </c>
      <c r="DA29" s="161">
        <f>+CZ22</f>
        <v/>
      </c>
      <c r="DB29" s="161">
        <f>+DA22</f>
        <v/>
      </c>
      <c r="DC29" s="161">
        <f>+DB22</f>
        <v/>
      </c>
      <c r="DD29" s="161">
        <f>+DC22</f>
        <v/>
      </c>
      <c r="DE29" s="161">
        <f>+DD22</f>
        <v/>
      </c>
      <c r="DF29" s="161">
        <f>+DE22</f>
        <v/>
      </c>
      <c r="DG29" s="161">
        <f>+DF22</f>
        <v/>
      </c>
      <c r="DH29" s="161">
        <f>+DG22</f>
        <v/>
      </c>
      <c r="DI29" s="161">
        <f>+DH22</f>
        <v/>
      </c>
      <c r="DJ29" s="161">
        <f>+DI22</f>
        <v/>
      </c>
      <c r="DK29" s="161">
        <f>+DJ22</f>
        <v/>
      </c>
      <c r="DL29" s="161">
        <f>+DK22</f>
        <v/>
      </c>
    </row>
    <row r="30" hidden="1">
      <c r="B30" s="217">
        <f>+IF(B29&gt;=$C$14," ",(B29+1))</f>
        <v/>
      </c>
      <c r="C30" s="161">
        <f>+IF(B30=" ",0,C29)</f>
        <v/>
      </c>
      <c r="D30" s="161">
        <f>IF(B30=" ",0,-PPMT($F$13,B30,$C$14,$C$12))</f>
        <v/>
      </c>
      <c r="E30" s="161">
        <f>IF(B30=" ",0,-IPMT($F$13,B30,$C$14,$C$12))</f>
        <v/>
      </c>
      <c r="F30" s="218" t="n"/>
      <c r="G30" s="220" t="n"/>
      <c r="H30" s="217">
        <f>+IF(H29&gt;=$I$14," ",(H29+1))</f>
        <v/>
      </c>
      <c r="I30" s="161">
        <f>+IF(H30=" ",0,I29)</f>
        <v/>
      </c>
      <c r="J30" s="161">
        <f>IF(H30=" ",0,-PPMT($L$13,H30,$I$14,$I$12))</f>
        <v/>
      </c>
      <c r="K30" s="161">
        <f>IF(H30=" ",0,-IPMT($L$13,H30,$I$14,$I$12))</f>
        <v/>
      </c>
      <c r="L30" s="218" t="n"/>
      <c r="M30" s="220" t="n"/>
      <c r="AF30" s="161">
        <f>+IF(ISERROR(PV(#REF!,#REF!,,#REF!)),0,(PV(#REF!,#REF!,,#REF!)))</f>
        <v/>
      </c>
      <c r="AG30" s="161">
        <f>+IF(ISERROR(PV(#REF!,#REF!,,#REF!)),0,(PV(#REF!,#REF!,,#REF!)))</f>
        <v/>
      </c>
      <c r="CB30" s="161">
        <f>+CA23</f>
        <v/>
      </c>
      <c r="CC30" s="161">
        <f>+CB23</f>
        <v/>
      </c>
      <c r="CD30" s="161">
        <f>+CC23</f>
        <v/>
      </c>
      <c r="CE30" s="161">
        <f>+CD23</f>
        <v/>
      </c>
      <c r="CF30" s="161">
        <f>+CE23</f>
        <v/>
      </c>
      <c r="CG30" s="161">
        <f>+CF23</f>
        <v/>
      </c>
      <c r="CH30" s="161">
        <f>+CG23</f>
        <v/>
      </c>
      <c r="CI30" s="161">
        <f>+CH23</f>
        <v/>
      </c>
      <c r="CJ30" s="161">
        <f>+CI23</f>
        <v/>
      </c>
      <c r="CK30" s="161">
        <f>+CJ23</f>
        <v/>
      </c>
      <c r="CL30" s="161">
        <f>+CK23</f>
        <v/>
      </c>
      <c r="CM30" s="161">
        <f>+CL23</f>
        <v/>
      </c>
      <c r="CN30" s="161">
        <f>+CM23</f>
        <v/>
      </c>
      <c r="CO30" s="161">
        <f>+CN23</f>
        <v/>
      </c>
      <c r="CP30" s="161">
        <f>+CO23</f>
        <v/>
      </c>
      <c r="CQ30" s="161">
        <f>+CP23</f>
        <v/>
      </c>
      <c r="CR30" s="161">
        <f>+CQ23</f>
        <v/>
      </c>
      <c r="CS30" s="161">
        <f>+CR23</f>
        <v/>
      </c>
      <c r="CT30" s="161">
        <f>+CS23</f>
        <v/>
      </c>
      <c r="CU30" s="161">
        <f>+CT23</f>
        <v/>
      </c>
      <c r="CV30" s="161">
        <f>+CU23</f>
        <v/>
      </c>
      <c r="CW30" s="161">
        <f>+CV23</f>
        <v/>
      </c>
      <c r="CX30" s="161">
        <f>+CW23</f>
        <v/>
      </c>
      <c r="CY30" s="161">
        <f>+CX23</f>
        <v/>
      </c>
      <c r="CZ30" s="161">
        <f>+CY23</f>
        <v/>
      </c>
      <c r="DA30" s="161">
        <f>+CZ23</f>
        <v/>
      </c>
      <c r="DB30" s="161">
        <f>+DA23</f>
        <v/>
      </c>
      <c r="DC30" s="161">
        <f>+DB23</f>
        <v/>
      </c>
      <c r="DD30" s="161">
        <f>+DC23</f>
        <v/>
      </c>
      <c r="DE30" s="161">
        <f>+DD23</f>
        <v/>
      </c>
      <c r="DF30" s="161">
        <f>+DE23</f>
        <v/>
      </c>
      <c r="DG30" s="161">
        <f>+DF23</f>
        <v/>
      </c>
      <c r="DH30" s="161">
        <f>+DG23</f>
        <v/>
      </c>
      <c r="DI30" s="161">
        <f>+DH23</f>
        <v/>
      </c>
      <c r="DJ30" s="161">
        <f>+DI23</f>
        <v/>
      </c>
      <c r="DK30" s="161">
        <f>+DJ23</f>
        <v/>
      </c>
      <c r="DL30" s="161">
        <f>+DK23</f>
        <v/>
      </c>
    </row>
    <row r="31" hidden="1" ht="13.5" customHeight="1" thickBot="1">
      <c r="B31" s="217">
        <f>+IF(B30&gt;=$C$14," ",(B30+1))</f>
        <v/>
      </c>
      <c r="C31" s="161">
        <f>+IF(B31=" ",0,C30)</f>
        <v/>
      </c>
      <c r="D31" s="161">
        <f>IF(B31=" ",0,-PPMT($F$13,B31,$C$14,$C$12))</f>
        <v/>
      </c>
      <c r="E31" s="161">
        <f>IF(B31=" ",0,-IPMT($F$13,B31,$C$14,$C$12))</f>
        <v/>
      </c>
      <c r="F31" s="218" t="n"/>
      <c r="G31" s="220" t="n"/>
      <c r="H31" s="217">
        <f>+IF(H30&gt;=$I$14," ",(H30+1))</f>
        <v/>
      </c>
      <c r="I31" s="161">
        <f>+IF(H31=" ",0,I30)</f>
        <v/>
      </c>
      <c r="J31" s="161">
        <f>IF(H31=" ",0,-PPMT($L$13,H31,$I$14,$I$12))</f>
        <v/>
      </c>
      <c r="K31" s="161">
        <f>IF(H31=" ",0,-IPMT($L$13,H31,$I$14,$I$12))</f>
        <v/>
      </c>
      <c r="L31" s="218" t="n"/>
      <c r="M31" s="220" t="n"/>
      <c r="AF31" s="161">
        <f>+IF(ISERROR(PV(#REF!,#REF!,,#REF!)),0,(PV(#REF!,#REF!,,#REF!)))</f>
        <v/>
      </c>
      <c r="AG31" s="161">
        <f>+IF(ISERROR(PV(#REF!,#REF!,,#REF!)),0,(PV(#REF!,#REF!,,#REF!)))</f>
        <v/>
      </c>
      <c r="CB31" s="192">
        <f>+CA24</f>
        <v/>
      </c>
      <c r="CC31" s="192">
        <f>+CB24</f>
        <v/>
      </c>
      <c r="CD31" s="192">
        <f>+CC24</f>
        <v/>
      </c>
      <c r="CE31" s="192">
        <f>+CD24</f>
        <v/>
      </c>
      <c r="CF31" s="192">
        <f>+CE24</f>
        <v/>
      </c>
      <c r="CG31" s="192">
        <f>+CF24</f>
        <v/>
      </c>
      <c r="CH31" s="192">
        <f>+CG24</f>
        <v/>
      </c>
      <c r="CI31" s="192">
        <f>+CH24</f>
        <v/>
      </c>
      <c r="CJ31" s="192">
        <f>+CI24</f>
        <v/>
      </c>
      <c r="CK31" s="192">
        <f>+CJ24</f>
        <v/>
      </c>
      <c r="CL31" s="192">
        <f>+CK24</f>
        <v/>
      </c>
      <c r="CM31" s="192">
        <f>+CL24</f>
        <v/>
      </c>
      <c r="CN31" s="192">
        <f>+CM24</f>
        <v/>
      </c>
      <c r="CO31" s="192">
        <f>+CN24</f>
        <v/>
      </c>
      <c r="CP31" s="192">
        <f>+CO24</f>
        <v/>
      </c>
      <c r="CQ31" s="192">
        <f>+CP24</f>
        <v/>
      </c>
      <c r="CR31" s="192">
        <f>+CQ24</f>
        <v/>
      </c>
      <c r="CS31" s="192">
        <f>+CR24</f>
        <v/>
      </c>
      <c r="CT31" s="192">
        <f>+CS24</f>
        <v/>
      </c>
      <c r="CU31" s="192">
        <f>+CT24</f>
        <v/>
      </c>
      <c r="CV31" s="192">
        <f>+CU24</f>
        <v/>
      </c>
      <c r="CW31" s="192">
        <f>+CV24</f>
        <v/>
      </c>
      <c r="CX31" s="192">
        <f>+CW24</f>
        <v/>
      </c>
      <c r="CY31" s="192">
        <f>+CX24</f>
        <v/>
      </c>
      <c r="CZ31" s="192">
        <f>+CY24</f>
        <v/>
      </c>
      <c r="DA31" s="192">
        <f>+CZ24</f>
        <v/>
      </c>
      <c r="DB31" s="192">
        <f>+DA24</f>
        <v/>
      </c>
      <c r="DC31" s="192">
        <f>+DB24</f>
        <v/>
      </c>
      <c r="DD31" s="192">
        <f>+DC24</f>
        <v/>
      </c>
      <c r="DE31" s="192">
        <f>+DD24</f>
        <v/>
      </c>
      <c r="DF31" s="192">
        <f>+DE24</f>
        <v/>
      </c>
      <c r="DG31" s="192">
        <f>+DF24</f>
        <v/>
      </c>
      <c r="DH31" s="192">
        <f>+DG24</f>
        <v/>
      </c>
      <c r="DI31" s="192">
        <f>+DH24</f>
        <v/>
      </c>
      <c r="DJ31" s="192">
        <f>+DI24</f>
        <v/>
      </c>
      <c r="DK31" s="192">
        <f>+DJ24</f>
        <v/>
      </c>
      <c r="DL31" s="192">
        <f>+DK24</f>
        <v/>
      </c>
    </row>
    <row r="32" hidden="1" ht="13.5" customHeight="1" thickTop="1">
      <c r="B32" s="217">
        <f>+IF(B31&gt;=$C$14," ",(B31+1))</f>
        <v/>
      </c>
      <c r="C32" s="161">
        <f>+IF(B32=" ",0,C31)</f>
        <v/>
      </c>
      <c r="D32" s="161">
        <f>IF(B32=" ",0,-PPMT($F$13,B32,$C$14,$C$12))</f>
        <v/>
      </c>
      <c r="E32" s="161">
        <f>IF(B32=" ",0,-IPMT($F$13,B32,$C$14,$C$12))</f>
        <v/>
      </c>
      <c r="F32" s="218" t="n"/>
      <c r="G32" s="219" t="n"/>
      <c r="H32" s="217">
        <f>+IF(H31&gt;=$I$14," ",(H31+1))</f>
        <v/>
      </c>
      <c r="I32" s="161">
        <f>+IF(H32=" ",0,I31)</f>
        <v/>
      </c>
      <c r="J32" s="161">
        <f>IF(H32=" ",0,-PPMT($L$13,H32,$I$14,$I$12))</f>
        <v/>
      </c>
      <c r="K32" s="161">
        <f>IF(H32=" ",0,-IPMT($L$13,H32,$I$14,$I$12))</f>
        <v/>
      </c>
      <c r="L32" s="218" t="n"/>
      <c r="M32" s="219" t="n"/>
      <c r="AF32" s="161">
        <f>+IF(ISERROR(PV(#REF!,#REF!,,#REF!)),0,(PV(#REF!,#REF!,,#REF!)))</f>
        <v/>
      </c>
      <c r="AG32" s="161">
        <f>+IF(ISERROR(PV(#REF!,#REF!,,#REF!)),0,(PV(#REF!,#REF!,,#REF!)))</f>
        <v/>
      </c>
      <c r="CB32" s="161">
        <f>+CA25</f>
        <v/>
      </c>
      <c r="CC32" s="161">
        <f>+CB25</f>
        <v/>
      </c>
      <c r="CD32" s="161">
        <f>+CC25</f>
        <v/>
      </c>
      <c r="CE32" s="161">
        <f>+CD25</f>
        <v/>
      </c>
      <c r="CF32" s="161">
        <f>+CE25</f>
        <v/>
      </c>
      <c r="CG32" s="161">
        <f>+CF25</f>
        <v/>
      </c>
      <c r="CH32" s="161">
        <f>+CG25</f>
        <v/>
      </c>
      <c r="CI32" s="161">
        <f>+CH25</f>
        <v/>
      </c>
      <c r="CJ32" s="161">
        <f>+CI25</f>
        <v/>
      </c>
      <c r="CK32" s="161">
        <f>+CJ25</f>
        <v/>
      </c>
      <c r="CL32" s="161">
        <f>+CK25</f>
        <v/>
      </c>
      <c r="CM32" s="161">
        <f>+CL25</f>
        <v/>
      </c>
      <c r="CN32" s="161">
        <f>+CM25</f>
        <v/>
      </c>
      <c r="CO32" s="161">
        <f>+CN25</f>
        <v/>
      </c>
      <c r="CP32" s="161">
        <f>+CO25</f>
        <v/>
      </c>
      <c r="CQ32" s="161">
        <f>+CP25</f>
        <v/>
      </c>
      <c r="CR32" s="161">
        <f>+CQ25</f>
        <v/>
      </c>
      <c r="CS32" s="161">
        <f>+CR25</f>
        <v/>
      </c>
      <c r="CT32" s="161">
        <f>+CS25</f>
        <v/>
      </c>
      <c r="CU32" s="161">
        <f>+CT25</f>
        <v/>
      </c>
      <c r="CV32" s="161">
        <f>+CU25</f>
        <v/>
      </c>
      <c r="CW32" s="161">
        <f>+CV25</f>
        <v/>
      </c>
      <c r="CX32" s="161">
        <f>+CW25</f>
        <v/>
      </c>
      <c r="CY32" s="161">
        <f>+CX25</f>
        <v/>
      </c>
      <c r="CZ32" s="161">
        <f>+CY25</f>
        <v/>
      </c>
      <c r="DA32" s="161">
        <f>+CZ25</f>
        <v/>
      </c>
      <c r="DB32" s="161">
        <f>+DA25</f>
        <v/>
      </c>
      <c r="DC32" s="161">
        <f>+DB25</f>
        <v/>
      </c>
      <c r="DD32" s="161">
        <f>+DC25</f>
        <v/>
      </c>
      <c r="DE32" s="161">
        <f>+DD25</f>
        <v/>
      </c>
      <c r="DF32" s="161">
        <f>+DE25</f>
        <v/>
      </c>
      <c r="DG32" s="161">
        <f>+DF25</f>
        <v/>
      </c>
      <c r="DH32" s="161">
        <f>+DG25</f>
        <v/>
      </c>
      <c r="DI32" s="161">
        <f>+DH25</f>
        <v/>
      </c>
      <c r="DJ32" s="161">
        <f>+DI25</f>
        <v/>
      </c>
      <c r="DK32" s="161">
        <f>+DJ25</f>
        <v/>
      </c>
      <c r="DL32" s="161">
        <f>+DK25</f>
        <v/>
      </c>
    </row>
    <row r="33" hidden="1" ht="13.5" customHeight="1" thickBot="1">
      <c r="B33" s="217">
        <f>+IF(B32&gt;=$C$14," ",(B32+1))</f>
        <v/>
      </c>
      <c r="C33" s="161">
        <f>+IF(B33=" ",0,C32)</f>
        <v/>
      </c>
      <c r="D33" s="161">
        <f>IF(B33=" ",0,-PPMT($F$13,B33,$C$14,$C$12))</f>
        <v/>
      </c>
      <c r="E33" s="161">
        <f>IF(B33=" ",0,-IPMT($F$13,B33,$C$14,$C$12))</f>
        <v/>
      </c>
      <c r="F33" s="218" t="n"/>
      <c r="G33" s="220" t="n"/>
      <c r="H33" s="217">
        <f>+IF(H32&gt;=$I$14," ",(H32+1))</f>
        <v/>
      </c>
      <c r="I33" s="161">
        <f>+IF(H33=" ",0,I32)</f>
        <v/>
      </c>
      <c r="J33" s="161">
        <f>IF(H33=" ",0,-PPMT($L$13,H33,$I$14,$I$12))</f>
        <v/>
      </c>
      <c r="K33" s="161">
        <f>IF(H33=" ",0,-IPMT($L$13,H33,$I$14,$I$12))</f>
        <v/>
      </c>
      <c r="L33" s="218" t="n"/>
      <c r="M33" s="220" t="n"/>
      <c r="AF33" s="161">
        <f>+IF(ISERROR(PV(#REF!,#REF!,,#REF!)),0,(PV(#REF!,#REF!,,#REF!)))</f>
        <v/>
      </c>
      <c r="AG33" s="161">
        <f>+IF(ISERROR(PV(#REF!,#REF!,,#REF!)),0,(PV(#REF!,#REF!,,#REF!)))</f>
        <v/>
      </c>
      <c r="CA33" s="1564" t="n">
        <v>4</v>
      </c>
      <c r="CB33" s="192">
        <f>+CA26</f>
        <v/>
      </c>
      <c r="CC33" s="192">
        <f>+CB26</f>
        <v/>
      </c>
      <c r="CD33" s="192">
        <f>+CC26</f>
        <v/>
      </c>
      <c r="CE33" s="192">
        <f>+CD26</f>
        <v/>
      </c>
      <c r="CF33" s="192">
        <f>+CE26</f>
        <v/>
      </c>
      <c r="CG33" s="192">
        <f>+CF26</f>
        <v/>
      </c>
      <c r="CH33" s="192">
        <f>+CG26</f>
        <v/>
      </c>
      <c r="CI33" s="192">
        <f>+CH26</f>
        <v/>
      </c>
      <c r="CJ33" s="192">
        <f>+CI26</f>
        <v/>
      </c>
      <c r="CK33" s="192">
        <f>+CJ26</f>
        <v/>
      </c>
      <c r="CL33" s="192">
        <f>+CK26</f>
        <v/>
      </c>
      <c r="CM33" s="192">
        <f>+CL26</f>
        <v/>
      </c>
      <c r="CN33" s="192">
        <f>+CM26</f>
        <v/>
      </c>
      <c r="CO33" s="192">
        <f>+CN26</f>
        <v/>
      </c>
      <c r="CP33" s="192">
        <f>+CO26</f>
        <v/>
      </c>
      <c r="CQ33" s="192">
        <f>+CP26</f>
        <v/>
      </c>
      <c r="CR33" s="192">
        <f>+CQ26</f>
        <v/>
      </c>
      <c r="CS33" s="192">
        <f>+CR26</f>
        <v/>
      </c>
      <c r="CT33" s="192">
        <f>+CS26</f>
        <v/>
      </c>
      <c r="CU33" s="192">
        <f>+CT26</f>
        <v/>
      </c>
      <c r="CV33" s="192">
        <f>+CU26</f>
        <v/>
      </c>
      <c r="CW33" s="192">
        <f>+CV26</f>
        <v/>
      </c>
      <c r="CX33" s="192">
        <f>+CW26</f>
        <v/>
      </c>
      <c r="CY33" s="192">
        <f>+CX26</f>
        <v/>
      </c>
      <c r="CZ33" s="192">
        <f>+CY26</f>
        <v/>
      </c>
      <c r="DA33" s="192">
        <f>+CZ26</f>
        <v/>
      </c>
      <c r="DB33" s="192">
        <f>+DA26</f>
        <v/>
      </c>
      <c r="DC33" s="192">
        <f>+DB26</f>
        <v/>
      </c>
      <c r="DD33" s="192">
        <f>+DC26</f>
        <v/>
      </c>
      <c r="DE33" s="192">
        <f>+DD26</f>
        <v/>
      </c>
      <c r="DF33" s="192">
        <f>+DE26</f>
        <v/>
      </c>
      <c r="DG33" s="192">
        <f>+DF26</f>
        <v/>
      </c>
      <c r="DH33" s="192">
        <f>+DG26</f>
        <v/>
      </c>
      <c r="DI33" s="192">
        <f>+DH26</f>
        <v/>
      </c>
      <c r="DJ33" s="192">
        <f>+DI26</f>
        <v/>
      </c>
      <c r="DK33" s="192">
        <f>+DJ26</f>
        <v/>
      </c>
      <c r="DL33" s="192">
        <f>+DK26</f>
        <v/>
      </c>
    </row>
    <row r="34" hidden="1" ht="13.5" customHeight="1" thickTop="1">
      <c r="B34" s="217">
        <f>+IF(B33&gt;=$C$14," ",(B33+1))</f>
        <v/>
      </c>
      <c r="C34" s="161">
        <f>+IF(B34=" ",0,C33)</f>
        <v/>
      </c>
      <c r="D34" s="161">
        <f>IF(B34=" ",0,-PPMT($F$13,B34,$C$14,$C$12))</f>
        <v/>
      </c>
      <c r="E34" s="161">
        <f>IF(B34=" ",0,-IPMT($F$13,B34,$C$14,$C$12))</f>
        <v/>
      </c>
      <c r="F34" s="218" t="n"/>
      <c r="G34" s="219" t="n"/>
      <c r="H34" s="217">
        <f>+IF(H33&gt;=$I$14," ",(H33+1))</f>
        <v/>
      </c>
      <c r="I34" s="161">
        <f>+IF(H34=" ",0,I33)</f>
        <v/>
      </c>
      <c r="J34" s="161">
        <f>IF(H34=" ",0,-PPMT($L$13,H34,$I$14,$I$12))</f>
        <v/>
      </c>
      <c r="K34" s="161">
        <f>IF(H34=" ",0,-IPMT($L$13,H34,$I$14,$I$12))</f>
        <v/>
      </c>
      <c r="L34" s="218" t="n"/>
      <c r="M34" s="219" t="n"/>
      <c r="AF34" s="161">
        <f>+IF(ISERROR(PV(#REF!,#REF!,,#REF!)),0,(PV(#REF!,#REF!,,#REF!)))</f>
        <v/>
      </c>
      <c r="AG34" s="161">
        <f>+IF(ISERROR(PV(#REF!,#REF!,,#REF!)),0,(PV(#REF!,#REF!,,#REF!)))</f>
        <v/>
      </c>
      <c r="CB34" s="161">
        <f>+CA27</f>
        <v/>
      </c>
      <c r="CC34" s="161">
        <f>+CB27</f>
        <v/>
      </c>
      <c r="CD34" s="161">
        <f>+CC27</f>
        <v/>
      </c>
      <c r="CE34" s="161">
        <f>+CD27</f>
        <v/>
      </c>
      <c r="CF34" s="161">
        <f>+CE27</f>
        <v/>
      </c>
      <c r="CG34" s="161">
        <f>+CF27</f>
        <v/>
      </c>
      <c r="CH34" s="161">
        <f>+CG27</f>
        <v/>
      </c>
      <c r="CI34" s="161">
        <f>+CH27</f>
        <v/>
      </c>
      <c r="CJ34" s="161">
        <f>+CI27</f>
        <v/>
      </c>
      <c r="CK34" s="161">
        <f>+CJ27</f>
        <v/>
      </c>
      <c r="CL34" s="161">
        <f>+CK27</f>
        <v/>
      </c>
      <c r="CM34" s="161">
        <f>+CL27</f>
        <v/>
      </c>
      <c r="CN34" s="161">
        <f>+CM27</f>
        <v/>
      </c>
      <c r="CO34" s="161">
        <f>+CN27</f>
        <v/>
      </c>
      <c r="CP34" s="161">
        <f>+CO27</f>
        <v/>
      </c>
      <c r="CQ34" s="161">
        <f>+CP27</f>
        <v/>
      </c>
      <c r="CR34" s="161">
        <f>+CQ27</f>
        <v/>
      </c>
      <c r="CS34" s="161">
        <f>+CR27</f>
        <v/>
      </c>
      <c r="CT34" s="161">
        <f>+CS27</f>
        <v/>
      </c>
      <c r="CU34" s="161">
        <f>+CT27</f>
        <v/>
      </c>
      <c r="CV34" s="161">
        <f>+CU27</f>
        <v/>
      </c>
      <c r="CW34" s="161">
        <f>+CV27</f>
        <v/>
      </c>
      <c r="CX34" s="161">
        <f>+CW27</f>
        <v/>
      </c>
      <c r="CY34" s="161">
        <f>+CX27</f>
        <v/>
      </c>
      <c r="CZ34" s="161">
        <f>+CY27</f>
        <v/>
      </c>
      <c r="DA34" s="161">
        <f>+CZ27</f>
        <v/>
      </c>
      <c r="DB34" s="161">
        <f>+DA27</f>
        <v/>
      </c>
      <c r="DC34" s="161">
        <f>+DB27</f>
        <v/>
      </c>
      <c r="DD34" s="161">
        <f>+DC27</f>
        <v/>
      </c>
      <c r="DE34" s="161">
        <f>+DD27</f>
        <v/>
      </c>
      <c r="DF34" s="161">
        <f>+DE27</f>
        <v/>
      </c>
      <c r="DG34" s="161">
        <f>+DF27</f>
        <v/>
      </c>
      <c r="DH34" s="161">
        <f>+DG27</f>
        <v/>
      </c>
      <c r="DI34" s="161">
        <f>+DH27</f>
        <v/>
      </c>
      <c r="DJ34" s="161">
        <f>+DI27</f>
        <v/>
      </c>
      <c r="DK34" s="161">
        <f>+DJ27</f>
        <v/>
      </c>
      <c r="DL34" s="161">
        <f>+DK27</f>
        <v/>
      </c>
    </row>
    <row r="35" hidden="1">
      <c r="B35" s="217">
        <f>+IF(B34&gt;=$C$14," ",(B34+1))</f>
        <v/>
      </c>
      <c r="C35" s="161">
        <f>+IF(B35=" ",0,C34)</f>
        <v/>
      </c>
      <c r="D35" s="161">
        <f>IF(B35=" ",0,-PPMT($F$13,B35,$C$14,$C$12))</f>
        <v/>
      </c>
      <c r="E35" s="161">
        <f>IF(B35=" ",0,-IPMT($F$13,B35,$C$14,$C$12))</f>
        <v/>
      </c>
      <c r="F35" s="218" t="n"/>
      <c r="G35" s="219" t="n"/>
      <c r="H35" s="217">
        <f>+IF(H34&gt;=$I$14," ",(H34+1))</f>
        <v/>
      </c>
      <c r="I35" s="161">
        <f>+IF(H35=" ",0,I34)</f>
        <v/>
      </c>
      <c r="J35" s="161">
        <f>IF(H35=" ",0,-PPMT($L$13,H35,$I$14,$I$12))</f>
        <v/>
      </c>
      <c r="K35" s="161">
        <f>IF(H35=" ",0,-IPMT($L$13,H35,$I$14,$I$12))</f>
        <v/>
      </c>
      <c r="L35" s="218" t="n"/>
      <c r="M35" s="219" t="n"/>
      <c r="AF35" s="161">
        <f>+IF(ISERROR(PV(#REF!,#REF!,,#REF!)),0,(PV(#REF!,#REF!,,#REF!)))</f>
        <v/>
      </c>
      <c r="AG35" s="161">
        <f>+IF(ISERROR(PV(#REF!,#REF!,,#REF!)),0,(PV(#REF!,#REF!,,#REF!)))</f>
        <v/>
      </c>
    </row>
    <row r="36" hidden="1">
      <c r="B36" s="217">
        <f>+IF(B35&gt;=$C$14," ",(B35+1))</f>
        <v/>
      </c>
      <c r="C36" s="161">
        <f>+IF(B36=" ",0,C35)</f>
        <v/>
      </c>
      <c r="D36" s="161">
        <f>IF(B36=" ",0,-PPMT($F$13,B36,$C$14,$C$12))</f>
        <v/>
      </c>
      <c r="E36" s="161">
        <f>IF(B36=" ",0,-IPMT($F$13,B36,$C$14,$C$12))</f>
        <v/>
      </c>
      <c r="F36" s="218" t="n"/>
      <c r="G36" s="220" t="n"/>
      <c r="H36" s="217">
        <f>+IF(H35&gt;=$I$14," ",(H35+1))</f>
        <v/>
      </c>
      <c r="I36" s="161">
        <f>+IF(H36=" ",0,I35)</f>
        <v/>
      </c>
      <c r="J36" s="161">
        <f>IF(H36=" ",0,-PPMT($L$13,H36,$I$14,$I$12))</f>
        <v/>
      </c>
      <c r="K36" s="161">
        <f>IF(H36=" ",0,-IPMT($L$13,H36,$I$14,$I$12))</f>
        <v/>
      </c>
      <c r="L36" s="218" t="n"/>
      <c r="M36" s="220" t="n"/>
      <c r="AF36" s="161">
        <f>+IF(ISERROR(PV(#REF!,#REF!,,#REF!)),0,(PV(#REF!,#REF!,,#REF!)))</f>
        <v/>
      </c>
      <c r="AG36" s="161">
        <f>+IF(ISERROR(PV(#REF!,#REF!,,#REF!)),0,(PV(#REF!,#REF!,,#REF!)))</f>
        <v/>
      </c>
      <c r="CC36" s="161">
        <f>+CB29</f>
        <v/>
      </c>
      <c r="CD36" s="161">
        <f>+CC29</f>
        <v/>
      </c>
      <c r="CE36" s="161">
        <f>+CD29</f>
        <v/>
      </c>
      <c r="CF36" s="161">
        <f>+CE29</f>
        <v/>
      </c>
      <c r="CG36" s="161">
        <f>+CF29</f>
        <v/>
      </c>
      <c r="CH36" s="161">
        <f>+CG29</f>
        <v/>
      </c>
      <c r="CI36" s="161">
        <f>+CH29</f>
        <v/>
      </c>
      <c r="CJ36" s="161">
        <f>+CI29</f>
        <v/>
      </c>
      <c r="CK36" s="161">
        <f>+CJ29</f>
        <v/>
      </c>
      <c r="CL36" s="161">
        <f>+CK29</f>
        <v/>
      </c>
      <c r="CM36" s="161">
        <f>+CL29</f>
        <v/>
      </c>
      <c r="CN36" s="161">
        <f>+CM29</f>
        <v/>
      </c>
      <c r="CO36" s="161">
        <f>+CN29</f>
        <v/>
      </c>
      <c r="CP36" s="161">
        <f>+CO29</f>
        <v/>
      </c>
      <c r="CQ36" s="161">
        <f>+CP29</f>
        <v/>
      </c>
      <c r="CR36" s="161">
        <f>+CQ29</f>
        <v/>
      </c>
      <c r="CS36" s="161">
        <f>+CR29</f>
        <v/>
      </c>
      <c r="CT36" s="161">
        <f>+CS29</f>
        <v/>
      </c>
      <c r="CU36" s="161">
        <f>+CT29</f>
        <v/>
      </c>
      <c r="CV36" s="161">
        <f>+CU29</f>
        <v/>
      </c>
      <c r="CW36" s="161">
        <f>+CV29</f>
        <v/>
      </c>
      <c r="CX36" s="161">
        <f>+CW29</f>
        <v/>
      </c>
      <c r="CY36" s="161">
        <f>+CX29</f>
        <v/>
      </c>
      <c r="CZ36" s="161">
        <f>+CY29</f>
        <v/>
      </c>
      <c r="DA36" s="161">
        <f>+CZ29</f>
        <v/>
      </c>
      <c r="DB36" s="161">
        <f>+DA29</f>
        <v/>
      </c>
      <c r="DC36" s="161">
        <f>+DB29</f>
        <v/>
      </c>
      <c r="DD36" s="161">
        <f>+DC29</f>
        <v/>
      </c>
      <c r="DE36" s="161">
        <f>+DD29</f>
        <v/>
      </c>
      <c r="DF36" s="161">
        <f>+DE29</f>
        <v/>
      </c>
      <c r="DG36" s="161">
        <f>+DF29</f>
        <v/>
      </c>
      <c r="DH36" s="161">
        <f>+DG29</f>
        <v/>
      </c>
      <c r="DI36" s="161">
        <f>+DH29</f>
        <v/>
      </c>
      <c r="DJ36" s="161">
        <f>+DI29</f>
        <v/>
      </c>
      <c r="DK36" s="161">
        <f>+DJ29</f>
        <v/>
      </c>
      <c r="DL36" s="161">
        <f>+DK29</f>
        <v/>
      </c>
      <c r="DM36" s="161">
        <f>+DL29</f>
        <v/>
      </c>
    </row>
    <row r="37" hidden="1">
      <c r="B37" s="217">
        <f>+IF(B36&gt;=$C$14," ",(B36+1))</f>
        <v/>
      </c>
      <c r="C37" s="161">
        <f>+IF(B37=" ",0,C36)</f>
        <v/>
      </c>
      <c r="D37" s="161">
        <f>IF(B37=" ",0,-PPMT($F$13,B37,$C$14,$C$12))</f>
        <v/>
      </c>
      <c r="E37" s="161">
        <f>IF(B37=" ",0,-IPMT($F$13,B37,$C$14,$C$12))</f>
        <v/>
      </c>
      <c r="F37" s="218" t="n"/>
      <c r="G37" s="220" t="n"/>
      <c r="H37" s="217">
        <f>+IF(H36&gt;=$I$14," ",(H36+1))</f>
        <v/>
      </c>
      <c r="I37" s="161">
        <f>+IF(H37=" ",0,I36)</f>
        <v/>
      </c>
      <c r="J37" s="161">
        <f>IF(H37=" ",0,-PPMT($L$13,H37,$I$14,$I$12))</f>
        <v/>
      </c>
      <c r="K37" s="161">
        <f>IF(H37=" ",0,-IPMT($L$13,H37,$I$14,$I$12))</f>
        <v/>
      </c>
      <c r="L37" s="218" t="n"/>
      <c r="M37" s="220" t="n"/>
      <c r="AF37" s="161">
        <f>+IF(ISERROR(PV(#REF!,#REF!,,#REF!)),0,(PV(#REF!,#REF!,,#REF!)))</f>
        <v/>
      </c>
      <c r="AG37" s="161">
        <f>+IF(ISERROR(PV(#REF!,#REF!,,#REF!)),0,(PV(#REF!,#REF!,,#REF!)))</f>
        <v/>
      </c>
      <c r="CC37" s="161">
        <f>+CB30</f>
        <v/>
      </c>
      <c r="CD37" s="161">
        <f>+CC30</f>
        <v/>
      </c>
      <c r="CE37" s="161">
        <f>+CD30</f>
        <v/>
      </c>
      <c r="CF37" s="161">
        <f>+CE30</f>
        <v/>
      </c>
      <c r="CG37" s="161">
        <f>+CF30</f>
        <v/>
      </c>
      <c r="CH37" s="161">
        <f>+CG30</f>
        <v/>
      </c>
      <c r="CI37" s="161">
        <f>+CH30</f>
        <v/>
      </c>
      <c r="CJ37" s="161">
        <f>+CI30</f>
        <v/>
      </c>
      <c r="CK37" s="161">
        <f>+CJ30</f>
        <v/>
      </c>
      <c r="CL37" s="161">
        <f>+CK30</f>
        <v/>
      </c>
      <c r="CM37" s="161">
        <f>+CL30</f>
        <v/>
      </c>
      <c r="CN37" s="161">
        <f>+CM30</f>
        <v/>
      </c>
      <c r="CO37" s="161">
        <f>+CN30</f>
        <v/>
      </c>
      <c r="CP37" s="161">
        <f>+CO30</f>
        <v/>
      </c>
      <c r="CQ37" s="161">
        <f>+CP30</f>
        <v/>
      </c>
      <c r="CR37" s="161">
        <f>+CQ30</f>
        <v/>
      </c>
      <c r="CS37" s="161">
        <f>+CR30</f>
        <v/>
      </c>
      <c r="CT37" s="161">
        <f>+CS30</f>
        <v/>
      </c>
      <c r="CU37" s="161">
        <f>+CT30</f>
        <v/>
      </c>
      <c r="CV37" s="161">
        <f>+CU30</f>
        <v/>
      </c>
      <c r="CW37" s="161">
        <f>+CV30</f>
        <v/>
      </c>
      <c r="CX37" s="161">
        <f>+CW30</f>
        <v/>
      </c>
      <c r="CY37" s="161">
        <f>+CX30</f>
        <v/>
      </c>
      <c r="CZ37" s="161">
        <f>+CY30</f>
        <v/>
      </c>
      <c r="DA37" s="161">
        <f>+CZ30</f>
        <v/>
      </c>
      <c r="DB37" s="161">
        <f>+DA30</f>
        <v/>
      </c>
      <c r="DC37" s="161">
        <f>+DB30</f>
        <v/>
      </c>
      <c r="DD37" s="161">
        <f>+DC30</f>
        <v/>
      </c>
      <c r="DE37" s="161">
        <f>+DD30</f>
        <v/>
      </c>
      <c r="DF37" s="161">
        <f>+DE30</f>
        <v/>
      </c>
      <c r="DG37" s="161">
        <f>+DF30</f>
        <v/>
      </c>
      <c r="DH37" s="161">
        <f>+DG30</f>
        <v/>
      </c>
      <c r="DI37" s="161">
        <f>+DH30</f>
        <v/>
      </c>
      <c r="DJ37" s="161">
        <f>+DI30</f>
        <v/>
      </c>
      <c r="DK37" s="161">
        <f>+DJ30</f>
        <v/>
      </c>
      <c r="DL37" s="161">
        <f>+DK30</f>
        <v/>
      </c>
      <c r="DM37" s="161">
        <f>+DL30</f>
        <v/>
      </c>
    </row>
    <row r="38" hidden="1" ht="13.5" customHeight="1" thickBot="1">
      <c r="B38" s="217">
        <f>+IF(B37&gt;=$C$14," ",(B37+1))</f>
        <v/>
      </c>
      <c r="C38" s="161">
        <f>+IF(B38=" ",0,C37)</f>
        <v/>
      </c>
      <c r="D38" s="161">
        <f>IF(B38=" ",0,-PPMT($F$13,B38,$C$14,$C$12))</f>
        <v/>
      </c>
      <c r="E38" s="161">
        <f>IF(B38=" ",0,-IPMT($F$13,B38,$C$14,$C$12))</f>
        <v/>
      </c>
      <c r="F38" s="218" t="n"/>
      <c r="G38" s="220" t="n"/>
      <c r="H38" s="217">
        <f>+IF(H37&gt;=$I$14," ",(H37+1))</f>
        <v/>
      </c>
      <c r="I38" s="161">
        <f>+IF(H38=" ",0,I37)</f>
        <v/>
      </c>
      <c r="J38" s="161">
        <f>IF(H38=" ",0,-PPMT($L$13,H38,$I$14,$I$12))</f>
        <v/>
      </c>
      <c r="K38" s="161">
        <f>IF(H38=" ",0,-IPMT($L$13,H38,$I$14,$I$12))</f>
        <v/>
      </c>
      <c r="L38" s="218" t="n"/>
      <c r="M38" s="220" t="n"/>
      <c r="AF38" s="161">
        <f>+IF(ISERROR(PV(#REF!,#REF!,,#REF!)),0,(PV(#REF!,#REF!,,#REF!)))</f>
        <v/>
      </c>
      <c r="AG38" s="161">
        <f>+IF(ISERROR(PV(#REF!,#REF!,,#REF!)),0,(PV(#REF!,#REF!,,#REF!)))</f>
        <v/>
      </c>
      <c r="CC38" s="192">
        <f>+CB31</f>
        <v/>
      </c>
      <c r="CD38" s="192">
        <f>+CC31</f>
        <v/>
      </c>
      <c r="CE38" s="192">
        <f>+CD31</f>
        <v/>
      </c>
      <c r="CF38" s="192">
        <f>+CE31</f>
        <v/>
      </c>
      <c r="CG38" s="192">
        <f>+CF31</f>
        <v/>
      </c>
      <c r="CH38" s="192">
        <f>+CG31</f>
        <v/>
      </c>
      <c r="CI38" s="192">
        <f>+CH31</f>
        <v/>
      </c>
      <c r="CJ38" s="192">
        <f>+CI31</f>
        <v/>
      </c>
      <c r="CK38" s="192">
        <f>+CJ31</f>
        <v/>
      </c>
      <c r="CL38" s="192">
        <f>+CK31</f>
        <v/>
      </c>
      <c r="CM38" s="192">
        <f>+CL31</f>
        <v/>
      </c>
      <c r="CN38" s="192">
        <f>+CM31</f>
        <v/>
      </c>
      <c r="CO38" s="192">
        <f>+CN31</f>
        <v/>
      </c>
      <c r="CP38" s="192">
        <f>+CO31</f>
        <v/>
      </c>
      <c r="CQ38" s="192">
        <f>+CP31</f>
        <v/>
      </c>
      <c r="CR38" s="192">
        <f>+CQ31</f>
        <v/>
      </c>
      <c r="CS38" s="192">
        <f>+CR31</f>
        <v/>
      </c>
      <c r="CT38" s="192">
        <f>+CS31</f>
        <v/>
      </c>
      <c r="CU38" s="192">
        <f>+CT31</f>
        <v/>
      </c>
      <c r="CV38" s="192">
        <f>+CU31</f>
        <v/>
      </c>
      <c r="CW38" s="192">
        <f>+CV31</f>
        <v/>
      </c>
      <c r="CX38" s="192">
        <f>+CW31</f>
        <v/>
      </c>
      <c r="CY38" s="192">
        <f>+CX31</f>
        <v/>
      </c>
      <c r="CZ38" s="192">
        <f>+CY31</f>
        <v/>
      </c>
      <c r="DA38" s="192">
        <f>+CZ31</f>
        <v/>
      </c>
      <c r="DB38" s="192">
        <f>+DA31</f>
        <v/>
      </c>
      <c r="DC38" s="192">
        <f>+DB31</f>
        <v/>
      </c>
      <c r="DD38" s="192">
        <f>+DC31</f>
        <v/>
      </c>
      <c r="DE38" s="192">
        <f>+DD31</f>
        <v/>
      </c>
      <c r="DF38" s="192">
        <f>+DE31</f>
        <v/>
      </c>
      <c r="DG38" s="192">
        <f>+DF31</f>
        <v/>
      </c>
      <c r="DH38" s="192">
        <f>+DG31</f>
        <v/>
      </c>
      <c r="DI38" s="192">
        <f>+DH31</f>
        <v/>
      </c>
      <c r="DJ38" s="192">
        <f>+DI31</f>
        <v/>
      </c>
      <c r="DK38" s="192">
        <f>+DJ31</f>
        <v/>
      </c>
      <c r="DL38" s="192">
        <f>+DK31</f>
        <v/>
      </c>
      <c r="DM38" s="192">
        <f>+DL31</f>
        <v/>
      </c>
    </row>
    <row r="39" hidden="1" ht="13.5" customHeight="1" thickTop="1">
      <c r="B39" s="217">
        <f>+IF(B38&gt;=$C$14," ",(B38+1))</f>
        <v/>
      </c>
      <c r="C39" s="161">
        <f>+IF(B39=" ",0,C38)</f>
        <v/>
      </c>
      <c r="D39" s="161">
        <f>IF(B39=" ",0,-PPMT($F$13,B39,$C$14,$C$12))</f>
        <v/>
      </c>
      <c r="E39" s="161">
        <f>IF(B39=" ",0,-IPMT($F$13,B39,$C$14,$C$12))</f>
        <v/>
      </c>
      <c r="F39" s="218" t="n"/>
      <c r="G39" s="220" t="n"/>
      <c r="H39" s="217">
        <f>+IF(H38&gt;=$I$14," ",(H38+1))</f>
        <v/>
      </c>
      <c r="I39" s="161">
        <f>+IF(H39=" ",0,I38)</f>
        <v/>
      </c>
      <c r="J39" s="161">
        <f>IF(H39=" ",0,-PPMT($L$13,H39,$I$14,$I$12))</f>
        <v/>
      </c>
      <c r="K39" s="161">
        <f>IF(H39=" ",0,-IPMT($L$13,H39,$I$14,$I$12))</f>
        <v/>
      </c>
      <c r="L39" s="218" t="n"/>
      <c r="M39" s="220" t="n"/>
      <c r="AF39" s="161">
        <f>+IF(ISERROR(PV(#REF!,#REF!,,#REF!)),0,(PV(#REF!,#REF!,,#REF!)))</f>
        <v/>
      </c>
      <c r="AG39" s="161">
        <f>+IF(ISERROR(PV(#REF!,#REF!,,#REF!)),0,(PV(#REF!,#REF!,,#REF!)))</f>
        <v/>
      </c>
      <c r="CC39" s="161">
        <f>+CB32</f>
        <v/>
      </c>
      <c r="CD39" s="161">
        <f>+CC32</f>
        <v/>
      </c>
      <c r="CE39" s="161">
        <f>+CD32</f>
        <v/>
      </c>
      <c r="CF39" s="161">
        <f>+CE32</f>
        <v/>
      </c>
      <c r="CG39" s="161">
        <f>+CF32</f>
        <v/>
      </c>
      <c r="CH39" s="161">
        <f>+CG32</f>
        <v/>
      </c>
      <c r="CI39" s="161">
        <f>+CH32</f>
        <v/>
      </c>
      <c r="CJ39" s="161">
        <f>+CI32</f>
        <v/>
      </c>
      <c r="CK39" s="161">
        <f>+CJ32</f>
        <v/>
      </c>
      <c r="CL39" s="161">
        <f>+CK32</f>
        <v/>
      </c>
      <c r="CM39" s="161">
        <f>+CL32</f>
        <v/>
      </c>
      <c r="CN39" s="161">
        <f>+CM32</f>
        <v/>
      </c>
      <c r="CO39" s="161">
        <f>+CN32</f>
        <v/>
      </c>
      <c r="CP39" s="161">
        <f>+CO32</f>
        <v/>
      </c>
      <c r="CQ39" s="161">
        <f>+CP32</f>
        <v/>
      </c>
      <c r="CR39" s="161">
        <f>+CQ32</f>
        <v/>
      </c>
      <c r="CS39" s="161">
        <f>+CR32</f>
        <v/>
      </c>
      <c r="CT39" s="161">
        <f>+CS32</f>
        <v/>
      </c>
      <c r="CU39" s="161">
        <f>+CT32</f>
        <v/>
      </c>
      <c r="CV39" s="161">
        <f>+CU32</f>
        <v/>
      </c>
      <c r="CW39" s="161">
        <f>+CV32</f>
        <v/>
      </c>
      <c r="CX39" s="161">
        <f>+CW32</f>
        <v/>
      </c>
      <c r="CY39" s="161">
        <f>+CX32</f>
        <v/>
      </c>
      <c r="CZ39" s="161">
        <f>+CY32</f>
        <v/>
      </c>
      <c r="DA39" s="161">
        <f>+CZ32</f>
        <v/>
      </c>
      <c r="DB39" s="161">
        <f>+DA32</f>
        <v/>
      </c>
      <c r="DC39" s="161">
        <f>+DB32</f>
        <v/>
      </c>
      <c r="DD39" s="161">
        <f>+DC32</f>
        <v/>
      </c>
      <c r="DE39" s="161">
        <f>+DD32</f>
        <v/>
      </c>
      <c r="DF39" s="161">
        <f>+DE32</f>
        <v/>
      </c>
      <c r="DG39" s="161">
        <f>+DF32</f>
        <v/>
      </c>
      <c r="DH39" s="161">
        <f>+DG32</f>
        <v/>
      </c>
      <c r="DI39" s="161">
        <f>+DH32</f>
        <v/>
      </c>
      <c r="DJ39" s="161">
        <f>+DI32</f>
        <v/>
      </c>
      <c r="DK39" s="161">
        <f>+DJ32</f>
        <v/>
      </c>
      <c r="DL39" s="161">
        <f>+DK32</f>
        <v/>
      </c>
      <c r="DM39" s="161">
        <f>+DL32</f>
        <v/>
      </c>
    </row>
    <row r="40" hidden="1" ht="13.5" customHeight="1" thickBot="1">
      <c r="B40" s="217">
        <f>+IF(B39&gt;=$C$14," ",(B39+1))</f>
        <v/>
      </c>
      <c r="C40" s="161">
        <f>+IF(B40=" ",0,C39)</f>
        <v/>
      </c>
      <c r="D40" s="161">
        <f>IF(B40=" ",0,-PPMT($F$13,B40,$C$14,$C$12))</f>
        <v/>
      </c>
      <c r="E40" s="161">
        <f>IF(B40=" ",0,-IPMT($F$13,B40,$C$14,$C$12))</f>
        <v/>
      </c>
      <c r="F40" s="218" t="n"/>
      <c r="G40" s="219" t="n"/>
      <c r="H40" s="217">
        <f>+IF(H39&gt;=$I$14," ",(H39+1))</f>
        <v/>
      </c>
      <c r="I40" s="161">
        <f>+IF(H40=" ",0,I39)</f>
        <v/>
      </c>
      <c r="J40" s="161">
        <f>IF(H40=" ",0,-PPMT($L$13,H40,$I$14,$I$12))</f>
        <v/>
      </c>
      <c r="K40" s="161">
        <f>IF(H40=" ",0,-IPMT($L$13,H40,$I$14,$I$12))</f>
        <v/>
      </c>
      <c r="L40" s="218" t="n"/>
      <c r="M40" s="219" t="n"/>
      <c r="AF40" s="161">
        <f>+IF(ISERROR(PV(#REF!,#REF!,,#REF!)),0,(PV(#REF!,#REF!,,#REF!)))</f>
        <v/>
      </c>
      <c r="AG40" s="161">
        <f>+IF(ISERROR(PV(#REF!,#REF!,,#REF!)),0,(PV(#REF!,#REF!,,#REF!)))</f>
        <v/>
      </c>
      <c r="CB40" s="1564" t="n">
        <v>5</v>
      </c>
      <c r="CC40" s="192">
        <f>+CB33</f>
        <v/>
      </c>
      <c r="CD40" s="192">
        <f>+CC33</f>
        <v/>
      </c>
      <c r="CE40" s="192">
        <f>+CD33</f>
        <v/>
      </c>
      <c r="CF40" s="192">
        <f>+CE33</f>
        <v/>
      </c>
      <c r="CG40" s="192">
        <f>+CF33</f>
        <v/>
      </c>
      <c r="CH40" s="192">
        <f>+CG33</f>
        <v/>
      </c>
      <c r="CI40" s="192">
        <f>+CH33</f>
        <v/>
      </c>
      <c r="CJ40" s="192">
        <f>+CI33</f>
        <v/>
      </c>
      <c r="CK40" s="192">
        <f>+CJ33</f>
        <v/>
      </c>
      <c r="CL40" s="192">
        <f>+CK33</f>
        <v/>
      </c>
      <c r="CM40" s="192">
        <f>+CL33</f>
        <v/>
      </c>
      <c r="CN40" s="192">
        <f>+CM33</f>
        <v/>
      </c>
      <c r="CO40" s="192">
        <f>+CN33</f>
        <v/>
      </c>
      <c r="CP40" s="192">
        <f>+CO33</f>
        <v/>
      </c>
      <c r="CQ40" s="192">
        <f>+CP33</f>
        <v/>
      </c>
      <c r="CR40" s="192">
        <f>+CQ33</f>
        <v/>
      </c>
      <c r="CS40" s="192">
        <f>+CR33</f>
        <v/>
      </c>
      <c r="CT40" s="192">
        <f>+CS33</f>
        <v/>
      </c>
      <c r="CU40" s="192">
        <f>+CT33</f>
        <v/>
      </c>
      <c r="CV40" s="192">
        <f>+CU33</f>
        <v/>
      </c>
      <c r="CW40" s="192">
        <f>+CV33</f>
        <v/>
      </c>
      <c r="CX40" s="192">
        <f>+CW33</f>
        <v/>
      </c>
      <c r="CY40" s="192">
        <f>+CX33</f>
        <v/>
      </c>
      <c r="CZ40" s="192">
        <f>+CY33</f>
        <v/>
      </c>
      <c r="DA40" s="192">
        <f>+CZ33</f>
        <v/>
      </c>
      <c r="DB40" s="192">
        <f>+DA33</f>
        <v/>
      </c>
      <c r="DC40" s="192">
        <f>+DB33</f>
        <v/>
      </c>
      <c r="DD40" s="192">
        <f>+DC33</f>
        <v/>
      </c>
      <c r="DE40" s="192">
        <f>+DD33</f>
        <v/>
      </c>
      <c r="DF40" s="192">
        <f>+DE33</f>
        <v/>
      </c>
      <c r="DG40" s="192">
        <f>+DF33</f>
        <v/>
      </c>
      <c r="DH40" s="192">
        <f>+DG33</f>
        <v/>
      </c>
      <c r="DI40" s="192">
        <f>+DH33</f>
        <v/>
      </c>
      <c r="DJ40" s="192">
        <f>+DI33</f>
        <v/>
      </c>
      <c r="DK40" s="192">
        <f>+DJ33</f>
        <v/>
      </c>
      <c r="DL40" s="192">
        <f>+DK33</f>
        <v/>
      </c>
      <c r="DM40" s="192">
        <f>+DL33</f>
        <v/>
      </c>
    </row>
    <row r="41" hidden="1" ht="13.5" customHeight="1" thickTop="1">
      <c r="B41" s="217">
        <f>+IF(B40&gt;=$C$14," ",(B40+1))</f>
        <v/>
      </c>
      <c r="C41" s="161">
        <f>+IF(B41=" ",0,C40)</f>
        <v/>
      </c>
      <c r="D41" s="161">
        <f>IF(B41=" ",0,-PPMT($F$13,B41,$C$14,$C$12))</f>
        <v/>
      </c>
      <c r="E41" s="161">
        <f>IF(B41=" ",0,-IPMT($F$13,B41,$C$14,$C$12))</f>
        <v/>
      </c>
      <c r="F41" s="218" t="n"/>
      <c r="G41" s="186" t="n"/>
      <c r="H41" s="217">
        <f>+IF(H40&gt;=$I$14," ",(H40+1))</f>
        <v/>
      </c>
      <c r="I41" s="161">
        <f>+IF(H41=" ",0,I40)</f>
        <v/>
      </c>
      <c r="J41" s="161">
        <f>IF(H41=" ",0,-PPMT($L$13,H41,$I$14,$I$12))</f>
        <v/>
      </c>
      <c r="K41" s="161">
        <f>IF(H41=" ",0,-IPMT($L$13,H41,$I$14,$I$12))</f>
        <v/>
      </c>
      <c r="L41" s="218" t="n"/>
      <c r="M41" s="186" t="n"/>
      <c r="AF41" s="161">
        <f>+IF(ISERROR(PV(#REF!,#REF!,,#REF!)),0,(PV(#REF!,#REF!,,#REF!)))</f>
        <v/>
      </c>
      <c r="AG41" s="161">
        <f>+IF(ISERROR(PV(#REF!,#REF!,,#REF!)),0,(PV(#REF!,#REF!,,#REF!)))</f>
        <v/>
      </c>
      <c r="CC41" s="161">
        <f>+CB34</f>
        <v/>
      </c>
      <c r="CD41" s="161">
        <f>+CC34</f>
        <v/>
      </c>
      <c r="CE41" s="161">
        <f>+CD34</f>
        <v/>
      </c>
      <c r="CF41" s="161">
        <f>+CE34</f>
        <v/>
      </c>
      <c r="CG41" s="161">
        <f>+CF34</f>
        <v/>
      </c>
      <c r="CH41" s="161">
        <f>+CG34</f>
        <v/>
      </c>
      <c r="CI41" s="161">
        <f>+CH34</f>
        <v/>
      </c>
      <c r="CJ41" s="161">
        <f>+CI34</f>
        <v/>
      </c>
      <c r="CK41" s="161">
        <f>+CJ34</f>
        <v/>
      </c>
      <c r="CL41" s="161">
        <f>+CK34</f>
        <v/>
      </c>
      <c r="CM41" s="161">
        <f>+CL34</f>
        <v/>
      </c>
      <c r="CN41" s="161">
        <f>+CM34</f>
        <v/>
      </c>
      <c r="CO41" s="161">
        <f>+CN34</f>
        <v/>
      </c>
      <c r="CP41" s="161">
        <f>+CO34</f>
        <v/>
      </c>
      <c r="CQ41" s="161">
        <f>+CP34</f>
        <v/>
      </c>
      <c r="CR41" s="161">
        <f>+CQ34</f>
        <v/>
      </c>
      <c r="CS41" s="161">
        <f>+CR34</f>
        <v/>
      </c>
      <c r="CT41" s="161">
        <f>+CS34</f>
        <v/>
      </c>
      <c r="CU41" s="161">
        <f>+CT34</f>
        <v/>
      </c>
      <c r="CV41" s="161">
        <f>+CU34</f>
        <v/>
      </c>
      <c r="CW41" s="161">
        <f>+CV34</f>
        <v/>
      </c>
      <c r="CX41" s="161">
        <f>+CW34</f>
        <v/>
      </c>
      <c r="CY41" s="161">
        <f>+CX34</f>
        <v/>
      </c>
      <c r="CZ41" s="161">
        <f>+CY34</f>
        <v/>
      </c>
      <c r="DA41" s="161">
        <f>+CZ34</f>
        <v/>
      </c>
      <c r="DB41" s="161">
        <f>+DA34</f>
        <v/>
      </c>
      <c r="DC41" s="161">
        <f>+DB34</f>
        <v/>
      </c>
      <c r="DD41" s="161">
        <f>+DC34</f>
        <v/>
      </c>
      <c r="DE41" s="161">
        <f>+DD34</f>
        <v/>
      </c>
      <c r="DF41" s="161">
        <f>+DE34</f>
        <v/>
      </c>
      <c r="DG41" s="161">
        <f>+DF34</f>
        <v/>
      </c>
      <c r="DH41" s="161">
        <f>+DG34</f>
        <v/>
      </c>
      <c r="DI41" s="161">
        <f>+DH34</f>
        <v/>
      </c>
      <c r="DJ41" s="161">
        <f>+DI34</f>
        <v/>
      </c>
      <c r="DK41" s="161">
        <f>+DJ34</f>
        <v/>
      </c>
      <c r="DL41" s="161">
        <f>+DK34</f>
        <v/>
      </c>
      <c r="DM41" s="161">
        <f>+DL34</f>
        <v/>
      </c>
    </row>
    <row r="42" hidden="1">
      <c r="B42" s="217">
        <f>+IF(B41&gt;=$C$14," ",(B41+1))</f>
        <v/>
      </c>
      <c r="C42" s="161">
        <f>+IF(B42=" ",0,C41)</f>
        <v/>
      </c>
      <c r="D42" s="161">
        <f>IF(B42=" ",0,-PPMT($F$13,B42,$C$14,$C$12))</f>
        <v/>
      </c>
      <c r="E42" s="161">
        <f>IF(B42=" ",0,-IPMT($F$13,B42,$C$14,$C$12))</f>
        <v/>
      </c>
      <c r="F42" s="218" t="n"/>
      <c r="G42" s="186" t="n"/>
      <c r="H42" s="217">
        <f>+IF(H41&gt;=$I$14," ",(H41+1))</f>
        <v/>
      </c>
      <c r="I42" s="161">
        <f>+IF(H42=" ",0,I41)</f>
        <v/>
      </c>
      <c r="J42" s="161">
        <f>IF(H42=" ",0,-PPMT($L$13,H42,$I$14,$I$12))</f>
        <v/>
      </c>
      <c r="K42" s="161">
        <f>IF(H42=" ",0,-IPMT($L$13,H42,$I$14,$I$12))</f>
        <v/>
      </c>
      <c r="L42" s="218" t="n"/>
      <c r="M42" s="186" t="n"/>
      <c r="AF42" s="161">
        <f>+IF(ISERROR(PV(#REF!,#REF!,,#REF!)),0,(PV(#REF!,#REF!,,#REF!)))</f>
        <v/>
      </c>
      <c r="AG42" s="161">
        <f>+IF(ISERROR(PV(#REF!,#REF!,,#REF!)),0,(PV(#REF!,#REF!,,#REF!)))</f>
        <v/>
      </c>
    </row>
    <row r="43" hidden="1">
      <c r="B43" s="217">
        <f>+IF(B42&gt;=$C$14," ",(B42+1))</f>
        <v/>
      </c>
      <c r="C43" s="161">
        <f>+IF(B43=" ",0,C42)</f>
        <v/>
      </c>
      <c r="D43" s="161">
        <f>IF(B43=" ",0,-PPMT($F$13,B43,$C$14,$C$12))</f>
        <v/>
      </c>
      <c r="E43" s="161">
        <f>IF(B43=" ",0,-IPMT($F$13,B43,$C$14,$C$12))</f>
        <v/>
      </c>
      <c r="F43" s="218" t="n"/>
      <c r="G43" s="186" t="n"/>
      <c r="H43" s="217">
        <f>+IF(H42&gt;=$I$14," ",(H42+1))</f>
        <v/>
      </c>
      <c r="I43" s="161">
        <f>+IF(H43=" ",0,I42)</f>
        <v/>
      </c>
      <c r="J43" s="161">
        <f>IF(H43=" ",0,-PPMT($L$13,H43,$I$14,$I$12))</f>
        <v/>
      </c>
      <c r="K43" s="161">
        <f>IF(H43=" ",0,-IPMT($L$13,H43,$I$14,$I$12))</f>
        <v/>
      </c>
      <c r="L43" s="218" t="n"/>
      <c r="M43" s="186" t="n"/>
      <c r="AF43" s="161">
        <f>+IF(ISERROR(PV(#REF!,#REF!,,#REF!)),0,(PV(#REF!,#REF!,,#REF!)))</f>
        <v/>
      </c>
      <c r="AG43" s="161">
        <f>+IF(ISERROR(PV(#REF!,#REF!,,#REF!)),0,(PV(#REF!,#REF!,,#REF!)))</f>
        <v/>
      </c>
      <c r="CD43" s="161">
        <f>+CC36</f>
        <v/>
      </c>
      <c r="CE43" s="161">
        <f>+CD36</f>
        <v/>
      </c>
      <c r="CF43" s="161">
        <f>+CE36</f>
        <v/>
      </c>
      <c r="CG43" s="161">
        <f>+CF36</f>
        <v/>
      </c>
      <c r="CH43" s="161">
        <f>+CG36</f>
        <v/>
      </c>
      <c r="CI43" s="161">
        <f>+CH36</f>
        <v/>
      </c>
      <c r="CJ43" s="161">
        <f>+CI36</f>
        <v/>
      </c>
      <c r="CK43" s="161">
        <f>+CJ36</f>
        <v/>
      </c>
      <c r="CL43" s="161">
        <f>+CK36</f>
        <v/>
      </c>
      <c r="CM43" s="161">
        <f>+CL36</f>
        <v/>
      </c>
      <c r="CN43" s="161">
        <f>+CM36</f>
        <v/>
      </c>
      <c r="CO43" s="161">
        <f>+CN36</f>
        <v/>
      </c>
      <c r="CP43" s="161">
        <f>+CO36</f>
        <v/>
      </c>
      <c r="CQ43" s="161">
        <f>+CP36</f>
        <v/>
      </c>
      <c r="CR43" s="161">
        <f>+CQ36</f>
        <v/>
      </c>
      <c r="CS43" s="161">
        <f>+CR36</f>
        <v/>
      </c>
      <c r="CT43" s="161">
        <f>+CS36</f>
        <v/>
      </c>
      <c r="CU43" s="161">
        <f>+CT36</f>
        <v/>
      </c>
      <c r="CV43" s="161">
        <f>+CU36</f>
        <v/>
      </c>
      <c r="CW43" s="161">
        <f>+CV36</f>
        <v/>
      </c>
      <c r="CX43" s="161">
        <f>+CW36</f>
        <v/>
      </c>
      <c r="CY43" s="161">
        <f>+CX36</f>
        <v/>
      </c>
      <c r="CZ43" s="161">
        <f>+CY36</f>
        <v/>
      </c>
      <c r="DA43" s="161">
        <f>+CZ36</f>
        <v/>
      </c>
      <c r="DB43" s="161">
        <f>+DA36</f>
        <v/>
      </c>
      <c r="DC43" s="161">
        <f>+DB36</f>
        <v/>
      </c>
      <c r="DD43" s="161">
        <f>+DC36</f>
        <v/>
      </c>
      <c r="DE43" s="161">
        <f>+DD36</f>
        <v/>
      </c>
      <c r="DF43" s="161">
        <f>+DE36</f>
        <v/>
      </c>
      <c r="DG43" s="161">
        <f>+DF36</f>
        <v/>
      </c>
      <c r="DH43" s="161">
        <f>+DG36</f>
        <v/>
      </c>
      <c r="DI43" s="161">
        <f>+DH36</f>
        <v/>
      </c>
      <c r="DJ43" s="161">
        <f>+DI36</f>
        <v/>
      </c>
      <c r="DK43" s="161">
        <f>+DJ36</f>
        <v/>
      </c>
      <c r="DL43" s="161">
        <f>+DK36</f>
        <v/>
      </c>
      <c r="DM43" s="161">
        <f>+DL36</f>
        <v/>
      </c>
      <c r="DN43" s="161">
        <f>+DM36</f>
        <v/>
      </c>
    </row>
    <row r="44" hidden="1">
      <c r="B44" s="217">
        <f>+IF(B43&gt;=$C$14," ",(B43+1))</f>
        <v/>
      </c>
      <c r="C44" s="161">
        <f>+IF(B44=" ",0,C43)</f>
        <v/>
      </c>
      <c r="D44" s="161">
        <f>IF(B44=" ",0,-PPMT($F$13,B44,$C$14,$C$12))</f>
        <v/>
      </c>
      <c r="E44" s="161">
        <f>IF(B44=" ",0,-IPMT($F$13,B44,$C$14,$C$12))</f>
        <v/>
      </c>
      <c r="F44" s="218" t="n"/>
      <c r="G44" s="186" t="n"/>
      <c r="H44" s="217">
        <f>+IF(H43&gt;=$I$14," ",(H43+1))</f>
        <v/>
      </c>
      <c r="I44" s="161">
        <f>+IF(H44=" ",0,I43)</f>
        <v/>
      </c>
      <c r="J44" s="161">
        <f>IF(H44=" ",0,-PPMT($L$13,H44,$I$14,$I$12))</f>
        <v/>
      </c>
      <c r="K44" s="161">
        <f>IF(H44=" ",0,-IPMT($L$13,H44,$I$14,$I$12))</f>
        <v/>
      </c>
      <c r="L44" s="218" t="n"/>
      <c r="M44" s="186" t="n"/>
      <c r="AF44" s="161">
        <f>+IF(ISERROR(PV(#REF!,#REF!,,#REF!)),0,(PV(#REF!,#REF!,,#REF!)))</f>
        <v/>
      </c>
      <c r="AG44" s="161">
        <f>+IF(ISERROR(PV(#REF!,#REF!,,#REF!)),0,(PV(#REF!,#REF!,,#REF!)))</f>
        <v/>
      </c>
      <c r="CD44" s="161">
        <f>+CC37</f>
        <v/>
      </c>
      <c r="CE44" s="161">
        <f>+CD37</f>
        <v/>
      </c>
      <c r="CF44" s="161">
        <f>+CE37</f>
        <v/>
      </c>
      <c r="CG44" s="161">
        <f>+CF37</f>
        <v/>
      </c>
      <c r="CH44" s="161">
        <f>+CG37</f>
        <v/>
      </c>
      <c r="CI44" s="161">
        <f>+CH37</f>
        <v/>
      </c>
      <c r="CJ44" s="161">
        <f>+CI37</f>
        <v/>
      </c>
      <c r="CK44" s="161">
        <f>+CJ37</f>
        <v/>
      </c>
      <c r="CL44" s="161">
        <f>+CK37</f>
        <v/>
      </c>
      <c r="CM44" s="161">
        <f>+CL37</f>
        <v/>
      </c>
      <c r="CN44" s="161">
        <f>+CM37</f>
        <v/>
      </c>
      <c r="CO44" s="161">
        <f>+CN37</f>
        <v/>
      </c>
      <c r="CP44" s="161">
        <f>+CO37</f>
        <v/>
      </c>
      <c r="CQ44" s="161">
        <f>+CP37</f>
        <v/>
      </c>
      <c r="CR44" s="161">
        <f>+CQ37</f>
        <v/>
      </c>
      <c r="CS44" s="161">
        <f>+CR37</f>
        <v/>
      </c>
      <c r="CT44" s="161">
        <f>+CS37</f>
        <v/>
      </c>
      <c r="CU44" s="161">
        <f>+CT37</f>
        <v/>
      </c>
      <c r="CV44" s="161">
        <f>+CU37</f>
        <v/>
      </c>
      <c r="CW44" s="161">
        <f>+CV37</f>
        <v/>
      </c>
      <c r="CX44" s="161">
        <f>+CW37</f>
        <v/>
      </c>
      <c r="CY44" s="161">
        <f>+CX37</f>
        <v/>
      </c>
      <c r="CZ44" s="161">
        <f>+CY37</f>
        <v/>
      </c>
      <c r="DA44" s="161">
        <f>+CZ37</f>
        <v/>
      </c>
      <c r="DB44" s="161">
        <f>+DA37</f>
        <v/>
      </c>
      <c r="DC44" s="161">
        <f>+DB37</f>
        <v/>
      </c>
      <c r="DD44" s="161">
        <f>+DC37</f>
        <v/>
      </c>
      <c r="DE44" s="161">
        <f>+DD37</f>
        <v/>
      </c>
      <c r="DF44" s="161">
        <f>+DE37</f>
        <v/>
      </c>
      <c r="DG44" s="161">
        <f>+DF37</f>
        <v/>
      </c>
      <c r="DH44" s="161">
        <f>+DG37</f>
        <v/>
      </c>
      <c r="DI44" s="161">
        <f>+DH37</f>
        <v/>
      </c>
      <c r="DJ44" s="161">
        <f>+DI37</f>
        <v/>
      </c>
      <c r="DK44" s="161">
        <f>+DJ37</f>
        <v/>
      </c>
      <c r="DL44" s="161">
        <f>+DK37</f>
        <v/>
      </c>
      <c r="DM44" s="161">
        <f>+DL37</f>
        <v/>
      </c>
      <c r="DN44" s="161">
        <f>+DM37</f>
        <v/>
      </c>
    </row>
    <row r="45" hidden="1" ht="13.5" customHeight="1" thickBot="1">
      <c r="B45" s="217">
        <f>+IF(B44&gt;=$C$14," ",(B44+1))</f>
        <v/>
      </c>
      <c r="C45" s="161">
        <f>+IF(B45=" ",0,C44)</f>
        <v/>
      </c>
      <c r="D45" s="161">
        <f>IF(B45=" ",0,-PPMT($F$13,B45,$C$14,$C$12))</f>
        <v/>
      </c>
      <c r="E45" s="161">
        <f>IF(B45=" ",0,-IPMT($F$13,B45,$C$14,$C$12))</f>
        <v/>
      </c>
      <c r="F45" s="218" t="n"/>
      <c r="G45" s="186" t="n"/>
      <c r="H45" s="217">
        <f>+IF(H44&gt;=$I$14," ",(H44+1))</f>
        <v/>
      </c>
      <c r="I45" s="161">
        <f>+IF(H45=" ",0,I44)</f>
        <v/>
      </c>
      <c r="J45" s="161">
        <f>IF(H45=" ",0,-PPMT($L$13,H45,$I$14,$I$12))</f>
        <v/>
      </c>
      <c r="K45" s="161">
        <f>IF(H45=" ",0,-IPMT($L$13,H45,$I$14,$I$12))</f>
        <v/>
      </c>
      <c r="L45" s="218" t="n"/>
      <c r="M45" s="186" t="n"/>
      <c r="AF45" s="161">
        <f>+IF(ISERROR(PV(#REF!,#REF!,,#REF!)),0,(PV(#REF!,#REF!,,#REF!)))</f>
        <v/>
      </c>
      <c r="AG45" s="161">
        <f>+IF(ISERROR(PV(#REF!,#REF!,,#REF!)),0,(PV(#REF!,#REF!,,#REF!)))</f>
        <v/>
      </c>
      <c r="CD45" s="192">
        <f>+CC38</f>
        <v/>
      </c>
      <c r="CE45" s="192">
        <f>+CD38</f>
        <v/>
      </c>
      <c r="CF45" s="192">
        <f>+CE38</f>
        <v/>
      </c>
      <c r="CG45" s="192">
        <f>+CF38</f>
        <v/>
      </c>
      <c r="CH45" s="192">
        <f>+CG38</f>
        <v/>
      </c>
      <c r="CI45" s="192">
        <f>+CH38</f>
        <v/>
      </c>
      <c r="CJ45" s="192">
        <f>+CI38</f>
        <v/>
      </c>
      <c r="CK45" s="192">
        <f>+CJ38</f>
        <v/>
      </c>
      <c r="CL45" s="192">
        <f>+CK38</f>
        <v/>
      </c>
      <c r="CM45" s="192">
        <f>+CL38</f>
        <v/>
      </c>
      <c r="CN45" s="192">
        <f>+CM38</f>
        <v/>
      </c>
      <c r="CO45" s="192">
        <f>+CN38</f>
        <v/>
      </c>
      <c r="CP45" s="192">
        <f>+CO38</f>
        <v/>
      </c>
      <c r="CQ45" s="192">
        <f>+CP38</f>
        <v/>
      </c>
      <c r="CR45" s="192">
        <f>+CQ38</f>
        <v/>
      </c>
      <c r="CS45" s="192">
        <f>+CR38</f>
        <v/>
      </c>
      <c r="CT45" s="192">
        <f>+CS38</f>
        <v/>
      </c>
      <c r="CU45" s="192">
        <f>+CT38</f>
        <v/>
      </c>
      <c r="CV45" s="192">
        <f>+CU38</f>
        <v/>
      </c>
      <c r="CW45" s="192">
        <f>+CV38</f>
        <v/>
      </c>
      <c r="CX45" s="192">
        <f>+CW38</f>
        <v/>
      </c>
      <c r="CY45" s="192">
        <f>+CX38</f>
        <v/>
      </c>
      <c r="CZ45" s="192">
        <f>+CY38</f>
        <v/>
      </c>
      <c r="DA45" s="192">
        <f>+CZ38</f>
        <v/>
      </c>
      <c r="DB45" s="192">
        <f>+DA38</f>
        <v/>
      </c>
      <c r="DC45" s="192">
        <f>+DB38</f>
        <v/>
      </c>
      <c r="DD45" s="192">
        <f>+DC38</f>
        <v/>
      </c>
      <c r="DE45" s="192">
        <f>+DD38</f>
        <v/>
      </c>
      <c r="DF45" s="192">
        <f>+DE38</f>
        <v/>
      </c>
      <c r="DG45" s="192">
        <f>+DF38</f>
        <v/>
      </c>
      <c r="DH45" s="192">
        <f>+DG38</f>
        <v/>
      </c>
      <c r="DI45" s="192">
        <f>+DH38</f>
        <v/>
      </c>
      <c r="DJ45" s="192">
        <f>+DI38</f>
        <v/>
      </c>
      <c r="DK45" s="192">
        <f>+DJ38</f>
        <v/>
      </c>
      <c r="DL45" s="192">
        <f>+DK38</f>
        <v/>
      </c>
      <c r="DM45" s="192">
        <f>+DL38</f>
        <v/>
      </c>
      <c r="DN45" s="192">
        <f>+DM38</f>
        <v/>
      </c>
    </row>
    <row r="46" hidden="1" ht="13.5" customHeight="1" thickTop="1">
      <c r="B46" s="217">
        <f>+IF(B45&gt;=$C$14," ",(B45+1))</f>
        <v/>
      </c>
      <c r="C46" s="161">
        <f>+IF(B46=" ",0,C45)</f>
        <v/>
      </c>
      <c r="D46" s="161">
        <f>IF(B46=" ",0,-PPMT($F$13,B46,$C$14,$C$12))</f>
        <v/>
      </c>
      <c r="E46" s="161">
        <f>IF(B46=" ",0,-IPMT($F$13,B46,$C$14,$C$12))</f>
        <v/>
      </c>
      <c r="F46" s="218" t="n"/>
      <c r="G46" s="186" t="n"/>
      <c r="H46" s="217">
        <f>+IF(H45&gt;=$I$14," ",(H45+1))</f>
        <v/>
      </c>
      <c r="I46" s="161">
        <f>+IF(H46=" ",0,I45)</f>
        <v/>
      </c>
      <c r="J46" s="161">
        <f>IF(H46=" ",0,-PPMT($L$13,H46,$I$14,$I$12))</f>
        <v/>
      </c>
      <c r="K46" s="161">
        <f>IF(H46=" ",0,-IPMT($L$13,H46,$I$14,$I$12))</f>
        <v/>
      </c>
      <c r="L46" s="218" t="n"/>
      <c r="M46" s="186" t="n"/>
      <c r="AF46" s="161">
        <f>+IF(ISERROR(PV(#REF!,#REF!,,#REF!)),0,(PV(#REF!,#REF!,,#REF!)))</f>
        <v/>
      </c>
      <c r="AG46" s="161">
        <f>+IF(ISERROR(PV(#REF!,#REF!,,#REF!)),0,(PV(#REF!,#REF!,,#REF!)))</f>
        <v/>
      </c>
      <c r="CD46" s="161">
        <f>+CC39</f>
        <v/>
      </c>
      <c r="CE46" s="161">
        <f>+CD39</f>
        <v/>
      </c>
      <c r="CF46" s="161">
        <f>+CE39</f>
        <v/>
      </c>
      <c r="CG46" s="161">
        <f>+CF39</f>
        <v/>
      </c>
      <c r="CH46" s="161">
        <f>+CG39</f>
        <v/>
      </c>
      <c r="CI46" s="161">
        <f>+CH39</f>
        <v/>
      </c>
      <c r="CJ46" s="161">
        <f>+CI39</f>
        <v/>
      </c>
      <c r="CK46" s="161">
        <f>+CJ39</f>
        <v/>
      </c>
      <c r="CL46" s="161">
        <f>+CK39</f>
        <v/>
      </c>
      <c r="CM46" s="161">
        <f>+CL39</f>
        <v/>
      </c>
      <c r="CN46" s="161">
        <f>+CM39</f>
        <v/>
      </c>
      <c r="CO46" s="161">
        <f>+CN39</f>
        <v/>
      </c>
      <c r="CP46" s="161">
        <f>+CO39</f>
        <v/>
      </c>
      <c r="CQ46" s="161">
        <f>+CP39</f>
        <v/>
      </c>
      <c r="CR46" s="161">
        <f>+CQ39</f>
        <v/>
      </c>
      <c r="CS46" s="161">
        <f>+CR39</f>
        <v/>
      </c>
      <c r="CT46" s="161">
        <f>+CS39</f>
        <v/>
      </c>
      <c r="CU46" s="161">
        <f>+CT39</f>
        <v/>
      </c>
      <c r="CV46" s="161">
        <f>+CU39</f>
        <v/>
      </c>
      <c r="CW46" s="161">
        <f>+CV39</f>
        <v/>
      </c>
      <c r="CX46" s="161">
        <f>+CW39</f>
        <v/>
      </c>
      <c r="CY46" s="161">
        <f>+CX39</f>
        <v/>
      </c>
      <c r="CZ46" s="161">
        <f>+CY39</f>
        <v/>
      </c>
      <c r="DA46" s="161">
        <f>+CZ39</f>
        <v/>
      </c>
      <c r="DB46" s="161">
        <f>+DA39</f>
        <v/>
      </c>
      <c r="DC46" s="161">
        <f>+DB39</f>
        <v/>
      </c>
      <c r="DD46" s="161">
        <f>+DC39</f>
        <v/>
      </c>
      <c r="DE46" s="161">
        <f>+DD39</f>
        <v/>
      </c>
      <c r="DF46" s="161">
        <f>+DE39</f>
        <v/>
      </c>
      <c r="DG46" s="161">
        <f>+DF39</f>
        <v/>
      </c>
      <c r="DH46" s="161">
        <f>+DG39</f>
        <v/>
      </c>
      <c r="DI46" s="161">
        <f>+DH39</f>
        <v/>
      </c>
      <c r="DJ46" s="161">
        <f>+DI39</f>
        <v/>
      </c>
      <c r="DK46" s="161">
        <f>+DJ39</f>
        <v/>
      </c>
      <c r="DL46" s="161">
        <f>+DK39</f>
        <v/>
      </c>
      <c r="DM46" s="161">
        <f>+DL39</f>
        <v/>
      </c>
      <c r="DN46" s="161">
        <f>+DM39</f>
        <v/>
      </c>
    </row>
    <row r="47" hidden="1" ht="13.5" customHeight="1" thickBot="1">
      <c r="B47" s="217">
        <f>+IF(B46&gt;=$C$14," ",(B46+1))</f>
        <v/>
      </c>
      <c r="C47" s="161">
        <f>+IF(B47=" ",0,C46)</f>
        <v/>
      </c>
      <c r="D47" s="161">
        <f>IF(B47=" ",0,-PPMT($F$13,B47,$C$14,$C$12))</f>
        <v/>
      </c>
      <c r="E47" s="161">
        <f>IF(B47=" ",0,-IPMT($F$13,B47,$C$14,$C$12))</f>
        <v/>
      </c>
      <c r="F47" s="218" t="n"/>
      <c r="G47" s="186" t="n"/>
      <c r="H47" s="217">
        <f>+IF(H46&gt;=$I$14," ",(H46+1))</f>
        <v/>
      </c>
      <c r="I47" s="161">
        <f>+IF(H47=" ",0,I46)</f>
        <v/>
      </c>
      <c r="J47" s="161">
        <f>IF(H47=" ",0,-PPMT($L$13,H47,$I$14,$I$12))</f>
        <v/>
      </c>
      <c r="K47" s="161">
        <f>IF(H47=" ",0,-IPMT($L$13,H47,$I$14,$I$12))</f>
        <v/>
      </c>
      <c r="L47" s="218" t="n"/>
      <c r="M47" s="186" t="n"/>
      <c r="AF47" s="161">
        <f>+IF(ISERROR(PV(#REF!,#REF!,,#REF!)),0,(PV(#REF!,#REF!,,#REF!)))</f>
        <v/>
      </c>
      <c r="AG47" s="161">
        <f>+IF(ISERROR(PV(#REF!,#REF!,,#REF!)),0,(PV(#REF!,#REF!,,#REF!)))</f>
        <v/>
      </c>
      <c r="CC47" s="1564" t="n">
        <v>6</v>
      </c>
      <c r="CD47" s="192">
        <f>+CC40</f>
        <v/>
      </c>
      <c r="CE47" s="192">
        <f>+CD40</f>
        <v/>
      </c>
      <c r="CF47" s="192">
        <f>+CE40</f>
        <v/>
      </c>
      <c r="CG47" s="192">
        <f>+CF40</f>
        <v/>
      </c>
      <c r="CH47" s="192">
        <f>+CG40</f>
        <v/>
      </c>
      <c r="CI47" s="192">
        <f>+CH40</f>
        <v/>
      </c>
      <c r="CJ47" s="192">
        <f>+CI40</f>
        <v/>
      </c>
      <c r="CK47" s="192">
        <f>+CJ40</f>
        <v/>
      </c>
      <c r="CL47" s="192">
        <f>+CK40</f>
        <v/>
      </c>
      <c r="CM47" s="192">
        <f>+CL40</f>
        <v/>
      </c>
      <c r="CN47" s="192">
        <f>+CM40</f>
        <v/>
      </c>
      <c r="CO47" s="192">
        <f>+CN40</f>
        <v/>
      </c>
      <c r="CP47" s="192">
        <f>+CO40</f>
        <v/>
      </c>
      <c r="CQ47" s="192">
        <f>+CP40</f>
        <v/>
      </c>
      <c r="CR47" s="192">
        <f>+CQ40</f>
        <v/>
      </c>
      <c r="CS47" s="192">
        <f>+CR40</f>
        <v/>
      </c>
      <c r="CT47" s="192">
        <f>+CS40</f>
        <v/>
      </c>
      <c r="CU47" s="192">
        <f>+CT40</f>
        <v/>
      </c>
      <c r="CV47" s="192">
        <f>+CU40</f>
        <v/>
      </c>
      <c r="CW47" s="192">
        <f>+CV40</f>
        <v/>
      </c>
      <c r="CX47" s="192">
        <f>+CW40</f>
        <v/>
      </c>
      <c r="CY47" s="192">
        <f>+CX40</f>
        <v/>
      </c>
      <c r="CZ47" s="192">
        <f>+CY40</f>
        <v/>
      </c>
      <c r="DA47" s="192">
        <f>+CZ40</f>
        <v/>
      </c>
      <c r="DB47" s="192">
        <f>+DA40</f>
        <v/>
      </c>
      <c r="DC47" s="192">
        <f>+DB40</f>
        <v/>
      </c>
      <c r="DD47" s="192">
        <f>+DC40</f>
        <v/>
      </c>
      <c r="DE47" s="192">
        <f>+DD40</f>
        <v/>
      </c>
      <c r="DF47" s="192">
        <f>+DE40</f>
        <v/>
      </c>
      <c r="DG47" s="192">
        <f>+DF40</f>
        <v/>
      </c>
      <c r="DH47" s="192">
        <f>+DG40</f>
        <v/>
      </c>
      <c r="DI47" s="192">
        <f>+DH40</f>
        <v/>
      </c>
      <c r="DJ47" s="192">
        <f>+DI40</f>
        <v/>
      </c>
      <c r="DK47" s="192">
        <f>+DJ40</f>
        <v/>
      </c>
      <c r="DL47" s="192">
        <f>+DK40</f>
        <v/>
      </c>
      <c r="DM47" s="192">
        <f>+DL40</f>
        <v/>
      </c>
      <c r="DN47" s="192">
        <f>+DM40</f>
        <v/>
      </c>
    </row>
    <row r="48" hidden="1" ht="13.5" customHeight="1" thickTop="1">
      <c r="B48" s="217">
        <f>+IF(B47&gt;=$C$14," ",(B47+1))</f>
        <v/>
      </c>
      <c r="C48" s="161">
        <f>+IF(B48=" ",0,C47)</f>
        <v/>
      </c>
      <c r="D48" s="161">
        <f>IF(B48=" ",0,-PPMT($F$13,B48,$C$14,$C$12))</f>
        <v/>
      </c>
      <c r="E48" s="161">
        <f>IF(B48=" ",0,-IPMT($F$13,B48,$C$14,$C$12))</f>
        <v/>
      </c>
      <c r="F48" s="218" t="n"/>
      <c r="G48" s="186" t="n"/>
      <c r="H48" s="217">
        <f>+IF(H47&gt;=$I$14," ",(H47+1))</f>
        <v/>
      </c>
      <c r="I48" s="161">
        <f>+IF(H48=" ",0,I47)</f>
        <v/>
      </c>
      <c r="J48" s="161">
        <f>IF(H48=" ",0,-PPMT($L$13,H48,$I$14,$I$12))</f>
        <v/>
      </c>
      <c r="K48" s="161">
        <f>IF(H48=" ",0,-IPMT($L$13,H48,$I$14,$I$12))</f>
        <v/>
      </c>
      <c r="L48" s="218" t="n"/>
      <c r="M48" s="186" t="n"/>
      <c r="AF48" s="161">
        <f>+IF(ISERROR(PV(#REF!,#REF!,,#REF!)),0,(PV(#REF!,#REF!,,#REF!)))</f>
        <v/>
      </c>
      <c r="AG48" s="161">
        <f>+IF(ISERROR(PV(#REF!,#REF!,,#REF!)),0,(PV(#REF!,#REF!,,#REF!)))</f>
        <v/>
      </c>
      <c r="CD48" s="161">
        <f>+CC41</f>
        <v/>
      </c>
      <c r="CE48" s="161">
        <f>+CD41</f>
        <v/>
      </c>
      <c r="CF48" s="161">
        <f>+CE41</f>
        <v/>
      </c>
      <c r="CG48" s="161">
        <f>+CF41</f>
        <v/>
      </c>
      <c r="CH48" s="161">
        <f>+CG41</f>
        <v/>
      </c>
      <c r="CI48" s="161">
        <f>+CH41</f>
        <v/>
      </c>
      <c r="CJ48" s="161">
        <f>+CI41</f>
        <v/>
      </c>
      <c r="CK48" s="161">
        <f>+CJ41</f>
        <v/>
      </c>
      <c r="CL48" s="161">
        <f>+CK41</f>
        <v/>
      </c>
      <c r="CM48" s="161">
        <f>+CL41</f>
        <v/>
      </c>
      <c r="CN48" s="161">
        <f>+CM41</f>
        <v/>
      </c>
      <c r="CO48" s="161">
        <f>+CN41</f>
        <v/>
      </c>
      <c r="CP48" s="161">
        <f>+CO41</f>
        <v/>
      </c>
      <c r="CQ48" s="161">
        <f>+CP41</f>
        <v/>
      </c>
      <c r="CR48" s="161">
        <f>+CQ41</f>
        <v/>
      </c>
      <c r="CS48" s="161">
        <f>+CR41</f>
        <v/>
      </c>
      <c r="CT48" s="161">
        <f>+CS41</f>
        <v/>
      </c>
      <c r="CU48" s="161">
        <f>+CT41</f>
        <v/>
      </c>
      <c r="CV48" s="161">
        <f>+CU41</f>
        <v/>
      </c>
      <c r="CW48" s="161">
        <f>+CV41</f>
        <v/>
      </c>
      <c r="CX48" s="161">
        <f>+CW41</f>
        <v/>
      </c>
      <c r="CY48" s="161">
        <f>+CX41</f>
        <v/>
      </c>
      <c r="CZ48" s="161">
        <f>+CY41</f>
        <v/>
      </c>
      <c r="DA48" s="161">
        <f>+CZ41</f>
        <v/>
      </c>
      <c r="DB48" s="161">
        <f>+DA41</f>
        <v/>
      </c>
      <c r="DC48" s="161">
        <f>+DB41</f>
        <v/>
      </c>
      <c r="DD48" s="161">
        <f>+DC41</f>
        <v/>
      </c>
      <c r="DE48" s="161">
        <f>+DD41</f>
        <v/>
      </c>
      <c r="DF48" s="161">
        <f>+DE41</f>
        <v/>
      </c>
      <c r="DG48" s="161">
        <f>+DF41</f>
        <v/>
      </c>
      <c r="DH48" s="161">
        <f>+DG41</f>
        <v/>
      </c>
      <c r="DI48" s="161">
        <f>+DH41</f>
        <v/>
      </c>
      <c r="DJ48" s="161">
        <f>+DI41</f>
        <v/>
      </c>
      <c r="DK48" s="161">
        <f>+DJ41</f>
        <v/>
      </c>
      <c r="DL48" s="161">
        <f>+DK41</f>
        <v/>
      </c>
      <c r="DM48" s="161">
        <f>+DL41</f>
        <v/>
      </c>
      <c r="DN48" s="161">
        <f>+DM41</f>
        <v/>
      </c>
    </row>
    <row r="49" hidden="1">
      <c r="B49" s="217">
        <f>+IF(B48&gt;=$C$14," ",(B48+1))</f>
        <v/>
      </c>
      <c r="C49" s="161">
        <f>+IF(B49=" ",0,C48)</f>
        <v/>
      </c>
      <c r="D49" s="161">
        <f>IF(B49=" ",0,-PPMT($F$13,B49,$C$14,$C$12))</f>
        <v/>
      </c>
      <c r="E49" s="161">
        <f>IF(B49=" ",0,-IPMT($F$13,B49,$C$14,$C$12))</f>
        <v/>
      </c>
      <c r="F49" s="218" t="n"/>
      <c r="G49" s="186" t="n"/>
      <c r="H49" s="217">
        <f>+IF(H48&gt;=$I$14," ",(H48+1))</f>
        <v/>
      </c>
      <c r="I49" s="161">
        <f>+IF(H49=" ",0,I48)</f>
        <v/>
      </c>
      <c r="J49" s="161">
        <f>IF(H49=" ",0,-PPMT($L$13,H49,$I$14,$I$12))</f>
        <v/>
      </c>
      <c r="K49" s="161">
        <f>IF(H49=" ",0,-IPMT($L$13,H49,$I$14,$I$12))</f>
        <v/>
      </c>
      <c r="L49" s="218" t="n"/>
      <c r="M49" s="186" t="n"/>
      <c r="AF49" s="161">
        <f>+IF(ISERROR(PV(#REF!,#REF!,,#REF!)),0,(PV(#REF!,#REF!,,#REF!)))</f>
        <v/>
      </c>
      <c r="AG49" s="161">
        <f>+IF(ISERROR(PV(#REF!,#REF!,,#REF!)),0,(PV(#REF!,#REF!,,#REF!)))</f>
        <v/>
      </c>
    </row>
    <row r="50" hidden="1">
      <c r="B50" s="217">
        <f>+IF(B49&gt;=$C$14," ",(B49+1))</f>
        <v/>
      </c>
      <c r="C50" s="161">
        <f>+IF(B50=" ",0,C49)</f>
        <v/>
      </c>
      <c r="D50" s="161">
        <f>IF(B50=" ",0,-PPMT($F$13,B50,$C$14,$C$12))</f>
        <v/>
      </c>
      <c r="E50" s="161">
        <f>IF(B50=" ",0,-IPMT($F$13,B50,$C$14,$C$12))</f>
        <v/>
      </c>
      <c r="F50" s="218" t="n"/>
      <c r="G50" s="186" t="n"/>
      <c r="H50" s="217">
        <f>+IF(H49&gt;=$I$14," ",(H49+1))</f>
        <v/>
      </c>
      <c r="I50" s="161">
        <f>+IF(H50=" ",0,I49)</f>
        <v/>
      </c>
      <c r="J50" s="161">
        <f>IF(H50=" ",0,-PPMT($L$13,H50,$I$14,$I$12))</f>
        <v/>
      </c>
      <c r="K50" s="161">
        <f>IF(H50=" ",0,-IPMT($L$13,H50,$I$14,$I$12))</f>
        <v/>
      </c>
      <c r="L50" s="218" t="n"/>
      <c r="M50" s="186" t="n"/>
      <c r="AF50" s="161">
        <f>+IF(ISERROR(PV(#REF!,#REF!,,#REF!)),0,(PV(#REF!,#REF!,,#REF!)))</f>
        <v/>
      </c>
      <c r="AG50" s="161">
        <f>+IF(ISERROR(PV(#REF!,#REF!,,#REF!)),0,(PV(#REF!,#REF!,,#REF!)))</f>
        <v/>
      </c>
      <c r="CE50" s="161">
        <f>+CE10</f>
        <v/>
      </c>
      <c r="CF50" s="161">
        <f>+CF10</f>
        <v/>
      </c>
      <c r="CG50" s="161">
        <f>+CG10</f>
        <v/>
      </c>
      <c r="CH50" s="161">
        <f>+CH10</f>
        <v/>
      </c>
      <c r="CI50" s="161">
        <f>+CI10</f>
        <v/>
      </c>
      <c r="CJ50" s="161">
        <f>+CJ10</f>
        <v/>
      </c>
      <c r="CK50" s="161">
        <f>+CK10</f>
        <v/>
      </c>
      <c r="CL50" s="161">
        <f>+CL10</f>
        <v/>
      </c>
      <c r="CM50" s="161">
        <f>+CM10</f>
        <v/>
      </c>
      <c r="CN50" s="161">
        <f>+CN10</f>
        <v/>
      </c>
      <c r="CO50" s="161">
        <f>+CO10</f>
        <v/>
      </c>
      <c r="CP50" s="161">
        <f>+CP10</f>
        <v/>
      </c>
      <c r="CQ50" s="161">
        <f>+CQ10</f>
        <v/>
      </c>
      <c r="CR50" s="161">
        <f>+CR10</f>
        <v/>
      </c>
      <c r="CS50" s="161">
        <f>+CS10</f>
        <v/>
      </c>
      <c r="CT50" s="161">
        <f>+CT10</f>
        <v/>
      </c>
      <c r="CU50" s="161">
        <f>+CU10</f>
        <v/>
      </c>
      <c r="CV50" s="161">
        <f>+CV10</f>
        <v/>
      </c>
      <c r="CW50" s="161">
        <f>+CW10</f>
        <v/>
      </c>
      <c r="CX50" s="161">
        <f>+CX10</f>
        <v/>
      </c>
      <c r="CY50" s="161">
        <f>+CY10</f>
        <v/>
      </c>
      <c r="CZ50" s="161">
        <f>+CZ10</f>
        <v/>
      </c>
      <c r="DA50" s="161">
        <f>+DA10</f>
        <v/>
      </c>
      <c r="DB50" s="161">
        <f>+DB10</f>
        <v/>
      </c>
      <c r="DC50" s="161">
        <f>+DC10</f>
        <v/>
      </c>
      <c r="DD50" s="161">
        <f>+DD10</f>
        <v/>
      </c>
      <c r="DE50" s="161">
        <f>+DE10</f>
        <v/>
      </c>
      <c r="DF50" s="161">
        <f>+DF10</f>
        <v/>
      </c>
      <c r="DG50" s="161">
        <f>+DG10</f>
        <v/>
      </c>
      <c r="DH50" s="161">
        <f>+DH10</f>
        <v/>
      </c>
      <c r="DI50" s="161">
        <f>+DI10</f>
        <v/>
      </c>
      <c r="DJ50" s="161">
        <f>+DJ10</f>
        <v/>
      </c>
      <c r="DK50" s="161">
        <f>+DK10</f>
        <v/>
      </c>
      <c r="DL50" s="161">
        <f>+DL10</f>
        <v/>
      </c>
      <c r="DM50" s="161">
        <f>+DM10</f>
        <v/>
      </c>
      <c r="DN50" s="161">
        <f>+DN10</f>
        <v/>
      </c>
      <c r="DO50" s="161">
        <f>+DO10</f>
        <v/>
      </c>
    </row>
    <row r="51" hidden="1">
      <c r="B51" s="217">
        <f>+IF(B50&gt;=$C$14," ",(B50+1))</f>
        <v/>
      </c>
      <c r="C51" s="161">
        <f>+IF(B51=" ",0,C50)</f>
        <v/>
      </c>
      <c r="D51" s="161">
        <f>IF(B51=" ",0,-PPMT($F$13,B51,$C$14,$C$12))</f>
        <v/>
      </c>
      <c r="E51" s="161">
        <f>IF(B51=" ",0,-IPMT($F$13,B51,$C$14,$C$12))</f>
        <v/>
      </c>
      <c r="F51" s="218" t="n"/>
      <c r="G51" s="186" t="n"/>
      <c r="H51" s="217">
        <f>+IF(H50&gt;=$I$14," ",(H50+1))</f>
        <v/>
      </c>
      <c r="I51" s="161">
        <f>+IF(H51=" ",0,I50)</f>
        <v/>
      </c>
      <c r="J51" s="161">
        <f>IF(H51=" ",0,-PPMT($L$13,H51,$I$14,$I$12))</f>
        <v/>
      </c>
      <c r="K51" s="161">
        <f>IF(H51=" ",0,-IPMT($L$13,H51,$I$14,$I$12))</f>
        <v/>
      </c>
      <c r="L51" s="218" t="n"/>
      <c r="M51" s="186" t="n"/>
      <c r="AF51" s="161">
        <f>+IF(ISERROR(PV(#REF!,#REF!,,#REF!)),0,(PV(#REF!,#REF!,,#REF!)))</f>
        <v/>
      </c>
      <c r="AG51" s="161">
        <f>+IF(ISERROR(PV(#REF!,#REF!,,#REF!)),0,(PV(#REF!,#REF!,,#REF!)))</f>
        <v/>
      </c>
      <c r="CE51" s="161">
        <f>+CE11</f>
        <v/>
      </c>
      <c r="CF51" s="161">
        <f>+CF11</f>
        <v/>
      </c>
      <c r="CG51" s="161">
        <f>+CG11</f>
        <v/>
      </c>
      <c r="CH51" s="161">
        <f>+CH11</f>
        <v/>
      </c>
      <c r="CI51" s="161">
        <f>+CI11</f>
        <v/>
      </c>
      <c r="CJ51" s="161">
        <f>+CJ11</f>
        <v/>
      </c>
      <c r="CK51" s="161">
        <f>+CK11</f>
        <v/>
      </c>
      <c r="CL51" s="161">
        <f>+CL11</f>
        <v/>
      </c>
      <c r="CM51" s="161">
        <f>+CM11</f>
        <v/>
      </c>
      <c r="CN51" s="161">
        <f>+CN11</f>
        <v/>
      </c>
      <c r="CO51" s="161">
        <f>+CO11</f>
        <v/>
      </c>
      <c r="CP51" s="161">
        <f>+CP11</f>
        <v/>
      </c>
      <c r="CQ51" s="161">
        <f>+CQ11</f>
        <v/>
      </c>
      <c r="CR51" s="161">
        <f>+CR11</f>
        <v/>
      </c>
      <c r="CS51" s="161">
        <f>+CS11</f>
        <v/>
      </c>
      <c r="CT51" s="161">
        <f>+CT11</f>
        <v/>
      </c>
      <c r="CU51" s="161">
        <f>+CU11</f>
        <v/>
      </c>
      <c r="CV51" s="161">
        <f>+CV11</f>
        <v/>
      </c>
      <c r="CW51" s="161">
        <f>+CW11</f>
        <v/>
      </c>
      <c r="CX51" s="161">
        <f>+CX11</f>
        <v/>
      </c>
      <c r="CY51" s="161">
        <f>+CY11</f>
        <v/>
      </c>
      <c r="CZ51" s="161">
        <f>+CZ11</f>
        <v/>
      </c>
      <c r="DA51" s="161">
        <f>+DA11</f>
        <v/>
      </c>
      <c r="DB51" s="161">
        <f>+DB11</f>
        <v/>
      </c>
      <c r="DC51" s="161">
        <f>+DC11</f>
        <v/>
      </c>
      <c r="DD51" s="161">
        <f>+DD11</f>
        <v/>
      </c>
      <c r="DE51" s="161">
        <f>+DE11</f>
        <v/>
      </c>
      <c r="DF51" s="161">
        <f>+DF11</f>
        <v/>
      </c>
      <c r="DG51" s="161">
        <f>+DG11</f>
        <v/>
      </c>
      <c r="DH51" s="161">
        <f>+DH11</f>
        <v/>
      </c>
      <c r="DI51" s="161">
        <f>+DI11</f>
        <v/>
      </c>
      <c r="DJ51" s="161">
        <f>+DJ11</f>
        <v/>
      </c>
      <c r="DK51" s="161">
        <f>+DK11</f>
        <v/>
      </c>
      <c r="DL51" s="161">
        <f>+DL11</f>
        <v/>
      </c>
      <c r="DM51" s="161">
        <f>+DM11</f>
        <v/>
      </c>
      <c r="DN51" s="161">
        <f>+DN11</f>
        <v/>
      </c>
      <c r="DO51" s="161">
        <f>+DO11</f>
        <v/>
      </c>
    </row>
    <row r="52" hidden="1" ht="13.5" customHeight="1" thickBot="1">
      <c r="B52" s="217">
        <f>+IF(B51&gt;=$C$14," ",(B51+1))</f>
        <v/>
      </c>
      <c r="C52" s="161">
        <f>+IF(B52=" ",0,C51)</f>
        <v/>
      </c>
      <c r="D52" s="161">
        <f>IF(B52=" ",0,-PPMT($F$13,B52,$C$14,$C$12))</f>
        <v/>
      </c>
      <c r="E52" s="161">
        <f>IF(B52=" ",0,-IPMT($F$13,B52,$C$14,$C$12))</f>
        <v/>
      </c>
      <c r="F52" s="218" t="n"/>
      <c r="G52" s="186" t="n"/>
      <c r="H52" s="217">
        <f>+IF(H51&gt;=$I$14," ",(H51+1))</f>
        <v/>
      </c>
      <c r="I52" s="161">
        <f>+IF(H52=" ",0,I51)</f>
        <v/>
      </c>
      <c r="J52" s="161">
        <f>IF(H52=" ",0,-PPMT($L$13,H52,$I$14,$I$12))</f>
        <v/>
      </c>
      <c r="K52" s="161">
        <f>IF(H52=" ",0,-IPMT($L$13,H52,$I$14,$I$12))</f>
        <v/>
      </c>
      <c r="L52" s="218" t="n"/>
      <c r="M52" s="186" t="n"/>
      <c r="AF52" s="161">
        <f>+IF(ISERROR(PV(#REF!,#REF!,,#REF!)),0,(PV(#REF!,#REF!,,#REF!)))</f>
        <v/>
      </c>
      <c r="AG52" s="161">
        <f>+IF(ISERROR(PV(#REF!,#REF!,,#REF!)),0,(PV(#REF!,#REF!,,#REF!)))</f>
        <v/>
      </c>
      <c r="CE52" s="192">
        <f>+CE12</f>
        <v/>
      </c>
      <c r="CF52" s="192">
        <f>+CF12</f>
        <v/>
      </c>
      <c r="CG52" s="192">
        <f>+CG12</f>
        <v/>
      </c>
      <c r="CH52" s="192">
        <f>+CH12</f>
        <v/>
      </c>
      <c r="CI52" s="192">
        <f>+CI12</f>
        <v/>
      </c>
      <c r="CJ52" s="192">
        <f>+CJ12</f>
        <v/>
      </c>
      <c r="CK52" s="192">
        <f>+CK12</f>
        <v/>
      </c>
      <c r="CL52" s="192">
        <f>+CL12</f>
        <v/>
      </c>
      <c r="CM52" s="192">
        <f>+CM12</f>
        <v/>
      </c>
      <c r="CN52" s="192">
        <f>+CN12</f>
        <v/>
      </c>
      <c r="CO52" s="192">
        <f>+CO12</f>
        <v/>
      </c>
      <c r="CP52" s="192">
        <f>+CP12</f>
        <v/>
      </c>
      <c r="CQ52" s="192">
        <f>+CQ12</f>
        <v/>
      </c>
      <c r="CR52" s="192">
        <f>+CR12</f>
        <v/>
      </c>
      <c r="CS52" s="192">
        <f>+CS12</f>
        <v/>
      </c>
      <c r="CT52" s="192">
        <f>+CT12</f>
        <v/>
      </c>
      <c r="CU52" s="192">
        <f>+CU12</f>
        <v/>
      </c>
      <c r="CV52" s="192">
        <f>+CV12</f>
        <v/>
      </c>
      <c r="CW52" s="192">
        <f>+CW12</f>
        <v/>
      </c>
      <c r="CX52" s="192">
        <f>+CX12</f>
        <v/>
      </c>
      <c r="CY52" s="192">
        <f>+CY12</f>
        <v/>
      </c>
      <c r="CZ52" s="192">
        <f>+CZ12</f>
        <v/>
      </c>
      <c r="DA52" s="192">
        <f>+DA12</f>
        <v/>
      </c>
      <c r="DB52" s="192">
        <f>+DB12</f>
        <v/>
      </c>
      <c r="DC52" s="192">
        <f>+DC12</f>
        <v/>
      </c>
      <c r="DD52" s="192">
        <f>+DD12</f>
        <v/>
      </c>
      <c r="DE52" s="192">
        <f>+DE12</f>
        <v/>
      </c>
      <c r="DF52" s="192">
        <f>+DF12</f>
        <v/>
      </c>
      <c r="DG52" s="192">
        <f>+DG12</f>
        <v/>
      </c>
      <c r="DH52" s="192">
        <f>+DH12</f>
        <v/>
      </c>
      <c r="DI52" s="192">
        <f>+DI12</f>
        <v/>
      </c>
      <c r="DJ52" s="192">
        <f>+DJ12</f>
        <v/>
      </c>
      <c r="DK52" s="192">
        <f>+DK12</f>
        <v/>
      </c>
      <c r="DL52" s="192">
        <f>+DL12</f>
        <v/>
      </c>
      <c r="DM52" s="192">
        <f>+DM12</f>
        <v/>
      </c>
      <c r="DN52" s="192">
        <f>+DN12</f>
        <v/>
      </c>
      <c r="DO52" s="192">
        <f>+DO12</f>
        <v/>
      </c>
    </row>
    <row r="53" hidden="1" ht="13.5" customHeight="1" thickTop="1">
      <c r="B53" s="217">
        <f>+IF(B52&gt;=$C$14," ",(B52+1))</f>
        <v/>
      </c>
      <c r="C53" s="161">
        <f>+IF(B53=" ",0,C52)</f>
        <v/>
      </c>
      <c r="D53" s="161">
        <f>IF(B53=" ",0,-PPMT($F$13,B53,$C$14,$C$12))</f>
        <v/>
      </c>
      <c r="E53" s="161">
        <f>IF(B53=" ",0,-IPMT($F$13,B53,$C$14,$C$12))</f>
        <v/>
      </c>
      <c r="F53" s="218" t="n"/>
      <c r="G53" s="186" t="n"/>
      <c r="H53" s="217">
        <f>+IF(H52&gt;=$I$14," ",(H52+1))</f>
        <v/>
      </c>
      <c r="I53" s="161">
        <f>+IF(H53=" ",0,I52)</f>
        <v/>
      </c>
      <c r="J53" s="161">
        <f>IF(H53=" ",0,-PPMT($L$13,H53,$I$14,$I$12))</f>
        <v/>
      </c>
      <c r="K53" s="161">
        <f>IF(H53=" ",0,-IPMT($L$13,H53,$I$14,$I$12))</f>
        <v/>
      </c>
      <c r="L53" s="218" t="n"/>
      <c r="M53" s="186" t="n"/>
      <c r="AF53" s="161">
        <f>+IF(ISERROR(PV(#REF!,#REF!,,#REF!)),0,(PV(#REF!,#REF!,,#REF!)))</f>
        <v/>
      </c>
      <c r="AG53" s="161">
        <f>+IF(ISERROR(PV(#REF!,#REF!,,#REF!)),0,(PV(#REF!,#REF!,,#REF!)))</f>
        <v/>
      </c>
      <c r="CE53" s="161">
        <f>+CE13</f>
        <v/>
      </c>
      <c r="CF53" s="161">
        <f>+CF13</f>
        <v/>
      </c>
      <c r="CG53" s="161">
        <f>+CG13</f>
        <v/>
      </c>
      <c r="CH53" s="161">
        <f>+CH13</f>
        <v/>
      </c>
      <c r="CI53" s="161">
        <f>+CI13</f>
        <v/>
      </c>
      <c r="CJ53" s="161">
        <f>+CJ13</f>
        <v/>
      </c>
      <c r="CK53" s="161">
        <f>+CK13</f>
        <v/>
      </c>
      <c r="CL53" s="161">
        <f>+CL13</f>
        <v/>
      </c>
      <c r="CM53" s="161">
        <f>+CM13</f>
        <v/>
      </c>
      <c r="CN53" s="161">
        <f>+CN13</f>
        <v/>
      </c>
      <c r="CO53" s="161">
        <f>+CO13</f>
        <v/>
      </c>
      <c r="CP53" s="161">
        <f>+CP13</f>
        <v/>
      </c>
      <c r="CQ53" s="161">
        <f>+CQ13</f>
        <v/>
      </c>
      <c r="CR53" s="161">
        <f>+CR13</f>
        <v/>
      </c>
      <c r="CS53" s="161">
        <f>+CS13</f>
        <v/>
      </c>
      <c r="CT53" s="161">
        <f>+CT13</f>
        <v/>
      </c>
      <c r="CU53" s="161">
        <f>+CU13</f>
        <v/>
      </c>
      <c r="CV53" s="161">
        <f>+CV13</f>
        <v/>
      </c>
      <c r="CW53" s="161">
        <f>+CW13</f>
        <v/>
      </c>
      <c r="CX53" s="161">
        <f>+CX13</f>
        <v/>
      </c>
      <c r="CY53" s="161">
        <f>+CY13</f>
        <v/>
      </c>
      <c r="CZ53" s="161">
        <f>+CZ13</f>
        <v/>
      </c>
      <c r="DA53" s="161">
        <f>+DA13</f>
        <v/>
      </c>
      <c r="DB53" s="161">
        <f>+DB13</f>
        <v/>
      </c>
      <c r="DC53" s="161">
        <f>+DC13</f>
        <v/>
      </c>
      <c r="DD53" s="161">
        <f>+DD13</f>
        <v/>
      </c>
      <c r="DE53" s="161">
        <f>+DE13</f>
        <v/>
      </c>
      <c r="DF53" s="161">
        <f>+DF13</f>
        <v/>
      </c>
      <c r="DG53" s="161">
        <f>+DG13</f>
        <v/>
      </c>
      <c r="DH53" s="161">
        <f>+DH13</f>
        <v/>
      </c>
      <c r="DI53" s="161">
        <f>+DI13</f>
        <v/>
      </c>
      <c r="DJ53" s="161">
        <f>+DJ13</f>
        <v/>
      </c>
      <c r="DK53" s="161">
        <f>+DK13</f>
        <v/>
      </c>
      <c r="DL53" s="161">
        <f>+DL13</f>
        <v/>
      </c>
      <c r="DM53" s="161">
        <f>+DM13</f>
        <v/>
      </c>
      <c r="DN53" s="161">
        <f>+DN13</f>
        <v/>
      </c>
      <c r="DO53" s="161">
        <f>+DO13</f>
        <v/>
      </c>
    </row>
    <row r="54" hidden="1" ht="13.5" customHeight="1" thickBot="1">
      <c r="B54" s="217">
        <f>+IF(B53&gt;=$C$14," ",(B53+1))</f>
        <v/>
      </c>
      <c r="C54" s="161">
        <f>+IF(B54=" ",0,C53)</f>
        <v/>
      </c>
      <c r="D54" s="161">
        <f>IF(B54=" ",0,-PPMT($F$13,B54,$C$14,$C$12))</f>
        <v/>
      </c>
      <c r="E54" s="161">
        <f>IF(B54=" ",0,-IPMT($F$13,B54,$C$14,$C$12))</f>
        <v/>
      </c>
      <c r="F54" s="218" t="n"/>
      <c r="G54" s="186" t="n"/>
      <c r="H54" s="217">
        <f>+IF(H53&gt;=$I$14," ",(H53+1))</f>
        <v/>
      </c>
      <c r="I54" s="161">
        <f>+IF(H54=" ",0,I53)</f>
        <v/>
      </c>
      <c r="J54" s="161">
        <f>IF(H54=" ",0,-PPMT($L$13,H54,$I$14,$I$12))</f>
        <v/>
      </c>
      <c r="K54" s="161">
        <f>IF(H54=" ",0,-IPMT($L$13,H54,$I$14,$I$12))</f>
        <v/>
      </c>
      <c r="L54" s="218" t="n"/>
      <c r="M54" s="186" t="n"/>
      <c r="AF54" s="161">
        <f>+IF(ISERROR(PV(#REF!,#REF!,,#REF!)),0,(PV(#REF!,#REF!,,#REF!)))</f>
        <v/>
      </c>
      <c r="AG54" s="161">
        <f>+IF(ISERROR(PV(#REF!,#REF!,,#REF!)),0,(PV(#REF!,#REF!,,#REF!)))</f>
        <v/>
      </c>
      <c r="CD54" s="1564" t="n">
        <v>7</v>
      </c>
      <c r="CE54" s="192">
        <f>+BY14</f>
        <v/>
      </c>
      <c r="CF54" s="192">
        <f>+BZ14</f>
        <v/>
      </c>
      <c r="CG54" s="192">
        <f>+CA14</f>
        <v/>
      </c>
      <c r="CH54" s="192">
        <f>+CB14</f>
        <v/>
      </c>
      <c r="CI54" s="192">
        <f>+CC14</f>
        <v/>
      </c>
      <c r="CJ54" s="192">
        <f>+CD14</f>
        <v/>
      </c>
      <c r="CK54" s="192">
        <f>+CE14</f>
        <v/>
      </c>
      <c r="CL54" s="192">
        <f>+CF14</f>
        <v/>
      </c>
      <c r="CM54" s="192">
        <f>+CG14</f>
        <v/>
      </c>
      <c r="CN54" s="192">
        <f>+CH14</f>
        <v/>
      </c>
      <c r="CO54" s="192">
        <f>+CI14</f>
        <v/>
      </c>
      <c r="CP54" s="192">
        <f>+CJ14</f>
        <v/>
      </c>
      <c r="CQ54" s="192">
        <f>+CK14</f>
        <v/>
      </c>
      <c r="CR54" s="192">
        <f>+CL14</f>
        <v/>
      </c>
      <c r="CS54" s="192">
        <f>+CM14</f>
        <v/>
      </c>
      <c r="CT54" s="192">
        <f>+CN14</f>
        <v/>
      </c>
      <c r="CU54" s="192">
        <f>+CO14</f>
        <v/>
      </c>
      <c r="CV54" s="192">
        <f>+CP14</f>
        <v/>
      </c>
      <c r="CW54" s="192">
        <f>+CQ14</f>
        <v/>
      </c>
      <c r="CX54" s="192">
        <f>+CR14</f>
        <v/>
      </c>
      <c r="CY54" s="192">
        <f>+CS14</f>
        <v/>
      </c>
      <c r="CZ54" s="192">
        <f>+CT14</f>
        <v/>
      </c>
      <c r="DA54" s="192">
        <f>+CU14</f>
        <v/>
      </c>
      <c r="DB54" s="192">
        <f>+CV14</f>
        <v/>
      </c>
      <c r="DC54" s="192">
        <f>+CW14</f>
        <v/>
      </c>
      <c r="DD54" s="192">
        <f>+CX14</f>
        <v/>
      </c>
      <c r="DE54" s="192">
        <f>+CY14</f>
        <v/>
      </c>
      <c r="DF54" s="192">
        <f>+CZ14</f>
        <v/>
      </c>
      <c r="DG54" s="192">
        <f>+DA14</f>
        <v/>
      </c>
      <c r="DH54" s="192">
        <f>+DB14</f>
        <v/>
      </c>
      <c r="DI54" s="192">
        <f>+DC14</f>
        <v/>
      </c>
      <c r="DJ54" s="192">
        <f>+DD14</f>
        <v/>
      </c>
      <c r="DK54" s="192">
        <f>+DE14</f>
        <v/>
      </c>
      <c r="DL54" s="192">
        <f>+DF14</f>
        <v/>
      </c>
      <c r="DM54" s="192">
        <f>+DG14</f>
        <v/>
      </c>
      <c r="DN54" s="192">
        <f>+DH14</f>
        <v/>
      </c>
      <c r="DO54" s="192">
        <f>+DI14</f>
        <v/>
      </c>
    </row>
    <row r="55" hidden="1" ht="13.5" customHeight="1" thickTop="1">
      <c r="B55" s="217">
        <f>+IF(B54&gt;=$C$14," ",(B54+1))</f>
        <v/>
      </c>
      <c r="C55" s="161">
        <f>+IF(B55=" ",0,C54)</f>
        <v/>
      </c>
      <c r="D55" s="161">
        <f>IF(B55=" ",0,-PPMT($F$13,B55,$C$14,$C$12))</f>
        <v/>
      </c>
      <c r="E55" s="161">
        <f>IF(B55=" ",0,-IPMT($F$13,B55,$C$14,$C$12))</f>
        <v/>
      </c>
      <c r="F55" s="218" t="n"/>
      <c r="G55" s="186" t="n"/>
      <c r="H55" s="217">
        <f>+IF(H54&gt;=$I$14," ",(H54+1))</f>
        <v/>
      </c>
      <c r="I55" s="161">
        <f>+IF(H55=" ",0,I54)</f>
        <v/>
      </c>
      <c r="J55" s="161">
        <f>IF(H55=" ",0,-PPMT($L$13,H55,$I$14,$I$12))</f>
        <v/>
      </c>
      <c r="K55" s="161">
        <f>IF(H55=" ",0,-IPMT($L$13,H55,$I$14,$I$12))</f>
        <v/>
      </c>
      <c r="L55" s="218" t="n"/>
      <c r="M55" s="186" t="n"/>
      <c r="AF55" s="161">
        <f>+IF(ISERROR(PV(#REF!,#REF!,,#REF!)),0,(PV(#REF!,#REF!,,#REF!)))</f>
        <v/>
      </c>
      <c r="AG55" s="161">
        <f>+IF(ISERROR(PV(#REF!,#REF!,,#REF!)),0,(PV(#REF!,#REF!,,#REF!)))</f>
        <v/>
      </c>
      <c r="CE55" s="161">
        <f>+BY15</f>
        <v/>
      </c>
      <c r="CF55" s="161">
        <f>+BZ15</f>
        <v/>
      </c>
      <c r="CG55" s="161">
        <f>+CA15</f>
        <v/>
      </c>
      <c r="CH55" s="161">
        <f>+CB15</f>
        <v/>
      </c>
      <c r="CI55" s="161">
        <f>+CC15</f>
        <v/>
      </c>
      <c r="CJ55" s="161">
        <f>+CD15</f>
        <v/>
      </c>
      <c r="CK55" s="161">
        <f>+CE15</f>
        <v/>
      </c>
      <c r="CL55" s="161">
        <f>+CF15</f>
        <v/>
      </c>
      <c r="CM55" s="161">
        <f>+CG15</f>
        <v/>
      </c>
      <c r="CN55" s="161">
        <f>+CH15</f>
        <v/>
      </c>
      <c r="CO55" s="161">
        <f>+CI15</f>
        <v/>
      </c>
      <c r="CP55" s="161">
        <f>+CJ15</f>
        <v/>
      </c>
      <c r="CQ55" s="161">
        <f>+CK15</f>
        <v/>
      </c>
      <c r="CR55" s="161">
        <f>+CL15</f>
        <v/>
      </c>
      <c r="CS55" s="161">
        <f>+CM15</f>
        <v/>
      </c>
      <c r="CT55" s="161">
        <f>+CN15</f>
        <v/>
      </c>
      <c r="CU55" s="161">
        <f>+CO15</f>
        <v/>
      </c>
      <c r="CV55" s="161">
        <f>+CP15</f>
        <v/>
      </c>
      <c r="CW55" s="161">
        <f>+CQ15</f>
        <v/>
      </c>
      <c r="CX55" s="161">
        <f>+CR15</f>
        <v/>
      </c>
      <c r="CY55" s="161">
        <f>+CS15</f>
        <v/>
      </c>
      <c r="CZ55" s="161">
        <f>+CT15</f>
        <v/>
      </c>
      <c r="DA55" s="161">
        <f>+CU15</f>
        <v/>
      </c>
      <c r="DB55" s="161">
        <f>+CV15</f>
        <v/>
      </c>
      <c r="DC55" s="161">
        <f>+CW15</f>
        <v/>
      </c>
      <c r="DD55" s="161">
        <f>+CX15</f>
        <v/>
      </c>
      <c r="DE55" s="161">
        <f>+CY15</f>
        <v/>
      </c>
      <c r="DF55" s="161">
        <f>+CZ15</f>
        <v/>
      </c>
      <c r="DG55" s="161">
        <f>+DA15</f>
        <v/>
      </c>
      <c r="DH55" s="161">
        <f>+DB15</f>
        <v/>
      </c>
      <c r="DI55" s="161">
        <f>+DC15</f>
        <v/>
      </c>
      <c r="DJ55" s="161">
        <f>+DD15</f>
        <v/>
      </c>
      <c r="DK55" s="161">
        <f>+DE15</f>
        <v/>
      </c>
      <c r="DL55" s="161">
        <f>+DF15</f>
        <v/>
      </c>
      <c r="DM55" s="161">
        <f>+DG15</f>
        <v/>
      </c>
      <c r="DN55" s="161">
        <f>+DH15</f>
        <v/>
      </c>
      <c r="DO55" s="161">
        <f>+DI15</f>
        <v/>
      </c>
    </row>
    <row r="56" hidden="1">
      <c r="B56" s="217">
        <f>+IF(B55&gt;=$C$14," ",(B55+1))</f>
        <v/>
      </c>
      <c r="C56" s="161">
        <f>+IF(B56=" ",0,C55)</f>
        <v/>
      </c>
      <c r="D56" s="161">
        <f>IF(B56=" ",0,-PPMT($F$13,B56,$C$14,$C$12))</f>
        <v/>
      </c>
      <c r="E56" s="161">
        <f>IF(B56=" ",0,-IPMT($F$13,B56,$C$14,$C$12))</f>
        <v/>
      </c>
      <c r="F56" s="218" t="n"/>
      <c r="G56" s="186" t="n"/>
      <c r="H56" s="217">
        <f>+IF(H55&gt;=$I$14," ",(H55+1))</f>
        <v/>
      </c>
      <c r="I56" s="161">
        <f>+IF(H56=" ",0,I55)</f>
        <v/>
      </c>
      <c r="J56" s="161">
        <f>IF(H56=" ",0,-PPMT($L$13,H56,$I$14,$I$12))</f>
        <v/>
      </c>
      <c r="K56" s="161">
        <f>IF(H56=" ",0,-IPMT($L$13,H56,$I$14,$I$12))</f>
        <v/>
      </c>
      <c r="L56" s="218" t="n"/>
      <c r="M56" s="186" t="n"/>
      <c r="AF56" s="161">
        <f>+IF(ISERROR(PV(#REF!,#REF!,,#REF!)),0,(PV(#REF!,#REF!,,#REF!)))</f>
        <v/>
      </c>
      <c r="AG56" s="161">
        <f>+IF(ISERROR(PV(#REF!,#REF!,,#REF!)),0,(PV(#REF!,#REF!,,#REF!)))</f>
        <v/>
      </c>
      <c r="CF56" s="1564">
        <f>+CF16</f>
        <v/>
      </c>
      <c r="CG56" s="1564">
        <f>+CG16</f>
        <v/>
      </c>
      <c r="CH56" s="1564">
        <f>+CH16</f>
        <v/>
      </c>
      <c r="CI56" s="1564">
        <f>+CI16</f>
        <v/>
      </c>
      <c r="CJ56" s="1564">
        <f>+CJ16</f>
        <v/>
      </c>
      <c r="CK56" s="1564">
        <f>+CK16</f>
        <v/>
      </c>
      <c r="CL56" s="1564">
        <f>+CL16</f>
        <v/>
      </c>
      <c r="CM56" s="1564">
        <f>+CM16</f>
        <v/>
      </c>
      <c r="CN56" s="1564">
        <f>+CN16</f>
        <v/>
      </c>
      <c r="CO56" s="1564">
        <f>+CO16</f>
        <v/>
      </c>
      <c r="CP56" s="1564">
        <f>+CP16</f>
        <v/>
      </c>
      <c r="CQ56" s="1564">
        <f>+CQ16</f>
        <v/>
      </c>
      <c r="CR56" s="1564">
        <f>+CR16</f>
        <v/>
      </c>
      <c r="CS56" s="1564">
        <f>+CS16</f>
        <v/>
      </c>
      <c r="CT56" s="1564">
        <f>+CT16</f>
        <v/>
      </c>
      <c r="CU56" s="1564">
        <f>+CU16</f>
        <v/>
      </c>
      <c r="CV56" s="1564">
        <f>+CV16</f>
        <v/>
      </c>
      <c r="CW56" s="1564">
        <f>+CW16</f>
        <v/>
      </c>
      <c r="CX56" s="1564">
        <f>+CX16</f>
        <v/>
      </c>
      <c r="CY56" s="1564">
        <f>+CY16</f>
        <v/>
      </c>
      <c r="CZ56" s="1564">
        <f>+CZ16</f>
        <v/>
      </c>
      <c r="DA56" s="1564">
        <f>+DA16</f>
        <v/>
      </c>
      <c r="DB56" s="1564">
        <f>+DB16</f>
        <v/>
      </c>
      <c r="DC56" s="1564">
        <f>+DC16</f>
        <v/>
      </c>
      <c r="DD56" s="1564">
        <f>+DD16</f>
        <v/>
      </c>
      <c r="DE56" s="1564">
        <f>+DE16</f>
        <v/>
      </c>
      <c r="DF56" s="1564">
        <f>+DF16</f>
        <v/>
      </c>
      <c r="DG56" s="1564">
        <f>+DG16</f>
        <v/>
      </c>
      <c r="DH56" s="1564">
        <f>+DH16</f>
        <v/>
      </c>
      <c r="DI56" s="1564">
        <f>+DI16</f>
        <v/>
      </c>
      <c r="DJ56" s="1564">
        <f>+DJ16</f>
        <v/>
      </c>
      <c r="DK56" s="1564">
        <f>+DK16</f>
        <v/>
      </c>
      <c r="DL56" s="1564">
        <f>+DL16</f>
        <v/>
      </c>
      <c r="DM56" s="1564">
        <f>+DM16</f>
        <v/>
      </c>
      <c r="DN56" s="1564">
        <f>+DN16</f>
        <v/>
      </c>
      <c r="DO56" s="1564">
        <f>+DO16</f>
        <v/>
      </c>
    </row>
    <row r="57" hidden="1">
      <c r="B57" s="217">
        <f>+IF(B56&gt;=$C$14," ",(B56+1))</f>
        <v/>
      </c>
      <c r="C57" s="161">
        <f>+IF(B57=" ",0,C56)</f>
        <v/>
      </c>
      <c r="D57" s="161">
        <f>IF(B57=" ",0,-PPMT($F$13,B57,$C$14,$C$12))</f>
        <v/>
      </c>
      <c r="E57" s="161">
        <f>IF(B57=" ",0,-IPMT($F$13,B57,$C$14,$C$12))</f>
        <v/>
      </c>
      <c r="F57" s="218" t="n"/>
      <c r="G57" s="186" t="n"/>
      <c r="H57" s="217">
        <f>+IF(H56&gt;=$I$14," ",(H56+1))</f>
        <v/>
      </c>
      <c r="I57" s="161">
        <f>+IF(H57=" ",0,I56)</f>
        <v/>
      </c>
      <c r="J57" s="161">
        <f>IF(H57=" ",0,-PPMT($L$13,H57,$I$14,$I$12))</f>
        <v/>
      </c>
      <c r="K57" s="161">
        <f>IF(H57=" ",0,-IPMT($L$13,H57,$I$14,$I$12))</f>
        <v/>
      </c>
      <c r="L57" s="218" t="n"/>
      <c r="M57" s="186" t="n"/>
      <c r="AF57" s="161">
        <f>+IF(ISERROR(PV(#REF!,#REF!,,#REF!)),0,(PV(#REF!,#REF!,,#REF!)))</f>
        <v/>
      </c>
      <c r="AG57" s="161">
        <f>+IF(ISERROR(PV(#REF!,#REF!,,#REF!)),0,(PV(#REF!,#REF!,,#REF!)))</f>
        <v/>
      </c>
      <c r="CF57" s="161">
        <f>+#REF!</f>
        <v/>
      </c>
      <c r="CG57" s="161">
        <f>+#REF!</f>
        <v/>
      </c>
      <c r="CH57" s="161">
        <f>+#REF!</f>
        <v/>
      </c>
      <c r="CI57" s="161">
        <f>+#REF!</f>
        <v/>
      </c>
      <c r="CJ57" s="161">
        <f>+#REF!</f>
        <v/>
      </c>
      <c r="CK57" s="161">
        <f>+#REF!</f>
        <v/>
      </c>
      <c r="CL57" s="161">
        <f>+#REF!</f>
        <v/>
      </c>
      <c r="CM57" s="161">
        <f>+#REF!</f>
        <v/>
      </c>
      <c r="CN57" s="161">
        <f>+#REF!</f>
        <v/>
      </c>
      <c r="CO57" s="161">
        <f>+#REF!</f>
        <v/>
      </c>
      <c r="CP57" s="161">
        <f>+#REF!</f>
        <v/>
      </c>
      <c r="CQ57" s="161">
        <f>+#REF!</f>
        <v/>
      </c>
      <c r="CR57" s="161">
        <f>+#REF!</f>
        <v/>
      </c>
      <c r="CS57" s="161">
        <f>+#REF!</f>
        <v/>
      </c>
      <c r="CT57" s="161">
        <f>+#REF!</f>
        <v/>
      </c>
      <c r="CU57" s="161">
        <f>+#REF!</f>
        <v/>
      </c>
      <c r="CV57" s="161">
        <f>+#REF!</f>
        <v/>
      </c>
      <c r="CW57" s="161">
        <f>+#REF!</f>
        <v/>
      </c>
      <c r="CX57" s="161">
        <f>+#REF!</f>
        <v/>
      </c>
      <c r="CY57" s="161">
        <f>+#REF!</f>
        <v/>
      </c>
      <c r="CZ57" s="161">
        <f>+#REF!</f>
        <v/>
      </c>
      <c r="DA57" s="161">
        <f>+#REF!</f>
        <v/>
      </c>
      <c r="DB57" s="161">
        <f>+#REF!</f>
        <v/>
      </c>
      <c r="DC57" s="161">
        <f>+#REF!</f>
        <v/>
      </c>
      <c r="DD57" s="161">
        <f>+#REF!</f>
        <v/>
      </c>
      <c r="DE57" s="161">
        <f>+#REF!</f>
        <v/>
      </c>
      <c r="DF57" s="161">
        <f>+#REF!</f>
        <v/>
      </c>
      <c r="DG57" s="161">
        <f>+#REF!</f>
        <v/>
      </c>
      <c r="DH57" s="161">
        <f>+#REF!</f>
        <v/>
      </c>
      <c r="DI57" s="161">
        <f>+#REF!</f>
        <v/>
      </c>
      <c r="DJ57" s="161">
        <f>+#REF!</f>
        <v/>
      </c>
      <c r="DK57" s="161">
        <f>+#REF!</f>
        <v/>
      </c>
      <c r="DL57" s="161">
        <f>+#REF!</f>
        <v/>
      </c>
      <c r="DM57" s="161">
        <f>+#REF!</f>
        <v/>
      </c>
      <c r="DN57" s="161">
        <f>+#REF!</f>
        <v/>
      </c>
      <c r="DO57" s="161">
        <f>+#REF!</f>
        <v/>
      </c>
      <c r="DP57" s="161">
        <f>+#REF!</f>
        <v/>
      </c>
    </row>
    <row r="58" hidden="1">
      <c r="B58" s="217">
        <f>+IF(B57&gt;=$C$14," ",(B57+1))</f>
        <v/>
      </c>
      <c r="C58" s="161">
        <f>+IF(B58=" ",0,C57)</f>
        <v/>
      </c>
      <c r="D58" s="161">
        <f>IF(B58=" ",0,-PPMT($F$13,B58,$C$14,$C$12))</f>
        <v/>
      </c>
      <c r="E58" s="161">
        <f>IF(B58=" ",0,-IPMT($F$13,B58,$C$14,$C$12))</f>
        <v/>
      </c>
      <c r="F58" s="218" t="n"/>
      <c r="G58" s="186" t="n"/>
      <c r="H58" s="217">
        <f>+IF(H57&gt;=$I$14," ",(H57+1))</f>
        <v/>
      </c>
      <c r="I58" s="161">
        <f>+IF(H58=" ",0,I57)</f>
        <v/>
      </c>
      <c r="J58" s="161">
        <f>IF(H58=" ",0,-PPMT($L$13,H58,$I$14,$I$12))</f>
        <v/>
      </c>
      <c r="K58" s="161">
        <f>IF(H58=" ",0,-IPMT($L$13,H58,$I$14,$I$12))</f>
        <v/>
      </c>
      <c r="L58" s="218" t="n"/>
      <c r="M58" s="186" t="n"/>
      <c r="AF58" s="161">
        <f>+IF(ISERROR(PV(#REF!,#REF!,,#REF!)),0,(PV(#REF!,#REF!,,#REF!)))</f>
        <v/>
      </c>
      <c r="AG58" s="161">
        <f>+IF(ISERROR(PV(#REF!,#REF!,,#REF!)),0,(PV(#REF!,#REF!,,#REF!)))</f>
        <v/>
      </c>
      <c r="CF58" s="161">
        <f>+#REF!</f>
        <v/>
      </c>
      <c r="CG58" s="161">
        <f>+#REF!</f>
        <v/>
      </c>
      <c r="CH58" s="161">
        <f>+#REF!</f>
        <v/>
      </c>
      <c r="CI58" s="161">
        <f>+#REF!</f>
        <v/>
      </c>
      <c r="CJ58" s="161">
        <f>+#REF!</f>
        <v/>
      </c>
      <c r="CK58" s="161">
        <f>+#REF!</f>
        <v/>
      </c>
      <c r="CL58" s="161">
        <f>+#REF!</f>
        <v/>
      </c>
      <c r="CM58" s="161">
        <f>+#REF!</f>
        <v/>
      </c>
      <c r="CN58" s="161">
        <f>+#REF!</f>
        <v/>
      </c>
      <c r="CO58" s="161">
        <f>+#REF!</f>
        <v/>
      </c>
      <c r="CP58" s="161">
        <f>+#REF!</f>
        <v/>
      </c>
      <c r="CQ58" s="161">
        <f>+#REF!</f>
        <v/>
      </c>
      <c r="CR58" s="161">
        <f>+#REF!</f>
        <v/>
      </c>
      <c r="CS58" s="161">
        <f>+#REF!</f>
        <v/>
      </c>
      <c r="CT58" s="161">
        <f>+#REF!</f>
        <v/>
      </c>
      <c r="CU58" s="161">
        <f>+#REF!</f>
        <v/>
      </c>
      <c r="CV58" s="161">
        <f>+#REF!</f>
        <v/>
      </c>
      <c r="CW58" s="161">
        <f>+#REF!</f>
        <v/>
      </c>
      <c r="CX58" s="161">
        <f>+#REF!</f>
        <v/>
      </c>
      <c r="CY58" s="161">
        <f>+#REF!</f>
        <v/>
      </c>
      <c r="CZ58" s="161">
        <f>+#REF!</f>
        <v/>
      </c>
      <c r="DA58" s="161">
        <f>+#REF!</f>
        <v/>
      </c>
      <c r="DB58" s="161">
        <f>+#REF!</f>
        <v/>
      </c>
      <c r="DC58" s="161">
        <f>+#REF!</f>
        <v/>
      </c>
      <c r="DD58" s="161">
        <f>+#REF!</f>
        <v/>
      </c>
      <c r="DE58" s="161">
        <f>+#REF!</f>
        <v/>
      </c>
      <c r="DF58" s="161">
        <f>+#REF!</f>
        <v/>
      </c>
      <c r="DG58" s="161">
        <f>+#REF!</f>
        <v/>
      </c>
      <c r="DH58" s="161">
        <f>+#REF!</f>
        <v/>
      </c>
      <c r="DI58" s="161">
        <f>+#REF!</f>
        <v/>
      </c>
      <c r="DJ58" s="161">
        <f>+#REF!</f>
        <v/>
      </c>
      <c r="DK58" s="161">
        <f>+#REF!</f>
        <v/>
      </c>
      <c r="DL58" s="161">
        <f>+#REF!</f>
        <v/>
      </c>
      <c r="DM58" s="161">
        <f>+#REF!</f>
        <v/>
      </c>
      <c r="DN58" s="161">
        <f>+#REF!</f>
        <v/>
      </c>
      <c r="DO58" s="161">
        <f>+#REF!</f>
        <v/>
      </c>
      <c r="DP58" s="161">
        <f>+#REF!</f>
        <v/>
      </c>
    </row>
    <row r="59" hidden="1" ht="13.5" customHeight="1" thickBot="1">
      <c r="B59" s="217">
        <f>+IF(B58&gt;=$C$14," ",(B58+1))</f>
        <v/>
      </c>
      <c r="C59" s="161">
        <f>+IF(B59=" ",0,C58)</f>
        <v/>
      </c>
      <c r="D59" s="161">
        <f>IF(B59=" ",0,-PPMT($F$13,B59,$C$14,$C$12))</f>
        <v/>
      </c>
      <c r="E59" s="161">
        <f>IF(B59=" ",0,-IPMT($F$13,B59,$C$14,$C$12))</f>
        <v/>
      </c>
      <c r="F59" s="218" t="n"/>
      <c r="G59" s="186" t="n"/>
      <c r="H59" s="217">
        <f>+IF(H58&gt;=$I$14," ",(H58+1))</f>
        <v/>
      </c>
      <c r="I59" s="161">
        <f>+IF(H59=" ",0,I58)</f>
        <v/>
      </c>
      <c r="J59" s="161">
        <f>IF(H59=" ",0,-PPMT($L$13,H59,$I$14,$I$12))</f>
        <v/>
      </c>
      <c r="K59" s="161">
        <f>IF(H59=" ",0,-IPMT($L$13,H59,$I$14,$I$12))</f>
        <v/>
      </c>
      <c r="L59" s="218" t="n"/>
      <c r="M59" s="186" t="n"/>
      <c r="AF59" s="161">
        <f>+IF(ISERROR(PV(#REF!,#REF!,,#REF!)),0,(PV(#REF!,#REF!,,#REF!)))</f>
        <v/>
      </c>
      <c r="AG59" s="161">
        <f>+IF(ISERROR(PV(#REF!,#REF!,,#REF!)),0,(PV(#REF!,#REF!,,#REF!)))</f>
        <v/>
      </c>
      <c r="CF59" s="192">
        <f>+CF17</f>
        <v/>
      </c>
      <c r="CG59" s="192">
        <f>+CG17</f>
        <v/>
      </c>
      <c r="CH59" s="192">
        <f>+CH17</f>
        <v/>
      </c>
      <c r="CI59" s="192">
        <f>+CI17</f>
        <v/>
      </c>
      <c r="CJ59" s="192">
        <f>+CJ17</f>
        <v/>
      </c>
      <c r="CK59" s="192">
        <f>+CK17</f>
        <v/>
      </c>
      <c r="CL59" s="192">
        <f>+CL17</f>
        <v/>
      </c>
      <c r="CM59" s="192">
        <f>+CM17</f>
        <v/>
      </c>
      <c r="CN59" s="192">
        <f>+CN17</f>
        <v/>
      </c>
      <c r="CO59" s="192">
        <f>+CO17</f>
        <v/>
      </c>
      <c r="CP59" s="192">
        <f>+CP17</f>
        <v/>
      </c>
      <c r="CQ59" s="192">
        <f>+CQ17</f>
        <v/>
      </c>
      <c r="CR59" s="192">
        <f>+CR17</f>
        <v/>
      </c>
      <c r="CS59" s="192">
        <f>+CS17</f>
        <v/>
      </c>
      <c r="CT59" s="192">
        <f>+CT17</f>
        <v/>
      </c>
      <c r="CU59" s="192">
        <f>+CU17</f>
        <v/>
      </c>
      <c r="CV59" s="192">
        <f>+CV17</f>
        <v/>
      </c>
      <c r="CW59" s="192">
        <f>+CW17</f>
        <v/>
      </c>
      <c r="CX59" s="192">
        <f>+CX17</f>
        <v/>
      </c>
      <c r="CY59" s="192">
        <f>+CY17</f>
        <v/>
      </c>
      <c r="CZ59" s="192">
        <f>+CZ17</f>
        <v/>
      </c>
      <c r="DA59" s="192">
        <f>+DA17</f>
        <v/>
      </c>
      <c r="DB59" s="192">
        <f>+DB17</f>
        <v/>
      </c>
      <c r="DC59" s="192">
        <f>+DC17</f>
        <v/>
      </c>
      <c r="DD59" s="192">
        <f>+DD17</f>
        <v/>
      </c>
      <c r="DE59" s="192">
        <f>+DE17</f>
        <v/>
      </c>
      <c r="DF59" s="192">
        <f>+DF17</f>
        <v/>
      </c>
      <c r="DG59" s="192">
        <f>+DG17</f>
        <v/>
      </c>
      <c r="DH59" s="192">
        <f>+DH17</f>
        <v/>
      </c>
      <c r="DI59" s="192">
        <f>+DI17</f>
        <v/>
      </c>
      <c r="DJ59" s="192">
        <f>+DJ17</f>
        <v/>
      </c>
      <c r="DK59" s="192">
        <f>+DK17</f>
        <v/>
      </c>
      <c r="DL59" s="192">
        <f>+DL17</f>
        <v/>
      </c>
      <c r="DM59" s="192">
        <f>+DM17</f>
        <v/>
      </c>
      <c r="DN59" s="192">
        <f>+DN17</f>
        <v/>
      </c>
      <c r="DO59" s="192">
        <f>+DO17</f>
        <v/>
      </c>
      <c r="DP59" s="192">
        <f>+DP17</f>
        <v/>
      </c>
    </row>
    <row r="60" hidden="1" ht="13.5" customHeight="1" thickTop="1">
      <c r="B60" s="217">
        <f>+IF(B59&gt;=$C$14," ",(B59+1))</f>
        <v/>
      </c>
      <c r="C60" s="161">
        <f>+IF(B60=" ",0,C59)</f>
        <v/>
      </c>
      <c r="D60" s="161">
        <f>IF(B60=" ",0,-PPMT($F$13,B60,$C$14,$C$12))</f>
        <v/>
      </c>
      <c r="E60" s="161">
        <f>IF(B60=" ",0,-IPMT($F$13,B60,$C$14,$C$12))</f>
        <v/>
      </c>
      <c r="F60" s="218" t="n"/>
      <c r="G60" s="186" t="n"/>
      <c r="H60" s="217">
        <f>+IF(H59&gt;=$I$14," ",(H59+1))</f>
        <v/>
      </c>
      <c r="I60" s="161">
        <f>+IF(H60=" ",0,I59)</f>
        <v/>
      </c>
      <c r="J60" s="161">
        <f>IF(H60=" ",0,-PPMT($L$13,H60,$I$14,$I$12))</f>
        <v/>
      </c>
      <c r="K60" s="161">
        <f>IF(H60=" ",0,-IPMT($L$13,H60,$I$14,$I$12))</f>
        <v/>
      </c>
      <c r="L60" s="218" t="n"/>
      <c r="M60" s="186" t="n"/>
      <c r="AF60" s="161">
        <f>+IF(ISERROR(PV(#REF!,#REF!,,#REF!)),0,(PV(#REF!,#REF!,,#REF!)))</f>
        <v/>
      </c>
      <c r="AG60" s="161">
        <f>+IF(ISERROR(PV(#REF!,#REF!,,#REF!)),0,(PV(#REF!,#REF!,,#REF!)))</f>
        <v/>
      </c>
      <c r="CF60" s="161">
        <f>+CB18</f>
        <v/>
      </c>
      <c r="CG60" s="161">
        <f>+CC18</f>
        <v/>
      </c>
      <c r="CH60" s="161">
        <f>+CD18</f>
        <v/>
      </c>
      <c r="CI60" s="161">
        <f>+CE18</f>
        <v/>
      </c>
      <c r="CJ60" s="161">
        <f>+CF18</f>
        <v/>
      </c>
      <c r="CK60" s="161">
        <f>+CG18</f>
        <v/>
      </c>
      <c r="CL60" s="161">
        <f>+CH18</f>
        <v/>
      </c>
      <c r="CM60" s="161">
        <f>+CI18</f>
        <v/>
      </c>
      <c r="CN60" s="161">
        <f>+CJ18</f>
        <v/>
      </c>
      <c r="CO60" s="161">
        <f>+CK18</f>
        <v/>
      </c>
      <c r="CP60" s="161">
        <f>+CL18</f>
        <v/>
      </c>
      <c r="CQ60" s="161">
        <f>+CM18</f>
        <v/>
      </c>
      <c r="CR60" s="161">
        <f>+CN18</f>
        <v/>
      </c>
      <c r="CS60" s="161">
        <f>+CO18</f>
        <v/>
      </c>
      <c r="CT60" s="161">
        <f>+CP18</f>
        <v/>
      </c>
      <c r="CU60" s="161">
        <f>+CQ18</f>
        <v/>
      </c>
      <c r="CV60" s="161">
        <f>+CR18</f>
        <v/>
      </c>
      <c r="CW60" s="161">
        <f>+CS18</f>
        <v/>
      </c>
      <c r="CX60" s="161">
        <f>+CT18</f>
        <v/>
      </c>
      <c r="CY60" s="161">
        <f>+CU18</f>
        <v/>
      </c>
      <c r="CZ60" s="161">
        <f>+CV18</f>
        <v/>
      </c>
      <c r="DA60" s="161">
        <f>+CW18</f>
        <v/>
      </c>
      <c r="DB60" s="161">
        <f>+CX18</f>
        <v/>
      </c>
      <c r="DC60" s="161">
        <f>+CY18</f>
        <v/>
      </c>
      <c r="DD60" s="161">
        <f>+CZ18</f>
        <v/>
      </c>
      <c r="DE60" s="161">
        <f>+DA18</f>
        <v/>
      </c>
      <c r="DF60" s="161">
        <f>+DB18</f>
        <v/>
      </c>
      <c r="DG60" s="161">
        <f>+DC18</f>
        <v/>
      </c>
      <c r="DH60" s="161">
        <f>+DD18</f>
        <v/>
      </c>
      <c r="DI60" s="161">
        <f>+DE18</f>
        <v/>
      </c>
      <c r="DJ60" s="161">
        <f>+DF18</f>
        <v/>
      </c>
      <c r="DK60" s="161">
        <f>+DG18</f>
        <v/>
      </c>
      <c r="DL60" s="161">
        <f>+DH18</f>
        <v/>
      </c>
      <c r="DM60" s="161">
        <f>+DI18</f>
        <v/>
      </c>
      <c r="DN60" s="161">
        <f>+DJ18</f>
        <v/>
      </c>
      <c r="DO60" s="161">
        <f>+DK18</f>
        <v/>
      </c>
      <c r="DP60" s="161">
        <f>+DL18</f>
        <v/>
      </c>
    </row>
    <row r="61" hidden="1" ht="13.5" customHeight="1" thickBot="1">
      <c r="B61" s="217">
        <f>+IF(B60&gt;=$C$14," ",(B60+1))</f>
        <v/>
      </c>
      <c r="C61" s="161">
        <f>+IF(B61=" ",0,C60)</f>
        <v/>
      </c>
      <c r="D61" s="161">
        <f>IF(B61=" ",0,-PPMT($F$13,B61,$C$14,$C$12))</f>
        <v/>
      </c>
      <c r="E61" s="161">
        <f>IF(B61=" ",0,-IPMT($F$13,B61,$C$14,$C$12))</f>
        <v/>
      </c>
      <c r="F61" s="218" t="n"/>
      <c r="G61" s="186" t="n"/>
      <c r="H61" s="217">
        <f>+IF(H60&gt;=$I$14," ",(H60+1))</f>
        <v/>
      </c>
      <c r="I61" s="161">
        <f>+IF(H61=" ",0,I60)</f>
        <v/>
      </c>
      <c r="J61" s="161">
        <f>IF(H61=" ",0,-PPMT($L$13,H61,$I$14,$I$12))</f>
        <v/>
      </c>
      <c r="K61" s="161">
        <f>IF(H61=" ",0,-IPMT($L$13,H61,$I$14,$I$12))</f>
        <v/>
      </c>
      <c r="L61" s="218" t="n"/>
      <c r="M61" s="186" t="n"/>
      <c r="AF61" s="161">
        <f>+IF(ISERROR(PV(#REF!,#REF!,,#REF!)),0,(PV(#REF!,#REF!,,#REF!)))</f>
        <v/>
      </c>
      <c r="AG61" s="161">
        <f>+IF(ISERROR(PV(#REF!,#REF!,,#REF!)),0,(PV(#REF!,#REF!,,#REF!)))</f>
        <v/>
      </c>
      <c r="CE61" s="1564" t="n">
        <v>8</v>
      </c>
      <c r="CF61" s="192">
        <f>+CB19</f>
        <v/>
      </c>
      <c r="CG61" s="192">
        <f>+CC19</f>
        <v/>
      </c>
      <c r="CH61" s="192">
        <f>+CD19</f>
        <v/>
      </c>
      <c r="CI61" s="192">
        <f>+CE19</f>
        <v/>
      </c>
      <c r="CJ61" s="192">
        <f>+CF19</f>
        <v/>
      </c>
      <c r="CK61" s="192">
        <f>+CG19</f>
        <v/>
      </c>
      <c r="CL61" s="192">
        <f>+CH19</f>
        <v/>
      </c>
      <c r="CM61" s="192">
        <f>+CI19</f>
        <v/>
      </c>
      <c r="CN61" s="192">
        <f>+CJ19</f>
        <v/>
      </c>
      <c r="CO61" s="192">
        <f>+CK19</f>
        <v/>
      </c>
      <c r="CP61" s="192">
        <f>+CL19</f>
        <v/>
      </c>
      <c r="CQ61" s="192">
        <f>+CM19</f>
        <v/>
      </c>
      <c r="CR61" s="192">
        <f>+CN19</f>
        <v/>
      </c>
      <c r="CS61" s="192">
        <f>+CO19</f>
        <v/>
      </c>
      <c r="CT61" s="192">
        <f>+CP19</f>
        <v/>
      </c>
      <c r="CU61" s="192">
        <f>+CQ19</f>
        <v/>
      </c>
      <c r="CV61" s="192">
        <f>+CR19</f>
        <v/>
      </c>
      <c r="CW61" s="192">
        <f>+CS19</f>
        <v/>
      </c>
      <c r="CX61" s="192">
        <f>+CT19</f>
        <v/>
      </c>
      <c r="CY61" s="192">
        <f>+CU19</f>
        <v/>
      </c>
      <c r="CZ61" s="192">
        <f>+CV19</f>
        <v/>
      </c>
      <c r="DA61" s="192">
        <f>+CW19</f>
        <v/>
      </c>
      <c r="DB61" s="192">
        <f>+CX19</f>
        <v/>
      </c>
      <c r="DC61" s="192">
        <f>+CY19</f>
        <v/>
      </c>
      <c r="DD61" s="192">
        <f>+CZ19</f>
        <v/>
      </c>
      <c r="DE61" s="192">
        <f>+DA19</f>
        <v/>
      </c>
      <c r="DF61" s="192">
        <f>+DB19</f>
        <v/>
      </c>
      <c r="DG61" s="192">
        <f>+DC19</f>
        <v/>
      </c>
      <c r="DH61" s="192">
        <f>+DD19</f>
        <v/>
      </c>
      <c r="DI61" s="192">
        <f>+DE19</f>
        <v/>
      </c>
      <c r="DJ61" s="192">
        <f>+DF19</f>
        <v/>
      </c>
      <c r="DK61" s="192">
        <f>+DG19</f>
        <v/>
      </c>
      <c r="DL61" s="192">
        <f>+DH19</f>
        <v/>
      </c>
      <c r="DM61" s="192">
        <f>+DI19</f>
        <v/>
      </c>
      <c r="DN61" s="192">
        <f>+DJ19</f>
        <v/>
      </c>
      <c r="DO61" s="192">
        <f>+DK19</f>
        <v/>
      </c>
      <c r="DP61" s="192">
        <f>+DL19</f>
        <v/>
      </c>
    </row>
    <row r="62" hidden="1" ht="13.5" customHeight="1" thickTop="1">
      <c r="B62" s="217">
        <f>+IF(B61&gt;=$C$14," ",(B61+1))</f>
        <v/>
      </c>
      <c r="C62" s="161">
        <f>+IF(B62=" ",0,C61)</f>
        <v/>
      </c>
      <c r="D62" s="161">
        <f>IF(B62=" ",0,-PPMT($F$13,B62,$C$14,$C$12))</f>
        <v/>
      </c>
      <c r="E62" s="161">
        <f>IF(B62=" ",0,-IPMT($F$13,B62,$C$14,$C$12))</f>
        <v/>
      </c>
      <c r="F62" s="218" t="n"/>
      <c r="G62" s="186" t="n"/>
      <c r="H62" s="217">
        <f>+IF(H61&gt;=$I$14," ",(H61+1))</f>
        <v/>
      </c>
      <c r="I62" s="161">
        <f>+IF(H62=" ",0,I61)</f>
        <v/>
      </c>
      <c r="J62" s="161">
        <f>IF(H62=" ",0,-PPMT($L$13,H62,$I$14,$I$12))</f>
        <v/>
      </c>
      <c r="K62" s="161">
        <f>IF(H62=" ",0,-IPMT($L$13,H62,$I$14,$I$12))</f>
        <v/>
      </c>
      <c r="L62" s="218" t="n"/>
      <c r="M62" s="186" t="n"/>
      <c r="AF62" s="161">
        <f>+IF(ISERROR(PV(#REF!,#REF!,,#REF!)),0,(PV(#REF!,#REF!,,#REF!)))</f>
        <v/>
      </c>
      <c r="AG62" s="161">
        <f>+IF(ISERROR(PV(#REF!,#REF!,,#REF!)),0,(PV(#REF!,#REF!,,#REF!)))</f>
        <v/>
      </c>
      <c r="CF62" s="161">
        <f>+BZ20</f>
        <v/>
      </c>
      <c r="CG62" s="161">
        <f>+CA20</f>
        <v/>
      </c>
      <c r="CH62" s="161">
        <f>+CB20</f>
        <v/>
      </c>
      <c r="CI62" s="161">
        <f>+CC20</f>
        <v/>
      </c>
      <c r="CJ62" s="161">
        <f>+CD20</f>
        <v/>
      </c>
      <c r="CK62" s="161">
        <f>+CE20</f>
        <v/>
      </c>
      <c r="CL62" s="161">
        <f>+CF20</f>
        <v/>
      </c>
      <c r="CM62" s="161">
        <f>+CG20</f>
        <v/>
      </c>
      <c r="CN62" s="161">
        <f>+CH20</f>
        <v/>
      </c>
      <c r="CO62" s="161">
        <f>+CI20</f>
        <v/>
      </c>
      <c r="CP62" s="161">
        <f>+CJ20</f>
        <v/>
      </c>
      <c r="CQ62" s="161">
        <f>+CK20</f>
        <v/>
      </c>
      <c r="CR62" s="161">
        <f>+CL20</f>
        <v/>
      </c>
      <c r="CS62" s="161">
        <f>+CM20</f>
        <v/>
      </c>
      <c r="CT62" s="161">
        <f>+CN20</f>
        <v/>
      </c>
      <c r="CU62" s="161">
        <f>+CO20</f>
        <v/>
      </c>
      <c r="CV62" s="161">
        <f>+CP20</f>
        <v/>
      </c>
      <c r="CW62" s="161">
        <f>+CQ20</f>
        <v/>
      </c>
      <c r="CX62" s="161">
        <f>+CR20</f>
        <v/>
      </c>
      <c r="CY62" s="161">
        <f>+CS20</f>
        <v/>
      </c>
      <c r="CZ62" s="161">
        <f>+CT20</f>
        <v/>
      </c>
      <c r="DA62" s="161">
        <f>+CU20</f>
        <v/>
      </c>
      <c r="DB62" s="161">
        <f>+CV20</f>
        <v/>
      </c>
      <c r="DC62" s="161">
        <f>+CW20</f>
        <v/>
      </c>
      <c r="DD62" s="161">
        <f>+CX20</f>
        <v/>
      </c>
      <c r="DE62" s="161">
        <f>+CY20</f>
        <v/>
      </c>
      <c r="DF62" s="161">
        <f>+CZ20</f>
        <v/>
      </c>
      <c r="DG62" s="161">
        <f>+DA20</f>
        <v/>
      </c>
      <c r="DH62" s="161">
        <f>+DB20</f>
        <v/>
      </c>
      <c r="DI62" s="161">
        <f>+DC20</f>
        <v/>
      </c>
      <c r="DJ62" s="161">
        <f>+DD20</f>
        <v/>
      </c>
      <c r="DK62" s="161">
        <f>+DE20</f>
        <v/>
      </c>
      <c r="DL62" s="161">
        <f>+DF20</f>
        <v/>
      </c>
      <c r="DM62" s="161">
        <f>+DG20</f>
        <v/>
      </c>
      <c r="DN62" s="161">
        <f>+DH20</f>
        <v/>
      </c>
      <c r="DO62" s="161">
        <f>+DI20</f>
        <v/>
      </c>
      <c r="DP62" s="161">
        <f>+DJ20</f>
        <v/>
      </c>
    </row>
    <row r="63" hidden="1">
      <c r="B63" s="217">
        <f>+IF(B62&gt;=$C$14," ",(B62+1))</f>
        <v/>
      </c>
      <c r="C63" s="161">
        <f>+IF(B63=" ",0,C62)</f>
        <v/>
      </c>
      <c r="D63" s="161">
        <f>IF(B63=" ",0,-PPMT($F$13,B63,$C$14,$C$12))</f>
        <v/>
      </c>
      <c r="E63" s="161">
        <f>IF(B63=" ",0,-IPMT($F$13,B63,$C$14,$C$12))</f>
        <v/>
      </c>
      <c r="F63" s="218" t="n"/>
      <c r="G63" s="186" t="n"/>
      <c r="H63" s="217">
        <f>+IF(H62&gt;=$I$14," ",(H62+1))</f>
        <v/>
      </c>
      <c r="I63" s="161">
        <f>+IF(H63=" ",0,I62)</f>
        <v/>
      </c>
      <c r="J63" s="161">
        <f>IF(H63=" ",0,-PPMT($L$13,H63,$I$14,$I$12))</f>
        <v/>
      </c>
      <c r="K63" s="161">
        <f>IF(H63=" ",0,-IPMT($L$13,H63,$I$14,$I$12))</f>
        <v/>
      </c>
      <c r="L63" s="218" t="n"/>
      <c r="M63" s="186" t="n"/>
      <c r="AF63" s="161">
        <f>+IF(ISERROR(PV(#REF!,#REF!,,#REF!)),0,(PV(#REF!,#REF!,,#REF!)))</f>
        <v/>
      </c>
      <c r="AG63" s="161">
        <f>+IF(ISERROR(PV(#REF!,#REF!,,#REF!)),0,(PV(#REF!,#REF!,,#REF!)))</f>
        <v/>
      </c>
      <c r="CG63" s="1564">
        <f>+CA21</f>
        <v/>
      </c>
      <c r="CH63" s="1564">
        <f>+CB21</f>
        <v/>
      </c>
      <c r="CI63" s="1564">
        <f>+CC21</f>
        <v/>
      </c>
      <c r="CJ63" s="1564">
        <f>+CD21</f>
        <v/>
      </c>
      <c r="CK63" s="1564">
        <f>+CE21</f>
        <v/>
      </c>
      <c r="CL63" s="1564">
        <f>+CF21</f>
        <v/>
      </c>
      <c r="CM63" s="1564">
        <f>+CG21</f>
        <v/>
      </c>
      <c r="CN63" s="1564">
        <f>+CH21</f>
        <v/>
      </c>
      <c r="CO63" s="1564">
        <f>+CI21</f>
        <v/>
      </c>
      <c r="CP63" s="1564">
        <f>+CJ21</f>
        <v/>
      </c>
      <c r="CQ63" s="1564">
        <f>+CK21</f>
        <v/>
      </c>
      <c r="CR63" s="1564">
        <f>+CL21</f>
        <v/>
      </c>
      <c r="CS63" s="1564">
        <f>+CM21</f>
        <v/>
      </c>
      <c r="CT63" s="1564">
        <f>+CN21</f>
        <v/>
      </c>
      <c r="CU63" s="1564">
        <f>+CO21</f>
        <v/>
      </c>
      <c r="CV63" s="1564">
        <f>+CP21</f>
        <v/>
      </c>
      <c r="CW63" s="1564">
        <f>+CQ21</f>
        <v/>
      </c>
      <c r="CX63" s="1564">
        <f>+CR21</f>
        <v/>
      </c>
      <c r="CY63" s="1564">
        <f>+CS21</f>
        <v/>
      </c>
      <c r="CZ63" s="1564">
        <f>+CT21</f>
        <v/>
      </c>
      <c r="DA63" s="1564">
        <f>+CU21</f>
        <v/>
      </c>
      <c r="DB63" s="1564">
        <f>+CV21</f>
        <v/>
      </c>
      <c r="DC63" s="1564">
        <f>+CW21</f>
        <v/>
      </c>
      <c r="DD63" s="1564">
        <f>+CX21</f>
        <v/>
      </c>
      <c r="DE63" s="1564">
        <f>+CY21</f>
        <v/>
      </c>
      <c r="DF63" s="1564">
        <f>+CZ21</f>
        <v/>
      </c>
      <c r="DG63" s="1564">
        <f>+DA21</f>
        <v/>
      </c>
      <c r="DH63" s="1564">
        <f>+DB21</f>
        <v/>
      </c>
      <c r="DI63" s="1564">
        <f>+DC21</f>
        <v/>
      </c>
      <c r="DJ63" s="1564">
        <f>+DD21</f>
        <v/>
      </c>
      <c r="DK63" s="1564">
        <f>+DE21</f>
        <v/>
      </c>
      <c r="DL63" s="1564">
        <f>+DF21</f>
        <v/>
      </c>
      <c r="DM63" s="1564">
        <f>+DG21</f>
        <v/>
      </c>
      <c r="DN63" s="1564">
        <f>+DH21</f>
        <v/>
      </c>
      <c r="DO63" s="1564">
        <f>+DI21</f>
        <v/>
      </c>
      <c r="DP63" s="1564">
        <f>+DJ21</f>
        <v/>
      </c>
    </row>
    <row r="64" hidden="1">
      <c r="B64" s="217">
        <f>+IF(B63&gt;=$C$14," ",(B63+1))</f>
        <v/>
      </c>
      <c r="C64" s="161">
        <f>+IF(B64=" ",0,C63)</f>
        <v/>
      </c>
      <c r="D64" s="161">
        <f>IF(B64=" ",0,-PPMT($F$13,B64,$C$14,$C$12))</f>
        <v/>
      </c>
      <c r="E64" s="161">
        <f>IF(B64=" ",0,-IPMT($F$13,B64,$C$14,$C$12))</f>
        <v/>
      </c>
      <c r="F64" s="218" t="n"/>
      <c r="G64" s="186" t="n"/>
      <c r="H64" s="217">
        <f>+IF(H63&gt;=$I$14," ",(H63+1))</f>
        <v/>
      </c>
      <c r="I64" s="161">
        <f>+IF(H64=" ",0,I63)</f>
        <v/>
      </c>
      <c r="J64" s="161">
        <f>IF(H64=" ",0,-PPMT($L$13,H64,$I$14,$I$12))</f>
        <v/>
      </c>
      <c r="K64" s="161">
        <f>IF(H64=" ",0,-IPMT($L$13,H64,$I$14,$I$12))</f>
        <v/>
      </c>
      <c r="L64" s="218" t="n"/>
      <c r="M64" s="186" t="n"/>
      <c r="AF64" s="161">
        <f>+IF(ISERROR(PV(#REF!,#REF!,,#REF!)),0,(PV(#REF!,#REF!,,#REF!)))</f>
        <v/>
      </c>
      <c r="AG64" s="161">
        <f>+IF(ISERROR(PV(#REF!,#REF!,,#REF!)),0,(PV(#REF!,#REF!,,#REF!)))</f>
        <v/>
      </c>
      <c r="CG64" s="161">
        <f>+CA22</f>
        <v/>
      </c>
      <c r="CH64" s="161">
        <f>+CB22</f>
        <v/>
      </c>
      <c r="CI64" s="161">
        <f>+CC22</f>
        <v/>
      </c>
      <c r="CJ64" s="161">
        <f>+CD22</f>
        <v/>
      </c>
      <c r="CK64" s="161">
        <f>+CE22</f>
        <v/>
      </c>
      <c r="CL64" s="161">
        <f>+CF22</f>
        <v/>
      </c>
      <c r="CM64" s="161">
        <f>+CG22</f>
        <v/>
      </c>
      <c r="CN64" s="161">
        <f>+CH22</f>
        <v/>
      </c>
      <c r="CO64" s="161">
        <f>+CI22</f>
        <v/>
      </c>
      <c r="CP64" s="161">
        <f>+CJ22</f>
        <v/>
      </c>
      <c r="CQ64" s="161">
        <f>+CK22</f>
        <v/>
      </c>
      <c r="CR64" s="161">
        <f>+CL22</f>
        <v/>
      </c>
      <c r="CS64" s="161">
        <f>+CM22</f>
        <v/>
      </c>
      <c r="CT64" s="161">
        <f>+CN22</f>
        <v/>
      </c>
      <c r="CU64" s="161">
        <f>+CO22</f>
        <v/>
      </c>
      <c r="CV64" s="161">
        <f>+CP22</f>
        <v/>
      </c>
      <c r="CW64" s="161">
        <f>+CQ22</f>
        <v/>
      </c>
      <c r="CX64" s="161">
        <f>+CR22</f>
        <v/>
      </c>
      <c r="CY64" s="161">
        <f>+CS22</f>
        <v/>
      </c>
      <c r="CZ64" s="161">
        <f>+CT22</f>
        <v/>
      </c>
      <c r="DA64" s="161">
        <f>+CU22</f>
        <v/>
      </c>
      <c r="DB64" s="161">
        <f>+CV22</f>
        <v/>
      </c>
      <c r="DC64" s="161">
        <f>+CW22</f>
        <v/>
      </c>
      <c r="DD64" s="161">
        <f>+CX22</f>
        <v/>
      </c>
      <c r="DE64" s="161">
        <f>+CY22</f>
        <v/>
      </c>
      <c r="DF64" s="161">
        <f>+CZ22</f>
        <v/>
      </c>
      <c r="DG64" s="161">
        <f>+DA22</f>
        <v/>
      </c>
      <c r="DH64" s="161">
        <f>+DB22</f>
        <v/>
      </c>
      <c r="DI64" s="161">
        <f>+DC22</f>
        <v/>
      </c>
      <c r="DJ64" s="161">
        <f>+DD22</f>
        <v/>
      </c>
      <c r="DK64" s="161">
        <f>+DE22</f>
        <v/>
      </c>
      <c r="DL64" s="161">
        <f>+DF22</f>
        <v/>
      </c>
      <c r="DM64" s="161">
        <f>+DG22</f>
        <v/>
      </c>
      <c r="DN64" s="161">
        <f>+DH22</f>
        <v/>
      </c>
      <c r="DO64" s="161">
        <f>+DI22</f>
        <v/>
      </c>
      <c r="DP64" s="161">
        <f>+DJ22</f>
        <v/>
      </c>
      <c r="DQ64" s="161">
        <f>+DK22</f>
        <v/>
      </c>
    </row>
    <row r="65" hidden="1">
      <c r="B65" s="217">
        <f>+IF(B64&gt;=$C$14," ",(B64+1))</f>
        <v/>
      </c>
      <c r="C65" s="161">
        <f>+IF(B65=" ",0,C64)</f>
        <v/>
      </c>
      <c r="D65" s="161">
        <f>IF(B65=" ",0,-PPMT($F$13,B65,$C$14,$C$12))</f>
        <v/>
      </c>
      <c r="E65" s="161">
        <f>IF(B65=" ",0,-IPMT($F$13,B65,$C$14,$C$12))</f>
        <v/>
      </c>
      <c r="F65" s="218" t="n"/>
      <c r="G65" s="186" t="n"/>
      <c r="H65" s="217">
        <f>+IF(H64&gt;=$I$14," ",(H64+1))</f>
        <v/>
      </c>
      <c r="I65" s="161">
        <f>+IF(H65=" ",0,I64)</f>
        <v/>
      </c>
      <c r="J65" s="161">
        <f>IF(H65=" ",0,-PPMT($L$13,H65,$I$14,$I$12))</f>
        <v/>
      </c>
      <c r="K65" s="161">
        <f>IF(H65=" ",0,-IPMT($L$13,H65,$I$14,$I$12))</f>
        <v/>
      </c>
      <c r="L65" s="218" t="n"/>
      <c r="M65" s="186" t="n"/>
      <c r="AF65" s="161">
        <f>+IF(ISERROR(PV(#REF!,#REF!,,#REF!)),0,(PV(#REF!,#REF!,,#REF!)))</f>
        <v/>
      </c>
      <c r="AG65" s="161">
        <f>+IF(ISERROR(PV(#REF!,#REF!,,#REF!)),0,(PV(#REF!,#REF!,,#REF!)))</f>
        <v/>
      </c>
      <c r="CG65" s="161">
        <f>+CA23</f>
        <v/>
      </c>
      <c r="CH65" s="161">
        <f>+CB23</f>
        <v/>
      </c>
      <c r="CI65" s="161">
        <f>+CC23</f>
        <v/>
      </c>
      <c r="CJ65" s="161">
        <f>+CD23</f>
        <v/>
      </c>
      <c r="CK65" s="161">
        <f>+CE23</f>
        <v/>
      </c>
      <c r="CL65" s="161">
        <f>+CF23</f>
        <v/>
      </c>
      <c r="CM65" s="161">
        <f>+CG23</f>
        <v/>
      </c>
      <c r="CN65" s="161">
        <f>+CH23</f>
        <v/>
      </c>
      <c r="CO65" s="161">
        <f>+CI23</f>
        <v/>
      </c>
      <c r="CP65" s="161">
        <f>+CJ23</f>
        <v/>
      </c>
      <c r="CQ65" s="161">
        <f>+CK23</f>
        <v/>
      </c>
      <c r="CR65" s="161">
        <f>+CL23</f>
        <v/>
      </c>
      <c r="CS65" s="161">
        <f>+CM23</f>
        <v/>
      </c>
      <c r="CT65" s="161">
        <f>+CN23</f>
        <v/>
      </c>
      <c r="CU65" s="161">
        <f>+CO23</f>
        <v/>
      </c>
      <c r="CV65" s="161">
        <f>+CP23</f>
        <v/>
      </c>
      <c r="CW65" s="161">
        <f>+CQ23</f>
        <v/>
      </c>
      <c r="CX65" s="161">
        <f>+CR23</f>
        <v/>
      </c>
      <c r="CY65" s="161">
        <f>+CS23</f>
        <v/>
      </c>
      <c r="CZ65" s="161">
        <f>+CT23</f>
        <v/>
      </c>
      <c r="DA65" s="161">
        <f>+CU23</f>
        <v/>
      </c>
      <c r="DB65" s="161">
        <f>+CV23</f>
        <v/>
      </c>
      <c r="DC65" s="161">
        <f>+CW23</f>
        <v/>
      </c>
      <c r="DD65" s="161">
        <f>+CX23</f>
        <v/>
      </c>
      <c r="DE65" s="161">
        <f>+CY23</f>
        <v/>
      </c>
      <c r="DF65" s="161">
        <f>+CZ23</f>
        <v/>
      </c>
      <c r="DG65" s="161">
        <f>+DA23</f>
        <v/>
      </c>
      <c r="DH65" s="161">
        <f>+DB23</f>
        <v/>
      </c>
      <c r="DI65" s="161">
        <f>+DC23</f>
        <v/>
      </c>
      <c r="DJ65" s="161">
        <f>+DD23</f>
        <v/>
      </c>
      <c r="DK65" s="161">
        <f>+DE23</f>
        <v/>
      </c>
      <c r="DL65" s="161">
        <f>+DF23</f>
        <v/>
      </c>
      <c r="DM65" s="161">
        <f>+DG23</f>
        <v/>
      </c>
      <c r="DN65" s="161">
        <f>+DH23</f>
        <v/>
      </c>
      <c r="DO65" s="161">
        <f>+DI23</f>
        <v/>
      </c>
      <c r="DP65" s="161">
        <f>+DJ23</f>
        <v/>
      </c>
      <c r="DQ65" s="161">
        <f>+DK23</f>
        <v/>
      </c>
    </row>
    <row r="66" hidden="1" ht="13.5" customHeight="1" thickBot="1">
      <c r="B66" s="217">
        <f>+IF(B65&gt;=$C$14," ",(B65+1))</f>
        <v/>
      </c>
      <c r="C66" s="161">
        <f>+IF(B66=" ",0,C65)</f>
        <v/>
      </c>
      <c r="D66" s="161">
        <f>IF(B66=" ",0,-PPMT($F$13,B66,$C$14,$C$12))</f>
        <v/>
      </c>
      <c r="E66" s="161">
        <f>IF(B66=" ",0,-IPMT($F$13,B66,$C$14,$C$12))</f>
        <v/>
      </c>
      <c r="F66" s="218" t="n"/>
      <c r="G66" s="186" t="n"/>
      <c r="H66" s="217">
        <f>+IF(H65&gt;=$I$14," ",(H65+1))</f>
        <v/>
      </c>
      <c r="I66" s="161">
        <f>+IF(H66=" ",0,I65)</f>
        <v/>
      </c>
      <c r="J66" s="161">
        <f>IF(H66=" ",0,-PPMT($L$13,H66,$I$14,$I$12))</f>
        <v/>
      </c>
      <c r="K66" s="161">
        <f>IF(H66=" ",0,-IPMT($L$13,H66,$I$14,$I$12))</f>
        <v/>
      </c>
      <c r="L66" s="218" t="n"/>
      <c r="M66" s="186" t="n"/>
      <c r="AF66" s="161">
        <f>+IF(ISERROR(PV(#REF!,#REF!,,#REF!)),0,(PV(#REF!,#REF!,,#REF!)))</f>
        <v/>
      </c>
      <c r="AG66" s="161">
        <f>+IF(ISERROR(PV(#REF!,#REF!,,#REF!)),0,(PV(#REF!,#REF!,,#REF!)))</f>
        <v/>
      </c>
      <c r="CG66" s="192">
        <f>+CA24</f>
        <v/>
      </c>
      <c r="CH66" s="192">
        <f>+CB24</f>
        <v/>
      </c>
      <c r="CI66" s="192">
        <f>+CC24</f>
        <v/>
      </c>
      <c r="CJ66" s="192">
        <f>+CD24</f>
        <v/>
      </c>
      <c r="CK66" s="192">
        <f>+CE24</f>
        <v/>
      </c>
      <c r="CL66" s="192">
        <f>+CF24</f>
        <v/>
      </c>
      <c r="CM66" s="192">
        <f>+CG24</f>
        <v/>
      </c>
      <c r="CN66" s="192">
        <f>+CH24</f>
        <v/>
      </c>
      <c r="CO66" s="192">
        <f>+CI24</f>
        <v/>
      </c>
      <c r="CP66" s="192">
        <f>+CJ24</f>
        <v/>
      </c>
      <c r="CQ66" s="192">
        <f>+CK24</f>
        <v/>
      </c>
      <c r="CR66" s="192">
        <f>+CL24</f>
        <v/>
      </c>
      <c r="CS66" s="192">
        <f>+CM24</f>
        <v/>
      </c>
      <c r="CT66" s="192">
        <f>+CN24</f>
        <v/>
      </c>
      <c r="CU66" s="192">
        <f>+CO24</f>
        <v/>
      </c>
      <c r="CV66" s="192">
        <f>+CP24</f>
        <v/>
      </c>
      <c r="CW66" s="192">
        <f>+CQ24</f>
        <v/>
      </c>
      <c r="CX66" s="192">
        <f>+CR24</f>
        <v/>
      </c>
      <c r="CY66" s="192">
        <f>+CS24</f>
        <v/>
      </c>
      <c r="CZ66" s="192">
        <f>+CT24</f>
        <v/>
      </c>
      <c r="DA66" s="192">
        <f>+CU24</f>
        <v/>
      </c>
      <c r="DB66" s="192">
        <f>+CV24</f>
        <v/>
      </c>
      <c r="DC66" s="192">
        <f>+CW24</f>
        <v/>
      </c>
      <c r="DD66" s="192">
        <f>+CX24</f>
        <v/>
      </c>
      <c r="DE66" s="192">
        <f>+CY24</f>
        <v/>
      </c>
      <c r="DF66" s="192">
        <f>+CZ24</f>
        <v/>
      </c>
      <c r="DG66" s="192">
        <f>+DA24</f>
        <v/>
      </c>
      <c r="DH66" s="192">
        <f>+DB24</f>
        <v/>
      </c>
      <c r="DI66" s="192">
        <f>+DC24</f>
        <v/>
      </c>
      <c r="DJ66" s="192">
        <f>+DD24</f>
        <v/>
      </c>
      <c r="DK66" s="192">
        <f>+DE24</f>
        <v/>
      </c>
      <c r="DL66" s="192">
        <f>+DF24</f>
        <v/>
      </c>
      <c r="DM66" s="192">
        <f>+DG24</f>
        <v/>
      </c>
      <c r="DN66" s="192">
        <f>+DH24</f>
        <v/>
      </c>
      <c r="DO66" s="192">
        <f>+DI24</f>
        <v/>
      </c>
      <c r="DP66" s="192">
        <f>+DJ24</f>
        <v/>
      </c>
      <c r="DQ66" s="192">
        <f>+DK24</f>
        <v/>
      </c>
    </row>
    <row r="67" hidden="1" ht="13.5" customHeight="1" thickTop="1">
      <c r="B67" s="217">
        <f>+IF(B66&gt;=$C$14," ",(B66+1))</f>
        <v/>
      </c>
      <c r="C67" s="161">
        <f>+IF(B67=" ",0,C66)</f>
        <v/>
      </c>
      <c r="D67" s="161">
        <f>IF(B67=" ",0,-PPMT($F$13,B67,$C$14,$C$12))</f>
        <v/>
      </c>
      <c r="E67" s="161">
        <f>IF(B67=" ",0,-IPMT($F$13,B67,$C$14,$C$12))</f>
        <v/>
      </c>
      <c r="F67" s="218" t="n"/>
      <c r="G67" s="186" t="n"/>
      <c r="H67" s="217">
        <f>+IF(H66&gt;=$I$14," ",(H66+1))</f>
        <v/>
      </c>
      <c r="I67" s="161">
        <f>+IF(H67=" ",0,I66)</f>
        <v/>
      </c>
      <c r="J67" s="161">
        <f>IF(H67=" ",0,-PPMT($L$13,H67,$I$14,$I$12))</f>
        <v/>
      </c>
      <c r="K67" s="161">
        <f>IF(H67=" ",0,-IPMT($L$13,H67,$I$14,$I$12))</f>
        <v/>
      </c>
      <c r="L67" s="218" t="n"/>
      <c r="M67" s="186" t="n"/>
      <c r="AF67" s="161">
        <f>+IF(ISERROR(PV(#REF!,#REF!,,#REF!)),0,(PV(#REF!,#REF!,,#REF!)))</f>
        <v/>
      </c>
      <c r="AG67" s="161">
        <f>+IF(ISERROR(PV(#REF!,#REF!,,#REF!)),0,(PV(#REF!,#REF!,,#REF!)))</f>
        <v/>
      </c>
      <c r="CG67" s="161">
        <f>+CA25</f>
        <v/>
      </c>
      <c r="CH67" s="161">
        <f>+CB25</f>
        <v/>
      </c>
      <c r="CI67" s="161">
        <f>+CC25</f>
        <v/>
      </c>
      <c r="CJ67" s="161">
        <f>+CD25</f>
        <v/>
      </c>
      <c r="CK67" s="161">
        <f>+CE25</f>
        <v/>
      </c>
      <c r="CL67" s="161">
        <f>+CF25</f>
        <v/>
      </c>
      <c r="CM67" s="161">
        <f>+CG25</f>
        <v/>
      </c>
      <c r="CN67" s="161">
        <f>+CH25</f>
        <v/>
      </c>
      <c r="CO67" s="161">
        <f>+CI25</f>
        <v/>
      </c>
      <c r="CP67" s="161">
        <f>+CJ25</f>
        <v/>
      </c>
      <c r="CQ67" s="161">
        <f>+CK25</f>
        <v/>
      </c>
      <c r="CR67" s="161">
        <f>+CL25</f>
        <v/>
      </c>
      <c r="CS67" s="161">
        <f>+CM25</f>
        <v/>
      </c>
      <c r="CT67" s="161">
        <f>+CN25</f>
        <v/>
      </c>
      <c r="CU67" s="161">
        <f>+CO25</f>
        <v/>
      </c>
      <c r="CV67" s="161">
        <f>+CP25</f>
        <v/>
      </c>
      <c r="CW67" s="161">
        <f>+CQ25</f>
        <v/>
      </c>
      <c r="CX67" s="161">
        <f>+CR25</f>
        <v/>
      </c>
      <c r="CY67" s="161">
        <f>+CS25</f>
        <v/>
      </c>
      <c r="CZ67" s="161">
        <f>+CT25</f>
        <v/>
      </c>
      <c r="DA67" s="161">
        <f>+CU25</f>
        <v/>
      </c>
      <c r="DB67" s="161">
        <f>+CV25</f>
        <v/>
      </c>
      <c r="DC67" s="161">
        <f>+CW25</f>
        <v/>
      </c>
      <c r="DD67" s="161">
        <f>+CX25</f>
        <v/>
      </c>
      <c r="DE67" s="161">
        <f>+CY25</f>
        <v/>
      </c>
      <c r="DF67" s="161">
        <f>+CZ25</f>
        <v/>
      </c>
      <c r="DG67" s="161">
        <f>+DA25</f>
        <v/>
      </c>
      <c r="DH67" s="161">
        <f>+DB25</f>
        <v/>
      </c>
      <c r="DI67" s="161">
        <f>+DC25</f>
        <v/>
      </c>
      <c r="DJ67" s="161">
        <f>+DD25</f>
        <v/>
      </c>
      <c r="DK67" s="161">
        <f>+DE25</f>
        <v/>
      </c>
      <c r="DL67" s="161">
        <f>+DF25</f>
        <v/>
      </c>
      <c r="DM67" s="161">
        <f>+DG25</f>
        <v/>
      </c>
      <c r="DN67" s="161">
        <f>+DH25</f>
        <v/>
      </c>
      <c r="DO67" s="161">
        <f>+DI25</f>
        <v/>
      </c>
      <c r="DP67" s="161">
        <f>+DJ25</f>
        <v/>
      </c>
      <c r="DQ67" s="161">
        <f>+DK25</f>
        <v/>
      </c>
    </row>
    <row r="68" hidden="1" ht="13.5" customHeight="1" thickBot="1">
      <c r="B68" s="217">
        <f>+IF(B67&gt;=$C$14," ",(B67+1))</f>
        <v/>
      </c>
      <c r="C68" s="161">
        <f>+IF(B68=" ",0,C67)</f>
        <v/>
      </c>
      <c r="D68" s="161">
        <f>IF(B68=" ",0,-PPMT($F$13,B68,$C$14,$C$12))</f>
        <v/>
      </c>
      <c r="E68" s="161">
        <f>IF(B68=" ",0,-IPMT($F$13,B68,$C$14,$C$12))</f>
        <v/>
      </c>
      <c r="F68" s="218" t="n"/>
      <c r="G68" s="186" t="n"/>
      <c r="H68" s="217">
        <f>+IF(H67&gt;=$I$14," ",(H67+1))</f>
        <v/>
      </c>
      <c r="I68" s="161">
        <f>+IF(H68=" ",0,I67)</f>
        <v/>
      </c>
      <c r="J68" s="161">
        <f>IF(H68=" ",0,-PPMT($L$13,H68,$I$14,$I$12))</f>
        <v/>
      </c>
      <c r="K68" s="161">
        <f>IF(H68=" ",0,-IPMT($L$13,H68,$I$14,$I$12))</f>
        <v/>
      </c>
      <c r="L68" s="218" t="n"/>
      <c r="M68" s="186" t="n"/>
      <c r="AF68" s="161">
        <f>+IF(ISERROR(PV(#REF!,#REF!,,#REF!)),0,(PV(#REF!,#REF!,,#REF!)))</f>
        <v/>
      </c>
      <c r="AG68" s="161">
        <f>+IF(ISERROR(PV(#REF!,#REF!,,#REF!)),0,(PV(#REF!,#REF!,,#REF!)))</f>
        <v/>
      </c>
      <c r="CF68" s="1564" t="n">
        <v>9</v>
      </c>
      <c r="CG68" s="192">
        <f>+CA26</f>
        <v/>
      </c>
      <c r="CH68" s="192">
        <f>+CB26</f>
        <v/>
      </c>
      <c r="CI68" s="192">
        <f>+CC26</f>
        <v/>
      </c>
      <c r="CJ68" s="192">
        <f>+CD26</f>
        <v/>
      </c>
      <c r="CK68" s="192">
        <f>+CE26</f>
        <v/>
      </c>
      <c r="CL68" s="192">
        <f>+CF26</f>
        <v/>
      </c>
      <c r="CM68" s="192">
        <f>+CG26</f>
        <v/>
      </c>
      <c r="CN68" s="192">
        <f>+CH26</f>
        <v/>
      </c>
      <c r="CO68" s="192">
        <f>+CI26</f>
        <v/>
      </c>
      <c r="CP68" s="192">
        <f>+CJ26</f>
        <v/>
      </c>
      <c r="CQ68" s="192">
        <f>+CK26</f>
        <v/>
      </c>
      <c r="CR68" s="192">
        <f>+CL26</f>
        <v/>
      </c>
      <c r="CS68" s="192">
        <f>+CM26</f>
        <v/>
      </c>
      <c r="CT68" s="192">
        <f>+CN26</f>
        <v/>
      </c>
      <c r="CU68" s="192">
        <f>+CO26</f>
        <v/>
      </c>
      <c r="CV68" s="192">
        <f>+CP26</f>
        <v/>
      </c>
      <c r="CW68" s="192">
        <f>+CQ26</f>
        <v/>
      </c>
      <c r="CX68" s="192">
        <f>+CR26</f>
        <v/>
      </c>
      <c r="CY68" s="192">
        <f>+CS26</f>
        <v/>
      </c>
      <c r="CZ68" s="192">
        <f>+CT26</f>
        <v/>
      </c>
      <c r="DA68" s="192">
        <f>+CU26</f>
        <v/>
      </c>
      <c r="DB68" s="192">
        <f>+CV26</f>
        <v/>
      </c>
      <c r="DC68" s="192">
        <f>+CW26</f>
        <v/>
      </c>
      <c r="DD68" s="192">
        <f>+CX26</f>
        <v/>
      </c>
      <c r="DE68" s="192">
        <f>+CY26</f>
        <v/>
      </c>
      <c r="DF68" s="192">
        <f>+CZ26</f>
        <v/>
      </c>
      <c r="DG68" s="192">
        <f>+DA26</f>
        <v/>
      </c>
      <c r="DH68" s="192">
        <f>+DB26</f>
        <v/>
      </c>
      <c r="DI68" s="192">
        <f>+DC26</f>
        <v/>
      </c>
      <c r="DJ68" s="192">
        <f>+DD26</f>
        <v/>
      </c>
      <c r="DK68" s="192">
        <f>+DE26</f>
        <v/>
      </c>
      <c r="DL68" s="192">
        <f>+DF26</f>
        <v/>
      </c>
      <c r="DM68" s="192">
        <f>+DG26</f>
        <v/>
      </c>
      <c r="DN68" s="192">
        <f>+DH26</f>
        <v/>
      </c>
      <c r="DO68" s="192">
        <f>+DI26</f>
        <v/>
      </c>
      <c r="DP68" s="192">
        <f>+DJ26</f>
        <v/>
      </c>
      <c r="DQ68" s="192">
        <f>+DK26</f>
        <v/>
      </c>
    </row>
    <row r="69" hidden="1" ht="13.5" customHeight="1" thickTop="1">
      <c r="B69" s="217">
        <f>+IF(B68&gt;=$C$14," ",(B68+1))</f>
        <v/>
      </c>
      <c r="C69" s="161">
        <f>+IF(B69=" ",0,C68)</f>
        <v/>
      </c>
      <c r="D69" s="161">
        <f>IF(B69=" ",0,-PPMT($F$13,B69,$C$14,$C$12))</f>
        <v/>
      </c>
      <c r="E69" s="161">
        <f>IF(B69=" ",0,-IPMT($F$13,B69,$C$14,$C$12))</f>
        <v/>
      </c>
      <c r="F69" s="218" t="n"/>
      <c r="G69" s="186" t="n"/>
      <c r="H69" s="217">
        <f>+IF(H68&gt;=$I$14," ",(H68+1))</f>
        <v/>
      </c>
      <c r="I69" s="161">
        <f>+IF(H69=" ",0,I68)</f>
        <v/>
      </c>
      <c r="J69" s="161">
        <f>IF(H69=" ",0,-PPMT($L$13,H69,$I$14,$I$12))</f>
        <v/>
      </c>
      <c r="K69" s="161">
        <f>IF(H69=" ",0,-IPMT($L$13,H69,$I$14,$I$12))</f>
        <v/>
      </c>
      <c r="L69" s="218" t="n"/>
      <c r="M69" s="186" t="n"/>
      <c r="AF69" s="161">
        <f>+IF(ISERROR(PV(#REF!,#REF!,,#REF!)),0,(PV(#REF!,#REF!,,#REF!)))</f>
        <v/>
      </c>
      <c r="AG69" s="161">
        <f>+IF(ISERROR(PV(#REF!,#REF!,,#REF!)),0,(PV(#REF!,#REF!,,#REF!)))</f>
        <v/>
      </c>
      <c r="CG69" s="161">
        <f>+CA27</f>
        <v/>
      </c>
      <c r="CH69" s="161">
        <f>+CB27</f>
        <v/>
      </c>
      <c r="CI69" s="161">
        <f>+CC27</f>
        <v/>
      </c>
      <c r="CJ69" s="161">
        <f>+CD27</f>
        <v/>
      </c>
      <c r="CK69" s="161">
        <f>+CE27</f>
        <v/>
      </c>
      <c r="CL69" s="161">
        <f>+CF27</f>
        <v/>
      </c>
      <c r="CM69" s="161">
        <f>+CG27</f>
        <v/>
      </c>
      <c r="CN69" s="161">
        <f>+CH27</f>
        <v/>
      </c>
      <c r="CO69" s="161">
        <f>+CI27</f>
        <v/>
      </c>
      <c r="CP69" s="161">
        <f>+CJ27</f>
        <v/>
      </c>
      <c r="CQ69" s="161">
        <f>+CK27</f>
        <v/>
      </c>
      <c r="CR69" s="161">
        <f>+CL27</f>
        <v/>
      </c>
      <c r="CS69" s="161">
        <f>+CM27</f>
        <v/>
      </c>
      <c r="CT69" s="161">
        <f>+CN27</f>
        <v/>
      </c>
      <c r="CU69" s="161">
        <f>+CO27</f>
        <v/>
      </c>
      <c r="CV69" s="161">
        <f>+CP27</f>
        <v/>
      </c>
      <c r="CW69" s="161">
        <f>+CQ27</f>
        <v/>
      </c>
      <c r="CX69" s="161">
        <f>+CR27</f>
        <v/>
      </c>
      <c r="CY69" s="161">
        <f>+CS27</f>
        <v/>
      </c>
      <c r="CZ69" s="161">
        <f>+CT27</f>
        <v/>
      </c>
      <c r="DA69" s="161">
        <f>+CU27</f>
        <v/>
      </c>
      <c r="DB69" s="161">
        <f>+CV27</f>
        <v/>
      </c>
      <c r="DC69" s="161">
        <f>+CW27</f>
        <v/>
      </c>
      <c r="DD69" s="161">
        <f>+CX27</f>
        <v/>
      </c>
      <c r="DE69" s="161">
        <f>+CY27</f>
        <v/>
      </c>
      <c r="DF69" s="161">
        <f>+CZ27</f>
        <v/>
      </c>
      <c r="DG69" s="161">
        <f>+DA27</f>
        <v/>
      </c>
      <c r="DH69" s="161">
        <f>+DB27</f>
        <v/>
      </c>
      <c r="DI69" s="161">
        <f>+DC27</f>
        <v/>
      </c>
      <c r="DJ69" s="161">
        <f>+DD27</f>
        <v/>
      </c>
      <c r="DK69" s="161">
        <f>+DE27</f>
        <v/>
      </c>
      <c r="DL69" s="161">
        <f>+DF27</f>
        <v/>
      </c>
      <c r="DM69" s="161">
        <f>+DG27</f>
        <v/>
      </c>
      <c r="DN69" s="161">
        <f>+DH27</f>
        <v/>
      </c>
      <c r="DO69" s="161">
        <f>+DI27</f>
        <v/>
      </c>
      <c r="DP69" s="161">
        <f>+DJ27</f>
        <v/>
      </c>
      <c r="DQ69" s="161">
        <f>+DK27</f>
        <v/>
      </c>
    </row>
    <row r="70" hidden="1">
      <c r="B70" s="217">
        <f>+IF(B69&gt;=$C$14," ",(B69+1))</f>
        <v/>
      </c>
      <c r="C70" s="161">
        <f>+IF(B70=" ",0,C69)</f>
        <v/>
      </c>
      <c r="D70" s="161">
        <f>IF(B70=" ",0,-PPMT($F$13,B70,$C$14,$C$12))</f>
        <v/>
      </c>
      <c r="E70" s="161">
        <f>IF(B70=" ",0,-IPMT($F$13,B70,$C$14,$C$12))</f>
        <v/>
      </c>
      <c r="F70" s="218" t="n"/>
      <c r="G70" s="186" t="n"/>
      <c r="H70" s="217">
        <f>+IF(H69&gt;=$I$14," ",(H69+1))</f>
        <v/>
      </c>
      <c r="I70" s="161">
        <f>+IF(H70=" ",0,I69)</f>
        <v/>
      </c>
      <c r="J70" s="161">
        <f>IF(H70=" ",0,-PPMT($L$13,H70,$I$14,$I$12))</f>
        <v/>
      </c>
      <c r="K70" s="161">
        <f>IF(H70=" ",0,-IPMT($L$13,H70,$I$14,$I$12))</f>
        <v/>
      </c>
      <c r="L70" s="218" t="n"/>
      <c r="M70" s="186" t="n"/>
      <c r="AF70" s="161">
        <f>+IF(ISERROR(PV(#REF!,#REF!,,#REF!)),0,(PV(#REF!,#REF!,,#REF!)))</f>
        <v/>
      </c>
      <c r="AG70" s="161">
        <f>+IF(ISERROR(PV(#REF!,#REF!,,#REF!)),0,(PV(#REF!,#REF!,,#REF!)))</f>
        <v/>
      </c>
      <c r="CH70" s="1564">
        <f>+CB28</f>
        <v/>
      </c>
      <c r="CI70" s="1564">
        <f>+CC28</f>
        <v/>
      </c>
      <c r="CJ70" s="1564">
        <f>+CD28</f>
        <v/>
      </c>
      <c r="CK70" s="1564">
        <f>+CE28</f>
        <v/>
      </c>
      <c r="CL70" s="1564">
        <f>+CF28</f>
        <v/>
      </c>
      <c r="CM70" s="1564">
        <f>+CG28</f>
        <v/>
      </c>
      <c r="CN70" s="1564">
        <f>+CH28</f>
        <v/>
      </c>
      <c r="CO70" s="1564">
        <f>+CI28</f>
        <v/>
      </c>
      <c r="CP70" s="1564">
        <f>+CJ28</f>
        <v/>
      </c>
      <c r="CQ70" s="1564">
        <f>+CK28</f>
        <v/>
      </c>
      <c r="CR70" s="1564">
        <f>+CL28</f>
        <v/>
      </c>
      <c r="CS70" s="1564">
        <f>+CM28</f>
        <v/>
      </c>
      <c r="CT70" s="1564">
        <f>+CN28</f>
        <v/>
      </c>
      <c r="CU70" s="1564">
        <f>+CO28</f>
        <v/>
      </c>
      <c r="CV70" s="1564">
        <f>+CP28</f>
        <v/>
      </c>
      <c r="CW70" s="1564">
        <f>+CQ28</f>
        <v/>
      </c>
      <c r="CX70" s="1564">
        <f>+CR28</f>
        <v/>
      </c>
      <c r="CY70" s="1564">
        <f>+CS28</f>
        <v/>
      </c>
      <c r="CZ70" s="1564">
        <f>+CT28</f>
        <v/>
      </c>
      <c r="DA70" s="1564">
        <f>+CU28</f>
        <v/>
      </c>
      <c r="DB70" s="1564">
        <f>+CV28</f>
        <v/>
      </c>
      <c r="DC70" s="1564">
        <f>+CW28</f>
        <v/>
      </c>
      <c r="DD70" s="1564">
        <f>+CX28</f>
        <v/>
      </c>
      <c r="DE70" s="1564">
        <f>+CY28</f>
        <v/>
      </c>
      <c r="DF70" s="1564">
        <f>+CZ28</f>
        <v/>
      </c>
      <c r="DG70" s="1564">
        <f>+DA28</f>
        <v/>
      </c>
      <c r="DH70" s="1564">
        <f>+DB28</f>
        <v/>
      </c>
      <c r="DI70" s="1564">
        <f>+DC28</f>
        <v/>
      </c>
      <c r="DJ70" s="1564">
        <f>+DD28</f>
        <v/>
      </c>
      <c r="DK70" s="1564">
        <f>+DE28</f>
        <v/>
      </c>
      <c r="DL70" s="1564">
        <f>+DF28</f>
        <v/>
      </c>
      <c r="DM70" s="1564">
        <f>+DG28</f>
        <v/>
      </c>
      <c r="DN70" s="1564">
        <f>+DH28</f>
        <v/>
      </c>
      <c r="DO70" s="1564">
        <f>+DI28</f>
        <v/>
      </c>
      <c r="DP70" s="1564">
        <f>+DJ28</f>
        <v/>
      </c>
      <c r="DQ70" s="1564">
        <f>+DK28</f>
        <v/>
      </c>
    </row>
    <row r="71" hidden="1">
      <c r="B71" s="217">
        <f>+IF(B70&gt;=$C$14," ",(B70+1))</f>
        <v/>
      </c>
      <c r="C71" s="161">
        <f>+IF(B71=" ",0,C70)</f>
        <v/>
      </c>
      <c r="D71" s="161">
        <f>IF(B71=" ",0,-PPMT($F$13,B71,$C$14,$C$12))</f>
        <v/>
      </c>
      <c r="E71" s="161">
        <f>IF(B71=" ",0,-IPMT($F$13,B71,$C$14,$C$12))</f>
        <v/>
      </c>
      <c r="F71" s="218" t="n"/>
      <c r="G71" s="186" t="n"/>
      <c r="H71" s="217">
        <f>+IF(H70&gt;=$I$14," ",(H70+1))</f>
        <v/>
      </c>
      <c r="I71" s="161">
        <f>+IF(H71=" ",0,I70)</f>
        <v/>
      </c>
      <c r="J71" s="161">
        <f>IF(H71=" ",0,-PPMT($L$13,H71,$I$14,$I$12))</f>
        <v/>
      </c>
      <c r="K71" s="161">
        <f>IF(H71=" ",0,-IPMT($L$13,H71,$I$14,$I$12))</f>
        <v/>
      </c>
      <c r="L71" s="218" t="n"/>
      <c r="M71" s="186" t="n"/>
      <c r="AF71" s="161">
        <f>+IF(ISERROR(PV(#REF!,#REF!,,#REF!)),0,(PV(#REF!,#REF!,,#REF!)))</f>
        <v/>
      </c>
      <c r="AG71" s="161">
        <f>+IF(ISERROR(PV(#REF!,#REF!,,#REF!)),0,(PV(#REF!,#REF!,,#REF!)))</f>
        <v/>
      </c>
      <c r="CH71" s="161">
        <f>+CB29</f>
        <v/>
      </c>
      <c r="CI71" s="161">
        <f>+CC29</f>
        <v/>
      </c>
      <c r="CJ71" s="161">
        <f>+CD29</f>
        <v/>
      </c>
      <c r="CK71" s="161">
        <f>+CE29</f>
        <v/>
      </c>
      <c r="CL71" s="161">
        <f>+CF29</f>
        <v/>
      </c>
      <c r="CM71" s="161">
        <f>+CG29</f>
        <v/>
      </c>
      <c r="CN71" s="161">
        <f>+CH29</f>
        <v/>
      </c>
      <c r="CO71" s="161">
        <f>+CI29</f>
        <v/>
      </c>
      <c r="CP71" s="161">
        <f>+CJ29</f>
        <v/>
      </c>
      <c r="CQ71" s="161">
        <f>+CK29</f>
        <v/>
      </c>
      <c r="CR71" s="161">
        <f>+CL29</f>
        <v/>
      </c>
      <c r="CS71" s="161">
        <f>+CM29</f>
        <v/>
      </c>
      <c r="CT71" s="161">
        <f>+CN29</f>
        <v/>
      </c>
      <c r="CU71" s="161">
        <f>+CO29</f>
        <v/>
      </c>
      <c r="CV71" s="161">
        <f>+CP29</f>
        <v/>
      </c>
      <c r="CW71" s="161">
        <f>+CQ29</f>
        <v/>
      </c>
      <c r="CX71" s="161">
        <f>+CR29</f>
        <v/>
      </c>
      <c r="CY71" s="161">
        <f>+CS29</f>
        <v/>
      </c>
      <c r="CZ71" s="161">
        <f>+CT29</f>
        <v/>
      </c>
      <c r="DA71" s="161">
        <f>+CU29</f>
        <v/>
      </c>
      <c r="DB71" s="161">
        <f>+CV29</f>
        <v/>
      </c>
      <c r="DC71" s="161">
        <f>+CW29</f>
        <v/>
      </c>
      <c r="DD71" s="161">
        <f>+CX29</f>
        <v/>
      </c>
      <c r="DE71" s="161">
        <f>+CY29</f>
        <v/>
      </c>
      <c r="DF71" s="161">
        <f>+CZ29</f>
        <v/>
      </c>
      <c r="DG71" s="161">
        <f>+DA29</f>
        <v/>
      </c>
      <c r="DH71" s="161">
        <f>+DB29</f>
        <v/>
      </c>
      <c r="DI71" s="161">
        <f>+DC29</f>
        <v/>
      </c>
      <c r="DJ71" s="161">
        <f>+DD29</f>
        <v/>
      </c>
      <c r="DK71" s="161">
        <f>+DE29</f>
        <v/>
      </c>
      <c r="DL71" s="161">
        <f>+DF29</f>
        <v/>
      </c>
      <c r="DM71" s="161">
        <f>+DG29</f>
        <v/>
      </c>
      <c r="DN71" s="161">
        <f>+DH29</f>
        <v/>
      </c>
      <c r="DO71" s="161">
        <f>+DI29</f>
        <v/>
      </c>
      <c r="DP71" s="161">
        <f>+DJ29</f>
        <v/>
      </c>
      <c r="DQ71" s="161">
        <f>+DK29</f>
        <v/>
      </c>
      <c r="DR71" s="161">
        <f>+DL29</f>
        <v/>
      </c>
    </row>
    <row r="72" hidden="1">
      <c r="B72" s="217">
        <f>+IF(B71&gt;=$C$14," ",(B71+1))</f>
        <v/>
      </c>
      <c r="C72" s="161">
        <f>+IF(B72=" ",0,C71)</f>
        <v/>
      </c>
      <c r="D72" s="161">
        <f>IF(B72=" ",0,-PPMT($F$13,B72,$C$14,$C$12))</f>
        <v/>
      </c>
      <c r="E72" s="161">
        <f>IF(B72=" ",0,-IPMT($F$13,B72,$C$14,$C$12))</f>
        <v/>
      </c>
      <c r="F72" s="218" t="n"/>
      <c r="G72" s="186" t="n"/>
      <c r="H72" s="217">
        <f>+IF(H71&gt;=$I$14," ",(H71+1))</f>
        <v/>
      </c>
      <c r="I72" s="161">
        <f>+IF(H72=" ",0,I71)</f>
        <v/>
      </c>
      <c r="J72" s="161">
        <f>IF(H72=" ",0,-PPMT($L$13,H72,$I$14,$I$12))</f>
        <v/>
      </c>
      <c r="K72" s="161">
        <f>IF(H72=" ",0,-IPMT($L$13,H72,$I$14,$I$12))</f>
        <v/>
      </c>
      <c r="L72" s="218" t="n"/>
      <c r="M72" s="186" t="n"/>
      <c r="AF72" s="161">
        <f>+IF(ISERROR(PV(#REF!,#REF!,,#REF!)),0,(PV(#REF!,#REF!,,#REF!)))</f>
        <v/>
      </c>
      <c r="AG72" s="161">
        <f>+IF(ISERROR(PV(#REF!,#REF!,,#REF!)),0,(PV(#REF!,#REF!,,#REF!)))</f>
        <v/>
      </c>
      <c r="CH72" s="161">
        <f>+CB30</f>
        <v/>
      </c>
      <c r="CI72" s="161">
        <f>+CC30</f>
        <v/>
      </c>
      <c r="CJ72" s="161">
        <f>+CD30</f>
        <v/>
      </c>
      <c r="CK72" s="161">
        <f>+CE30</f>
        <v/>
      </c>
      <c r="CL72" s="161">
        <f>+CF30</f>
        <v/>
      </c>
      <c r="CM72" s="161">
        <f>+CG30</f>
        <v/>
      </c>
      <c r="CN72" s="161">
        <f>+CH30</f>
        <v/>
      </c>
      <c r="CO72" s="161">
        <f>+CI30</f>
        <v/>
      </c>
      <c r="CP72" s="161">
        <f>+CJ30</f>
        <v/>
      </c>
      <c r="CQ72" s="161">
        <f>+CK30</f>
        <v/>
      </c>
      <c r="CR72" s="161">
        <f>+CL30</f>
        <v/>
      </c>
      <c r="CS72" s="161">
        <f>+CM30</f>
        <v/>
      </c>
      <c r="CT72" s="161">
        <f>+CN30</f>
        <v/>
      </c>
      <c r="CU72" s="161">
        <f>+CO30</f>
        <v/>
      </c>
      <c r="CV72" s="161">
        <f>+CP30</f>
        <v/>
      </c>
      <c r="CW72" s="161">
        <f>+CQ30</f>
        <v/>
      </c>
      <c r="CX72" s="161">
        <f>+CR30</f>
        <v/>
      </c>
      <c r="CY72" s="161">
        <f>+CS30</f>
        <v/>
      </c>
      <c r="CZ72" s="161">
        <f>+CT30</f>
        <v/>
      </c>
      <c r="DA72" s="161">
        <f>+CU30</f>
        <v/>
      </c>
      <c r="DB72" s="161">
        <f>+CV30</f>
        <v/>
      </c>
      <c r="DC72" s="161">
        <f>+CW30</f>
        <v/>
      </c>
      <c r="DD72" s="161">
        <f>+CX30</f>
        <v/>
      </c>
      <c r="DE72" s="161">
        <f>+CY30</f>
        <v/>
      </c>
      <c r="DF72" s="161">
        <f>+CZ30</f>
        <v/>
      </c>
      <c r="DG72" s="161">
        <f>+DA30</f>
        <v/>
      </c>
      <c r="DH72" s="161">
        <f>+DB30</f>
        <v/>
      </c>
      <c r="DI72" s="161">
        <f>+DC30</f>
        <v/>
      </c>
      <c r="DJ72" s="161">
        <f>+DD30</f>
        <v/>
      </c>
      <c r="DK72" s="161">
        <f>+DE30</f>
        <v/>
      </c>
      <c r="DL72" s="161">
        <f>+DF30</f>
        <v/>
      </c>
      <c r="DM72" s="161">
        <f>+DG30</f>
        <v/>
      </c>
      <c r="DN72" s="161">
        <f>+DH30</f>
        <v/>
      </c>
      <c r="DO72" s="161">
        <f>+DI30</f>
        <v/>
      </c>
      <c r="DP72" s="161">
        <f>+DJ30</f>
        <v/>
      </c>
      <c r="DQ72" s="161">
        <f>+DK30</f>
        <v/>
      </c>
      <c r="DR72" s="161">
        <f>+DL30</f>
        <v/>
      </c>
    </row>
    <row r="73" hidden="1" ht="13.5" customHeight="1" thickBot="1">
      <c r="B73" s="217">
        <f>+IF(B72&gt;=$C$14," ",(B72+1))</f>
        <v/>
      </c>
      <c r="C73" s="161">
        <f>+IF(B73=" ",0,C72)</f>
        <v/>
      </c>
      <c r="D73" s="161">
        <f>IF(B73=" ",0,-PPMT($F$13,B73,$C$14,$C$12))</f>
        <v/>
      </c>
      <c r="E73" s="161">
        <f>IF(B73=" ",0,-IPMT($F$13,B73,$C$14,$C$12))</f>
        <v/>
      </c>
      <c r="F73" s="218" t="n"/>
      <c r="G73" s="186" t="n"/>
      <c r="H73" s="217">
        <f>+IF(H72&gt;=$I$14," ",(H72+1))</f>
        <v/>
      </c>
      <c r="I73" s="161">
        <f>+IF(H73=" ",0,I72)</f>
        <v/>
      </c>
      <c r="J73" s="161">
        <f>IF(H73=" ",0,-PPMT($L$13,H73,$I$14,$I$12))</f>
        <v/>
      </c>
      <c r="K73" s="161">
        <f>IF(H73=" ",0,-IPMT($L$13,H73,$I$14,$I$12))</f>
        <v/>
      </c>
      <c r="L73" s="218" t="n"/>
      <c r="M73" s="186" t="n"/>
      <c r="AF73" s="161">
        <f>+IF(ISERROR(PV(#REF!,#REF!,,#REF!)),0,(PV(#REF!,#REF!,,#REF!)))</f>
        <v/>
      </c>
      <c r="AG73" s="161">
        <f>+IF(ISERROR(PV(#REF!,#REF!,,#REF!)),0,(PV(#REF!,#REF!,,#REF!)))</f>
        <v/>
      </c>
      <c r="CH73" s="192">
        <f>+CB31</f>
        <v/>
      </c>
      <c r="CI73" s="192">
        <f>+CC31</f>
        <v/>
      </c>
      <c r="CJ73" s="192">
        <f>+CD31</f>
        <v/>
      </c>
      <c r="CK73" s="192">
        <f>+CE31</f>
        <v/>
      </c>
      <c r="CL73" s="192">
        <f>+CF31</f>
        <v/>
      </c>
      <c r="CM73" s="192">
        <f>+CG31</f>
        <v/>
      </c>
      <c r="CN73" s="192">
        <f>+CH31</f>
        <v/>
      </c>
      <c r="CO73" s="192">
        <f>+CI31</f>
        <v/>
      </c>
      <c r="CP73" s="192">
        <f>+CJ31</f>
        <v/>
      </c>
      <c r="CQ73" s="192">
        <f>+CK31</f>
        <v/>
      </c>
      <c r="CR73" s="192">
        <f>+CL31</f>
        <v/>
      </c>
      <c r="CS73" s="192">
        <f>+CM31</f>
        <v/>
      </c>
      <c r="CT73" s="192">
        <f>+CN31</f>
        <v/>
      </c>
      <c r="CU73" s="192">
        <f>+CO31</f>
        <v/>
      </c>
      <c r="CV73" s="192">
        <f>+CP31</f>
        <v/>
      </c>
      <c r="CW73" s="192">
        <f>+CQ31</f>
        <v/>
      </c>
      <c r="CX73" s="192">
        <f>+CR31</f>
        <v/>
      </c>
      <c r="CY73" s="192">
        <f>+CS31</f>
        <v/>
      </c>
      <c r="CZ73" s="192">
        <f>+CT31</f>
        <v/>
      </c>
      <c r="DA73" s="192">
        <f>+CU31</f>
        <v/>
      </c>
      <c r="DB73" s="192">
        <f>+CV31</f>
        <v/>
      </c>
      <c r="DC73" s="192">
        <f>+CW31</f>
        <v/>
      </c>
      <c r="DD73" s="192">
        <f>+CX31</f>
        <v/>
      </c>
      <c r="DE73" s="192">
        <f>+CY31</f>
        <v/>
      </c>
      <c r="DF73" s="192">
        <f>+CZ31</f>
        <v/>
      </c>
      <c r="DG73" s="192">
        <f>+DA31</f>
        <v/>
      </c>
      <c r="DH73" s="192">
        <f>+DB31</f>
        <v/>
      </c>
      <c r="DI73" s="192">
        <f>+DC31</f>
        <v/>
      </c>
      <c r="DJ73" s="192">
        <f>+DD31</f>
        <v/>
      </c>
      <c r="DK73" s="192">
        <f>+DE31</f>
        <v/>
      </c>
      <c r="DL73" s="192">
        <f>+DF31</f>
        <v/>
      </c>
      <c r="DM73" s="192">
        <f>+DG31</f>
        <v/>
      </c>
      <c r="DN73" s="192">
        <f>+DH31</f>
        <v/>
      </c>
      <c r="DO73" s="192">
        <f>+DI31</f>
        <v/>
      </c>
      <c r="DP73" s="192">
        <f>+DJ31</f>
        <v/>
      </c>
      <c r="DQ73" s="192">
        <f>+DK31</f>
        <v/>
      </c>
      <c r="DR73" s="192">
        <f>+DL31</f>
        <v/>
      </c>
    </row>
    <row r="74" hidden="1" ht="13.5" customHeight="1" thickTop="1">
      <c r="B74" s="217">
        <f>+IF(B73&gt;=$C$14," ",(B73+1))</f>
        <v/>
      </c>
      <c r="C74" s="161">
        <f>+IF(B74=" ",0,C73)</f>
        <v/>
      </c>
      <c r="D74" s="161">
        <f>IF(B74=" ",0,-PPMT($F$13,B74,$C$14,$C$12))</f>
        <v/>
      </c>
      <c r="E74" s="161">
        <f>IF(B74=" ",0,-IPMT($F$13,B74,$C$14,$C$12))</f>
        <v/>
      </c>
      <c r="F74" s="218" t="n"/>
      <c r="G74" s="186" t="n"/>
      <c r="H74" s="217">
        <f>+IF(H73&gt;=$I$14," ",(H73+1))</f>
        <v/>
      </c>
      <c r="I74" s="161">
        <f>+IF(H74=" ",0,I73)</f>
        <v/>
      </c>
      <c r="J74" s="161">
        <f>IF(H74=" ",0,-PPMT($L$13,H74,$I$14,$I$12))</f>
        <v/>
      </c>
      <c r="K74" s="161">
        <f>IF(H74=" ",0,-IPMT($L$13,H74,$I$14,$I$12))</f>
        <v/>
      </c>
      <c r="L74" s="218" t="n"/>
      <c r="M74" s="186" t="n"/>
      <c r="AF74" s="161">
        <f>+IF(ISERROR(PV(#REF!,#REF!,,#REF!)),0,(PV(#REF!,#REF!,,#REF!)))</f>
        <v/>
      </c>
      <c r="AG74" s="161">
        <f>+IF(ISERROR(PV(#REF!,#REF!,,#REF!)),0,(PV(#REF!,#REF!,,#REF!)))</f>
        <v/>
      </c>
      <c r="CH74" s="161">
        <f>+CB32</f>
        <v/>
      </c>
      <c r="CI74" s="161">
        <f>+CC32</f>
        <v/>
      </c>
      <c r="CJ74" s="161">
        <f>+CD32</f>
        <v/>
      </c>
      <c r="CK74" s="161">
        <f>+CE32</f>
        <v/>
      </c>
      <c r="CL74" s="161">
        <f>+CF32</f>
        <v/>
      </c>
      <c r="CM74" s="161">
        <f>+CG32</f>
        <v/>
      </c>
      <c r="CN74" s="161">
        <f>+CH32</f>
        <v/>
      </c>
      <c r="CO74" s="161">
        <f>+CI32</f>
        <v/>
      </c>
      <c r="CP74" s="161">
        <f>+CJ32</f>
        <v/>
      </c>
      <c r="CQ74" s="161">
        <f>+CK32</f>
        <v/>
      </c>
      <c r="CR74" s="161">
        <f>+CL32</f>
        <v/>
      </c>
      <c r="CS74" s="161">
        <f>+CM32</f>
        <v/>
      </c>
      <c r="CT74" s="161">
        <f>+CN32</f>
        <v/>
      </c>
      <c r="CU74" s="161">
        <f>+CO32</f>
        <v/>
      </c>
      <c r="CV74" s="161">
        <f>+CP32</f>
        <v/>
      </c>
      <c r="CW74" s="161">
        <f>+CQ32</f>
        <v/>
      </c>
      <c r="CX74" s="161">
        <f>+CR32</f>
        <v/>
      </c>
      <c r="CY74" s="161">
        <f>+CS32</f>
        <v/>
      </c>
      <c r="CZ74" s="161">
        <f>+CT32</f>
        <v/>
      </c>
      <c r="DA74" s="161">
        <f>+CU32</f>
        <v/>
      </c>
      <c r="DB74" s="161">
        <f>+CV32</f>
        <v/>
      </c>
      <c r="DC74" s="161">
        <f>+CW32</f>
        <v/>
      </c>
      <c r="DD74" s="161">
        <f>+CX32</f>
        <v/>
      </c>
      <c r="DE74" s="161">
        <f>+CY32</f>
        <v/>
      </c>
      <c r="DF74" s="161">
        <f>+CZ32</f>
        <v/>
      </c>
      <c r="DG74" s="161">
        <f>+DA32</f>
        <v/>
      </c>
      <c r="DH74" s="161">
        <f>+DB32</f>
        <v/>
      </c>
      <c r="DI74" s="161">
        <f>+DC32</f>
        <v/>
      </c>
      <c r="DJ74" s="161">
        <f>+DD32</f>
        <v/>
      </c>
      <c r="DK74" s="161">
        <f>+DE32</f>
        <v/>
      </c>
      <c r="DL74" s="161">
        <f>+DF32</f>
        <v/>
      </c>
      <c r="DM74" s="161">
        <f>+DG32</f>
        <v/>
      </c>
      <c r="DN74" s="161">
        <f>+DH32</f>
        <v/>
      </c>
      <c r="DO74" s="161">
        <f>+DI32</f>
        <v/>
      </c>
      <c r="DP74" s="161">
        <f>+DJ32</f>
        <v/>
      </c>
      <c r="DQ74" s="161">
        <f>+DK32</f>
        <v/>
      </c>
      <c r="DR74" s="161">
        <f>+DL32</f>
        <v/>
      </c>
    </row>
    <row r="75" hidden="1" ht="13.5" customHeight="1" thickBot="1">
      <c r="B75" s="217">
        <f>+IF(B74&gt;=$C$14," ",(B74+1))</f>
        <v/>
      </c>
      <c r="C75" s="161">
        <f>+IF(B75=" ",0,C74)</f>
        <v/>
      </c>
      <c r="D75" s="161">
        <f>IF(B75=" ",0,-PPMT($F$13,B75,$C$14,$C$12))</f>
        <v/>
      </c>
      <c r="E75" s="161">
        <f>IF(B75=" ",0,-IPMT($F$13,B75,$C$14,$C$12))</f>
        <v/>
      </c>
      <c r="F75" s="218" t="n"/>
      <c r="G75" s="186" t="n"/>
      <c r="H75" s="217">
        <f>+IF(H74&gt;=$I$14," ",(H74+1))</f>
        <v/>
      </c>
      <c r="I75" s="161">
        <f>+IF(H75=" ",0,I74)</f>
        <v/>
      </c>
      <c r="J75" s="161">
        <f>IF(H75=" ",0,-PPMT($L$13,H75,$I$14,$I$12))</f>
        <v/>
      </c>
      <c r="K75" s="161">
        <f>IF(H75=" ",0,-IPMT($L$13,H75,$I$14,$I$12))</f>
        <v/>
      </c>
      <c r="L75" s="218" t="n"/>
      <c r="M75" s="186" t="n"/>
      <c r="AF75" s="161">
        <f>+IF(ISERROR(PV(#REF!,#REF!,,#REF!)),0,(PV(#REF!,#REF!,,#REF!)))</f>
        <v/>
      </c>
      <c r="AG75" s="161">
        <f>+IF(ISERROR(PV(#REF!,#REF!,,#REF!)),0,(PV(#REF!,#REF!,,#REF!)))</f>
        <v/>
      </c>
      <c r="CG75" s="1564" t="n">
        <v>10</v>
      </c>
      <c r="CH75" s="192">
        <f>+CB33</f>
        <v/>
      </c>
      <c r="CI75" s="192">
        <f>+CC33</f>
        <v/>
      </c>
      <c r="CJ75" s="192">
        <f>+CD33</f>
        <v/>
      </c>
      <c r="CK75" s="192">
        <f>+CE33</f>
        <v/>
      </c>
      <c r="CL75" s="192">
        <f>+CF33</f>
        <v/>
      </c>
      <c r="CM75" s="192">
        <f>+CG33</f>
        <v/>
      </c>
      <c r="CN75" s="192">
        <f>+CH33</f>
        <v/>
      </c>
      <c r="CO75" s="192">
        <f>+CI33</f>
        <v/>
      </c>
      <c r="CP75" s="192">
        <f>+CJ33</f>
        <v/>
      </c>
      <c r="CQ75" s="192">
        <f>+CK33</f>
        <v/>
      </c>
      <c r="CR75" s="192">
        <f>+CL33</f>
        <v/>
      </c>
      <c r="CS75" s="192">
        <f>+CM33</f>
        <v/>
      </c>
      <c r="CT75" s="192">
        <f>+CN33</f>
        <v/>
      </c>
      <c r="CU75" s="192">
        <f>+CO33</f>
        <v/>
      </c>
      <c r="CV75" s="192">
        <f>+CP33</f>
        <v/>
      </c>
      <c r="CW75" s="192">
        <f>+CQ33</f>
        <v/>
      </c>
      <c r="CX75" s="192">
        <f>+CR33</f>
        <v/>
      </c>
      <c r="CY75" s="192">
        <f>+CS33</f>
        <v/>
      </c>
      <c r="CZ75" s="192">
        <f>+CT33</f>
        <v/>
      </c>
      <c r="DA75" s="192">
        <f>+CU33</f>
        <v/>
      </c>
      <c r="DB75" s="192">
        <f>+CV33</f>
        <v/>
      </c>
      <c r="DC75" s="192">
        <f>+CW33</f>
        <v/>
      </c>
      <c r="DD75" s="192">
        <f>+CX33</f>
        <v/>
      </c>
      <c r="DE75" s="192">
        <f>+CY33</f>
        <v/>
      </c>
      <c r="DF75" s="192">
        <f>+CZ33</f>
        <v/>
      </c>
      <c r="DG75" s="192">
        <f>+DA33</f>
        <v/>
      </c>
      <c r="DH75" s="192">
        <f>+DB33</f>
        <v/>
      </c>
      <c r="DI75" s="192">
        <f>+DC33</f>
        <v/>
      </c>
      <c r="DJ75" s="192">
        <f>+DD33</f>
        <v/>
      </c>
      <c r="DK75" s="192">
        <f>+DE33</f>
        <v/>
      </c>
      <c r="DL75" s="192">
        <f>+DF33</f>
        <v/>
      </c>
      <c r="DM75" s="192">
        <f>+DG33</f>
        <v/>
      </c>
      <c r="DN75" s="192">
        <f>+DH33</f>
        <v/>
      </c>
      <c r="DO75" s="192">
        <f>+DI33</f>
        <v/>
      </c>
      <c r="DP75" s="192">
        <f>+DJ33</f>
        <v/>
      </c>
      <c r="DQ75" s="192">
        <f>+DK33</f>
        <v/>
      </c>
      <c r="DR75" s="192">
        <f>+DL33</f>
        <v/>
      </c>
    </row>
    <row r="76" hidden="1" ht="13.5" customHeight="1" thickTop="1">
      <c r="B76" s="217">
        <f>+IF(B75&gt;=$C$14," ",(B75+1))</f>
        <v/>
      </c>
      <c r="C76" s="161">
        <f>+IF(B76=" ",0,C75)</f>
        <v/>
      </c>
      <c r="D76" s="161">
        <f>IF(B76=" ",0,-PPMT($F$13,B76,$C$14,$C$12))</f>
        <v/>
      </c>
      <c r="E76" s="161">
        <f>IF(B76=" ",0,-IPMT($F$13,B76,$C$14,$C$12))</f>
        <v/>
      </c>
      <c r="F76" s="218" t="n"/>
      <c r="G76" s="186" t="n"/>
      <c r="H76" s="217">
        <f>+IF(H75&gt;=$I$14," ",(H75+1))</f>
        <v/>
      </c>
      <c r="I76" s="161">
        <f>+IF(H76=" ",0,I75)</f>
        <v/>
      </c>
      <c r="J76" s="161">
        <f>IF(H76=" ",0,-PPMT($L$13,H76,$I$14,$I$12))</f>
        <v/>
      </c>
      <c r="K76" s="161">
        <f>IF(H76=" ",0,-IPMT($L$13,H76,$I$14,$I$12))</f>
        <v/>
      </c>
      <c r="L76" s="218" t="n"/>
      <c r="M76" s="186" t="n"/>
      <c r="AF76" s="161">
        <f>+IF(ISERROR(PV(#REF!,#REF!,,#REF!)),0,(PV(#REF!,#REF!,,#REF!)))</f>
        <v/>
      </c>
      <c r="AG76" s="161">
        <f>+IF(ISERROR(PV(#REF!,#REF!,,#REF!)),0,(PV(#REF!,#REF!,,#REF!)))</f>
        <v/>
      </c>
      <c r="CH76" s="161">
        <f>+CB34</f>
        <v/>
      </c>
      <c r="CI76" s="161">
        <f>+CC34</f>
        <v/>
      </c>
      <c r="CJ76" s="161">
        <f>+CD34</f>
        <v/>
      </c>
      <c r="CK76" s="161">
        <f>+CE34</f>
        <v/>
      </c>
      <c r="CL76" s="161">
        <f>+CF34</f>
        <v/>
      </c>
      <c r="CM76" s="161">
        <f>+CG34</f>
        <v/>
      </c>
      <c r="CN76" s="161">
        <f>+CH34</f>
        <v/>
      </c>
      <c r="CO76" s="161">
        <f>+CI34</f>
        <v/>
      </c>
      <c r="CP76" s="161">
        <f>+CJ34</f>
        <v/>
      </c>
      <c r="CQ76" s="161">
        <f>+CK34</f>
        <v/>
      </c>
      <c r="CR76" s="161">
        <f>+CL34</f>
        <v/>
      </c>
      <c r="CS76" s="161">
        <f>+CM34</f>
        <v/>
      </c>
      <c r="CT76" s="161">
        <f>+CN34</f>
        <v/>
      </c>
      <c r="CU76" s="161">
        <f>+CO34</f>
        <v/>
      </c>
      <c r="CV76" s="161">
        <f>+CP34</f>
        <v/>
      </c>
      <c r="CW76" s="161">
        <f>+CQ34</f>
        <v/>
      </c>
      <c r="CX76" s="161">
        <f>+CR34</f>
        <v/>
      </c>
      <c r="CY76" s="161">
        <f>+CS34</f>
        <v/>
      </c>
      <c r="CZ76" s="161">
        <f>+CT34</f>
        <v/>
      </c>
      <c r="DA76" s="161">
        <f>+CU34</f>
        <v/>
      </c>
      <c r="DB76" s="161">
        <f>+CV34</f>
        <v/>
      </c>
      <c r="DC76" s="161">
        <f>+CW34</f>
        <v/>
      </c>
      <c r="DD76" s="161">
        <f>+CX34</f>
        <v/>
      </c>
      <c r="DE76" s="161">
        <f>+CY34</f>
        <v/>
      </c>
      <c r="DF76" s="161">
        <f>+CZ34</f>
        <v/>
      </c>
      <c r="DG76" s="161">
        <f>+DA34</f>
        <v/>
      </c>
      <c r="DH76" s="161">
        <f>+DB34</f>
        <v/>
      </c>
      <c r="DI76" s="161">
        <f>+DC34</f>
        <v/>
      </c>
      <c r="DJ76" s="161">
        <f>+DD34</f>
        <v/>
      </c>
      <c r="DK76" s="161">
        <f>+DE34</f>
        <v/>
      </c>
      <c r="DL76" s="161">
        <f>+DF34</f>
        <v/>
      </c>
      <c r="DM76" s="161">
        <f>+DG34</f>
        <v/>
      </c>
      <c r="DN76" s="161">
        <f>+DH34</f>
        <v/>
      </c>
      <c r="DO76" s="161">
        <f>+DI34</f>
        <v/>
      </c>
      <c r="DP76" s="161">
        <f>+DJ34</f>
        <v/>
      </c>
      <c r="DQ76" s="161">
        <f>+DK34</f>
        <v/>
      </c>
      <c r="DR76" s="161">
        <f>+DL34</f>
        <v/>
      </c>
    </row>
    <row r="77" hidden="1">
      <c r="B77" s="217">
        <f>+IF(B76&gt;=$C$14," ",(B76+1))</f>
        <v/>
      </c>
      <c r="C77" s="161">
        <f>+IF(B77=" ",0,C76)</f>
        <v/>
      </c>
      <c r="D77" s="161">
        <f>IF(B77=" ",0,-PPMT($F$13,B77,$C$14,$C$12))</f>
        <v/>
      </c>
      <c r="E77" s="161">
        <f>IF(B77=" ",0,-IPMT($F$13,B77,$C$14,$C$12))</f>
        <v/>
      </c>
      <c r="F77" s="218" t="n"/>
      <c r="G77" s="186" t="n"/>
      <c r="H77" s="217">
        <f>+IF(H76&gt;=$I$14," ",(H76+1))</f>
        <v/>
      </c>
      <c r="I77" s="161">
        <f>+IF(H77=" ",0,I76)</f>
        <v/>
      </c>
      <c r="J77" s="161">
        <f>IF(H77=" ",0,-PPMT($L$13,H77,$I$14,$I$12))</f>
        <v/>
      </c>
      <c r="K77" s="161">
        <f>IF(H77=" ",0,-IPMT($L$13,H77,$I$14,$I$12))</f>
        <v/>
      </c>
      <c r="L77" s="218" t="n"/>
      <c r="M77" s="186" t="n"/>
      <c r="AF77" s="161">
        <f>+IF(ISERROR(PV(#REF!,#REF!,,#REF!)),0,(PV(#REF!,#REF!,,#REF!)))</f>
        <v/>
      </c>
      <c r="AG77" s="161">
        <f>+IF(ISERROR(PV(#REF!,#REF!,,#REF!)),0,(PV(#REF!,#REF!,,#REF!)))</f>
        <v/>
      </c>
      <c r="CI77" s="1564">
        <f>+CC35</f>
        <v/>
      </c>
      <c r="CJ77" s="1564">
        <f>+CD35</f>
        <v/>
      </c>
      <c r="CK77" s="1564">
        <f>+CE35</f>
        <v/>
      </c>
      <c r="CL77" s="1564">
        <f>+CF35</f>
        <v/>
      </c>
      <c r="CM77" s="1564">
        <f>+CG35</f>
        <v/>
      </c>
      <c r="CN77" s="1564">
        <f>+CH35</f>
        <v/>
      </c>
      <c r="CO77" s="1564">
        <f>+CI35</f>
        <v/>
      </c>
      <c r="CP77" s="1564">
        <f>+CJ35</f>
        <v/>
      </c>
      <c r="CQ77" s="1564">
        <f>+CK35</f>
        <v/>
      </c>
      <c r="CR77" s="1564">
        <f>+CL35</f>
        <v/>
      </c>
      <c r="CS77" s="1564">
        <f>+CM35</f>
        <v/>
      </c>
      <c r="CT77" s="1564">
        <f>+CN35</f>
        <v/>
      </c>
      <c r="CU77" s="1564">
        <f>+CO35</f>
        <v/>
      </c>
      <c r="CV77" s="1564">
        <f>+CP35</f>
        <v/>
      </c>
      <c r="CW77" s="1564">
        <f>+CQ35</f>
        <v/>
      </c>
      <c r="CX77" s="1564">
        <f>+CR35</f>
        <v/>
      </c>
      <c r="CY77" s="1564">
        <f>+CS35</f>
        <v/>
      </c>
      <c r="CZ77" s="1564">
        <f>+CT35</f>
        <v/>
      </c>
      <c r="DA77" s="1564">
        <f>+CU35</f>
        <v/>
      </c>
      <c r="DB77" s="1564">
        <f>+CV35</f>
        <v/>
      </c>
      <c r="DC77" s="1564">
        <f>+CW35</f>
        <v/>
      </c>
      <c r="DD77" s="1564">
        <f>+CX35</f>
        <v/>
      </c>
      <c r="DE77" s="1564">
        <f>+CY35</f>
        <v/>
      </c>
      <c r="DF77" s="1564">
        <f>+CZ35</f>
        <v/>
      </c>
      <c r="DG77" s="1564">
        <f>+DA35</f>
        <v/>
      </c>
      <c r="DH77" s="1564">
        <f>+DB35</f>
        <v/>
      </c>
      <c r="DI77" s="1564">
        <f>+DC35</f>
        <v/>
      </c>
      <c r="DJ77" s="1564">
        <f>+DD35</f>
        <v/>
      </c>
      <c r="DK77" s="1564">
        <f>+DE35</f>
        <v/>
      </c>
      <c r="DL77" s="1564">
        <f>+DF35</f>
        <v/>
      </c>
      <c r="DM77" s="1564">
        <f>+DG35</f>
        <v/>
      </c>
      <c r="DN77" s="1564">
        <f>+DH35</f>
        <v/>
      </c>
      <c r="DO77" s="1564">
        <f>+DI35</f>
        <v/>
      </c>
      <c r="DP77" s="1564">
        <f>+DJ35</f>
        <v/>
      </c>
      <c r="DQ77" s="1564">
        <f>+DK35</f>
        <v/>
      </c>
      <c r="DR77" s="1564">
        <f>+DL35</f>
        <v/>
      </c>
    </row>
    <row r="78" hidden="1">
      <c r="B78" s="217">
        <f>+IF(B77&gt;=$C$14," ",(B77+1))</f>
        <v/>
      </c>
      <c r="C78" s="161">
        <f>+IF(B78=" ",0,C77)</f>
        <v/>
      </c>
      <c r="D78" s="161">
        <f>IF(B78=" ",0,-PPMT($F$13,B78,$C$14,$C$12))</f>
        <v/>
      </c>
      <c r="E78" s="161">
        <f>IF(B78=" ",0,-IPMT($F$13,B78,$C$14,$C$12))</f>
        <v/>
      </c>
      <c r="F78" s="218" t="n"/>
      <c r="G78" s="186" t="n"/>
      <c r="H78" s="217">
        <f>+IF(H77&gt;=$I$14," ",(H77+1))</f>
        <v/>
      </c>
      <c r="I78" s="161">
        <f>+IF(H78=" ",0,I77)</f>
        <v/>
      </c>
      <c r="J78" s="161">
        <f>IF(H78=" ",0,-PPMT($L$13,H78,$I$14,$I$12))</f>
        <v/>
      </c>
      <c r="K78" s="161">
        <f>IF(H78=" ",0,-IPMT($L$13,H78,$I$14,$I$12))</f>
        <v/>
      </c>
      <c r="L78" s="218" t="n"/>
      <c r="M78" s="186" t="n"/>
      <c r="AF78" s="161">
        <f>+IF(ISERROR(PV(#REF!,#REF!,,#REF!)),0,(PV(#REF!,#REF!,,#REF!)))</f>
        <v/>
      </c>
      <c r="AG78" s="161">
        <f>+IF(ISERROR(PV(#REF!,#REF!,,#REF!)),0,(PV(#REF!,#REF!,,#REF!)))</f>
        <v/>
      </c>
      <c r="CI78" s="161">
        <f>+CC36</f>
        <v/>
      </c>
      <c r="CJ78" s="161">
        <f>+CD36</f>
        <v/>
      </c>
      <c r="CK78" s="161">
        <f>+CE36</f>
        <v/>
      </c>
      <c r="CL78" s="161">
        <f>+CF36</f>
        <v/>
      </c>
      <c r="CM78" s="161">
        <f>+CG36</f>
        <v/>
      </c>
      <c r="CN78" s="161">
        <f>+CH36</f>
        <v/>
      </c>
      <c r="CO78" s="161">
        <f>+CI36</f>
        <v/>
      </c>
      <c r="CP78" s="161">
        <f>+CJ36</f>
        <v/>
      </c>
      <c r="CQ78" s="161">
        <f>+CK36</f>
        <v/>
      </c>
      <c r="CR78" s="161">
        <f>+CL36</f>
        <v/>
      </c>
      <c r="CS78" s="161">
        <f>+CM36</f>
        <v/>
      </c>
      <c r="CT78" s="161">
        <f>+CN36</f>
        <v/>
      </c>
      <c r="CU78" s="161">
        <f>+CO36</f>
        <v/>
      </c>
      <c r="CV78" s="161">
        <f>+CP36</f>
        <v/>
      </c>
      <c r="CW78" s="161">
        <f>+CQ36</f>
        <v/>
      </c>
      <c r="CX78" s="161">
        <f>+CR36</f>
        <v/>
      </c>
      <c r="CY78" s="161">
        <f>+CS36</f>
        <v/>
      </c>
      <c r="CZ78" s="161">
        <f>+CT36</f>
        <v/>
      </c>
      <c r="DA78" s="161">
        <f>+CU36</f>
        <v/>
      </c>
      <c r="DB78" s="161">
        <f>+CV36</f>
        <v/>
      </c>
      <c r="DC78" s="161">
        <f>+CW36</f>
        <v/>
      </c>
      <c r="DD78" s="161">
        <f>+CX36</f>
        <v/>
      </c>
      <c r="DE78" s="161">
        <f>+CY36</f>
        <v/>
      </c>
      <c r="DF78" s="161">
        <f>+CZ36</f>
        <v/>
      </c>
      <c r="DG78" s="161">
        <f>+DA36</f>
        <v/>
      </c>
      <c r="DH78" s="161">
        <f>+DB36</f>
        <v/>
      </c>
      <c r="DI78" s="161">
        <f>+DC36</f>
        <v/>
      </c>
      <c r="DJ78" s="161">
        <f>+DD36</f>
        <v/>
      </c>
      <c r="DK78" s="161">
        <f>+DE36</f>
        <v/>
      </c>
      <c r="DL78" s="161">
        <f>+DF36</f>
        <v/>
      </c>
      <c r="DM78" s="161">
        <f>+DG36</f>
        <v/>
      </c>
      <c r="DN78" s="161">
        <f>+DH36</f>
        <v/>
      </c>
      <c r="DO78" s="161">
        <f>+DI36</f>
        <v/>
      </c>
      <c r="DP78" s="161">
        <f>+DJ36</f>
        <v/>
      </c>
      <c r="DQ78" s="161">
        <f>+DK36</f>
        <v/>
      </c>
      <c r="DR78" s="161">
        <f>+DL36</f>
        <v/>
      </c>
      <c r="DS78" s="161">
        <f>+DM36</f>
        <v/>
      </c>
    </row>
    <row r="79" hidden="1">
      <c r="B79" s="217">
        <f>+IF(B78&gt;=$C$14," ",(B78+1))</f>
        <v/>
      </c>
      <c r="C79" s="161">
        <f>+IF(B79=" ",0,C78)</f>
        <v/>
      </c>
      <c r="D79" s="161">
        <f>IF(B79=" ",0,-PPMT($F$13,B79,$C$14,$C$12))</f>
        <v/>
      </c>
      <c r="E79" s="161">
        <f>IF(B79=" ",0,-IPMT($F$13,B79,$C$14,$C$12))</f>
        <v/>
      </c>
      <c r="F79" s="218" t="n"/>
      <c r="G79" s="186" t="n"/>
      <c r="H79" s="217">
        <f>+IF(H78&gt;=$I$14," ",(H78+1))</f>
        <v/>
      </c>
      <c r="I79" s="161">
        <f>+IF(H79=" ",0,I78)</f>
        <v/>
      </c>
      <c r="J79" s="161">
        <f>IF(H79=" ",0,-PPMT($L$13,H79,$I$14,$I$12))</f>
        <v/>
      </c>
      <c r="K79" s="161">
        <f>IF(H79=" ",0,-IPMT($L$13,H79,$I$14,$I$12))</f>
        <v/>
      </c>
      <c r="L79" s="218" t="n"/>
      <c r="M79" s="186" t="n"/>
      <c r="AF79" s="161">
        <f>+IF(ISERROR(PV(#REF!,#REF!,,#REF!)),0,(PV(#REF!,#REF!,,#REF!)))</f>
        <v/>
      </c>
      <c r="AG79" s="161">
        <f>+IF(ISERROR(PV(#REF!,#REF!,,#REF!)),0,(PV(#REF!,#REF!,,#REF!)))</f>
        <v/>
      </c>
      <c r="CI79" s="161">
        <f>+CC37</f>
        <v/>
      </c>
      <c r="CJ79" s="161">
        <f>+CD37</f>
        <v/>
      </c>
      <c r="CK79" s="161">
        <f>+CE37</f>
        <v/>
      </c>
      <c r="CL79" s="161">
        <f>+CF37</f>
        <v/>
      </c>
      <c r="CM79" s="161">
        <f>+CG37</f>
        <v/>
      </c>
      <c r="CN79" s="161">
        <f>+CH37</f>
        <v/>
      </c>
      <c r="CO79" s="161">
        <f>+CI37</f>
        <v/>
      </c>
      <c r="CP79" s="161">
        <f>+CJ37</f>
        <v/>
      </c>
      <c r="CQ79" s="161">
        <f>+CK37</f>
        <v/>
      </c>
      <c r="CR79" s="161">
        <f>+CL37</f>
        <v/>
      </c>
      <c r="CS79" s="161">
        <f>+CM37</f>
        <v/>
      </c>
      <c r="CT79" s="161">
        <f>+CN37</f>
        <v/>
      </c>
      <c r="CU79" s="161">
        <f>+CO37</f>
        <v/>
      </c>
      <c r="CV79" s="161">
        <f>+CP37</f>
        <v/>
      </c>
      <c r="CW79" s="161">
        <f>+CQ37</f>
        <v/>
      </c>
      <c r="CX79" s="161">
        <f>+CR37</f>
        <v/>
      </c>
      <c r="CY79" s="161">
        <f>+CS37</f>
        <v/>
      </c>
      <c r="CZ79" s="161">
        <f>+CT37</f>
        <v/>
      </c>
      <c r="DA79" s="161">
        <f>+CU37</f>
        <v/>
      </c>
      <c r="DB79" s="161">
        <f>+CV37</f>
        <v/>
      </c>
      <c r="DC79" s="161">
        <f>+CW37</f>
        <v/>
      </c>
      <c r="DD79" s="161">
        <f>+CX37</f>
        <v/>
      </c>
      <c r="DE79" s="161">
        <f>+CY37</f>
        <v/>
      </c>
      <c r="DF79" s="161">
        <f>+CZ37</f>
        <v/>
      </c>
      <c r="DG79" s="161">
        <f>+DA37</f>
        <v/>
      </c>
      <c r="DH79" s="161">
        <f>+DB37</f>
        <v/>
      </c>
      <c r="DI79" s="161">
        <f>+DC37</f>
        <v/>
      </c>
      <c r="DJ79" s="161">
        <f>+DD37</f>
        <v/>
      </c>
      <c r="DK79" s="161">
        <f>+DE37</f>
        <v/>
      </c>
      <c r="DL79" s="161">
        <f>+DF37</f>
        <v/>
      </c>
      <c r="DM79" s="161">
        <f>+DG37</f>
        <v/>
      </c>
      <c r="DN79" s="161">
        <f>+DH37</f>
        <v/>
      </c>
      <c r="DO79" s="161">
        <f>+DI37</f>
        <v/>
      </c>
      <c r="DP79" s="161">
        <f>+DJ37</f>
        <v/>
      </c>
      <c r="DQ79" s="161">
        <f>+DK37</f>
        <v/>
      </c>
      <c r="DR79" s="161">
        <f>+DL37</f>
        <v/>
      </c>
      <c r="DS79" s="161">
        <f>+DM37</f>
        <v/>
      </c>
    </row>
    <row r="80" hidden="1" ht="13.5" customHeight="1" thickBot="1">
      <c r="B80" s="217">
        <f>+IF(B79&gt;=$C$14," ",(B79+1))</f>
        <v/>
      </c>
      <c r="C80" s="161">
        <f>+IF(B80=" ",0,C79)</f>
        <v/>
      </c>
      <c r="D80" s="161">
        <f>IF(B80=" ",0,-PPMT($F$13,B80,$C$14,$C$12))</f>
        <v/>
      </c>
      <c r="E80" s="161">
        <f>IF(B80=" ",0,-IPMT($F$13,B80,$C$14,$C$12))</f>
        <v/>
      </c>
      <c r="F80" s="218" t="n"/>
      <c r="G80" s="186" t="n"/>
      <c r="H80" s="217">
        <f>+IF(H79&gt;=$I$14," ",(H79+1))</f>
        <v/>
      </c>
      <c r="I80" s="161">
        <f>+IF(H80=" ",0,I79)</f>
        <v/>
      </c>
      <c r="J80" s="161">
        <f>IF(H80=" ",0,-PPMT($L$13,H80,$I$14,$I$12))</f>
        <v/>
      </c>
      <c r="K80" s="161">
        <f>IF(H80=" ",0,-IPMT($L$13,H80,$I$14,$I$12))</f>
        <v/>
      </c>
      <c r="L80" s="218" t="n"/>
      <c r="M80" s="186" t="n"/>
      <c r="AF80" s="161">
        <f>+IF(ISERROR(PV(#REF!,#REF!,,#REF!)),0,(PV(#REF!,#REF!,,#REF!)))</f>
        <v/>
      </c>
      <c r="AG80" s="161">
        <f>+IF(ISERROR(PV(#REF!,#REF!,,#REF!)),0,(PV(#REF!,#REF!,,#REF!)))</f>
        <v/>
      </c>
      <c r="CI80" s="192">
        <f>+CC38</f>
        <v/>
      </c>
      <c r="CJ80" s="192">
        <f>+CD38</f>
        <v/>
      </c>
      <c r="CK80" s="192">
        <f>+CE38</f>
        <v/>
      </c>
      <c r="CL80" s="192">
        <f>+CF38</f>
        <v/>
      </c>
      <c r="CM80" s="192">
        <f>+CG38</f>
        <v/>
      </c>
      <c r="CN80" s="192">
        <f>+CH38</f>
        <v/>
      </c>
      <c r="CO80" s="192">
        <f>+CI38</f>
        <v/>
      </c>
      <c r="CP80" s="192">
        <f>+CJ38</f>
        <v/>
      </c>
      <c r="CQ80" s="192">
        <f>+CK38</f>
        <v/>
      </c>
      <c r="CR80" s="192">
        <f>+CL38</f>
        <v/>
      </c>
      <c r="CS80" s="192">
        <f>+CM38</f>
        <v/>
      </c>
      <c r="CT80" s="192">
        <f>+CN38</f>
        <v/>
      </c>
      <c r="CU80" s="192">
        <f>+CO38</f>
        <v/>
      </c>
      <c r="CV80" s="192">
        <f>+CP38</f>
        <v/>
      </c>
      <c r="CW80" s="192">
        <f>+CQ38</f>
        <v/>
      </c>
      <c r="CX80" s="192">
        <f>+CR38</f>
        <v/>
      </c>
      <c r="CY80" s="192">
        <f>+CS38</f>
        <v/>
      </c>
      <c r="CZ80" s="192">
        <f>+CT38</f>
        <v/>
      </c>
      <c r="DA80" s="192">
        <f>+CU38</f>
        <v/>
      </c>
      <c r="DB80" s="192">
        <f>+CV38</f>
        <v/>
      </c>
      <c r="DC80" s="192">
        <f>+CW38</f>
        <v/>
      </c>
      <c r="DD80" s="192">
        <f>+CX38</f>
        <v/>
      </c>
      <c r="DE80" s="192">
        <f>+CY38</f>
        <v/>
      </c>
      <c r="DF80" s="192">
        <f>+CZ38</f>
        <v/>
      </c>
      <c r="DG80" s="192">
        <f>+DA38</f>
        <v/>
      </c>
      <c r="DH80" s="192">
        <f>+DB38</f>
        <v/>
      </c>
      <c r="DI80" s="192">
        <f>+DC38</f>
        <v/>
      </c>
      <c r="DJ80" s="192">
        <f>+DD38</f>
        <v/>
      </c>
      <c r="DK80" s="192">
        <f>+DE38</f>
        <v/>
      </c>
      <c r="DL80" s="192">
        <f>+DF38</f>
        <v/>
      </c>
      <c r="DM80" s="192">
        <f>+DG38</f>
        <v/>
      </c>
      <c r="DN80" s="192">
        <f>+DH38</f>
        <v/>
      </c>
      <c r="DO80" s="192">
        <f>+DI38</f>
        <v/>
      </c>
      <c r="DP80" s="192">
        <f>+DJ38</f>
        <v/>
      </c>
      <c r="DQ80" s="192">
        <f>+DK38</f>
        <v/>
      </c>
      <c r="DR80" s="192">
        <f>+DL38</f>
        <v/>
      </c>
      <c r="DS80" s="192">
        <f>+DM38</f>
        <v/>
      </c>
    </row>
    <row r="81" hidden="1" ht="13.5" customHeight="1" thickTop="1">
      <c r="B81" s="217">
        <f>+IF(B80&gt;=$C$14," ",(B80+1))</f>
        <v/>
      </c>
      <c r="C81" s="161">
        <f>+IF(B81=" ",0,C80)</f>
        <v/>
      </c>
      <c r="D81" s="161">
        <f>IF(B81=" ",0,-PPMT($F$13,B81,$C$14,$C$12))</f>
        <v/>
      </c>
      <c r="E81" s="161">
        <f>IF(B81=" ",0,-IPMT($F$13,B81,$C$14,$C$12))</f>
        <v/>
      </c>
      <c r="F81" s="223" t="n"/>
      <c r="G81" s="222" t="n"/>
      <c r="H81" s="217">
        <f>+IF(H80&gt;=$I$14," ",(H80+1))</f>
        <v/>
      </c>
      <c r="I81" s="161">
        <f>+IF(H81=" ",0,I80)</f>
        <v/>
      </c>
      <c r="J81" s="161">
        <f>IF(H81=" ",0,-PPMT($L$13,H81,$I$14,$I$12))</f>
        <v/>
      </c>
      <c r="K81" s="161">
        <f>IF(H81=" ",0,-IPMT($L$13,H81,$I$14,$I$12))</f>
        <v/>
      </c>
      <c r="L81" s="218" t="n"/>
      <c r="M81" s="186" t="n"/>
      <c r="AF81" s="161" t="n"/>
      <c r="AG81" s="161" t="n"/>
      <c r="CI81" s="224" t="n"/>
      <c r="CJ81" s="224" t="n"/>
      <c r="CK81" s="224" t="n"/>
      <c r="CL81" s="224" t="n"/>
      <c r="CM81" s="224" t="n"/>
      <c r="CN81" s="224" t="n"/>
      <c r="CO81" s="224" t="n"/>
      <c r="CP81" s="224" t="n"/>
      <c r="CQ81" s="224" t="n"/>
      <c r="CR81" s="224" t="n"/>
      <c r="CS81" s="224" t="n"/>
      <c r="CT81" s="224" t="n"/>
      <c r="CU81" s="224" t="n"/>
      <c r="CV81" s="224" t="n"/>
      <c r="CW81" s="224" t="n"/>
      <c r="CX81" s="224" t="n"/>
      <c r="CY81" s="224" t="n"/>
      <c r="CZ81" s="224" t="n"/>
      <c r="DA81" s="224" t="n"/>
      <c r="DB81" s="224" t="n"/>
      <c r="DC81" s="224" t="n"/>
      <c r="DD81" s="224" t="n"/>
      <c r="DE81" s="224" t="n"/>
      <c r="DF81" s="224" t="n"/>
      <c r="DG81" s="224" t="n"/>
      <c r="DH81" s="224" t="n"/>
      <c r="DI81" s="224" t="n"/>
      <c r="DJ81" s="224" t="n"/>
      <c r="DK81" s="224" t="n"/>
      <c r="DL81" s="224" t="n"/>
      <c r="DM81" s="224" t="n"/>
      <c r="DN81" s="224" t="n"/>
      <c r="DO81" s="224" t="n"/>
      <c r="DP81" s="224" t="n"/>
      <c r="DQ81" s="224" t="n"/>
      <c r="DR81" s="224" t="n"/>
      <c r="DS81" s="224" t="n"/>
    </row>
    <row r="82" hidden="1">
      <c r="B82" s="217">
        <f>+IF(B81&gt;=$C$14," ",(B81+1))</f>
        <v/>
      </c>
      <c r="C82" s="161">
        <f>+IF(B82=" ",0,C81)</f>
        <v/>
      </c>
      <c r="D82" s="161">
        <f>IF(B82=" ",0,-PPMT($F$13,B82,$C$14,$C$12))</f>
        <v/>
      </c>
      <c r="E82" s="161">
        <f>IF(B82=" ",0,-IPMT($F$13,B82,$C$14,$C$12))</f>
        <v/>
      </c>
      <c r="F82" s="223" t="n"/>
      <c r="G82" s="222" t="n"/>
      <c r="H82" s="217">
        <f>+IF(H81&gt;=$I$14," ",(H81+1))</f>
        <v/>
      </c>
      <c r="I82" s="161">
        <f>+IF(H82=" ",0,I81)</f>
        <v/>
      </c>
      <c r="J82" s="161">
        <f>IF(H82=" ",0,-PPMT($L$13,H82,$I$14,$I$12))</f>
        <v/>
      </c>
      <c r="K82" s="161">
        <f>IF(H82=" ",0,-IPMT($L$13,H82,$I$14,$I$12))</f>
        <v/>
      </c>
      <c r="L82" s="218" t="n"/>
      <c r="M82" s="186" t="n"/>
      <c r="AF82" s="161" t="n"/>
      <c r="AG82" s="161" t="n"/>
      <c r="CI82" s="224" t="n"/>
      <c r="CJ82" s="224" t="n"/>
      <c r="CK82" s="224" t="n"/>
      <c r="CL82" s="224" t="n"/>
      <c r="CM82" s="224" t="n"/>
      <c r="CN82" s="224" t="n"/>
      <c r="CO82" s="224" t="n"/>
      <c r="CP82" s="224" t="n"/>
      <c r="CQ82" s="224" t="n"/>
      <c r="CR82" s="224" t="n"/>
      <c r="CS82" s="224" t="n"/>
      <c r="CT82" s="224" t="n"/>
      <c r="CU82" s="224" t="n"/>
      <c r="CV82" s="224" t="n"/>
      <c r="CW82" s="224" t="n"/>
      <c r="CX82" s="224" t="n"/>
      <c r="CY82" s="224" t="n"/>
      <c r="CZ82" s="224" t="n"/>
      <c r="DA82" s="224" t="n"/>
      <c r="DB82" s="224" t="n"/>
      <c r="DC82" s="224" t="n"/>
      <c r="DD82" s="224" t="n"/>
      <c r="DE82" s="224" t="n"/>
      <c r="DF82" s="224" t="n"/>
      <c r="DG82" s="224" t="n"/>
      <c r="DH82" s="224" t="n"/>
      <c r="DI82" s="224" t="n"/>
      <c r="DJ82" s="224" t="n"/>
      <c r="DK82" s="224" t="n"/>
      <c r="DL82" s="224" t="n"/>
      <c r="DM82" s="224" t="n"/>
      <c r="DN82" s="224" t="n"/>
      <c r="DO82" s="224" t="n"/>
      <c r="DP82" s="224" t="n"/>
      <c r="DQ82" s="224" t="n"/>
      <c r="DR82" s="224" t="n"/>
      <c r="DS82" s="224" t="n"/>
    </row>
    <row r="83" hidden="1">
      <c r="B83" s="217">
        <f>+IF(B82&gt;=$C$14," ",(B82+1))</f>
        <v/>
      </c>
      <c r="C83" s="161">
        <f>+IF(B83=" ",0,C82)</f>
        <v/>
      </c>
      <c r="D83" s="161">
        <f>IF(B83=" ",0,-PPMT($F$13,B83,$C$14,$C$12))</f>
        <v/>
      </c>
      <c r="E83" s="161">
        <f>IF(B83=" ",0,-IPMT($F$13,B83,$C$14,$C$12))</f>
        <v/>
      </c>
      <c r="F83" s="223" t="n"/>
      <c r="G83" s="222" t="n"/>
      <c r="H83" s="217">
        <f>+IF(H82&gt;=$I$14," ",(H82+1))</f>
        <v/>
      </c>
      <c r="I83" s="161">
        <f>+IF(H83=" ",0,I82)</f>
        <v/>
      </c>
      <c r="J83" s="161">
        <f>IF(H83=" ",0,-PPMT($L$13,H83,$I$14,$I$12))</f>
        <v/>
      </c>
      <c r="K83" s="161">
        <f>IF(H83=" ",0,-IPMT($L$13,H83,$I$14,$I$12))</f>
        <v/>
      </c>
      <c r="L83" s="218" t="n"/>
      <c r="M83" s="186" t="n"/>
      <c r="AF83" s="161" t="n"/>
      <c r="AG83" s="161" t="n"/>
      <c r="CI83" s="224" t="n"/>
      <c r="CJ83" s="224" t="n"/>
      <c r="CK83" s="224" t="n"/>
      <c r="CL83" s="224" t="n"/>
      <c r="CM83" s="224" t="n"/>
      <c r="CN83" s="224" t="n"/>
      <c r="CO83" s="224" t="n"/>
      <c r="CP83" s="224" t="n"/>
      <c r="CQ83" s="224" t="n"/>
      <c r="CR83" s="224" t="n"/>
      <c r="CS83" s="224" t="n"/>
      <c r="CT83" s="224" t="n"/>
      <c r="CU83" s="224" t="n"/>
      <c r="CV83" s="224" t="n"/>
      <c r="CW83" s="224" t="n"/>
      <c r="CX83" s="224" t="n"/>
      <c r="CY83" s="224" t="n"/>
      <c r="CZ83" s="224" t="n"/>
      <c r="DA83" s="224" t="n"/>
      <c r="DB83" s="224" t="n"/>
      <c r="DC83" s="224" t="n"/>
      <c r="DD83" s="224" t="n"/>
      <c r="DE83" s="224" t="n"/>
      <c r="DF83" s="224" t="n"/>
      <c r="DG83" s="224" t="n"/>
      <c r="DH83" s="224" t="n"/>
      <c r="DI83" s="224" t="n"/>
      <c r="DJ83" s="224" t="n"/>
      <c r="DK83" s="224" t="n"/>
      <c r="DL83" s="224" t="n"/>
      <c r="DM83" s="224" t="n"/>
      <c r="DN83" s="224" t="n"/>
      <c r="DO83" s="224" t="n"/>
      <c r="DP83" s="224" t="n"/>
      <c r="DQ83" s="224" t="n"/>
      <c r="DR83" s="224" t="n"/>
      <c r="DS83" s="224" t="n"/>
    </row>
    <row r="84" hidden="1">
      <c r="B84" s="217">
        <f>+IF(B83&gt;=$C$14," ",(B83+1))</f>
        <v/>
      </c>
      <c r="C84" s="161">
        <f>+IF(B84=" ",0,C83)</f>
        <v/>
      </c>
      <c r="D84" s="161">
        <f>IF(B84=" ",0,-PPMT($F$13,B84,$C$14,$C$12))</f>
        <v/>
      </c>
      <c r="E84" s="161">
        <f>IF(B84=" ",0,-IPMT($F$13,B84,$C$14,$C$12))</f>
        <v/>
      </c>
      <c r="F84" s="223" t="n"/>
      <c r="G84" s="222" t="n"/>
      <c r="H84" s="217">
        <f>+IF(H83&gt;=$I$14," ",(H83+1))</f>
        <v/>
      </c>
      <c r="I84" s="161">
        <f>+IF(H84=" ",0,I83)</f>
        <v/>
      </c>
      <c r="J84" s="161">
        <f>IF(H84=" ",0,-PPMT($L$13,H84,$I$14,$I$12))</f>
        <v/>
      </c>
      <c r="K84" s="161">
        <f>IF(H84=" ",0,-IPMT($L$13,H84,$I$14,$I$12))</f>
        <v/>
      </c>
      <c r="L84" s="218" t="n"/>
      <c r="M84" s="186" t="n"/>
      <c r="AF84" s="161" t="n"/>
      <c r="AG84" s="161" t="n"/>
      <c r="CI84" s="224" t="n"/>
      <c r="CJ84" s="224" t="n"/>
      <c r="CK84" s="224" t="n"/>
      <c r="CL84" s="224" t="n"/>
      <c r="CM84" s="224" t="n"/>
      <c r="CN84" s="224" t="n"/>
      <c r="CO84" s="224" t="n"/>
      <c r="CP84" s="224" t="n"/>
      <c r="CQ84" s="224" t="n"/>
      <c r="CR84" s="224" t="n"/>
      <c r="CS84" s="224" t="n"/>
      <c r="CT84" s="224" t="n"/>
      <c r="CU84" s="224" t="n"/>
      <c r="CV84" s="224" t="n"/>
      <c r="CW84" s="224" t="n"/>
      <c r="CX84" s="224" t="n"/>
      <c r="CY84" s="224" t="n"/>
      <c r="CZ84" s="224" t="n"/>
      <c r="DA84" s="224" t="n"/>
      <c r="DB84" s="224" t="n"/>
      <c r="DC84" s="224" t="n"/>
      <c r="DD84" s="224" t="n"/>
      <c r="DE84" s="224" t="n"/>
      <c r="DF84" s="224" t="n"/>
      <c r="DG84" s="224" t="n"/>
      <c r="DH84" s="224" t="n"/>
      <c r="DI84" s="224" t="n"/>
      <c r="DJ84" s="224" t="n"/>
      <c r="DK84" s="224" t="n"/>
      <c r="DL84" s="224" t="n"/>
      <c r="DM84" s="224" t="n"/>
      <c r="DN84" s="224" t="n"/>
      <c r="DO84" s="224" t="n"/>
      <c r="DP84" s="224" t="n"/>
      <c r="DQ84" s="224" t="n"/>
      <c r="DR84" s="224" t="n"/>
      <c r="DS84" s="224" t="n"/>
    </row>
    <row r="85" hidden="1">
      <c r="B85" s="217">
        <f>+IF(B84&gt;=$C$14," ",(B84+1))</f>
        <v/>
      </c>
      <c r="C85" s="161">
        <f>+IF(B85=" ",0,C84)</f>
        <v/>
      </c>
      <c r="D85" s="161">
        <f>IF(B85=" ",0,-PPMT($F$13,B85,$C$14,$C$12))</f>
        <v/>
      </c>
      <c r="E85" s="161">
        <f>IF(B85=" ",0,-IPMT($F$13,B85,$C$14,$C$12))</f>
        <v/>
      </c>
      <c r="F85" s="223" t="n"/>
      <c r="G85" s="222" t="n"/>
      <c r="H85" s="217">
        <f>+IF(H84&gt;=$I$14," ",(H84+1))</f>
        <v/>
      </c>
      <c r="I85" s="161">
        <f>+IF(H85=" ",0,I84)</f>
        <v/>
      </c>
      <c r="J85" s="161">
        <f>IF(H85=" ",0,-PPMT($L$13,H85,$I$14,$I$12))</f>
        <v/>
      </c>
      <c r="K85" s="161">
        <f>IF(H85=" ",0,-IPMT($L$13,H85,$I$14,$I$12))</f>
        <v/>
      </c>
      <c r="L85" s="218" t="n"/>
      <c r="M85" s="186" t="n"/>
      <c r="AF85" s="161" t="n"/>
      <c r="AG85" s="161" t="n"/>
      <c r="CI85" s="224" t="n"/>
      <c r="CJ85" s="224" t="n"/>
      <c r="CK85" s="224" t="n"/>
      <c r="CL85" s="224" t="n"/>
      <c r="CM85" s="224" t="n"/>
      <c r="CN85" s="224" t="n"/>
      <c r="CO85" s="224" t="n"/>
      <c r="CP85" s="224" t="n"/>
      <c r="CQ85" s="224" t="n"/>
      <c r="CR85" s="224" t="n"/>
      <c r="CS85" s="224" t="n"/>
      <c r="CT85" s="224" t="n"/>
      <c r="CU85" s="224" t="n"/>
      <c r="CV85" s="224" t="n"/>
      <c r="CW85" s="224" t="n"/>
      <c r="CX85" s="224" t="n"/>
      <c r="CY85" s="224" t="n"/>
      <c r="CZ85" s="224" t="n"/>
      <c r="DA85" s="224" t="n"/>
      <c r="DB85" s="224" t="n"/>
      <c r="DC85" s="224" t="n"/>
      <c r="DD85" s="224" t="n"/>
      <c r="DE85" s="224" t="n"/>
      <c r="DF85" s="224" t="n"/>
      <c r="DG85" s="224" t="n"/>
      <c r="DH85" s="224" t="n"/>
      <c r="DI85" s="224" t="n"/>
      <c r="DJ85" s="224" t="n"/>
      <c r="DK85" s="224" t="n"/>
      <c r="DL85" s="224" t="n"/>
      <c r="DM85" s="224" t="n"/>
      <c r="DN85" s="224" t="n"/>
      <c r="DO85" s="224" t="n"/>
      <c r="DP85" s="224" t="n"/>
      <c r="DQ85" s="224" t="n"/>
      <c r="DR85" s="224" t="n"/>
      <c r="DS85" s="224" t="n"/>
    </row>
    <row r="86" hidden="1">
      <c r="B86" s="217">
        <f>+IF(B85&gt;=$C$14," ",(B85+1))</f>
        <v/>
      </c>
      <c r="C86" s="161">
        <f>+IF(B86=" ",0,C85)</f>
        <v/>
      </c>
      <c r="D86" s="161">
        <f>IF(B86=" ",0,-PPMT($F$13,B86,$C$14,$C$12))</f>
        <v/>
      </c>
      <c r="E86" s="161">
        <f>IF(B86=" ",0,-IPMT($F$13,B86,$C$14,$C$12))</f>
        <v/>
      </c>
      <c r="F86" s="223" t="n"/>
      <c r="G86" s="222" t="n"/>
      <c r="H86" s="217">
        <f>+IF(H85&gt;=$I$14," ",(H85+1))</f>
        <v/>
      </c>
      <c r="I86" s="161">
        <f>+IF(H86=" ",0,I85)</f>
        <v/>
      </c>
      <c r="J86" s="161">
        <f>IF(H86=" ",0,-PPMT($L$13,H86,$I$14,$I$12))</f>
        <v/>
      </c>
      <c r="K86" s="161">
        <f>IF(H86=" ",0,-IPMT($L$13,H86,$I$14,$I$12))</f>
        <v/>
      </c>
      <c r="L86" s="218" t="n"/>
      <c r="M86" s="186" t="n"/>
      <c r="AF86" s="161" t="n"/>
      <c r="AG86" s="161" t="n"/>
      <c r="CI86" s="224" t="n"/>
      <c r="CJ86" s="224" t="n"/>
      <c r="CK86" s="224" t="n"/>
      <c r="CL86" s="224" t="n"/>
      <c r="CM86" s="224" t="n"/>
      <c r="CN86" s="224" t="n"/>
      <c r="CO86" s="224" t="n"/>
      <c r="CP86" s="224" t="n"/>
      <c r="CQ86" s="224" t="n"/>
      <c r="CR86" s="224" t="n"/>
      <c r="CS86" s="224" t="n"/>
      <c r="CT86" s="224" t="n"/>
      <c r="CU86" s="224" t="n"/>
      <c r="CV86" s="224" t="n"/>
      <c r="CW86" s="224" t="n"/>
      <c r="CX86" s="224" t="n"/>
      <c r="CY86" s="224" t="n"/>
      <c r="CZ86" s="224" t="n"/>
      <c r="DA86" s="224" t="n"/>
      <c r="DB86" s="224" t="n"/>
      <c r="DC86" s="224" t="n"/>
      <c r="DD86" s="224" t="n"/>
      <c r="DE86" s="224" t="n"/>
      <c r="DF86" s="224" t="n"/>
      <c r="DG86" s="224" t="n"/>
      <c r="DH86" s="224" t="n"/>
      <c r="DI86" s="224" t="n"/>
      <c r="DJ86" s="224" t="n"/>
      <c r="DK86" s="224" t="n"/>
      <c r="DL86" s="224" t="n"/>
      <c r="DM86" s="224" t="n"/>
      <c r="DN86" s="224" t="n"/>
      <c r="DO86" s="224" t="n"/>
      <c r="DP86" s="224" t="n"/>
      <c r="DQ86" s="224" t="n"/>
      <c r="DR86" s="224" t="n"/>
      <c r="DS86" s="224" t="n"/>
    </row>
    <row r="87" hidden="1">
      <c r="B87" s="217">
        <f>+IF(B86&gt;=$C$14," ",(B86+1))</f>
        <v/>
      </c>
      <c r="C87" s="161">
        <f>+IF(B87=" ",0,C86)</f>
        <v/>
      </c>
      <c r="D87" s="161">
        <f>IF(B87=" ",0,-PPMT($F$13,B87,$C$14,$C$12))</f>
        <v/>
      </c>
      <c r="E87" s="161">
        <f>IF(B87=" ",0,-IPMT($F$13,B87,$C$14,$C$12))</f>
        <v/>
      </c>
      <c r="F87" s="223" t="n"/>
      <c r="G87" s="222" t="n"/>
      <c r="H87" s="217">
        <f>+IF(H86&gt;=$I$14," ",(H86+1))</f>
        <v/>
      </c>
      <c r="I87" s="161">
        <f>+IF(H87=" ",0,I86)</f>
        <v/>
      </c>
      <c r="J87" s="161">
        <f>IF(H87=" ",0,-PPMT($L$13,H87,$I$14,$I$12))</f>
        <v/>
      </c>
      <c r="K87" s="161">
        <f>IF(H87=" ",0,-IPMT($L$13,H87,$I$14,$I$12))</f>
        <v/>
      </c>
      <c r="L87" s="218" t="n"/>
      <c r="M87" s="186" t="n"/>
      <c r="AF87" s="161" t="n"/>
      <c r="AG87" s="161" t="n"/>
      <c r="CI87" s="224" t="n"/>
      <c r="CJ87" s="224" t="n"/>
      <c r="CK87" s="224" t="n"/>
      <c r="CL87" s="224" t="n"/>
      <c r="CM87" s="224" t="n"/>
      <c r="CN87" s="224" t="n"/>
      <c r="CO87" s="224" t="n"/>
      <c r="CP87" s="224" t="n"/>
      <c r="CQ87" s="224" t="n"/>
      <c r="CR87" s="224" t="n"/>
      <c r="CS87" s="224" t="n"/>
      <c r="CT87" s="224" t="n"/>
      <c r="CU87" s="224" t="n"/>
      <c r="CV87" s="224" t="n"/>
      <c r="CW87" s="224" t="n"/>
      <c r="CX87" s="224" t="n"/>
      <c r="CY87" s="224" t="n"/>
      <c r="CZ87" s="224" t="n"/>
      <c r="DA87" s="224" t="n"/>
      <c r="DB87" s="224" t="n"/>
      <c r="DC87" s="224" t="n"/>
      <c r="DD87" s="224" t="n"/>
      <c r="DE87" s="224" t="n"/>
      <c r="DF87" s="224" t="n"/>
      <c r="DG87" s="224" t="n"/>
      <c r="DH87" s="224" t="n"/>
      <c r="DI87" s="224" t="n"/>
      <c r="DJ87" s="224" t="n"/>
      <c r="DK87" s="224" t="n"/>
      <c r="DL87" s="224" t="n"/>
      <c r="DM87" s="224" t="n"/>
      <c r="DN87" s="224" t="n"/>
      <c r="DO87" s="224" t="n"/>
      <c r="DP87" s="224" t="n"/>
      <c r="DQ87" s="224" t="n"/>
      <c r="DR87" s="224" t="n"/>
      <c r="DS87" s="224" t="n"/>
    </row>
    <row r="88" hidden="1">
      <c r="B88" s="217">
        <f>+IF(B87&gt;=$C$14," ",(B87+1))</f>
        <v/>
      </c>
      <c r="C88" s="161">
        <f>+IF(B88=" ",0,C87)</f>
        <v/>
      </c>
      <c r="D88" s="161">
        <f>IF(B88=" ",0,-PPMT($F$13,B88,$C$14,$C$12))</f>
        <v/>
      </c>
      <c r="E88" s="161">
        <f>IF(B88=" ",0,-IPMT($F$13,B88,$C$14,$C$12))</f>
        <v/>
      </c>
      <c r="F88" s="223" t="n"/>
      <c r="G88" s="222" t="n"/>
      <c r="H88" s="217">
        <f>+IF(H87&gt;=$I$14," ",(H87+1))</f>
        <v/>
      </c>
      <c r="I88" s="161">
        <f>+IF(H88=" ",0,I87)</f>
        <v/>
      </c>
      <c r="J88" s="161">
        <f>IF(H88=" ",0,-PPMT($L$13,H88,$I$14,$I$12))</f>
        <v/>
      </c>
      <c r="K88" s="161">
        <f>IF(H88=" ",0,-IPMT($L$13,H88,$I$14,$I$12))</f>
        <v/>
      </c>
      <c r="L88" s="218" t="n"/>
      <c r="M88" s="186" t="n"/>
      <c r="AF88" s="161" t="n"/>
      <c r="AG88" s="161" t="n"/>
      <c r="CI88" s="224" t="n"/>
      <c r="CJ88" s="224" t="n"/>
      <c r="CK88" s="224" t="n"/>
      <c r="CL88" s="224" t="n"/>
      <c r="CM88" s="224" t="n"/>
      <c r="CN88" s="224" t="n"/>
      <c r="CO88" s="224" t="n"/>
      <c r="CP88" s="224" t="n"/>
      <c r="CQ88" s="224" t="n"/>
      <c r="CR88" s="224" t="n"/>
      <c r="CS88" s="224" t="n"/>
      <c r="CT88" s="224" t="n"/>
      <c r="CU88" s="224" t="n"/>
      <c r="CV88" s="224" t="n"/>
      <c r="CW88" s="224" t="n"/>
      <c r="CX88" s="224" t="n"/>
      <c r="CY88" s="224" t="n"/>
      <c r="CZ88" s="224" t="n"/>
      <c r="DA88" s="224" t="n"/>
      <c r="DB88" s="224" t="n"/>
      <c r="DC88" s="224" t="n"/>
      <c r="DD88" s="224" t="n"/>
      <c r="DE88" s="224" t="n"/>
      <c r="DF88" s="224" t="n"/>
      <c r="DG88" s="224" t="n"/>
      <c r="DH88" s="224" t="n"/>
      <c r="DI88" s="224" t="n"/>
      <c r="DJ88" s="224" t="n"/>
      <c r="DK88" s="224" t="n"/>
      <c r="DL88" s="224" t="n"/>
      <c r="DM88" s="224" t="n"/>
      <c r="DN88" s="224" t="n"/>
      <c r="DO88" s="224" t="n"/>
      <c r="DP88" s="224" t="n"/>
      <c r="DQ88" s="224" t="n"/>
      <c r="DR88" s="224" t="n"/>
      <c r="DS88" s="224" t="n"/>
    </row>
    <row r="89" hidden="1">
      <c r="B89" s="217">
        <f>+IF(B88&gt;=$C$14," ",(B88+1))</f>
        <v/>
      </c>
      <c r="C89" s="161">
        <f>+IF(B89=" ",0,C88)</f>
        <v/>
      </c>
      <c r="D89" s="161">
        <f>IF(B89=" ",0,-PPMT($F$13,B89,$C$14,$C$12))</f>
        <v/>
      </c>
      <c r="E89" s="161">
        <f>IF(B89=" ",0,-IPMT($F$13,B89,$C$14,$C$12))</f>
        <v/>
      </c>
      <c r="F89" s="223" t="n"/>
      <c r="G89" s="222" t="n"/>
      <c r="H89" s="217">
        <f>+IF(H88&gt;=$I$14," ",(H88+1))</f>
        <v/>
      </c>
      <c r="I89" s="161">
        <f>+IF(H89=" ",0,I88)</f>
        <v/>
      </c>
      <c r="J89" s="161">
        <f>IF(H89=" ",0,-PPMT($L$13,H89,$I$14,$I$12))</f>
        <v/>
      </c>
      <c r="K89" s="161">
        <f>IF(H89=" ",0,-IPMT($L$13,H89,$I$14,$I$12))</f>
        <v/>
      </c>
      <c r="L89" s="218" t="n"/>
      <c r="M89" s="186" t="n"/>
      <c r="AF89" s="161" t="n"/>
      <c r="AG89" s="161" t="n"/>
      <c r="CI89" s="224" t="n"/>
      <c r="CJ89" s="224" t="n"/>
      <c r="CK89" s="224" t="n"/>
      <c r="CL89" s="224" t="n"/>
      <c r="CM89" s="224" t="n"/>
      <c r="CN89" s="224" t="n"/>
      <c r="CO89" s="224" t="n"/>
      <c r="CP89" s="224" t="n"/>
      <c r="CQ89" s="224" t="n"/>
      <c r="CR89" s="224" t="n"/>
      <c r="CS89" s="224" t="n"/>
      <c r="CT89" s="224" t="n"/>
      <c r="CU89" s="224" t="n"/>
      <c r="CV89" s="224" t="n"/>
      <c r="CW89" s="224" t="n"/>
      <c r="CX89" s="224" t="n"/>
      <c r="CY89" s="224" t="n"/>
      <c r="CZ89" s="224" t="n"/>
      <c r="DA89" s="224" t="n"/>
      <c r="DB89" s="224" t="n"/>
      <c r="DC89" s="224" t="n"/>
      <c r="DD89" s="224" t="n"/>
      <c r="DE89" s="224" t="n"/>
      <c r="DF89" s="224" t="n"/>
      <c r="DG89" s="224" t="n"/>
      <c r="DH89" s="224" t="n"/>
      <c r="DI89" s="224" t="n"/>
      <c r="DJ89" s="224" t="n"/>
      <c r="DK89" s="224" t="n"/>
      <c r="DL89" s="224" t="n"/>
      <c r="DM89" s="224" t="n"/>
      <c r="DN89" s="224" t="n"/>
      <c r="DO89" s="224" t="n"/>
      <c r="DP89" s="224" t="n"/>
      <c r="DQ89" s="224" t="n"/>
      <c r="DR89" s="224" t="n"/>
      <c r="DS89" s="224" t="n"/>
    </row>
    <row r="90" hidden="1">
      <c r="B90" s="217">
        <f>+IF(B89&gt;=$C$14," ",(B89+1))</f>
        <v/>
      </c>
      <c r="C90" s="161">
        <f>+IF(B90=" ",0,C89)</f>
        <v/>
      </c>
      <c r="D90" s="161">
        <f>IF(B90=" ",0,-PPMT($F$13,B90,$C$14,$C$12))</f>
        <v/>
      </c>
      <c r="E90" s="161">
        <f>IF(B90=" ",0,-IPMT($F$13,B90,$C$14,$C$12))</f>
        <v/>
      </c>
      <c r="F90" s="223" t="n"/>
      <c r="G90" s="222" t="n"/>
      <c r="H90" s="217">
        <f>+IF(H89&gt;=$I$14," ",(H89+1))</f>
        <v/>
      </c>
      <c r="I90" s="161">
        <f>+IF(H90=" ",0,I89)</f>
        <v/>
      </c>
      <c r="J90" s="161">
        <f>IF(H90=" ",0,-PPMT($L$13,H90,$I$14,$I$12))</f>
        <v/>
      </c>
      <c r="K90" s="161">
        <f>IF(H90=" ",0,-IPMT($L$13,H90,$I$14,$I$12))</f>
        <v/>
      </c>
      <c r="L90" s="218" t="n"/>
      <c r="M90" s="186" t="n"/>
      <c r="AF90" s="161" t="n"/>
      <c r="AG90" s="161" t="n"/>
      <c r="CI90" s="224" t="n"/>
      <c r="CJ90" s="224" t="n"/>
      <c r="CK90" s="224" t="n"/>
      <c r="CL90" s="224" t="n"/>
      <c r="CM90" s="224" t="n"/>
      <c r="CN90" s="224" t="n"/>
      <c r="CO90" s="224" t="n"/>
      <c r="CP90" s="224" t="n"/>
      <c r="CQ90" s="224" t="n"/>
      <c r="CR90" s="224" t="n"/>
      <c r="CS90" s="224" t="n"/>
      <c r="CT90" s="224" t="n"/>
      <c r="CU90" s="224" t="n"/>
      <c r="CV90" s="224" t="n"/>
      <c r="CW90" s="224" t="n"/>
      <c r="CX90" s="224" t="n"/>
      <c r="CY90" s="224" t="n"/>
      <c r="CZ90" s="224" t="n"/>
      <c r="DA90" s="224" t="n"/>
      <c r="DB90" s="224" t="n"/>
      <c r="DC90" s="224" t="n"/>
      <c r="DD90" s="224" t="n"/>
      <c r="DE90" s="224" t="n"/>
      <c r="DF90" s="224" t="n"/>
      <c r="DG90" s="224" t="n"/>
      <c r="DH90" s="224" t="n"/>
      <c r="DI90" s="224" t="n"/>
      <c r="DJ90" s="224" t="n"/>
      <c r="DK90" s="224" t="n"/>
      <c r="DL90" s="224" t="n"/>
      <c r="DM90" s="224" t="n"/>
      <c r="DN90" s="224" t="n"/>
      <c r="DO90" s="224" t="n"/>
      <c r="DP90" s="224" t="n"/>
      <c r="DQ90" s="224" t="n"/>
      <c r="DR90" s="224" t="n"/>
      <c r="DS90" s="224" t="n"/>
    </row>
    <row r="91" hidden="1">
      <c r="B91" s="217">
        <f>+IF(B90&gt;=$C$14," ",(B90+1))</f>
        <v/>
      </c>
      <c r="C91" s="161">
        <f>+IF(B91=" ",0,C90)</f>
        <v/>
      </c>
      <c r="D91" s="161">
        <f>IF(B91=" ",0,-PPMT($F$13,B91,$C$14,$C$12))</f>
        <v/>
      </c>
      <c r="E91" s="161">
        <f>IF(B91=" ",0,-IPMT($F$13,B91,$C$14,$C$12))</f>
        <v/>
      </c>
      <c r="F91" s="223" t="n"/>
      <c r="G91" s="222" t="n"/>
      <c r="H91" s="217">
        <f>+IF(H90&gt;=$I$14," ",(H90+1))</f>
        <v/>
      </c>
      <c r="I91" s="161">
        <f>+IF(H91=" ",0,I90)</f>
        <v/>
      </c>
      <c r="J91" s="161">
        <f>IF(H91=" ",0,-PPMT($L$13,H91,$I$14,$I$12))</f>
        <v/>
      </c>
      <c r="K91" s="161">
        <f>IF(H91=" ",0,-IPMT($L$13,H91,$I$14,$I$12))</f>
        <v/>
      </c>
      <c r="L91" s="218" t="n"/>
      <c r="M91" s="186" t="n"/>
      <c r="AF91" s="161" t="n"/>
      <c r="AG91" s="161" t="n"/>
      <c r="CI91" s="224" t="n"/>
      <c r="CJ91" s="224" t="n"/>
      <c r="CK91" s="224" t="n"/>
      <c r="CL91" s="224" t="n"/>
      <c r="CM91" s="224" t="n"/>
      <c r="CN91" s="224" t="n"/>
      <c r="CO91" s="224" t="n"/>
      <c r="CP91" s="224" t="n"/>
      <c r="CQ91" s="224" t="n"/>
      <c r="CR91" s="224" t="n"/>
      <c r="CS91" s="224" t="n"/>
      <c r="CT91" s="224" t="n"/>
      <c r="CU91" s="224" t="n"/>
      <c r="CV91" s="224" t="n"/>
      <c r="CW91" s="224" t="n"/>
      <c r="CX91" s="224" t="n"/>
      <c r="CY91" s="224" t="n"/>
      <c r="CZ91" s="224" t="n"/>
      <c r="DA91" s="224" t="n"/>
      <c r="DB91" s="224" t="n"/>
      <c r="DC91" s="224" t="n"/>
      <c r="DD91" s="224" t="n"/>
      <c r="DE91" s="224" t="n"/>
      <c r="DF91" s="224" t="n"/>
      <c r="DG91" s="224" t="n"/>
      <c r="DH91" s="224" t="n"/>
      <c r="DI91" s="224" t="n"/>
      <c r="DJ91" s="224" t="n"/>
      <c r="DK91" s="224" t="n"/>
      <c r="DL91" s="224" t="n"/>
      <c r="DM91" s="224" t="n"/>
      <c r="DN91" s="224" t="n"/>
      <c r="DO91" s="224" t="n"/>
      <c r="DP91" s="224" t="n"/>
      <c r="DQ91" s="224" t="n"/>
      <c r="DR91" s="224" t="n"/>
      <c r="DS91" s="224" t="n"/>
    </row>
    <row r="92" hidden="1">
      <c r="B92" s="217">
        <f>+IF(B91&gt;=$C$14," ",(B91+1))</f>
        <v/>
      </c>
      <c r="C92" s="161">
        <f>+IF(B92=" ",0,C91)</f>
        <v/>
      </c>
      <c r="D92" s="161">
        <f>IF(B92=" ",0,-PPMT($F$13,B92,$C$14,$C$12))</f>
        <v/>
      </c>
      <c r="E92" s="161">
        <f>IF(B92=" ",0,-IPMT($F$13,B92,$C$14,$C$12))</f>
        <v/>
      </c>
      <c r="F92" s="223" t="n"/>
      <c r="G92" s="222" t="n"/>
      <c r="H92" s="217">
        <f>+IF(H91&gt;=$I$14," ",(H91+1))</f>
        <v/>
      </c>
      <c r="I92" s="161">
        <f>+IF(H92=" ",0,I91)</f>
        <v/>
      </c>
      <c r="J92" s="161">
        <f>IF(H92=" ",0,-PPMT($L$13,H92,$I$14,$I$12))</f>
        <v/>
      </c>
      <c r="K92" s="161">
        <f>IF(H92=" ",0,-IPMT($L$13,H92,$I$14,$I$12))</f>
        <v/>
      </c>
      <c r="L92" s="218" t="n"/>
      <c r="M92" s="186" t="n"/>
      <c r="AF92" s="161" t="n"/>
      <c r="AG92" s="161" t="n"/>
      <c r="CI92" s="224" t="n"/>
      <c r="CJ92" s="224" t="n"/>
      <c r="CK92" s="224" t="n"/>
      <c r="CL92" s="224" t="n"/>
      <c r="CM92" s="224" t="n"/>
      <c r="CN92" s="224" t="n"/>
      <c r="CO92" s="224" t="n"/>
      <c r="CP92" s="224" t="n"/>
      <c r="CQ92" s="224" t="n"/>
      <c r="CR92" s="224" t="n"/>
      <c r="CS92" s="224" t="n"/>
      <c r="CT92" s="224" t="n"/>
      <c r="CU92" s="224" t="n"/>
      <c r="CV92" s="224" t="n"/>
      <c r="CW92" s="224" t="n"/>
      <c r="CX92" s="224" t="n"/>
      <c r="CY92" s="224" t="n"/>
      <c r="CZ92" s="224" t="n"/>
      <c r="DA92" s="224" t="n"/>
      <c r="DB92" s="224" t="n"/>
      <c r="DC92" s="224" t="n"/>
      <c r="DD92" s="224" t="n"/>
      <c r="DE92" s="224" t="n"/>
      <c r="DF92" s="224" t="n"/>
      <c r="DG92" s="224" t="n"/>
      <c r="DH92" s="224" t="n"/>
      <c r="DI92" s="224" t="n"/>
      <c r="DJ92" s="224" t="n"/>
      <c r="DK92" s="224" t="n"/>
      <c r="DL92" s="224" t="n"/>
      <c r="DM92" s="224" t="n"/>
      <c r="DN92" s="224" t="n"/>
      <c r="DO92" s="224" t="n"/>
      <c r="DP92" s="224" t="n"/>
      <c r="DQ92" s="224" t="n"/>
      <c r="DR92" s="224" t="n"/>
      <c r="DS92" s="224" t="n"/>
    </row>
    <row r="93" hidden="1">
      <c r="B93" s="217">
        <f>+IF(B92&gt;=$C$14," ",(B92+1))</f>
        <v/>
      </c>
      <c r="C93" s="161">
        <f>+IF(B93=" ",0,C92)</f>
        <v/>
      </c>
      <c r="D93" s="161">
        <f>IF(B93=" ",0,-PPMT($F$13,B93,$C$14,$C$12))</f>
        <v/>
      </c>
      <c r="E93" s="161">
        <f>IF(B93=" ",0,-IPMT($F$13,B93,$C$14,$C$12))</f>
        <v/>
      </c>
      <c r="F93" s="223" t="n"/>
      <c r="G93" s="222" t="n"/>
      <c r="H93" s="217">
        <f>+IF(H92&gt;=$I$14," ",(H92+1))</f>
        <v/>
      </c>
      <c r="I93" s="161">
        <f>+IF(H93=" ",0,I92)</f>
        <v/>
      </c>
      <c r="J93" s="161">
        <f>IF(H93=" ",0,-PPMT($L$13,H93,$I$14,$I$12))</f>
        <v/>
      </c>
      <c r="K93" s="161">
        <f>IF(H93=" ",0,-IPMT($L$13,H93,$I$14,$I$12))</f>
        <v/>
      </c>
      <c r="L93" s="218" t="n"/>
      <c r="M93" s="186" t="n"/>
      <c r="AF93" s="161" t="n"/>
      <c r="AG93" s="161" t="n"/>
      <c r="CI93" s="224" t="n"/>
      <c r="CJ93" s="224" t="n"/>
      <c r="CK93" s="224" t="n"/>
      <c r="CL93" s="224" t="n"/>
      <c r="CM93" s="224" t="n"/>
      <c r="CN93" s="224" t="n"/>
      <c r="CO93" s="224" t="n"/>
      <c r="CP93" s="224" t="n"/>
      <c r="CQ93" s="224" t="n"/>
      <c r="CR93" s="224" t="n"/>
      <c r="CS93" s="224" t="n"/>
      <c r="CT93" s="224" t="n"/>
      <c r="CU93" s="224" t="n"/>
      <c r="CV93" s="224" t="n"/>
      <c r="CW93" s="224" t="n"/>
      <c r="CX93" s="224" t="n"/>
      <c r="CY93" s="224" t="n"/>
      <c r="CZ93" s="224" t="n"/>
      <c r="DA93" s="224" t="n"/>
      <c r="DB93" s="224" t="n"/>
      <c r="DC93" s="224" t="n"/>
      <c r="DD93" s="224" t="n"/>
      <c r="DE93" s="224" t="n"/>
      <c r="DF93" s="224" t="n"/>
      <c r="DG93" s="224" t="n"/>
      <c r="DH93" s="224" t="n"/>
      <c r="DI93" s="224" t="n"/>
      <c r="DJ93" s="224" t="n"/>
      <c r="DK93" s="224" t="n"/>
      <c r="DL93" s="224" t="n"/>
      <c r="DM93" s="224" t="n"/>
      <c r="DN93" s="224" t="n"/>
      <c r="DO93" s="224" t="n"/>
      <c r="DP93" s="224" t="n"/>
      <c r="DQ93" s="224" t="n"/>
      <c r="DR93" s="224" t="n"/>
      <c r="DS93" s="224" t="n"/>
    </row>
    <row r="94" hidden="1">
      <c r="B94" s="217">
        <f>+IF(B93&gt;=$C$14," ",(B93+1))</f>
        <v/>
      </c>
      <c r="C94" s="161">
        <f>+IF(B94=" ",0,C93)</f>
        <v/>
      </c>
      <c r="D94" s="161">
        <f>IF(B94=" ",0,-PPMT($F$13,B94,$C$14,$C$12))</f>
        <v/>
      </c>
      <c r="E94" s="161">
        <f>IF(B94=" ",0,-IPMT($F$13,B94,$C$14,$C$12))</f>
        <v/>
      </c>
      <c r="F94" s="223" t="n"/>
      <c r="G94" s="222" t="n"/>
      <c r="H94" s="217">
        <f>+IF(H93&gt;=$I$14," ",(H93+1))</f>
        <v/>
      </c>
      <c r="I94" s="161">
        <f>+IF(H94=" ",0,I93)</f>
        <v/>
      </c>
      <c r="J94" s="161">
        <f>IF(H94=" ",0,-PPMT($L$13,H94,$I$14,$I$12))</f>
        <v/>
      </c>
      <c r="K94" s="161">
        <f>IF(H94=" ",0,-IPMT($L$13,H94,$I$14,$I$12))</f>
        <v/>
      </c>
      <c r="L94" s="218" t="n"/>
      <c r="M94" s="186" t="n"/>
      <c r="AF94" s="161" t="n"/>
      <c r="AG94" s="161" t="n"/>
      <c r="CI94" s="224" t="n"/>
      <c r="CJ94" s="224" t="n"/>
      <c r="CK94" s="224" t="n"/>
      <c r="CL94" s="224" t="n"/>
      <c r="CM94" s="224" t="n"/>
      <c r="CN94" s="224" t="n"/>
      <c r="CO94" s="224" t="n"/>
      <c r="CP94" s="224" t="n"/>
      <c r="CQ94" s="224" t="n"/>
      <c r="CR94" s="224" t="n"/>
      <c r="CS94" s="224" t="n"/>
      <c r="CT94" s="224" t="n"/>
      <c r="CU94" s="224" t="n"/>
      <c r="CV94" s="224" t="n"/>
      <c r="CW94" s="224" t="n"/>
      <c r="CX94" s="224" t="n"/>
      <c r="CY94" s="224" t="n"/>
      <c r="CZ94" s="224" t="n"/>
      <c r="DA94" s="224" t="n"/>
      <c r="DB94" s="224" t="n"/>
      <c r="DC94" s="224" t="n"/>
      <c r="DD94" s="224" t="n"/>
      <c r="DE94" s="224" t="n"/>
      <c r="DF94" s="224" t="n"/>
      <c r="DG94" s="224" t="n"/>
      <c r="DH94" s="224" t="n"/>
      <c r="DI94" s="224" t="n"/>
      <c r="DJ94" s="224" t="n"/>
      <c r="DK94" s="224" t="n"/>
      <c r="DL94" s="224" t="n"/>
      <c r="DM94" s="224" t="n"/>
      <c r="DN94" s="224" t="n"/>
      <c r="DO94" s="224" t="n"/>
      <c r="DP94" s="224" t="n"/>
      <c r="DQ94" s="224" t="n"/>
      <c r="DR94" s="224" t="n"/>
      <c r="DS94" s="224" t="n"/>
    </row>
    <row r="95" hidden="1">
      <c r="B95" s="217">
        <f>+IF(B94&gt;=$C$14," ",(B94+1))</f>
        <v/>
      </c>
      <c r="C95" s="161">
        <f>+IF(B95=" ",0,C94)</f>
        <v/>
      </c>
      <c r="D95" s="161">
        <f>IF(B95=" ",0,-PPMT($F$13,B95,$C$14,$C$12))</f>
        <v/>
      </c>
      <c r="E95" s="161">
        <f>IF(B95=" ",0,-IPMT($F$13,B95,$C$14,$C$12))</f>
        <v/>
      </c>
      <c r="F95" s="223" t="n"/>
      <c r="G95" s="222" t="n"/>
      <c r="H95" s="217">
        <f>+IF(H94&gt;=$I$14," ",(H94+1))</f>
        <v/>
      </c>
      <c r="I95" s="161">
        <f>+IF(H95=" ",0,I94)</f>
        <v/>
      </c>
      <c r="J95" s="161">
        <f>IF(H95=" ",0,-PPMT($L$13,H95,$I$14,$I$12))</f>
        <v/>
      </c>
      <c r="K95" s="161">
        <f>IF(H95=" ",0,-IPMT($L$13,H95,$I$14,$I$12))</f>
        <v/>
      </c>
      <c r="L95" s="218" t="n"/>
      <c r="M95" s="186" t="n"/>
      <c r="AF95" s="161" t="n"/>
      <c r="AG95" s="161" t="n"/>
      <c r="CI95" s="224" t="n"/>
      <c r="CJ95" s="224" t="n"/>
      <c r="CK95" s="224" t="n"/>
      <c r="CL95" s="224" t="n"/>
      <c r="CM95" s="224" t="n"/>
      <c r="CN95" s="224" t="n"/>
      <c r="CO95" s="224" t="n"/>
      <c r="CP95" s="224" t="n"/>
      <c r="CQ95" s="224" t="n"/>
      <c r="CR95" s="224" t="n"/>
      <c r="CS95" s="224" t="n"/>
      <c r="CT95" s="224" t="n"/>
      <c r="CU95" s="224" t="n"/>
      <c r="CV95" s="224" t="n"/>
      <c r="CW95" s="224" t="n"/>
      <c r="CX95" s="224" t="n"/>
      <c r="CY95" s="224" t="n"/>
      <c r="CZ95" s="224" t="n"/>
      <c r="DA95" s="224" t="n"/>
      <c r="DB95" s="224" t="n"/>
      <c r="DC95" s="224" t="n"/>
      <c r="DD95" s="224" t="n"/>
      <c r="DE95" s="224" t="n"/>
      <c r="DF95" s="224" t="n"/>
      <c r="DG95" s="224" t="n"/>
      <c r="DH95" s="224" t="n"/>
      <c r="DI95" s="224" t="n"/>
      <c r="DJ95" s="224" t="n"/>
      <c r="DK95" s="224" t="n"/>
      <c r="DL95" s="224" t="n"/>
      <c r="DM95" s="224" t="n"/>
      <c r="DN95" s="224" t="n"/>
      <c r="DO95" s="224" t="n"/>
      <c r="DP95" s="224" t="n"/>
      <c r="DQ95" s="224" t="n"/>
      <c r="DR95" s="224" t="n"/>
      <c r="DS95" s="224" t="n"/>
    </row>
    <row r="96" hidden="1">
      <c r="B96" s="217">
        <f>+IF(B95&gt;=$C$14," ",(B95+1))</f>
        <v/>
      </c>
      <c r="C96" s="161">
        <f>+IF(B96=" ",0,C95)</f>
        <v/>
      </c>
      <c r="D96" s="161">
        <f>IF(B96=" ",0,-PPMT($F$13,B96,$C$14,$C$12))</f>
        <v/>
      </c>
      <c r="E96" s="161">
        <f>IF(B96=" ",0,-IPMT($F$13,B96,$C$14,$C$12))</f>
        <v/>
      </c>
      <c r="F96" s="223" t="n"/>
      <c r="G96" s="222" t="n"/>
      <c r="H96" s="217">
        <f>+IF(H95&gt;=$I$14," ",(H95+1))</f>
        <v/>
      </c>
      <c r="I96" s="161">
        <f>+IF(H96=" ",0,I95)</f>
        <v/>
      </c>
      <c r="J96" s="161">
        <f>IF(H96=" ",0,-PPMT($L$13,H96,$I$14,$I$12))</f>
        <v/>
      </c>
      <c r="K96" s="161">
        <f>IF(H96=" ",0,-IPMT($L$13,H96,$I$14,$I$12))</f>
        <v/>
      </c>
      <c r="L96" s="218" t="n"/>
      <c r="M96" s="186" t="n"/>
      <c r="AF96" s="161" t="n"/>
      <c r="AG96" s="161" t="n"/>
      <c r="CI96" s="224" t="n"/>
      <c r="CJ96" s="224" t="n"/>
      <c r="CK96" s="224" t="n"/>
      <c r="CL96" s="224" t="n"/>
      <c r="CM96" s="224" t="n"/>
      <c r="CN96" s="224" t="n"/>
      <c r="CO96" s="224" t="n"/>
      <c r="CP96" s="224" t="n"/>
      <c r="CQ96" s="224" t="n"/>
      <c r="CR96" s="224" t="n"/>
      <c r="CS96" s="224" t="n"/>
      <c r="CT96" s="224" t="n"/>
      <c r="CU96" s="224" t="n"/>
      <c r="CV96" s="224" t="n"/>
      <c r="CW96" s="224" t="n"/>
      <c r="CX96" s="224" t="n"/>
      <c r="CY96" s="224" t="n"/>
      <c r="CZ96" s="224" t="n"/>
      <c r="DA96" s="224" t="n"/>
      <c r="DB96" s="224" t="n"/>
      <c r="DC96" s="224" t="n"/>
      <c r="DD96" s="224" t="n"/>
      <c r="DE96" s="224" t="n"/>
      <c r="DF96" s="224" t="n"/>
      <c r="DG96" s="224" t="n"/>
      <c r="DH96" s="224" t="n"/>
      <c r="DI96" s="224" t="n"/>
      <c r="DJ96" s="224" t="n"/>
      <c r="DK96" s="224" t="n"/>
      <c r="DL96" s="224" t="n"/>
      <c r="DM96" s="224" t="n"/>
      <c r="DN96" s="224" t="n"/>
      <c r="DO96" s="224" t="n"/>
      <c r="DP96" s="224" t="n"/>
      <c r="DQ96" s="224" t="n"/>
      <c r="DR96" s="224" t="n"/>
      <c r="DS96" s="224" t="n"/>
    </row>
    <row r="97" hidden="1">
      <c r="B97" s="217">
        <f>+IF(B96&gt;=$C$14," ",(B96+1))</f>
        <v/>
      </c>
      <c r="C97" s="161">
        <f>+IF(B97=" ",0,C96)</f>
        <v/>
      </c>
      <c r="D97" s="161">
        <f>IF(B97=" ",0,-PPMT($F$13,B97,$C$14,$C$12))</f>
        <v/>
      </c>
      <c r="E97" s="161">
        <f>IF(B97=" ",0,-IPMT($F$13,B97,$C$14,$C$12))</f>
        <v/>
      </c>
      <c r="F97" s="223" t="n"/>
      <c r="G97" s="222" t="n"/>
      <c r="H97" s="217">
        <f>+IF(H96&gt;=$I$14," ",(H96+1))</f>
        <v/>
      </c>
      <c r="I97" s="161">
        <f>+IF(H97=" ",0,I96)</f>
        <v/>
      </c>
      <c r="J97" s="161">
        <f>IF(H97=" ",0,-PPMT($L$13,H97,$I$14,$I$12))</f>
        <v/>
      </c>
      <c r="K97" s="161">
        <f>IF(H97=" ",0,-IPMT($L$13,H97,$I$14,$I$12))</f>
        <v/>
      </c>
      <c r="L97" s="218" t="n"/>
      <c r="M97" s="186" t="n"/>
      <c r="AF97" s="161" t="n"/>
      <c r="AG97" s="161" t="n"/>
      <c r="CI97" s="224" t="n"/>
      <c r="CJ97" s="224" t="n"/>
      <c r="CK97" s="224" t="n"/>
      <c r="CL97" s="224" t="n"/>
      <c r="CM97" s="224" t="n"/>
      <c r="CN97" s="224" t="n"/>
      <c r="CO97" s="224" t="n"/>
      <c r="CP97" s="224" t="n"/>
      <c r="CQ97" s="224" t="n"/>
      <c r="CR97" s="224" t="n"/>
      <c r="CS97" s="224" t="n"/>
      <c r="CT97" s="224" t="n"/>
      <c r="CU97" s="224" t="n"/>
      <c r="CV97" s="224" t="n"/>
      <c r="CW97" s="224" t="n"/>
      <c r="CX97" s="224" t="n"/>
      <c r="CY97" s="224" t="n"/>
      <c r="CZ97" s="224" t="n"/>
      <c r="DA97" s="224" t="n"/>
      <c r="DB97" s="224" t="n"/>
      <c r="DC97" s="224" t="n"/>
      <c r="DD97" s="224" t="n"/>
      <c r="DE97" s="224" t="n"/>
      <c r="DF97" s="224" t="n"/>
      <c r="DG97" s="224" t="n"/>
      <c r="DH97" s="224" t="n"/>
      <c r="DI97" s="224" t="n"/>
      <c r="DJ97" s="224" t="n"/>
      <c r="DK97" s="224" t="n"/>
      <c r="DL97" s="224" t="n"/>
      <c r="DM97" s="224" t="n"/>
      <c r="DN97" s="224" t="n"/>
      <c r="DO97" s="224" t="n"/>
      <c r="DP97" s="224" t="n"/>
      <c r="DQ97" s="224" t="n"/>
      <c r="DR97" s="224" t="n"/>
      <c r="DS97" s="224" t="n"/>
    </row>
    <row r="98" hidden="1">
      <c r="B98" s="217">
        <f>+IF(B97&gt;=$C$14," ",(B97+1))</f>
        <v/>
      </c>
      <c r="C98" s="161">
        <f>+IF(B98=" ",0,C97)</f>
        <v/>
      </c>
      <c r="D98" s="161">
        <f>IF(B98=" ",0,-PPMT($F$13,B98,$C$14,$C$12))</f>
        <v/>
      </c>
      <c r="E98" s="161">
        <f>IF(B98=" ",0,-IPMT($F$13,B98,$C$14,$C$12))</f>
        <v/>
      </c>
      <c r="F98" s="223" t="n"/>
      <c r="G98" s="222" t="n"/>
      <c r="H98" s="217">
        <f>+IF(H97&gt;=$I$14," ",(H97+1))</f>
        <v/>
      </c>
      <c r="I98" s="161">
        <f>+IF(H98=" ",0,I97)</f>
        <v/>
      </c>
      <c r="J98" s="161">
        <f>IF(H98=" ",0,-PPMT($L$13,H98,$I$14,$I$12))</f>
        <v/>
      </c>
      <c r="K98" s="161">
        <f>IF(H98=" ",0,-IPMT($L$13,H98,$I$14,$I$12))</f>
        <v/>
      </c>
      <c r="L98" s="218" t="n"/>
      <c r="M98" s="186" t="n"/>
      <c r="AF98" s="161" t="n"/>
      <c r="AG98" s="161" t="n"/>
      <c r="CI98" s="224" t="n"/>
      <c r="CJ98" s="224" t="n"/>
      <c r="CK98" s="224" t="n"/>
      <c r="CL98" s="224" t="n"/>
      <c r="CM98" s="224" t="n"/>
      <c r="CN98" s="224" t="n"/>
      <c r="CO98" s="224" t="n"/>
      <c r="CP98" s="224" t="n"/>
      <c r="CQ98" s="224" t="n"/>
      <c r="CR98" s="224" t="n"/>
      <c r="CS98" s="224" t="n"/>
      <c r="CT98" s="224" t="n"/>
      <c r="CU98" s="224" t="n"/>
      <c r="CV98" s="224" t="n"/>
      <c r="CW98" s="224" t="n"/>
      <c r="CX98" s="224" t="n"/>
      <c r="CY98" s="224" t="n"/>
      <c r="CZ98" s="224" t="n"/>
      <c r="DA98" s="224" t="n"/>
      <c r="DB98" s="224" t="n"/>
      <c r="DC98" s="224" t="n"/>
      <c r="DD98" s="224" t="n"/>
      <c r="DE98" s="224" t="n"/>
      <c r="DF98" s="224" t="n"/>
      <c r="DG98" s="224" t="n"/>
      <c r="DH98" s="224" t="n"/>
      <c r="DI98" s="224" t="n"/>
      <c r="DJ98" s="224" t="n"/>
      <c r="DK98" s="224" t="n"/>
      <c r="DL98" s="224" t="n"/>
      <c r="DM98" s="224" t="n"/>
      <c r="DN98" s="224" t="n"/>
      <c r="DO98" s="224" t="n"/>
      <c r="DP98" s="224" t="n"/>
      <c r="DQ98" s="224" t="n"/>
      <c r="DR98" s="224" t="n"/>
      <c r="DS98" s="224" t="n"/>
    </row>
    <row r="99" hidden="1">
      <c r="B99" s="217">
        <f>+IF(B98&gt;=$C$14," ",(B98+1))</f>
        <v/>
      </c>
      <c r="C99" s="161">
        <f>+IF(B99=" ",0,C98)</f>
        <v/>
      </c>
      <c r="D99" s="161">
        <f>IF(B99=" ",0,-PPMT($F$13,B99,$C$14,$C$12))</f>
        <v/>
      </c>
      <c r="E99" s="161">
        <f>IF(B99=" ",0,-IPMT($F$13,B99,$C$14,$C$12))</f>
        <v/>
      </c>
      <c r="F99" s="223" t="n"/>
      <c r="G99" s="222" t="n"/>
      <c r="H99" s="217">
        <f>+IF(H98&gt;=$I$14," ",(H98+1))</f>
        <v/>
      </c>
      <c r="I99" s="161">
        <f>+IF(H99=" ",0,I98)</f>
        <v/>
      </c>
      <c r="J99" s="161">
        <f>IF(H99=" ",0,-PPMT($L$13,H99,$I$14,$I$12))</f>
        <v/>
      </c>
      <c r="K99" s="161">
        <f>IF(H99=" ",0,-IPMT($L$13,H99,$I$14,$I$12))</f>
        <v/>
      </c>
      <c r="L99" s="218" t="n"/>
      <c r="M99" s="186" t="n"/>
      <c r="AF99" s="161" t="n"/>
      <c r="AG99" s="161" t="n"/>
      <c r="CI99" s="224" t="n"/>
      <c r="CJ99" s="224" t="n"/>
      <c r="CK99" s="224" t="n"/>
      <c r="CL99" s="224" t="n"/>
      <c r="CM99" s="224" t="n"/>
      <c r="CN99" s="224" t="n"/>
      <c r="CO99" s="224" t="n"/>
      <c r="CP99" s="224" t="n"/>
      <c r="CQ99" s="224" t="n"/>
      <c r="CR99" s="224" t="n"/>
      <c r="CS99" s="224" t="n"/>
      <c r="CT99" s="224" t="n"/>
      <c r="CU99" s="224" t="n"/>
      <c r="CV99" s="224" t="n"/>
      <c r="CW99" s="224" t="n"/>
      <c r="CX99" s="224" t="n"/>
      <c r="CY99" s="224" t="n"/>
      <c r="CZ99" s="224" t="n"/>
      <c r="DA99" s="224" t="n"/>
      <c r="DB99" s="224" t="n"/>
      <c r="DC99" s="224" t="n"/>
      <c r="DD99" s="224" t="n"/>
      <c r="DE99" s="224" t="n"/>
      <c r="DF99" s="224" t="n"/>
      <c r="DG99" s="224" t="n"/>
      <c r="DH99" s="224" t="n"/>
      <c r="DI99" s="224" t="n"/>
      <c r="DJ99" s="224" t="n"/>
      <c r="DK99" s="224" t="n"/>
      <c r="DL99" s="224" t="n"/>
      <c r="DM99" s="224" t="n"/>
      <c r="DN99" s="224" t="n"/>
      <c r="DO99" s="224" t="n"/>
      <c r="DP99" s="224" t="n"/>
      <c r="DQ99" s="224" t="n"/>
      <c r="DR99" s="224" t="n"/>
      <c r="DS99" s="224" t="n"/>
    </row>
    <row r="100" hidden="1">
      <c r="B100" s="217">
        <f>+IF(B99&gt;=$C$14," ",(B99+1))</f>
        <v/>
      </c>
      <c r="C100" s="161">
        <f>+IF(B100=" ",0,C99)</f>
        <v/>
      </c>
      <c r="D100" s="161">
        <f>IF(B100=" ",0,-PPMT($F$13,B100,$C$14,$C$12))</f>
        <v/>
      </c>
      <c r="E100" s="161">
        <f>IF(B100=" ",0,-IPMT($F$13,B100,$C$14,$C$12))</f>
        <v/>
      </c>
      <c r="F100" s="223" t="n"/>
      <c r="G100" s="222" t="n"/>
      <c r="H100" s="217">
        <f>+IF(H99&gt;=$I$14," ",(H99+1))</f>
        <v/>
      </c>
      <c r="I100" s="161">
        <f>+IF(H100=" ",0,I99)</f>
        <v/>
      </c>
      <c r="J100" s="161">
        <f>IF(H100=" ",0,-PPMT($L$13,H100,$I$14,$I$12))</f>
        <v/>
      </c>
      <c r="K100" s="161">
        <f>IF(H100=" ",0,-IPMT($L$13,H100,$I$14,$I$12))</f>
        <v/>
      </c>
      <c r="L100" s="218" t="n"/>
      <c r="M100" s="186" t="n"/>
      <c r="AF100" s="161" t="n"/>
      <c r="AG100" s="161" t="n"/>
      <c r="CI100" s="224" t="n"/>
      <c r="CJ100" s="224" t="n"/>
      <c r="CK100" s="224" t="n"/>
      <c r="CL100" s="224" t="n"/>
      <c r="CM100" s="224" t="n"/>
      <c r="CN100" s="224" t="n"/>
      <c r="CO100" s="224" t="n"/>
      <c r="CP100" s="224" t="n"/>
      <c r="CQ100" s="224" t="n"/>
      <c r="CR100" s="224" t="n"/>
      <c r="CS100" s="224" t="n"/>
      <c r="CT100" s="224" t="n"/>
      <c r="CU100" s="224" t="n"/>
      <c r="CV100" s="224" t="n"/>
      <c r="CW100" s="224" t="n"/>
      <c r="CX100" s="224" t="n"/>
      <c r="CY100" s="224" t="n"/>
      <c r="CZ100" s="224" t="n"/>
      <c r="DA100" s="224" t="n"/>
      <c r="DB100" s="224" t="n"/>
      <c r="DC100" s="224" t="n"/>
      <c r="DD100" s="224" t="n"/>
      <c r="DE100" s="224" t="n"/>
      <c r="DF100" s="224" t="n"/>
      <c r="DG100" s="224" t="n"/>
      <c r="DH100" s="224" t="n"/>
      <c r="DI100" s="224" t="n"/>
      <c r="DJ100" s="224" t="n"/>
      <c r="DK100" s="224" t="n"/>
      <c r="DL100" s="224" t="n"/>
      <c r="DM100" s="224" t="n"/>
      <c r="DN100" s="224" t="n"/>
      <c r="DO100" s="224" t="n"/>
      <c r="DP100" s="224" t="n"/>
      <c r="DQ100" s="224" t="n"/>
      <c r="DR100" s="224" t="n"/>
      <c r="DS100" s="224" t="n"/>
    </row>
    <row r="101" hidden="1">
      <c r="B101" s="217">
        <f>+IF(B100&gt;=$C$14," ",(B100+1))</f>
        <v/>
      </c>
      <c r="C101" s="161">
        <f>+IF(B101=" ",0,C100)</f>
        <v/>
      </c>
      <c r="D101" s="161">
        <f>IF(B101=" ",0,-PPMT($F$13,B101,$C$14,$C$12))</f>
        <v/>
      </c>
      <c r="E101" s="161">
        <f>IF(B101=" ",0,-IPMT($F$13,B101,$C$14,$C$12))</f>
        <v/>
      </c>
      <c r="F101" s="223" t="n"/>
      <c r="G101" s="222" t="n"/>
      <c r="H101" s="217">
        <f>+IF(H100&gt;=$I$14," ",(H100+1))</f>
        <v/>
      </c>
      <c r="I101" s="161">
        <f>+IF(H101=" ",0,I100)</f>
        <v/>
      </c>
      <c r="J101" s="161">
        <f>IF(H101=" ",0,-PPMT($L$13,H101,$I$14,$I$12))</f>
        <v/>
      </c>
      <c r="K101" s="161">
        <f>IF(H101=" ",0,-IPMT($L$13,H101,$I$14,$I$12))</f>
        <v/>
      </c>
      <c r="L101" s="218" t="n"/>
      <c r="M101" s="186" t="n"/>
      <c r="AF101" s="161" t="n"/>
      <c r="AG101" s="161" t="n"/>
      <c r="CI101" s="224" t="n"/>
      <c r="CJ101" s="224" t="n"/>
      <c r="CK101" s="224" t="n"/>
      <c r="CL101" s="224" t="n"/>
      <c r="CM101" s="224" t="n"/>
      <c r="CN101" s="224" t="n"/>
      <c r="CO101" s="224" t="n"/>
      <c r="CP101" s="224" t="n"/>
      <c r="CQ101" s="224" t="n"/>
      <c r="CR101" s="224" t="n"/>
      <c r="CS101" s="224" t="n"/>
      <c r="CT101" s="224" t="n"/>
      <c r="CU101" s="224" t="n"/>
      <c r="CV101" s="224" t="n"/>
      <c r="CW101" s="224" t="n"/>
      <c r="CX101" s="224" t="n"/>
      <c r="CY101" s="224" t="n"/>
      <c r="CZ101" s="224" t="n"/>
      <c r="DA101" s="224" t="n"/>
      <c r="DB101" s="224" t="n"/>
      <c r="DC101" s="224" t="n"/>
      <c r="DD101" s="224" t="n"/>
      <c r="DE101" s="224" t="n"/>
      <c r="DF101" s="224" t="n"/>
      <c r="DG101" s="224" t="n"/>
      <c r="DH101" s="224" t="n"/>
      <c r="DI101" s="224" t="n"/>
      <c r="DJ101" s="224" t="n"/>
      <c r="DK101" s="224" t="n"/>
      <c r="DL101" s="224" t="n"/>
      <c r="DM101" s="224" t="n"/>
      <c r="DN101" s="224" t="n"/>
      <c r="DO101" s="224" t="n"/>
      <c r="DP101" s="224" t="n"/>
      <c r="DQ101" s="224" t="n"/>
      <c r="DR101" s="224" t="n"/>
      <c r="DS101" s="224" t="n"/>
    </row>
    <row r="102" hidden="1">
      <c r="B102" s="217">
        <f>+IF(B101&gt;=$C$14," ",(B101+1))</f>
        <v/>
      </c>
      <c r="C102" s="161">
        <f>+IF(B102=" ",0,C101)</f>
        <v/>
      </c>
      <c r="D102" s="161">
        <f>IF(B102=" ",0,-PPMT($F$13,B102,$C$14,$C$12))</f>
        <v/>
      </c>
      <c r="E102" s="161">
        <f>IF(B102=" ",0,-IPMT($F$13,B102,$C$14,$C$12))</f>
        <v/>
      </c>
      <c r="F102" s="223" t="n"/>
      <c r="G102" s="222" t="n"/>
      <c r="H102" s="217">
        <f>+IF(H101&gt;=$I$14," ",(H101+1))</f>
        <v/>
      </c>
      <c r="I102" s="161">
        <f>+IF(H102=" ",0,I101)</f>
        <v/>
      </c>
      <c r="J102" s="161">
        <f>IF(H102=" ",0,-PPMT($L$13,H102,$I$14,$I$12))</f>
        <v/>
      </c>
      <c r="K102" s="161">
        <f>IF(H102=" ",0,-IPMT($L$13,H102,$I$14,$I$12))</f>
        <v/>
      </c>
      <c r="L102" s="218" t="n"/>
      <c r="M102" s="186" t="n"/>
      <c r="AF102" s="161" t="n"/>
      <c r="AG102" s="161" t="n"/>
      <c r="CI102" s="224" t="n"/>
      <c r="CJ102" s="224" t="n"/>
      <c r="CK102" s="224" t="n"/>
      <c r="CL102" s="224" t="n"/>
      <c r="CM102" s="224" t="n"/>
      <c r="CN102" s="224" t="n"/>
      <c r="CO102" s="224" t="n"/>
      <c r="CP102" s="224" t="n"/>
      <c r="CQ102" s="224" t="n"/>
      <c r="CR102" s="224" t="n"/>
      <c r="CS102" s="224" t="n"/>
      <c r="CT102" s="224" t="n"/>
      <c r="CU102" s="224" t="n"/>
      <c r="CV102" s="224" t="n"/>
      <c r="CW102" s="224" t="n"/>
      <c r="CX102" s="224" t="n"/>
      <c r="CY102" s="224" t="n"/>
      <c r="CZ102" s="224" t="n"/>
      <c r="DA102" s="224" t="n"/>
      <c r="DB102" s="224" t="n"/>
      <c r="DC102" s="224" t="n"/>
      <c r="DD102" s="224" t="n"/>
      <c r="DE102" s="224" t="n"/>
      <c r="DF102" s="224" t="n"/>
      <c r="DG102" s="224" t="n"/>
      <c r="DH102" s="224" t="n"/>
      <c r="DI102" s="224" t="n"/>
      <c r="DJ102" s="224" t="n"/>
      <c r="DK102" s="224" t="n"/>
      <c r="DL102" s="224" t="n"/>
      <c r="DM102" s="224" t="n"/>
      <c r="DN102" s="224" t="n"/>
      <c r="DO102" s="224" t="n"/>
      <c r="DP102" s="224" t="n"/>
      <c r="DQ102" s="224" t="n"/>
      <c r="DR102" s="224" t="n"/>
      <c r="DS102" s="224" t="n"/>
    </row>
    <row r="103" hidden="1">
      <c r="B103" s="217">
        <f>+IF(B102&gt;=$C$14," ",(B102+1))</f>
        <v/>
      </c>
      <c r="C103" s="161">
        <f>+IF(B103=" ",0,C102)</f>
        <v/>
      </c>
      <c r="D103" s="161">
        <f>IF(B103=" ",0,-PPMT($F$13,B103,$C$14,$C$12))</f>
        <v/>
      </c>
      <c r="E103" s="161">
        <f>IF(B103=" ",0,-IPMT($F$13,B103,$C$14,$C$12))</f>
        <v/>
      </c>
      <c r="F103" s="223" t="n"/>
      <c r="G103" s="222" t="n"/>
      <c r="H103" s="217">
        <f>+IF(H102&gt;=$I$14," ",(H102+1))</f>
        <v/>
      </c>
      <c r="I103" s="161">
        <f>+IF(H103=" ",0,I102)</f>
        <v/>
      </c>
      <c r="J103" s="161">
        <f>IF(H103=" ",0,-PPMT($L$13,H103,$I$14,$I$12))</f>
        <v/>
      </c>
      <c r="K103" s="161">
        <f>IF(H103=" ",0,-IPMT($L$13,H103,$I$14,$I$12))</f>
        <v/>
      </c>
      <c r="L103" s="218" t="n"/>
      <c r="M103" s="186" t="n"/>
      <c r="AF103" s="161" t="n"/>
      <c r="AG103" s="161" t="n"/>
      <c r="CI103" s="224" t="n"/>
      <c r="CJ103" s="224" t="n"/>
      <c r="CK103" s="224" t="n"/>
      <c r="CL103" s="224" t="n"/>
      <c r="CM103" s="224" t="n"/>
      <c r="CN103" s="224" t="n"/>
      <c r="CO103" s="224" t="n"/>
      <c r="CP103" s="224" t="n"/>
      <c r="CQ103" s="224" t="n"/>
      <c r="CR103" s="224" t="n"/>
      <c r="CS103" s="224" t="n"/>
      <c r="CT103" s="224" t="n"/>
      <c r="CU103" s="224" t="n"/>
      <c r="CV103" s="224" t="n"/>
      <c r="CW103" s="224" t="n"/>
      <c r="CX103" s="224" t="n"/>
      <c r="CY103" s="224" t="n"/>
      <c r="CZ103" s="224" t="n"/>
      <c r="DA103" s="224" t="n"/>
      <c r="DB103" s="224" t="n"/>
      <c r="DC103" s="224" t="n"/>
      <c r="DD103" s="224" t="n"/>
      <c r="DE103" s="224" t="n"/>
      <c r="DF103" s="224" t="n"/>
      <c r="DG103" s="224" t="n"/>
      <c r="DH103" s="224" t="n"/>
      <c r="DI103" s="224" t="n"/>
      <c r="DJ103" s="224" t="n"/>
      <c r="DK103" s="224" t="n"/>
      <c r="DL103" s="224" t="n"/>
      <c r="DM103" s="224" t="n"/>
      <c r="DN103" s="224" t="n"/>
      <c r="DO103" s="224" t="n"/>
      <c r="DP103" s="224" t="n"/>
      <c r="DQ103" s="224" t="n"/>
      <c r="DR103" s="224" t="n"/>
      <c r="DS103" s="224" t="n"/>
    </row>
    <row r="104" hidden="1">
      <c r="B104" s="217">
        <f>+IF(B103&gt;=$C$14," ",(B103+1))</f>
        <v/>
      </c>
      <c r="C104" s="161">
        <f>+IF(B104=" ",0,C103)</f>
        <v/>
      </c>
      <c r="D104" s="161">
        <f>IF(B104=" ",0,-PPMT($F$13,B104,$C$14,$C$12))</f>
        <v/>
      </c>
      <c r="E104" s="161">
        <f>IF(B104=" ",0,-IPMT($F$13,B104,$C$14,$C$12))</f>
        <v/>
      </c>
      <c r="F104" s="223" t="n"/>
      <c r="G104" s="222" t="n"/>
      <c r="H104" s="217">
        <f>+IF(H103&gt;=$I$14," ",(H103+1))</f>
        <v/>
      </c>
      <c r="I104" s="161">
        <f>+IF(H104=" ",0,I103)</f>
        <v/>
      </c>
      <c r="J104" s="161">
        <f>IF(H104=" ",0,-PPMT($L$13,H104,$I$14,$I$12))</f>
        <v/>
      </c>
      <c r="K104" s="161">
        <f>IF(H104=" ",0,-IPMT($L$13,H104,$I$14,$I$12))</f>
        <v/>
      </c>
      <c r="L104" s="218" t="n"/>
      <c r="M104" s="186" t="n"/>
      <c r="AF104" s="161" t="n"/>
      <c r="AG104" s="161" t="n"/>
      <c r="CI104" s="224" t="n"/>
      <c r="CJ104" s="224" t="n"/>
      <c r="CK104" s="224" t="n"/>
      <c r="CL104" s="224" t="n"/>
      <c r="CM104" s="224" t="n"/>
      <c r="CN104" s="224" t="n"/>
      <c r="CO104" s="224" t="n"/>
      <c r="CP104" s="224" t="n"/>
      <c r="CQ104" s="224" t="n"/>
      <c r="CR104" s="224" t="n"/>
      <c r="CS104" s="224" t="n"/>
      <c r="CT104" s="224" t="n"/>
      <c r="CU104" s="224" t="n"/>
      <c r="CV104" s="224" t="n"/>
      <c r="CW104" s="224" t="n"/>
      <c r="CX104" s="224" t="n"/>
      <c r="CY104" s="224" t="n"/>
      <c r="CZ104" s="224" t="n"/>
      <c r="DA104" s="224" t="n"/>
      <c r="DB104" s="224" t="n"/>
      <c r="DC104" s="224" t="n"/>
      <c r="DD104" s="224" t="n"/>
      <c r="DE104" s="224" t="n"/>
      <c r="DF104" s="224" t="n"/>
      <c r="DG104" s="224" t="n"/>
      <c r="DH104" s="224" t="n"/>
      <c r="DI104" s="224" t="n"/>
      <c r="DJ104" s="224" t="n"/>
      <c r="DK104" s="224" t="n"/>
      <c r="DL104" s="224" t="n"/>
      <c r="DM104" s="224" t="n"/>
      <c r="DN104" s="224" t="n"/>
      <c r="DO104" s="224" t="n"/>
      <c r="DP104" s="224" t="n"/>
      <c r="DQ104" s="224" t="n"/>
      <c r="DR104" s="224" t="n"/>
      <c r="DS104" s="224" t="n"/>
    </row>
    <row r="105" hidden="1">
      <c r="B105" s="217">
        <f>+IF(B104&gt;=$C$14," ",(B104+1))</f>
        <v/>
      </c>
      <c r="C105" s="161">
        <f>+IF(B105=" ",0,C104)</f>
        <v/>
      </c>
      <c r="D105" s="161">
        <f>IF(B105=" ",0,-PPMT($F$13,B105,$C$14,$C$12))</f>
        <v/>
      </c>
      <c r="E105" s="161">
        <f>IF(B105=" ",0,-IPMT($F$13,B105,$C$14,$C$12))</f>
        <v/>
      </c>
      <c r="F105" s="223" t="n"/>
      <c r="G105" s="222" t="n"/>
      <c r="H105" s="217">
        <f>+IF(H104&gt;=$I$14," ",(H104+1))</f>
        <v/>
      </c>
      <c r="I105" s="161">
        <f>+IF(H105=" ",0,I104)</f>
        <v/>
      </c>
      <c r="J105" s="161">
        <f>IF(H105=" ",0,-PPMT($L$13,H105,$I$14,$I$12))</f>
        <v/>
      </c>
      <c r="K105" s="161">
        <f>IF(H105=" ",0,-IPMT($L$13,H105,$I$14,$I$12))</f>
        <v/>
      </c>
      <c r="L105" s="218" t="n"/>
      <c r="M105" s="186" t="n"/>
      <c r="AF105" s="161" t="n"/>
      <c r="AG105" s="161" t="n"/>
      <c r="CI105" s="224" t="n"/>
      <c r="CJ105" s="224" t="n"/>
      <c r="CK105" s="224" t="n"/>
      <c r="CL105" s="224" t="n"/>
      <c r="CM105" s="224" t="n"/>
      <c r="CN105" s="224" t="n"/>
      <c r="CO105" s="224" t="n"/>
      <c r="CP105" s="224" t="n"/>
      <c r="CQ105" s="224" t="n"/>
      <c r="CR105" s="224" t="n"/>
      <c r="CS105" s="224" t="n"/>
      <c r="CT105" s="224" t="n"/>
      <c r="CU105" s="224" t="n"/>
      <c r="CV105" s="224" t="n"/>
      <c r="CW105" s="224" t="n"/>
      <c r="CX105" s="224" t="n"/>
      <c r="CY105" s="224" t="n"/>
      <c r="CZ105" s="224" t="n"/>
      <c r="DA105" s="224" t="n"/>
      <c r="DB105" s="224" t="n"/>
      <c r="DC105" s="224" t="n"/>
      <c r="DD105" s="224" t="n"/>
      <c r="DE105" s="224" t="n"/>
      <c r="DF105" s="224" t="n"/>
      <c r="DG105" s="224" t="n"/>
      <c r="DH105" s="224" t="n"/>
      <c r="DI105" s="224" t="n"/>
      <c r="DJ105" s="224" t="n"/>
      <c r="DK105" s="224" t="n"/>
      <c r="DL105" s="224" t="n"/>
      <c r="DM105" s="224" t="n"/>
      <c r="DN105" s="224" t="n"/>
      <c r="DO105" s="224" t="n"/>
      <c r="DP105" s="224" t="n"/>
      <c r="DQ105" s="224" t="n"/>
      <c r="DR105" s="224" t="n"/>
      <c r="DS105" s="224" t="n"/>
    </row>
    <row r="106" hidden="1">
      <c r="B106" s="217">
        <f>+IF(B105&gt;=$C$14," ",(B105+1))</f>
        <v/>
      </c>
      <c r="C106" s="161">
        <f>+IF(B106=" ",0,C105)</f>
        <v/>
      </c>
      <c r="D106" s="161">
        <f>IF(B106=" ",0,-PPMT($F$13,B106,$C$14,$C$12))</f>
        <v/>
      </c>
      <c r="E106" s="161">
        <f>IF(B106=" ",0,-IPMT($F$13,B106,$C$14,$C$12))</f>
        <v/>
      </c>
      <c r="F106" s="223" t="n"/>
      <c r="G106" s="222" t="n"/>
      <c r="H106" s="217">
        <f>+IF(H105&gt;=$I$14," ",(H105+1))</f>
        <v/>
      </c>
      <c r="I106" s="161">
        <f>+IF(H106=" ",0,I105)</f>
        <v/>
      </c>
      <c r="J106" s="161">
        <f>IF(H106=" ",0,-PPMT($L$13,H106,$I$14,$I$12))</f>
        <v/>
      </c>
      <c r="K106" s="161">
        <f>IF(H106=" ",0,-IPMT($L$13,H106,$I$14,$I$12))</f>
        <v/>
      </c>
      <c r="L106" s="218" t="n"/>
      <c r="M106" s="186" t="n"/>
      <c r="AF106" s="161" t="n"/>
      <c r="AG106" s="161" t="n"/>
      <c r="CI106" s="224" t="n"/>
      <c r="CJ106" s="224" t="n"/>
      <c r="CK106" s="224" t="n"/>
      <c r="CL106" s="224" t="n"/>
      <c r="CM106" s="224" t="n"/>
      <c r="CN106" s="224" t="n"/>
      <c r="CO106" s="224" t="n"/>
      <c r="CP106" s="224" t="n"/>
      <c r="CQ106" s="224" t="n"/>
      <c r="CR106" s="224" t="n"/>
      <c r="CS106" s="224" t="n"/>
      <c r="CT106" s="224" t="n"/>
      <c r="CU106" s="224" t="n"/>
      <c r="CV106" s="224" t="n"/>
      <c r="CW106" s="224" t="n"/>
      <c r="CX106" s="224" t="n"/>
      <c r="CY106" s="224" t="n"/>
      <c r="CZ106" s="224" t="n"/>
      <c r="DA106" s="224" t="n"/>
      <c r="DB106" s="224" t="n"/>
      <c r="DC106" s="224" t="n"/>
      <c r="DD106" s="224" t="n"/>
      <c r="DE106" s="224" t="n"/>
      <c r="DF106" s="224" t="n"/>
      <c r="DG106" s="224" t="n"/>
      <c r="DH106" s="224" t="n"/>
      <c r="DI106" s="224" t="n"/>
      <c r="DJ106" s="224" t="n"/>
      <c r="DK106" s="224" t="n"/>
      <c r="DL106" s="224" t="n"/>
      <c r="DM106" s="224" t="n"/>
      <c r="DN106" s="224" t="n"/>
      <c r="DO106" s="224" t="n"/>
      <c r="DP106" s="224" t="n"/>
      <c r="DQ106" s="224" t="n"/>
      <c r="DR106" s="224" t="n"/>
      <c r="DS106" s="224" t="n"/>
    </row>
    <row r="107" hidden="1">
      <c r="B107" s="217">
        <f>+IF(B106&gt;=$C$14," ",(B106+1))</f>
        <v/>
      </c>
      <c r="C107" s="161">
        <f>+IF(B107=" ",0,C106)</f>
        <v/>
      </c>
      <c r="D107" s="161">
        <f>IF(B107=" ",0,-PPMT($F$13,B107,$C$14,$C$12))</f>
        <v/>
      </c>
      <c r="E107" s="161">
        <f>IF(B107=" ",0,-IPMT($F$13,B107,$C$14,$C$12))</f>
        <v/>
      </c>
      <c r="F107" s="223" t="n"/>
      <c r="G107" s="222" t="n"/>
      <c r="H107" s="217">
        <f>+IF(H106&gt;=$I$14," ",(H106+1))</f>
        <v/>
      </c>
      <c r="I107" s="161">
        <f>+IF(H107=" ",0,I106)</f>
        <v/>
      </c>
      <c r="J107" s="161">
        <f>IF(H107=" ",0,-PPMT($L$13,H107,$I$14,$I$12))</f>
        <v/>
      </c>
      <c r="K107" s="161">
        <f>IF(H107=" ",0,-IPMT($L$13,H107,$I$14,$I$12))</f>
        <v/>
      </c>
      <c r="L107" s="218" t="n"/>
      <c r="M107" s="186" t="n"/>
      <c r="AF107" s="161" t="n"/>
      <c r="AG107" s="161" t="n"/>
      <c r="CI107" s="224" t="n"/>
      <c r="CJ107" s="224" t="n"/>
      <c r="CK107" s="224" t="n"/>
      <c r="CL107" s="224" t="n"/>
      <c r="CM107" s="224" t="n"/>
      <c r="CN107" s="224" t="n"/>
      <c r="CO107" s="224" t="n"/>
      <c r="CP107" s="224" t="n"/>
      <c r="CQ107" s="224" t="n"/>
      <c r="CR107" s="224" t="n"/>
      <c r="CS107" s="224" t="n"/>
      <c r="CT107" s="224" t="n"/>
      <c r="CU107" s="224" t="n"/>
      <c r="CV107" s="224" t="n"/>
      <c r="CW107" s="224" t="n"/>
      <c r="CX107" s="224" t="n"/>
      <c r="CY107" s="224" t="n"/>
      <c r="CZ107" s="224" t="n"/>
      <c r="DA107" s="224" t="n"/>
      <c r="DB107" s="224" t="n"/>
      <c r="DC107" s="224" t="n"/>
      <c r="DD107" s="224" t="n"/>
      <c r="DE107" s="224" t="n"/>
      <c r="DF107" s="224" t="n"/>
      <c r="DG107" s="224" t="n"/>
      <c r="DH107" s="224" t="n"/>
      <c r="DI107" s="224" t="n"/>
      <c r="DJ107" s="224" t="n"/>
      <c r="DK107" s="224" t="n"/>
      <c r="DL107" s="224" t="n"/>
      <c r="DM107" s="224" t="n"/>
      <c r="DN107" s="224" t="n"/>
      <c r="DO107" s="224" t="n"/>
      <c r="DP107" s="224" t="n"/>
      <c r="DQ107" s="224" t="n"/>
      <c r="DR107" s="224" t="n"/>
      <c r="DS107" s="224" t="n"/>
    </row>
    <row r="108" hidden="1">
      <c r="B108" s="217">
        <f>+IF(B107&gt;=$C$14," ",(B107+1))</f>
        <v/>
      </c>
      <c r="C108" s="161">
        <f>+IF(B108=" ",0,C107)</f>
        <v/>
      </c>
      <c r="D108" s="161">
        <f>IF(B108=" ",0,-PPMT($F$13,B108,$C$14,$C$12))</f>
        <v/>
      </c>
      <c r="E108" s="161">
        <f>IF(B108=" ",0,-IPMT($F$13,B108,$C$14,$C$12))</f>
        <v/>
      </c>
      <c r="F108" s="223" t="n"/>
      <c r="G108" s="222" t="n"/>
      <c r="H108" s="217">
        <f>+IF(H107&gt;=$I$14," ",(H107+1))</f>
        <v/>
      </c>
      <c r="I108" s="161">
        <f>+IF(H108=" ",0,I107)</f>
        <v/>
      </c>
      <c r="J108" s="161">
        <f>IF(H108=" ",0,-PPMT($L$13,H108,$I$14,$I$12))</f>
        <v/>
      </c>
      <c r="K108" s="161">
        <f>IF(H108=" ",0,-IPMT($L$13,H108,$I$14,$I$12))</f>
        <v/>
      </c>
      <c r="L108" s="218" t="n"/>
      <c r="M108" s="186" t="n"/>
      <c r="AF108" s="161" t="n"/>
      <c r="AG108" s="161" t="n"/>
      <c r="CI108" s="224" t="n"/>
      <c r="CJ108" s="224" t="n"/>
      <c r="CK108" s="224" t="n"/>
      <c r="CL108" s="224" t="n"/>
      <c r="CM108" s="224" t="n"/>
      <c r="CN108" s="224" t="n"/>
      <c r="CO108" s="224" t="n"/>
      <c r="CP108" s="224" t="n"/>
      <c r="CQ108" s="224" t="n"/>
      <c r="CR108" s="224" t="n"/>
      <c r="CS108" s="224" t="n"/>
      <c r="CT108" s="224" t="n"/>
      <c r="CU108" s="224" t="n"/>
      <c r="CV108" s="224" t="n"/>
      <c r="CW108" s="224" t="n"/>
      <c r="CX108" s="224" t="n"/>
      <c r="CY108" s="224" t="n"/>
      <c r="CZ108" s="224" t="n"/>
      <c r="DA108" s="224" t="n"/>
      <c r="DB108" s="224" t="n"/>
      <c r="DC108" s="224" t="n"/>
      <c r="DD108" s="224" t="n"/>
      <c r="DE108" s="224" t="n"/>
      <c r="DF108" s="224" t="n"/>
      <c r="DG108" s="224" t="n"/>
      <c r="DH108" s="224" t="n"/>
      <c r="DI108" s="224" t="n"/>
      <c r="DJ108" s="224" t="n"/>
      <c r="DK108" s="224" t="n"/>
      <c r="DL108" s="224" t="n"/>
      <c r="DM108" s="224" t="n"/>
      <c r="DN108" s="224" t="n"/>
      <c r="DO108" s="224" t="n"/>
      <c r="DP108" s="224" t="n"/>
      <c r="DQ108" s="224" t="n"/>
      <c r="DR108" s="224" t="n"/>
      <c r="DS108" s="224" t="n"/>
    </row>
    <row r="109" hidden="1">
      <c r="B109" s="217">
        <f>+IF(B108&gt;=$C$14," ",(B108+1))</f>
        <v/>
      </c>
      <c r="C109" s="161">
        <f>+IF(B109=" ",0,C108)</f>
        <v/>
      </c>
      <c r="D109" s="161">
        <f>IF(B109=" ",0,-PPMT($F$13,B109,$C$14,$C$12))</f>
        <v/>
      </c>
      <c r="E109" s="161">
        <f>IF(B109=" ",0,-IPMT($F$13,B109,$C$14,$C$12))</f>
        <v/>
      </c>
      <c r="F109" s="223" t="n"/>
      <c r="G109" s="222" t="n"/>
      <c r="H109" s="217">
        <f>+IF(H108&gt;=$I$14," ",(H108+1))</f>
        <v/>
      </c>
      <c r="I109" s="161">
        <f>+IF(H109=" ",0,I108)</f>
        <v/>
      </c>
      <c r="J109" s="161">
        <f>IF(H109=" ",0,-PPMT($L$13,H109,$I$14,$I$12))</f>
        <v/>
      </c>
      <c r="K109" s="161">
        <f>IF(H109=" ",0,-IPMT($L$13,H109,$I$14,$I$12))</f>
        <v/>
      </c>
      <c r="L109" s="218" t="n"/>
      <c r="M109" s="186" t="n"/>
      <c r="AF109" s="161" t="n"/>
      <c r="AG109" s="161" t="n"/>
      <c r="CI109" s="224" t="n"/>
      <c r="CJ109" s="224" t="n"/>
      <c r="CK109" s="224" t="n"/>
      <c r="CL109" s="224" t="n"/>
      <c r="CM109" s="224" t="n"/>
      <c r="CN109" s="224" t="n"/>
      <c r="CO109" s="224" t="n"/>
      <c r="CP109" s="224" t="n"/>
      <c r="CQ109" s="224" t="n"/>
      <c r="CR109" s="224" t="n"/>
      <c r="CS109" s="224" t="n"/>
      <c r="CT109" s="224" t="n"/>
      <c r="CU109" s="224" t="n"/>
      <c r="CV109" s="224" t="n"/>
      <c r="CW109" s="224" t="n"/>
      <c r="CX109" s="224" t="n"/>
      <c r="CY109" s="224" t="n"/>
      <c r="CZ109" s="224" t="n"/>
      <c r="DA109" s="224" t="n"/>
      <c r="DB109" s="224" t="n"/>
      <c r="DC109" s="224" t="n"/>
      <c r="DD109" s="224" t="n"/>
      <c r="DE109" s="224" t="n"/>
      <c r="DF109" s="224" t="n"/>
      <c r="DG109" s="224" t="n"/>
      <c r="DH109" s="224" t="n"/>
      <c r="DI109" s="224" t="n"/>
      <c r="DJ109" s="224" t="n"/>
      <c r="DK109" s="224" t="n"/>
      <c r="DL109" s="224" t="n"/>
      <c r="DM109" s="224" t="n"/>
      <c r="DN109" s="224" t="n"/>
      <c r="DO109" s="224" t="n"/>
      <c r="DP109" s="224" t="n"/>
      <c r="DQ109" s="224" t="n"/>
      <c r="DR109" s="224" t="n"/>
      <c r="DS109" s="224" t="n"/>
    </row>
    <row r="110" hidden="1">
      <c r="B110" s="217">
        <f>+IF(B109&gt;=$C$14," ",(B109+1))</f>
        <v/>
      </c>
      <c r="C110" s="161">
        <f>+IF(B110=" ",0,C109)</f>
        <v/>
      </c>
      <c r="D110" s="161">
        <f>IF(B110=" ",0,-PPMT($F$13,B110,$C$14,$C$12))</f>
        <v/>
      </c>
      <c r="E110" s="161">
        <f>IF(B110=" ",0,-IPMT($F$13,B110,$C$14,$C$12))</f>
        <v/>
      </c>
      <c r="F110" s="223" t="n"/>
      <c r="G110" s="222" t="n"/>
      <c r="H110" s="217">
        <f>+IF(H109&gt;=$I$14," ",(H109+1))</f>
        <v/>
      </c>
      <c r="I110" s="161">
        <f>+IF(H110=" ",0,I109)</f>
        <v/>
      </c>
      <c r="J110" s="161">
        <f>IF(H110=" ",0,-PPMT($L$13,H110,$I$14,$I$12))</f>
        <v/>
      </c>
      <c r="K110" s="161">
        <f>IF(H110=" ",0,-IPMT($L$13,H110,$I$14,$I$12))</f>
        <v/>
      </c>
      <c r="L110" s="218" t="n"/>
      <c r="M110" s="186" t="n"/>
      <c r="AF110" s="161" t="n"/>
      <c r="AG110" s="161" t="n"/>
      <c r="CI110" s="224" t="n"/>
      <c r="CJ110" s="224" t="n"/>
      <c r="CK110" s="224" t="n"/>
      <c r="CL110" s="224" t="n"/>
      <c r="CM110" s="224" t="n"/>
      <c r="CN110" s="224" t="n"/>
      <c r="CO110" s="224" t="n"/>
      <c r="CP110" s="224" t="n"/>
      <c r="CQ110" s="224" t="n"/>
      <c r="CR110" s="224" t="n"/>
      <c r="CS110" s="224" t="n"/>
      <c r="CT110" s="224" t="n"/>
      <c r="CU110" s="224" t="n"/>
      <c r="CV110" s="224" t="n"/>
      <c r="CW110" s="224" t="n"/>
      <c r="CX110" s="224" t="n"/>
      <c r="CY110" s="224" t="n"/>
      <c r="CZ110" s="224" t="n"/>
      <c r="DA110" s="224" t="n"/>
      <c r="DB110" s="224" t="n"/>
      <c r="DC110" s="224" t="n"/>
      <c r="DD110" s="224" t="n"/>
      <c r="DE110" s="224" t="n"/>
      <c r="DF110" s="224" t="n"/>
      <c r="DG110" s="224" t="n"/>
      <c r="DH110" s="224" t="n"/>
      <c r="DI110" s="224" t="n"/>
      <c r="DJ110" s="224" t="n"/>
      <c r="DK110" s="224" t="n"/>
      <c r="DL110" s="224" t="n"/>
      <c r="DM110" s="224" t="n"/>
      <c r="DN110" s="224" t="n"/>
      <c r="DO110" s="224" t="n"/>
      <c r="DP110" s="224" t="n"/>
      <c r="DQ110" s="224" t="n"/>
      <c r="DR110" s="224" t="n"/>
      <c r="DS110" s="224" t="n"/>
    </row>
    <row r="111" hidden="1">
      <c r="B111" s="217">
        <f>+IF(B110&gt;=$C$14," ",(B110+1))</f>
        <v/>
      </c>
      <c r="C111" s="161">
        <f>+IF(B111=" ",0,C110)</f>
        <v/>
      </c>
      <c r="D111" s="161">
        <f>IF(B111=" ",0,-PPMT($F$13,B111,$C$14,$C$12))</f>
        <v/>
      </c>
      <c r="E111" s="161">
        <f>IF(B111=" ",0,-IPMT($F$13,B111,$C$14,$C$12))</f>
        <v/>
      </c>
      <c r="F111" s="223" t="n"/>
      <c r="G111" s="222" t="n"/>
      <c r="H111" s="217">
        <f>+IF(H110&gt;=$I$14," ",(H110+1))</f>
        <v/>
      </c>
      <c r="I111" s="161">
        <f>+IF(H111=" ",0,I110)</f>
        <v/>
      </c>
      <c r="J111" s="161">
        <f>IF(H111=" ",0,-PPMT($L$13,H111,$I$14,$I$12))</f>
        <v/>
      </c>
      <c r="K111" s="161">
        <f>IF(H111=" ",0,-IPMT($L$13,H111,$I$14,$I$12))</f>
        <v/>
      </c>
      <c r="L111" s="218" t="n"/>
      <c r="M111" s="186" t="n"/>
      <c r="AF111" s="161" t="n"/>
      <c r="AG111" s="161" t="n"/>
      <c r="CI111" s="224" t="n"/>
      <c r="CJ111" s="224" t="n"/>
      <c r="CK111" s="224" t="n"/>
      <c r="CL111" s="224" t="n"/>
      <c r="CM111" s="224" t="n"/>
      <c r="CN111" s="224" t="n"/>
      <c r="CO111" s="224" t="n"/>
      <c r="CP111" s="224" t="n"/>
      <c r="CQ111" s="224" t="n"/>
      <c r="CR111" s="224" t="n"/>
      <c r="CS111" s="224" t="n"/>
      <c r="CT111" s="224" t="n"/>
      <c r="CU111" s="224" t="n"/>
      <c r="CV111" s="224" t="n"/>
      <c r="CW111" s="224" t="n"/>
      <c r="CX111" s="224" t="n"/>
      <c r="CY111" s="224" t="n"/>
      <c r="CZ111" s="224" t="n"/>
      <c r="DA111" s="224" t="n"/>
      <c r="DB111" s="224" t="n"/>
      <c r="DC111" s="224" t="n"/>
      <c r="DD111" s="224" t="n"/>
      <c r="DE111" s="224" t="n"/>
      <c r="DF111" s="224" t="n"/>
      <c r="DG111" s="224" t="n"/>
      <c r="DH111" s="224" t="n"/>
      <c r="DI111" s="224" t="n"/>
      <c r="DJ111" s="224" t="n"/>
      <c r="DK111" s="224" t="n"/>
      <c r="DL111" s="224" t="n"/>
      <c r="DM111" s="224" t="n"/>
      <c r="DN111" s="224" t="n"/>
      <c r="DO111" s="224" t="n"/>
      <c r="DP111" s="224" t="n"/>
      <c r="DQ111" s="224" t="n"/>
      <c r="DR111" s="224" t="n"/>
      <c r="DS111" s="224" t="n"/>
    </row>
    <row r="112" hidden="1">
      <c r="B112" s="217">
        <f>+IF(B111&gt;=$C$14," ",(B111+1))</f>
        <v/>
      </c>
      <c r="C112" s="161">
        <f>+IF(B112=" ",0,C111)</f>
        <v/>
      </c>
      <c r="D112" s="161">
        <f>IF(B112=" ",0,-PPMT($F$13,B112,$C$14,$C$12))</f>
        <v/>
      </c>
      <c r="E112" s="161">
        <f>IF(B112=" ",0,-IPMT($F$13,B112,$C$14,$C$12))</f>
        <v/>
      </c>
      <c r="F112" s="223" t="n"/>
      <c r="G112" s="222" t="n"/>
      <c r="H112" s="217">
        <f>+IF(H111&gt;=$I$14," ",(H111+1))</f>
        <v/>
      </c>
      <c r="I112" s="161">
        <f>+IF(H112=" ",0,I111)</f>
        <v/>
      </c>
      <c r="J112" s="161">
        <f>IF(H112=" ",0,-PPMT($L$13,H112,$I$14,$I$12))</f>
        <v/>
      </c>
      <c r="K112" s="161">
        <f>IF(H112=" ",0,-IPMT($L$13,H112,$I$14,$I$12))</f>
        <v/>
      </c>
      <c r="L112" s="218" t="n"/>
      <c r="M112" s="186" t="n"/>
      <c r="AF112" s="161" t="n"/>
      <c r="AG112" s="161" t="n"/>
      <c r="CI112" s="224" t="n"/>
      <c r="CJ112" s="224" t="n"/>
      <c r="CK112" s="224" t="n"/>
      <c r="CL112" s="224" t="n"/>
      <c r="CM112" s="224" t="n"/>
      <c r="CN112" s="224" t="n"/>
      <c r="CO112" s="224" t="n"/>
      <c r="CP112" s="224" t="n"/>
      <c r="CQ112" s="224" t="n"/>
      <c r="CR112" s="224" t="n"/>
      <c r="CS112" s="224" t="n"/>
      <c r="CT112" s="224" t="n"/>
      <c r="CU112" s="224" t="n"/>
      <c r="CV112" s="224" t="n"/>
      <c r="CW112" s="224" t="n"/>
      <c r="CX112" s="224" t="n"/>
      <c r="CY112" s="224" t="n"/>
      <c r="CZ112" s="224" t="n"/>
      <c r="DA112" s="224" t="n"/>
      <c r="DB112" s="224" t="n"/>
      <c r="DC112" s="224" t="n"/>
      <c r="DD112" s="224" t="n"/>
      <c r="DE112" s="224" t="n"/>
      <c r="DF112" s="224" t="n"/>
      <c r="DG112" s="224" t="n"/>
      <c r="DH112" s="224" t="n"/>
      <c r="DI112" s="224" t="n"/>
      <c r="DJ112" s="224" t="n"/>
      <c r="DK112" s="224" t="n"/>
      <c r="DL112" s="224" t="n"/>
      <c r="DM112" s="224" t="n"/>
      <c r="DN112" s="224" t="n"/>
      <c r="DO112" s="224" t="n"/>
      <c r="DP112" s="224" t="n"/>
      <c r="DQ112" s="224" t="n"/>
      <c r="DR112" s="224" t="n"/>
      <c r="DS112" s="224" t="n"/>
    </row>
    <row r="113" hidden="1">
      <c r="B113" s="217">
        <f>+IF(B112&gt;=$C$14," ",(B112+1))</f>
        <v/>
      </c>
      <c r="C113" s="161">
        <f>+IF(B113=" ",0,C112)</f>
        <v/>
      </c>
      <c r="D113" s="161">
        <f>IF(B113=" ",0,-PPMT($F$13,B113,$C$14,$C$12))</f>
        <v/>
      </c>
      <c r="E113" s="161">
        <f>IF(B113=" ",0,-IPMT($F$13,B113,$C$14,$C$12))</f>
        <v/>
      </c>
      <c r="F113" s="223" t="n"/>
      <c r="G113" s="222" t="n"/>
      <c r="H113" s="217">
        <f>+IF(H112&gt;=$I$14," ",(H112+1))</f>
        <v/>
      </c>
      <c r="I113" s="161">
        <f>+IF(H113=" ",0,I112)</f>
        <v/>
      </c>
      <c r="J113" s="161">
        <f>IF(H113=" ",0,-PPMT($L$13,H113,$I$14,$I$12))</f>
        <v/>
      </c>
      <c r="K113" s="161">
        <f>IF(H113=" ",0,-IPMT($L$13,H113,$I$14,$I$12))</f>
        <v/>
      </c>
      <c r="L113" s="218" t="n"/>
      <c r="M113" s="186" t="n"/>
      <c r="AF113" s="161" t="n"/>
      <c r="AG113" s="161" t="n"/>
      <c r="CI113" s="224" t="n"/>
      <c r="CJ113" s="224" t="n"/>
      <c r="CK113" s="224" t="n"/>
      <c r="CL113" s="224" t="n"/>
      <c r="CM113" s="224" t="n"/>
      <c r="CN113" s="224" t="n"/>
      <c r="CO113" s="224" t="n"/>
      <c r="CP113" s="224" t="n"/>
      <c r="CQ113" s="224" t="n"/>
      <c r="CR113" s="224" t="n"/>
      <c r="CS113" s="224" t="n"/>
      <c r="CT113" s="224" t="n"/>
      <c r="CU113" s="224" t="n"/>
      <c r="CV113" s="224" t="n"/>
      <c r="CW113" s="224" t="n"/>
      <c r="CX113" s="224" t="n"/>
      <c r="CY113" s="224" t="n"/>
      <c r="CZ113" s="224" t="n"/>
      <c r="DA113" s="224" t="n"/>
      <c r="DB113" s="224" t="n"/>
      <c r="DC113" s="224" t="n"/>
      <c r="DD113" s="224" t="n"/>
      <c r="DE113" s="224" t="n"/>
      <c r="DF113" s="224" t="n"/>
      <c r="DG113" s="224" t="n"/>
      <c r="DH113" s="224" t="n"/>
      <c r="DI113" s="224" t="n"/>
      <c r="DJ113" s="224" t="n"/>
      <c r="DK113" s="224" t="n"/>
      <c r="DL113" s="224" t="n"/>
      <c r="DM113" s="224" t="n"/>
      <c r="DN113" s="224" t="n"/>
      <c r="DO113" s="224" t="n"/>
      <c r="DP113" s="224" t="n"/>
      <c r="DQ113" s="224" t="n"/>
      <c r="DR113" s="224" t="n"/>
      <c r="DS113" s="224" t="n"/>
    </row>
    <row r="114" hidden="1">
      <c r="B114" s="217">
        <f>+IF(B113&gt;=$C$14," ",(B113+1))</f>
        <v/>
      </c>
      <c r="C114" s="161">
        <f>+IF(B114=" ",0,C113)</f>
        <v/>
      </c>
      <c r="D114" s="161">
        <f>IF(B114=" ",0,-PPMT($F$13,B114,$C$14,$C$12))</f>
        <v/>
      </c>
      <c r="E114" s="161">
        <f>IF(B114=" ",0,-IPMT($F$13,B114,$C$14,$C$12))</f>
        <v/>
      </c>
      <c r="F114" s="223" t="n"/>
      <c r="G114" s="222" t="n"/>
      <c r="H114" s="217">
        <f>+IF(H113&gt;=$I$14," ",(H113+1))</f>
        <v/>
      </c>
      <c r="I114" s="161">
        <f>+IF(H114=" ",0,I113)</f>
        <v/>
      </c>
      <c r="J114" s="161">
        <f>IF(H114=" ",0,-PPMT($L$13,H114,$I$14,$I$12))</f>
        <v/>
      </c>
      <c r="K114" s="161">
        <f>IF(H114=" ",0,-IPMT($L$13,H114,$I$14,$I$12))</f>
        <v/>
      </c>
      <c r="L114" s="218" t="n"/>
      <c r="M114" s="186" t="n"/>
      <c r="AF114" s="161" t="n"/>
      <c r="AG114" s="161" t="n"/>
      <c r="CI114" s="224" t="n"/>
      <c r="CJ114" s="224" t="n"/>
      <c r="CK114" s="224" t="n"/>
      <c r="CL114" s="224" t="n"/>
      <c r="CM114" s="224" t="n"/>
      <c r="CN114" s="224" t="n"/>
      <c r="CO114" s="224" t="n"/>
      <c r="CP114" s="224" t="n"/>
      <c r="CQ114" s="224" t="n"/>
      <c r="CR114" s="224" t="n"/>
      <c r="CS114" s="224" t="n"/>
      <c r="CT114" s="224" t="n"/>
      <c r="CU114" s="224" t="n"/>
      <c r="CV114" s="224" t="n"/>
      <c r="CW114" s="224" t="n"/>
      <c r="CX114" s="224" t="n"/>
      <c r="CY114" s="224" t="n"/>
      <c r="CZ114" s="224" t="n"/>
      <c r="DA114" s="224" t="n"/>
      <c r="DB114" s="224" t="n"/>
      <c r="DC114" s="224" t="n"/>
      <c r="DD114" s="224" t="n"/>
      <c r="DE114" s="224" t="n"/>
      <c r="DF114" s="224" t="n"/>
      <c r="DG114" s="224" t="n"/>
      <c r="DH114" s="224" t="n"/>
      <c r="DI114" s="224" t="n"/>
      <c r="DJ114" s="224" t="n"/>
      <c r="DK114" s="224" t="n"/>
      <c r="DL114" s="224" t="n"/>
      <c r="DM114" s="224" t="n"/>
      <c r="DN114" s="224" t="n"/>
      <c r="DO114" s="224" t="n"/>
      <c r="DP114" s="224" t="n"/>
      <c r="DQ114" s="224" t="n"/>
      <c r="DR114" s="224" t="n"/>
      <c r="DS114" s="224" t="n"/>
    </row>
    <row r="115" hidden="1">
      <c r="B115" s="217">
        <f>+IF(B114&gt;=$C$14," ",(B114+1))</f>
        <v/>
      </c>
      <c r="C115" s="161">
        <f>+IF(B115=" ",0,C114)</f>
        <v/>
      </c>
      <c r="D115" s="161">
        <f>IF(B115=" ",0,-PPMT($F$13,B115,$C$14,$C$12))</f>
        <v/>
      </c>
      <c r="E115" s="161">
        <f>IF(B115=" ",0,-IPMT($F$13,B115,$C$14,$C$12))</f>
        <v/>
      </c>
      <c r="F115" s="223" t="n"/>
      <c r="G115" s="222" t="n"/>
      <c r="H115" s="217">
        <f>+IF(H114&gt;=$I$14," ",(H114+1))</f>
        <v/>
      </c>
      <c r="I115" s="161">
        <f>+IF(H115=" ",0,I114)</f>
        <v/>
      </c>
      <c r="J115" s="161">
        <f>IF(H115=" ",0,-PPMT($L$13,H115,$I$14,$I$12))</f>
        <v/>
      </c>
      <c r="K115" s="161">
        <f>IF(H115=" ",0,-IPMT($L$13,H115,$I$14,$I$12))</f>
        <v/>
      </c>
      <c r="L115" s="218" t="n"/>
      <c r="M115" s="186" t="n"/>
      <c r="AF115" s="161" t="n"/>
      <c r="AG115" s="161" t="n"/>
      <c r="CI115" s="224" t="n"/>
      <c r="CJ115" s="224" t="n"/>
      <c r="CK115" s="224" t="n"/>
      <c r="CL115" s="224" t="n"/>
      <c r="CM115" s="224" t="n"/>
      <c r="CN115" s="224" t="n"/>
      <c r="CO115" s="224" t="n"/>
      <c r="CP115" s="224" t="n"/>
      <c r="CQ115" s="224" t="n"/>
      <c r="CR115" s="224" t="n"/>
      <c r="CS115" s="224" t="n"/>
      <c r="CT115" s="224" t="n"/>
      <c r="CU115" s="224" t="n"/>
      <c r="CV115" s="224" t="n"/>
      <c r="CW115" s="224" t="n"/>
      <c r="CX115" s="224" t="n"/>
      <c r="CY115" s="224" t="n"/>
      <c r="CZ115" s="224" t="n"/>
      <c r="DA115" s="224" t="n"/>
      <c r="DB115" s="224" t="n"/>
      <c r="DC115" s="224" t="n"/>
      <c r="DD115" s="224" t="n"/>
      <c r="DE115" s="224" t="n"/>
      <c r="DF115" s="224" t="n"/>
      <c r="DG115" s="224" t="n"/>
      <c r="DH115" s="224" t="n"/>
      <c r="DI115" s="224" t="n"/>
      <c r="DJ115" s="224" t="n"/>
      <c r="DK115" s="224" t="n"/>
      <c r="DL115" s="224" t="n"/>
      <c r="DM115" s="224" t="n"/>
      <c r="DN115" s="224" t="n"/>
      <c r="DO115" s="224" t="n"/>
      <c r="DP115" s="224" t="n"/>
      <c r="DQ115" s="224" t="n"/>
      <c r="DR115" s="224" t="n"/>
      <c r="DS115" s="224" t="n"/>
    </row>
    <row r="116" hidden="1">
      <c r="B116" s="217">
        <f>+IF(B115&gt;=$C$14," ",(B115+1))</f>
        <v/>
      </c>
      <c r="C116" s="161">
        <f>+IF(B116=" ",0,C115)</f>
        <v/>
      </c>
      <c r="D116" s="161">
        <f>IF(B116=" ",0,-PPMT($F$13,B116,$C$14,$C$12))</f>
        <v/>
      </c>
      <c r="E116" s="161">
        <f>IF(B116=" ",0,-IPMT($F$13,B116,$C$14,$C$12))</f>
        <v/>
      </c>
      <c r="F116" s="223" t="n"/>
      <c r="G116" s="222" t="n"/>
      <c r="H116" s="217">
        <f>+IF(H115&gt;=$I$14," ",(H115+1))</f>
        <v/>
      </c>
      <c r="I116" s="161">
        <f>+IF(H116=" ",0,I115)</f>
        <v/>
      </c>
      <c r="J116" s="161">
        <f>IF(H116=" ",0,-PPMT($L$13,H116,$I$14,$I$12))</f>
        <v/>
      </c>
      <c r="K116" s="161">
        <f>IF(H116=" ",0,-IPMT($L$13,H116,$I$14,$I$12))</f>
        <v/>
      </c>
      <c r="L116" s="218" t="n"/>
      <c r="M116" s="186" t="n"/>
      <c r="AF116" s="161" t="n"/>
      <c r="AG116" s="161" t="n"/>
      <c r="CI116" s="224" t="n"/>
      <c r="CJ116" s="224" t="n"/>
      <c r="CK116" s="224" t="n"/>
      <c r="CL116" s="224" t="n"/>
      <c r="CM116" s="224" t="n"/>
      <c r="CN116" s="224" t="n"/>
      <c r="CO116" s="224" t="n"/>
      <c r="CP116" s="224" t="n"/>
      <c r="CQ116" s="224" t="n"/>
      <c r="CR116" s="224" t="n"/>
      <c r="CS116" s="224" t="n"/>
      <c r="CT116" s="224" t="n"/>
      <c r="CU116" s="224" t="n"/>
      <c r="CV116" s="224" t="n"/>
      <c r="CW116" s="224" t="n"/>
      <c r="CX116" s="224" t="n"/>
      <c r="CY116" s="224" t="n"/>
      <c r="CZ116" s="224" t="n"/>
      <c r="DA116" s="224" t="n"/>
      <c r="DB116" s="224" t="n"/>
      <c r="DC116" s="224" t="n"/>
      <c r="DD116" s="224" t="n"/>
      <c r="DE116" s="224" t="n"/>
      <c r="DF116" s="224" t="n"/>
      <c r="DG116" s="224" t="n"/>
      <c r="DH116" s="224" t="n"/>
      <c r="DI116" s="224" t="n"/>
      <c r="DJ116" s="224" t="n"/>
      <c r="DK116" s="224" t="n"/>
      <c r="DL116" s="224" t="n"/>
      <c r="DM116" s="224" t="n"/>
      <c r="DN116" s="224" t="n"/>
      <c r="DO116" s="224" t="n"/>
      <c r="DP116" s="224" t="n"/>
      <c r="DQ116" s="224" t="n"/>
      <c r="DR116" s="224" t="n"/>
      <c r="DS116" s="224" t="n"/>
    </row>
    <row r="117" hidden="1">
      <c r="B117" s="217">
        <f>+IF(B116&gt;=$C$14," ",(B116+1))</f>
        <v/>
      </c>
      <c r="C117" s="161">
        <f>+IF(B117=" ",0,C116)</f>
        <v/>
      </c>
      <c r="D117" s="161">
        <f>IF(B117=" ",0,-PPMT($F$13,B117,$C$14,$C$12))</f>
        <v/>
      </c>
      <c r="E117" s="161">
        <f>IF(B117=" ",0,-IPMT($F$13,B117,$C$14,$C$12))</f>
        <v/>
      </c>
      <c r="F117" s="223" t="n"/>
      <c r="G117" s="222" t="n"/>
      <c r="H117" s="217">
        <f>+IF(H116&gt;=$I$14," ",(H116+1))</f>
        <v/>
      </c>
      <c r="I117" s="161">
        <f>+IF(H117=" ",0,I116)</f>
        <v/>
      </c>
      <c r="J117" s="161">
        <f>IF(H117=" ",0,-PPMT($L$13,H117,$I$14,$I$12))</f>
        <v/>
      </c>
      <c r="K117" s="161">
        <f>IF(H117=" ",0,-IPMT($L$13,H117,$I$14,$I$12))</f>
        <v/>
      </c>
      <c r="L117" s="218" t="n"/>
      <c r="M117" s="186" t="n"/>
      <c r="AF117" s="161" t="n"/>
      <c r="AG117" s="161" t="n"/>
      <c r="CI117" s="224" t="n"/>
      <c r="CJ117" s="224" t="n"/>
      <c r="CK117" s="224" t="n"/>
      <c r="CL117" s="224" t="n"/>
      <c r="CM117" s="224" t="n"/>
      <c r="CN117" s="224" t="n"/>
      <c r="CO117" s="224" t="n"/>
      <c r="CP117" s="224" t="n"/>
      <c r="CQ117" s="224" t="n"/>
      <c r="CR117" s="224" t="n"/>
      <c r="CS117" s="224" t="n"/>
      <c r="CT117" s="224" t="n"/>
      <c r="CU117" s="224" t="n"/>
      <c r="CV117" s="224" t="n"/>
      <c r="CW117" s="224" t="n"/>
      <c r="CX117" s="224" t="n"/>
      <c r="CY117" s="224" t="n"/>
      <c r="CZ117" s="224" t="n"/>
      <c r="DA117" s="224" t="n"/>
      <c r="DB117" s="224" t="n"/>
      <c r="DC117" s="224" t="n"/>
      <c r="DD117" s="224" t="n"/>
      <c r="DE117" s="224" t="n"/>
      <c r="DF117" s="224" t="n"/>
      <c r="DG117" s="224" t="n"/>
      <c r="DH117" s="224" t="n"/>
      <c r="DI117" s="224" t="n"/>
      <c r="DJ117" s="224" t="n"/>
      <c r="DK117" s="224" t="n"/>
      <c r="DL117" s="224" t="n"/>
      <c r="DM117" s="224" t="n"/>
      <c r="DN117" s="224" t="n"/>
      <c r="DO117" s="224" t="n"/>
      <c r="DP117" s="224" t="n"/>
      <c r="DQ117" s="224" t="n"/>
      <c r="DR117" s="224" t="n"/>
      <c r="DS117" s="224" t="n"/>
    </row>
    <row r="118" hidden="1">
      <c r="B118" s="217">
        <f>+IF(B117&gt;=$C$14," ",(B117+1))</f>
        <v/>
      </c>
      <c r="C118" s="161">
        <f>+IF(B118=" ",0,C117)</f>
        <v/>
      </c>
      <c r="D118" s="161">
        <f>IF(B118=" ",0,-PPMT($F$13,B118,$C$14,$C$12))</f>
        <v/>
      </c>
      <c r="E118" s="161">
        <f>IF(B118=" ",0,-IPMT($F$13,B118,$C$14,$C$12))</f>
        <v/>
      </c>
      <c r="F118" s="223" t="n"/>
      <c r="G118" s="222" t="n"/>
      <c r="H118" s="217">
        <f>+IF(H117&gt;=$I$14," ",(H117+1))</f>
        <v/>
      </c>
      <c r="I118" s="161">
        <f>+IF(H118=" ",0,I117)</f>
        <v/>
      </c>
      <c r="J118" s="161">
        <f>IF(H118=" ",0,-PPMT($L$13,H118,$I$14,$I$12))</f>
        <v/>
      </c>
      <c r="K118" s="161">
        <f>IF(H118=" ",0,-IPMT($L$13,H118,$I$14,$I$12))</f>
        <v/>
      </c>
      <c r="L118" s="218" t="n"/>
      <c r="M118" s="186" t="n"/>
      <c r="AF118" s="161" t="n"/>
      <c r="AG118" s="161" t="n"/>
      <c r="CI118" s="224" t="n"/>
      <c r="CJ118" s="224" t="n"/>
      <c r="CK118" s="224" t="n"/>
      <c r="CL118" s="224" t="n"/>
      <c r="CM118" s="224" t="n"/>
      <c r="CN118" s="224" t="n"/>
      <c r="CO118" s="224" t="n"/>
      <c r="CP118" s="224" t="n"/>
      <c r="CQ118" s="224" t="n"/>
      <c r="CR118" s="224" t="n"/>
      <c r="CS118" s="224" t="n"/>
      <c r="CT118" s="224" t="n"/>
      <c r="CU118" s="224" t="n"/>
      <c r="CV118" s="224" t="n"/>
      <c r="CW118" s="224" t="n"/>
      <c r="CX118" s="224" t="n"/>
      <c r="CY118" s="224" t="n"/>
      <c r="CZ118" s="224" t="n"/>
      <c r="DA118" s="224" t="n"/>
      <c r="DB118" s="224" t="n"/>
      <c r="DC118" s="224" t="n"/>
      <c r="DD118" s="224" t="n"/>
      <c r="DE118" s="224" t="n"/>
      <c r="DF118" s="224" t="n"/>
      <c r="DG118" s="224" t="n"/>
      <c r="DH118" s="224" t="n"/>
      <c r="DI118" s="224" t="n"/>
      <c r="DJ118" s="224" t="n"/>
      <c r="DK118" s="224" t="n"/>
      <c r="DL118" s="224" t="n"/>
      <c r="DM118" s="224" t="n"/>
      <c r="DN118" s="224" t="n"/>
      <c r="DO118" s="224" t="n"/>
      <c r="DP118" s="224" t="n"/>
      <c r="DQ118" s="224" t="n"/>
      <c r="DR118" s="224" t="n"/>
      <c r="DS118" s="224" t="n"/>
    </row>
    <row r="119" hidden="1">
      <c r="B119" s="217">
        <f>+IF(B118&gt;=$C$14," ",(B118+1))</f>
        <v/>
      </c>
      <c r="C119" s="161">
        <f>+IF(B119=" ",0,C118)</f>
        <v/>
      </c>
      <c r="D119" s="161">
        <f>IF(B119=" ",0,-PPMT($F$13,B119,$C$14,$C$12))</f>
        <v/>
      </c>
      <c r="E119" s="161">
        <f>IF(B119=" ",0,-IPMT($F$13,B119,$C$14,$C$12))</f>
        <v/>
      </c>
      <c r="F119" s="223" t="n"/>
      <c r="G119" s="222" t="n"/>
      <c r="H119" s="217">
        <f>+IF(H118&gt;=$I$14," ",(H118+1))</f>
        <v/>
      </c>
      <c r="I119" s="161">
        <f>+IF(H119=" ",0,I118)</f>
        <v/>
      </c>
      <c r="J119" s="161">
        <f>IF(H119=" ",0,-PPMT($L$13,H119,$I$14,$I$12))</f>
        <v/>
      </c>
      <c r="K119" s="161">
        <f>IF(H119=" ",0,-IPMT($L$13,H119,$I$14,$I$12))</f>
        <v/>
      </c>
      <c r="L119" s="218" t="n"/>
      <c r="M119" s="186" t="n"/>
      <c r="AF119" s="161" t="n"/>
      <c r="AG119" s="161" t="n"/>
      <c r="CI119" s="224" t="n"/>
      <c r="CJ119" s="224" t="n"/>
      <c r="CK119" s="224" t="n"/>
      <c r="CL119" s="224" t="n"/>
      <c r="CM119" s="224" t="n"/>
      <c r="CN119" s="224" t="n"/>
      <c r="CO119" s="224" t="n"/>
      <c r="CP119" s="224" t="n"/>
      <c r="CQ119" s="224" t="n"/>
      <c r="CR119" s="224" t="n"/>
      <c r="CS119" s="224" t="n"/>
      <c r="CT119" s="224" t="n"/>
      <c r="CU119" s="224" t="n"/>
      <c r="CV119" s="224" t="n"/>
      <c r="CW119" s="224" t="n"/>
      <c r="CX119" s="224" t="n"/>
      <c r="CY119" s="224" t="n"/>
      <c r="CZ119" s="224" t="n"/>
      <c r="DA119" s="224" t="n"/>
      <c r="DB119" s="224" t="n"/>
      <c r="DC119" s="224" t="n"/>
      <c r="DD119" s="224" t="n"/>
      <c r="DE119" s="224" t="n"/>
      <c r="DF119" s="224" t="n"/>
      <c r="DG119" s="224" t="n"/>
      <c r="DH119" s="224" t="n"/>
      <c r="DI119" s="224" t="n"/>
      <c r="DJ119" s="224" t="n"/>
      <c r="DK119" s="224" t="n"/>
      <c r="DL119" s="224" t="n"/>
      <c r="DM119" s="224" t="n"/>
      <c r="DN119" s="224" t="n"/>
      <c r="DO119" s="224" t="n"/>
      <c r="DP119" s="224" t="n"/>
      <c r="DQ119" s="224" t="n"/>
      <c r="DR119" s="224" t="n"/>
      <c r="DS119" s="224" t="n"/>
    </row>
    <row r="120" hidden="1">
      <c r="B120" s="217">
        <f>+IF(B119&gt;=$C$14," ",(B119+1))</f>
        <v/>
      </c>
      <c r="C120" s="161">
        <f>+IF(B120=" ",0,C119)</f>
        <v/>
      </c>
      <c r="D120" s="161">
        <f>IF(B120=" ",0,-PPMT($F$13,B120,$C$14,$C$12))</f>
        <v/>
      </c>
      <c r="E120" s="161">
        <f>IF(B120=" ",0,-IPMT($F$13,B120,$C$14,$C$12))</f>
        <v/>
      </c>
      <c r="F120" s="223" t="n"/>
      <c r="G120" s="222" t="n"/>
      <c r="H120" s="217">
        <f>+IF(H119&gt;=$I$14," ",(H119+1))</f>
        <v/>
      </c>
      <c r="I120" s="161">
        <f>+IF(H120=" ",0,I119)</f>
        <v/>
      </c>
      <c r="J120" s="161">
        <f>IF(H120=" ",0,-PPMT($L$13,H120,$I$14,$I$12))</f>
        <v/>
      </c>
      <c r="K120" s="161">
        <f>IF(H120=" ",0,-IPMT($L$13,H120,$I$14,$I$12))</f>
        <v/>
      </c>
      <c r="L120" s="218" t="n"/>
      <c r="M120" s="186" t="n"/>
      <c r="AF120" s="161" t="n"/>
      <c r="AG120" s="161" t="n"/>
      <c r="CI120" s="224" t="n"/>
      <c r="CJ120" s="224" t="n"/>
      <c r="CK120" s="224" t="n"/>
      <c r="CL120" s="224" t="n"/>
      <c r="CM120" s="224" t="n"/>
      <c r="CN120" s="224" t="n"/>
      <c r="CO120" s="224" t="n"/>
      <c r="CP120" s="224" t="n"/>
      <c r="CQ120" s="224" t="n"/>
      <c r="CR120" s="224" t="n"/>
      <c r="CS120" s="224" t="n"/>
      <c r="CT120" s="224" t="n"/>
      <c r="CU120" s="224" t="n"/>
      <c r="CV120" s="224" t="n"/>
      <c r="CW120" s="224" t="n"/>
      <c r="CX120" s="224" t="n"/>
      <c r="CY120" s="224" t="n"/>
      <c r="CZ120" s="224" t="n"/>
      <c r="DA120" s="224" t="n"/>
      <c r="DB120" s="224" t="n"/>
      <c r="DC120" s="224" t="n"/>
      <c r="DD120" s="224" t="n"/>
      <c r="DE120" s="224" t="n"/>
      <c r="DF120" s="224" t="n"/>
      <c r="DG120" s="224" t="n"/>
      <c r="DH120" s="224" t="n"/>
      <c r="DI120" s="224" t="n"/>
      <c r="DJ120" s="224" t="n"/>
      <c r="DK120" s="224" t="n"/>
      <c r="DL120" s="224" t="n"/>
      <c r="DM120" s="224" t="n"/>
      <c r="DN120" s="224" t="n"/>
      <c r="DO120" s="224" t="n"/>
      <c r="DP120" s="224" t="n"/>
      <c r="DQ120" s="224" t="n"/>
      <c r="DR120" s="224" t="n"/>
      <c r="DS120" s="224" t="n"/>
    </row>
    <row r="121" hidden="1">
      <c r="B121" s="217">
        <f>+IF(B120&gt;=$C$14," ",(B120+1))</f>
        <v/>
      </c>
      <c r="C121" s="161">
        <f>+IF(B121=" ",0,C120)</f>
        <v/>
      </c>
      <c r="D121" s="161">
        <f>IF(B121=" ",0,-PPMT($F$13,B121,$C$14,$C$12))</f>
        <v/>
      </c>
      <c r="E121" s="161">
        <f>IF(B121=" ",0,-IPMT($F$13,B121,$C$14,$C$12))</f>
        <v/>
      </c>
      <c r="F121" s="223" t="n"/>
      <c r="G121" s="222" t="n"/>
      <c r="H121" s="217">
        <f>+IF(H120&gt;=$I$14," ",(H120+1))</f>
        <v/>
      </c>
      <c r="I121" s="161">
        <f>+IF(H121=" ",0,I120)</f>
        <v/>
      </c>
      <c r="J121" s="161">
        <f>IF(H121=" ",0,-PPMT($L$13,H121,$I$14,$I$12))</f>
        <v/>
      </c>
      <c r="K121" s="161">
        <f>IF(H121=" ",0,-IPMT($L$13,H121,$I$14,$I$12))</f>
        <v/>
      </c>
      <c r="L121" s="218" t="n"/>
      <c r="M121" s="186" t="n"/>
      <c r="AF121" s="161" t="n"/>
      <c r="AG121" s="161" t="n"/>
      <c r="CI121" s="224" t="n"/>
      <c r="CJ121" s="224" t="n"/>
      <c r="CK121" s="224" t="n"/>
      <c r="CL121" s="224" t="n"/>
      <c r="CM121" s="224" t="n"/>
      <c r="CN121" s="224" t="n"/>
      <c r="CO121" s="224" t="n"/>
      <c r="CP121" s="224" t="n"/>
      <c r="CQ121" s="224" t="n"/>
      <c r="CR121" s="224" t="n"/>
      <c r="CS121" s="224" t="n"/>
      <c r="CT121" s="224" t="n"/>
      <c r="CU121" s="224" t="n"/>
      <c r="CV121" s="224" t="n"/>
      <c r="CW121" s="224" t="n"/>
      <c r="CX121" s="224" t="n"/>
      <c r="CY121" s="224" t="n"/>
      <c r="CZ121" s="224" t="n"/>
      <c r="DA121" s="224" t="n"/>
      <c r="DB121" s="224" t="n"/>
      <c r="DC121" s="224" t="n"/>
      <c r="DD121" s="224" t="n"/>
      <c r="DE121" s="224" t="n"/>
      <c r="DF121" s="224" t="n"/>
      <c r="DG121" s="224" t="n"/>
      <c r="DH121" s="224" t="n"/>
      <c r="DI121" s="224" t="n"/>
      <c r="DJ121" s="224" t="n"/>
      <c r="DK121" s="224" t="n"/>
      <c r="DL121" s="224" t="n"/>
      <c r="DM121" s="224" t="n"/>
      <c r="DN121" s="224" t="n"/>
      <c r="DO121" s="224" t="n"/>
      <c r="DP121" s="224" t="n"/>
      <c r="DQ121" s="224" t="n"/>
      <c r="DR121" s="224" t="n"/>
      <c r="DS121" s="224" t="n"/>
    </row>
    <row r="122" hidden="1">
      <c r="B122" s="217">
        <f>+IF(B121&gt;=$C$14," ",(B121+1))</f>
        <v/>
      </c>
      <c r="C122" s="161">
        <f>+IF(B122=" ",0,C121)</f>
        <v/>
      </c>
      <c r="D122" s="161">
        <f>IF(B122=" ",0,-PPMT($F$13,B122,$C$14,$C$12))</f>
        <v/>
      </c>
      <c r="E122" s="161">
        <f>IF(B122=" ",0,-IPMT($F$13,B122,$C$14,$C$12))</f>
        <v/>
      </c>
      <c r="F122" s="223" t="n"/>
      <c r="G122" s="222" t="n"/>
      <c r="H122" s="217">
        <f>+IF(H121&gt;=$I$14," ",(H121+1))</f>
        <v/>
      </c>
      <c r="I122" s="161">
        <f>+IF(H122=" ",0,I121)</f>
        <v/>
      </c>
      <c r="J122" s="161">
        <f>IF(H122=" ",0,-PPMT($L$13,H122,$I$14,$I$12))</f>
        <v/>
      </c>
      <c r="K122" s="161">
        <f>IF(H122=" ",0,-IPMT($L$13,H122,$I$14,$I$12))</f>
        <v/>
      </c>
      <c r="L122" s="218" t="n"/>
      <c r="M122" s="186" t="n"/>
      <c r="AF122" s="161" t="n"/>
      <c r="AG122" s="161" t="n"/>
      <c r="CI122" s="224" t="n"/>
      <c r="CJ122" s="224" t="n"/>
      <c r="CK122" s="224" t="n"/>
      <c r="CL122" s="224" t="n"/>
      <c r="CM122" s="224" t="n"/>
      <c r="CN122" s="224" t="n"/>
      <c r="CO122" s="224" t="n"/>
      <c r="CP122" s="224" t="n"/>
      <c r="CQ122" s="224" t="n"/>
      <c r="CR122" s="224" t="n"/>
      <c r="CS122" s="224" t="n"/>
      <c r="CT122" s="224" t="n"/>
      <c r="CU122" s="224" t="n"/>
      <c r="CV122" s="224" t="n"/>
      <c r="CW122" s="224" t="n"/>
      <c r="CX122" s="224" t="n"/>
      <c r="CY122" s="224" t="n"/>
      <c r="CZ122" s="224" t="n"/>
      <c r="DA122" s="224" t="n"/>
      <c r="DB122" s="224" t="n"/>
      <c r="DC122" s="224" t="n"/>
      <c r="DD122" s="224" t="n"/>
      <c r="DE122" s="224" t="n"/>
      <c r="DF122" s="224" t="n"/>
      <c r="DG122" s="224" t="n"/>
      <c r="DH122" s="224" t="n"/>
      <c r="DI122" s="224" t="n"/>
      <c r="DJ122" s="224" t="n"/>
      <c r="DK122" s="224" t="n"/>
      <c r="DL122" s="224" t="n"/>
      <c r="DM122" s="224" t="n"/>
      <c r="DN122" s="224" t="n"/>
      <c r="DO122" s="224" t="n"/>
      <c r="DP122" s="224" t="n"/>
      <c r="DQ122" s="224" t="n"/>
      <c r="DR122" s="224" t="n"/>
      <c r="DS122" s="224" t="n"/>
    </row>
    <row r="123" hidden="1">
      <c r="B123" s="217">
        <f>+IF(B122&gt;=$C$14," ",(B122+1))</f>
        <v/>
      </c>
      <c r="C123" s="161">
        <f>+IF(B123=" ",0,C122)</f>
        <v/>
      </c>
      <c r="D123" s="161">
        <f>IF(B123=" ",0,-PPMT($F$13,B123,$C$14,$C$12))</f>
        <v/>
      </c>
      <c r="E123" s="161">
        <f>IF(B123=" ",0,-IPMT($F$13,B123,$C$14,$C$12))</f>
        <v/>
      </c>
      <c r="F123" s="223" t="n"/>
      <c r="G123" s="222" t="n"/>
      <c r="H123" s="217">
        <f>+IF(H122&gt;=$I$14," ",(H122+1))</f>
        <v/>
      </c>
      <c r="I123" s="161">
        <f>+IF(H123=" ",0,I122)</f>
        <v/>
      </c>
      <c r="J123" s="161">
        <f>IF(H123=" ",0,-PPMT($L$13,H123,$I$14,$I$12))</f>
        <v/>
      </c>
      <c r="K123" s="161">
        <f>IF(H123=" ",0,-IPMT($L$13,H123,$I$14,$I$12))</f>
        <v/>
      </c>
      <c r="L123" s="218" t="n"/>
      <c r="M123" s="186" t="n"/>
      <c r="AF123" s="161" t="n"/>
      <c r="AG123" s="161" t="n"/>
      <c r="CI123" s="224" t="n"/>
      <c r="CJ123" s="224" t="n"/>
      <c r="CK123" s="224" t="n"/>
      <c r="CL123" s="224" t="n"/>
      <c r="CM123" s="224" t="n"/>
      <c r="CN123" s="224" t="n"/>
      <c r="CO123" s="224" t="n"/>
      <c r="CP123" s="224" t="n"/>
      <c r="CQ123" s="224" t="n"/>
      <c r="CR123" s="224" t="n"/>
      <c r="CS123" s="224" t="n"/>
      <c r="CT123" s="224" t="n"/>
      <c r="CU123" s="224" t="n"/>
      <c r="CV123" s="224" t="n"/>
      <c r="CW123" s="224" t="n"/>
      <c r="CX123" s="224" t="n"/>
      <c r="CY123" s="224" t="n"/>
      <c r="CZ123" s="224" t="n"/>
      <c r="DA123" s="224" t="n"/>
      <c r="DB123" s="224" t="n"/>
      <c r="DC123" s="224" t="n"/>
      <c r="DD123" s="224" t="n"/>
      <c r="DE123" s="224" t="n"/>
      <c r="DF123" s="224" t="n"/>
      <c r="DG123" s="224" t="n"/>
      <c r="DH123" s="224" t="n"/>
      <c r="DI123" s="224" t="n"/>
      <c r="DJ123" s="224" t="n"/>
      <c r="DK123" s="224" t="n"/>
      <c r="DL123" s="224" t="n"/>
      <c r="DM123" s="224" t="n"/>
      <c r="DN123" s="224" t="n"/>
      <c r="DO123" s="224" t="n"/>
      <c r="DP123" s="224" t="n"/>
      <c r="DQ123" s="224" t="n"/>
      <c r="DR123" s="224" t="n"/>
      <c r="DS123" s="224" t="n"/>
    </row>
    <row r="124" hidden="1">
      <c r="B124" s="217">
        <f>+IF(B123&gt;=$C$14," ",(B123+1))</f>
        <v/>
      </c>
      <c r="C124" s="161">
        <f>+IF(B124=" ",0,C123)</f>
        <v/>
      </c>
      <c r="D124" s="161">
        <f>IF(B124=" ",0,-PPMT($F$13,B124,$C$14,$C$12))</f>
        <v/>
      </c>
      <c r="E124" s="161">
        <f>IF(B124=" ",0,-IPMT($F$13,B124,$C$14,$C$12))</f>
        <v/>
      </c>
      <c r="F124" s="223" t="n"/>
      <c r="G124" s="222" t="n"/>
      <c r="H124" s="217">
        <f>+IF(H123&gt;=$I$14," ",(H123+1))</f>
        <v/>
      </c>
      <c r="I124" s="161">
        <f>+IF(H124=" ",0,I123)</f>
        <v/>
      </c>
      <c r="J124" s="161">
        <f>IF(H124=" ",0,-PPMT($L$13,H124,$I$14,$I$12))</f>
        <v/>
      </c>
      <c r="K124" s="161">
        <f>IF(H124=" ",0,-IPMT($L$13,H124,$I$14,$I$12))</f>
        <v/>
      </c>
      <c r="L124" s="218" t="n"/>
      <c r="M124" s="186" t="n"/>
      <c r="AF124" s="161" t="n"/>
      <c r="AG124" s="161" t="n"/>
      <c r="CI124" s="224" t="n"/>
      <c r="CJ124" s="224" t="n"/>
      <c r="CK124" s="224" t="n"/>
      <c r="CL124" s="224" t="n"/>
      <c r="CM124" s="224" t="n"/>
      <c r="CN124" s="224" t="n"/>
      <c r="CO124" s="224" t="n"/>
      <c r="CP124" s="224" t="n"/>
      <c r="CQ124" s="224" t="n"/>
      <c r="CR124" s="224" t="n"/>
      <c r="CS124" s="224" t="n"/>
      <c r="CT124" s="224" t="n"/>
      <c r="CU124" s="224" t="n"/>
      <c r="CV124" s="224" t="n"/>
      <c r="CW124" s="224" t="n"/>
      <c r="CX124" s="224" t="n"/>
      <c r="CY124" s="224" t="n"/>
      <c r="CZ124" s="224" t="n"/>
      <c r="DA124" s="224" t="n"/>
      <c r="DB124" s="224" t="n"/>
      <c r="DC124" s="224" t="n"/>
      <c r="DD124" s="224" t="n"/>
      <c r="DE124" s="224" t="n"/>
      <c r="DF124" s="224" t="n"/>
      <c r="DG124" s="224" t="n"/>
      <c r="DH124" s="224" t="n"/>
      <c r="DI124" s="224" t="n"/>
      <c r="DJ124" s="224" t="n"/>
      <c r="DK124" s="224" t="n"/>
      <c r="DL124" s="224" t="n"/>
      <c r="DM124" s="224" t="n"/>
      <c r="DN124" s="224" t="n"/>
      <c r="DO124" s="224" t="n"/>
      <c r="DP124" s="224" t="n"/>
      <c r="DQ124" s="224" t="n"/>
      <c r="DR124" s="224" t="n"/>
      <c r="DS124" s="224" t="n"/>
    </row>
    <row r="125" hidden="1">
      <c r="B125" s="217">
        <f>+IF(B124&gt;=$C$14," ",(B124+1))</f>
        <v/>
      </c>
      <c r="C125" s="161">
        <f>+IF(B125=" ",0,C124)</f>
        <v/>
      </c>
      <c r="D125" s="161">
        <f>IF(B125=" ",0,-PPMT($F$13,B125,$C$14,$C$12))</f>
        <v/>
      </c>
      <c r="E125" s="161">
        <f>IF(B125=" ",0,-IPMT($F$13,B125,$C$14,$C$12))</f>
        <v/>
      </c>
      <c r="F125" s="223" t="n"/>
      <c r="G125" s="222" t="n"/>
      <c r="H125" s="217">
        <f>+IF(H124&gt;=$I$14," ",(H124+1))</f>
        <v/>
      </c>
      <c r="I125" s="161">
        <f>+IF(H125=" ",0,I124)</f>
        <v/>
      </c>
      <c r="J125" s="161">
        <f>IF(H125=" ",0,-PPMT($L$13,H125,$I$14,$I$12))</f>
        <v/>
      </c>
      <c r="K125" s="161">
        <f>IF(H125=" ",0,-IPMT($L$13,H125,$I$14,$I$12))</f>
        <v/>
      </c>
      <c r="L125" s="218" t="n"/>
      <c r="M125" s="186" t="n"/>
      <c r="AF125" s="161" t="n"/>
      <c r="AG125" s="161" t="n"/>
      <c r="CI125" s="224" t="n"/>
      <c r="CJ125" s="224" t="n"/>
      <c r="CK125" s="224" t="n"/>
      <c r="CL125" s="224" t="n"/>
      <c r="CM125" s="224" t="n"/>
      <c r="CN125" s="224" t="n"/>
      <c r="CO125" s="224" t="n"/>
      <c r="CP125" s="224" t="n"/>
      <c r="CQ125" s="224" t="n"/>
      <c r="CR125" s="224" t="n"/>
      <c r="CS125" s="224" t="n"/>
      <c r="CT125" s="224" t="n"/>
      <c r="CU125" s="224" t="n"/>
      <c r="CV125" s="224" t="n"/>
      <c r="CW125" s="224" t="n"/>
      <c r="CX125" s="224" t="n"/>
      <c r="CY125" s="224" t="n"/>
      <c r="CZ125" s="224" t="n"/>
      <c r="DA125" s="224" t="n"/>
      <c r="DB125" s="224" t="n"/>
      <c r="DC125" s="224" t="n"/>
      <c r="DD125" s="224" t="n"/>
      <c r="DE125" s="224" t="n"/>
      <c r="DF125" s="224" t="n"/>
      <c r="DG125" s="224" t="n"/>
      <c r="DH125" s="224" t="n"/>
      <c r="DI125" s="224" t="n"/>
      <c r="DJ125" s="224" t="n"/>
      <c r="DK125" s="224" t="n"/>
      <c r="DL125" s="224" t="n"/>
      <c r="DM125" s="224" t="n"/>
      <c r="DN125" s="224" t="n"/>
      <c r="DO125" s="224" t="n"/>
      <c r="DP125" s="224" t="n"/>
      <c r="DQ125" s="224" t="n"/>
      <c r="DR125" s="224" t="n"/>
      <c r="DS125" s="224" t="n"/>
    </row>
    <row r="126" hidden="1">
      <c r="B126" s="217">
        <f>+IF(B125&gt;=$C$14," ",(B125+1))</f>
        <v/>
      </c>
      <c r="C126" s="161">
        <f>+IF(B126=" ",0,C125)</f>
        <v/>
      </c>
      <c r="D126" s="161">
        <f>IF(B126=" ",0,-PPMT($F$13,B126,$C$14,$C$12))</f>
        <v/>
      </c>
      <c r="E126" s="161">
        <f>IF(B126=" ",0,-IPMT($F$13,B126,$C$14,$C$12))</f>
        <v/>
      </c>
      <c r="F126" s="223" t="n"/>
      <c r="G126" s="222" t="n"/>
      <c r="H126" s="217">
        <f>+IF(H125&gt;=$I$14," ",(H125+1))</f>
        <v/>
      </c>
      <c r="I126" s="161">
        <f>+IF(H126=" ",0,I125)</f>
        <v/>
      </c>
      <c r="J126" s="161">
        <f>IF(H126=" ",0,-PPMT($L$13,H126,$I$14,$I$12))</f>
        <v/>
      </c>
      <c r="K126" s="161">
        <f>IF(H126=" ",0,-IPMT($L$13,H126,$I$14,$I$12))</f>
        <v/>
      </c>
      <c r="L126" s="218" t="n"/>
      <c r="M126" s="186" t="n"/>
      <c r="AF126" s="161" t="n"/>
      <c r="AG126" s="161" t="n"/>
      <c r="CI126" s="224" t="n"/>
      <c r="CJ126" s="224" t="n"/>
      <c r="CK126" s="224" t="n"/>
      <c r="CL126" s="224" t="n"/>
      <c r="CM126" s="224" t="n"/>
      <c r="CN126" s="224" t="n"/>
      <c r="CO126" s="224" t="n"/>
      <c r="CP126" s="224" t="n"/>
      <c r="CQ126" s="224" t="n"/>
      <c r="CR126" s="224" t="n"/>
      <c r="CS126" s="224" t="n"/>
      <c r="CT126" s="224" t="n"/>
      <c r="CU126" s="224" t="n"/>
      <c r="CV126" s="224" t="n"/>
      <c r="CW126" s="224" t="n"/>
      <c r="CX126" s="224" t="n"/>
      <c r="CY126" s="224" t="n"/>
      <c r="CZ126" s="224" t="n"/>
      <c r="DA126" s="224" t="n"/>
      <c r="DB126" s="224" t="n"/>
      <c r="DC126" s="224" t="n"/>
      <c r="DD126" s="224" t="n"/>
      <c r="DE126" s="224" t="n"/>
      <c r="DF126" s="224" t="n"/>
      <c r="DG126" s="224" t="n"/>
      <c r="DH126" s="224" t="n"/>
      <c r="DI126" s="224" t="n"/>
      <c r="DJ126" s="224" t="n"/>
      <c r="DK126" s="224" t="n"/>
      <c r="DL126" s="224" t="n"/>
      <c r="DM126" s="224" t="n"/>
      <c r="DN126" s="224" t="n"/>
      <c r="DO126" s="224" t="n"/>
      <c r="DP126" s="224" t="n"/>
      <c r="DQ126" s="224" t="n"/>
      <c r="DR126" s="224" t="n"/>
      <c r="DS126" s="224" t="n"/>
    </row>
    <row r="127" hidden="1">
      <c r="B127" s="217">
        <f>+IF(B126&gt;=$C$14," ",(B126+1))</f>
        <v/>
      </c>
      <c r="C127" s="161">
        <f>+IF(B127=" ",0,C126)</f>
        <v/>
      </c>
      <c r="D127" s="161">
        <f>IF(B127=" ",0,-PPMT($F$13,B127,$C$14,$C$12))</f>
        <v/>
      </c>
      <c r="E127" s="161">
        <f>IF(B127=" ",0,-IPMT($F$13,B127,$C$14,$C$12))</f>
        <v/>
      </c>
      <c r="F127" s="223" t="n"/>
      <c r="G127" s="222" t="n"/>
      <c r="H127" s="217">
        <f>+IF(H126&gt;=$I$14," ",(H126+1))</f>
        <v/>
      </c>
      <c r="I127" s="161">
        <f>+IF(H127=" ",0,I126)</f>
        <v/>
      </c>
      <c r="J127" s="161">
        <f>IF(H127=" ",0,-PPMT($L$13,H127,$I$14,$I$12))</f>
        <v/>
      </c>
      <c r="K127" s="161">
        <f>IF(H127=" ",0,-IPMT($L$13,H127,$I$14,$I$12))</f>
        <v/>
      </c>
      <c r="L127" s="218" t="n"/>
      <c r="M127" s="186" t="n"/>
      <c r="AF127" s="161" t="n"/>
      <c r="AG127" s="161" t="n"/>
      <c r="CI127" s="224" t="n"/>
      <c r="CJ127" s="224" t="n"/>
      <c r="CK127" s="224" t="n"/>
      <c r="CL127" s="224" t="n"/>
      <c r="CM127" s="224" t="n"/>
      <c r="CN127" s="224" t="n"/>
      <c r="CO127" s="224" t="n"/>
      <c r="CP127" s="224" t="n"/>
      <c r="CQ127" s="224" t="n"/>
      <c r="CR127" s="224" t="n"/>
      <c r="CS127" s="224" t="n"/>
      <c r="CT127" s="224" t="n"/>
      <c r="CU127" s="224" t="n"/>
      <c r="CV127" s="224" t="n"/>
      <c r="CW127" s="224" t="n"/>
      <c r="CX127" s="224" t="n"/>
      <c r="CY127" s="224" t="n"/>
      <c r="CZ127" s="224" t="n"/>
      <c r="DA127" s="224" t="n"/>
      <c r="DB127" s="224" t="n"/>
      <c r="DC127" s="224" t="n"/>
      <c r="DD127" s="224" t="n"/>
      <c r="DE127" s="224" t="n"/>
      <c r="DF127" s="224" t="n"/>
      <c r="DG127" s="224" t="n"/>
      <c r="DH127" s="224" t="n"/>
      <c r="DI127" s="224" t="n"/>
      <c r="DJ127" s="224" t="n"/>
      <c r="DK127" s="224" t="n"/>
      <c r="DL127" s="224" t="n"/>
      <c r="DM127" s="224" t="n"/>
      <c r="DN127" s="224" t="n"/>
      <c r="DO127" s="224" t="n"/>
      <c r="DP127" s="224" t="n"/>
      <c r="DQ127" s="224" t="n"/>
      <c r="DR127" s="224" t="n"/>
      <c r="DS127" s="224" t="n"/>
    </row>
    <row r="128" hidden="1">
      <c r="B128" s="217">
        <f>+IF(B127&gt;=$C$14," ",(B127+1))</f>
        <v/>
      </c>
      <c r="C128" s="161">
        <f>+IF(B128=" ",0,C127)</f>
        <v/>
      </c>
      <c r="D128" s="161">
        <f>IF(B128=" ",0,-PPMT($F$13,B128,$C$14,$C$12))</f>
        <v/>
      </c>
      <c r="E128" s="161">
        <f>IF(B128=" ",0,-IPMT($F$13,B128,$C$14,$C$12))</f>
        <v/>
      </c>
      <c r="F128" s="223" t="n"/>
      <c r="G128" s="222" t="n"/>
      <c r="H128" s="217">
        <f>+IF(H127&gt;=$I$14," ",(H127+1))</f>
        <v/>
      </c>
      <c r="I128" s="161">
        <f>+IF(H128=" ",0,I127)</f>
        <v/>
      </c>
      <c r="J128" s="161">
        <f>IF(H128=" ",0,-PPMT($L$13,H128,$I$14,$I$12))</f>
        <v/>
      </c>
      <c r="K128" s="161">
        <f>IF(H128=" ",0,-IPMT($L$13,H128,$I$14,$I$12))</f>
        <v/>
      </c>
      <c r="L128" s="218" t="n"/>
      <c r="M128" s="186" t="n"/>
      <c r="AF128" s="161" t="n"/>
      <c r="AG128" s="161" t="n"/>
      <c r="CI128" s="224" t="n"/>
      <c r="CJ128" s="224" t="n"/>
      <c r="CK128" s="224" t="n"/>
      <c r="CL128" s="224" t="n"/>
      <c r="CM128" s="224" t="n"/>
      <c r="CN128" s="224" t="n"/>
      <c r="CO128" s="224" t="n"/>
      <c r="CP128" s="224" t="n"/>
      <c r="CQ128" s="224" t="n"/>
      <c r="CR128" s="224" t="n"/>
      <c r="CS128" s="224" t="n"/>
      <c r="CT128" s="224" t="n"/>
      <c r="CU128" s="224" t="n"/>
      <c r="CV128" s="224" t="n"/>
      <c r="CW128" s="224" t="n"/>
      <c r="CX128" s="224" t="n"/>
      <c r="CY128" s="224" t="n"/>
      <c r="CZ128" s="224" t="n"/>
      <c r="DA128" s="224" t="n"/>
      <c r="DB128" s="224" t="n"/>
      <c r="DC128" s="224" t="n"/>
      <c r="DD128" s="224" t="n"/>
      <c r="DE128" s="224" t="n"/>
      <c r="DF128" s="224" t="n"/>
      <c r="DG128" s="224" t="n"/>
      <c r="DH128" s="224" t="n"/>
      <c r="DI128" s="224" t="n"/>
      <c r="DJ128" s="224" t="n"/>
      <c r="DK128" s="224" t="n"/>
      <c r="DL128" s="224" t="n"/>
      <c r="DM128" s="224" t="n"/>
      <c r="DN128" s="224" t="n"/>
      <c r="DO128" s="224" t="n"/>
      <c r="DP128" s="224" t="n"/>
      <c r="DQ128" s="224" t="n"/>
      <c r="DR128" s="224" t="n"/>
      <c r="DS128" s="224" t="n"/>
    </row>
    <row r="129" hidden="1">
      <c r="B129" s="217">
        <f>+IF(B128&gt;=$C$14," ",(B128+1))</f>
        <v/>
      </c>
      <c r="C129" s="161">
        <f>+IF(B129=" ",0,C128)</f>
        <v/>
      </c>
      <c r="D129" s="161">
        <f>IF(B129=" ",0,-PPMT($F$13,B129,$C$14,$C$12))</f>
        <v/>
      </c>
      <c r="E129" s="161">
        <f>IF(B129=" ",0,-IPMT($F$13,B129,$C$14,$C$12))</f>
        <v/>
      </c>
      <c r="F129" s="223" t="n"/>
      <c r="G129" s="222" t="n"/>
      <c r="H129" s="217">
        <f>+IF(H128&gt;=$I$14," ",(H128+1))</f>
        <v/>
      </c>
      <c r="I129" s="161">
        <f>+IF(H129=" ",0,I128)</f>
        <v/>
      </c>
      <c r="J129" s="161">
        <f>IF(H129=" ",0,-PPMT($L$13,H129,$I$14,$I$12))</f>
        <v/>
      </c>
      <c r="K129" s="161">
        <f>IF(H129=" ",0,-IPMT($L$13,H129,$I$14,$I$12))</f>
        <v/>
      </c>
      <c r="L129" s="218" t="n"/>
      <c r="M129" s="186" t="n"/>
      <c r="AF129" s="161" t="n"/>
      <c r="AG129" s="161" t="n"/>
      <c r="CI129" s="224" t="n"/>
      <c r="CJ129" s="224" t="n"/>
      <c r="CK129" s="224" t="n"/>
      <c r="CL129" s="224" t="n"/>
      <c r="CM129" s="224" t="n"/>
      <c r="CN129" s="224" t="n"/>
      <c r="CO129" s="224" t="n"/>
      <c r="CP129" s="224" t="n"/>
      <c r="CQ129" s="224" t="n"/>
      <c r="CR129" s="224" t="n"/>
      <c r="CS129" s="224" t="n"/>
      <c r="CT129" s="224" t="n"/>
      <c r="CU129" s="224" t="n"/>
      <c r="CV129" s="224" t="n"/>
      <c r="CW129" s="224" t="n"/>
      <c r="CX129" s="224" t="n"/>
      <c r="CY129" s="224" t="n"/>
      <c r="CZ129" s="224" t="n"/>
      <c r="DA129" s="224" t="n"/>
      <c r="DB129" s="224" t="n"/>
      <c r="DC129" s="224" t="n"/>
      <c r="DD129" s="224" t="n"/>
      <c r="DE129" s="224" t="n"/>
      <c r="DF129" s="224" t="n"/>
      <c r="DG129" s="224" t="n"/>
      <c r="DH129" s="224" t="n"/>
      <c r="DI129" s="224" t="n"/>
      <c r="DJ129" s="224" t="n"/>
      <c r="DK129" s="224" t="n"/>
      <c r="DL129" s="224" t="n"/>
      <c r="DM129" s="224" t="n"/>
      <c r="DN129" s="224" t="n"/>
      <c r="DO129" s="224" t="n"/>
      <c r="DP129" s="224" t="n"/>
      <c r="DQ129" s="224" t="n"/>
      <c r="DR129" s="224" t="n"/>
      <c r="DS129" s="224" t="n"/>
    </row>
    <row r="130" hidden="1">
      <c r="B130" s="217">
        <f>+IF(B129&gt;=$C$14," ",(B129+1))</f>
        <v/>
      </c>
      <c r="C130" s="161">
        <f>+IF(B130=" ",0,C129)</f>
        <v/>
      </c>
      <c r="D130" s="161">
        <f>IF(B130=" ",0,-PPMT($F$13,B130,$C$14,$C$12))</f>
        <v/>
      </c>
      <c r="E130" s="161">
        <f>IF(B130=" ",0,-IPMT($F$13,B130,$C$14,$C$12))</f>
        <v/>
      </c>
      <c r="F130" s="223" t="n"/>
      <c r="G130" s="222" t="n"/>
      <c r="H130" s="217">
        <f>+IF(H129&gt;=$I$14," ",(H129+1))</f>
        <v/>
      </c>
      <c r="I130" s="161">
        <f>+IF(H130=" ",0,I129)</f>
        <v/>
      </c>
      <c r="J130" s="161">
        <f>IF(H130=" ",0,-PPMT($L$13,H130,$I$14,$I$12))</f>
        <v/>
      </c>
      <c r="K130" s="161">
        <f>IF(H130=" ",0,-IPMT($L$13,H130,$I$14,$I$12))</f>
        <v/>
      </c>
      <c r="L130" s="218" t="n"/>
      <c r="M130" s="186" t="n"/>
      <c r="AF130" s="161" t="n"/>
      <c r="AG130" s="161" t="n"/>
      <c r="CI130" s="224" t="n"/>
      <c r="CJ130" s="224" t="n"/>
      <c r="CK130" s="224" t="n"/>
      <c r="CL130" s="224" t="n"/>
      <c r="CM130" s="224" t="n"/>
      <c r="CN130" s="224" t="n"/>
      <c r="CO130" s="224" t="n"/>
      <c r="CP130" s="224" t="n"/>
      <c r="CQ130" s="224" t="n"/>
      <c r="CR130" s="224" t="n"/>
      <c r="CS130" s="224" t="n"/>
      <c r="CT130" s="224" t="n"/>
      <c r="CU130" s="224" t="n"/>
      <c r="CV130" s="224" t="n"/>
      <c r="CW130" s="224" t="n"/>
      <c r="CX130" s="224" t="n"/>
      <c r="CY130" s="224" t="n"/>
      <c r="CZ130" s="224" t="n"/>
      <c r="DA130" s="224" t="n"/>
      <c r="DB130" s="224" t="n"/>
      <c r="DC130" s="224" t="n"/>
      <c r="DD130" s="224" t="n"/>
      <c r="DE130" s="224" t="n"/>
      <c r="DF130" s="224" t="n"/>
      <c r="DG130" s="224" t="n"/>
      <c r="DH130" s="224" t="n"/>
      <c r="DI130" s="224" t="n"/>
      <c r="DJ130" s="224" t="n"/>
      <c r="DK130" s="224" t="n"/>
      <c r="DL130" s="224" t="n"/>
      <c r="DM130" s="224" t="n"/>
      <c r="DN130" s="224" t="n"/>
      <c r="DO130" s="224" t="n"/>
      <c r="DP130" s="224" t="n"/>
      <c r="DQ130" s="224" t="n"/>
      <c r="DR130" s="224" t="n"/>
      <c r="DS130" s="224" t="n"/>
    </row>
    <row r="131" hidden="1">
      <c r="B131" s="217">
        <f>+IF(B130&gt;=$C$14," ",(B130+1))</f>
        <v/>
      </c>
      <c r="C131" s="161">
        <f>+IF(B131=" ",0,C130)</f>
        <v/>
      </c>
      <c r="D131" s="161">
        <f>IF(B131=" ",0,-PPMT($F$13,B131,$C$14,$C$12))</f>
        <v/>
      </c>
      <c r="E131" s="161">
        <f>IF(B131=" ",0,-IPMT($F$13,B131,$C$14,$C$12))</f>
        <v/>
      </c>
      <c r="F131" s="223" t="n"/>
      <c r="G131" s="222" t="n"/>
      <c r="H131" s="217">
        <f>+IF(H130&gt;=$I$14," ",(H130+1))</f>
        <v/>
      </c>
      <c r="I131" s="161">
        <f>+IF(H131=" ",0,I130)</f>
        <v/>
      </c>
      <c r="J131" s="161">
        <f>IF(H131=" ",0,-PPMT($L$13,H131,$I$14,$I$12))</f>
        <v/>
      </c>
      <c r="K131" s="161">
        <f>IF(H131=" ",0,-IPMT($L$13,H131,$I$14,$I$12))</f>
        <v/>
      </c>
      <c r="L131" s="218" t="n"/>
      <c r="M131" s="186" t="n"/>
      <c r="AF131" s="161" t="n"/>
      <c r="AG131" s="161" t="n"/>
      <c r="CI131" s="224" t="n"/>
      <c r="CJ131" s="224" t="n"/>
      <c r="CK131" s="224" t="n"/>
      <c r="CL131" s="224" t="n"/>
      <c r="CM131" s="224" t="n"/>
      <c r="CN131" s="224" t="n"/>
      <c r="CO131" s="224" t="n"/>
      <c r="CP131" s="224" t="n"/>
      <c r="CQ131" s="224" t="n"/>
      <c r="CR131" s="224" t="n"/>
      <c r="CS131" s="224" t="n"/>
      <c r="CT131" s="224" t="n"/>
      <c r="CU131" s="224" t="n"/>
      <c r="CV131" s="224" t="n"/>
      <c r="CW131" s="224" t="n"/>
      <c r="CX131" s="224" t="n"/>
      <c r="CY131" s="224" t="n"/>
      <c r="CZ131" s="224" t="n"/>
      <c r="DA131" s="224" t="n"/>
      <c r="DB131" s="224" t="n"/>
      <c r="DC131" s="224" t="n"/>
      <c r="DD131" s="224" t="n"/>
      <c r="DE131" s="224" t="n"/>
      <c r="DF131" s="224" t="n"/>
      <c r="DG131" s="224" t="n"/>
      <c r="DH131" s="224" t="n"/>
      <c r="DI131" s="224" t="n"/>
      <c r="DJ131" s="224" t="n"/>
      <c r="DK131" s="224" t="n"/>
      <c r="DL131" s="224" t="n"/>
      <c r="DM131" s="224" t="n"/>
      <c r="DN131" s="224" t="n"/>
      <c r="DO131" s="224" t="n"/>
      <c r="DP131" s="224" t="n"/>
      <c r="DQ131" s="224" t="n"/>
      <c r="DR131" s="224" t="n"/>
      <c r="DS131" s="224" t="n"/>
    </row>
    <row r="132" hidden="1">
      <c r="B132" s="217">
        <f>+IF(B131&gt;=$C$14," ",(B131+1))</f>
        <v/>
      </c>
      <c r="C132" s="161">
        <f>+IF(B132=" ",0,C131)</f>
        <v/>
      </c>
      <c r="D132" s="161">
        <f>IF(B132=" ",0,-PPMT($F$13,B132,$C$14,$C$12))</f>
        <v/>
      </c>
      <c r="E132" s="161">
        <f>IF(B132=" ",0,-IPMT($F$13,B132,$C$14,$C$12))</f>
        <v/>
      </c>
      <c r="F132" s="223" t="n"/>
      <c r="G132" s="222" t="n"/>
      <c r="H132" s="217">
        <f>+IF(H131&gt;=$I$14," ",(H131+1))</f>
        <v/>
      </c>
      <c r="I132" s="161">
        <f>+IF(H132=" ",0,I131)</f>
        <v/>
      </c>
      <c r="J132" s="161">
        <f>IF(H132=" ",0,-PPMT($L$13,H132,$I$14,$I$12))</f>
        <v/>
      </c>
      <c r="K132" s="161">
        <f>IF(H132=" ",0,-IPMT($L$13,H132,$I$14,$I$12))</f>
        <v/>
      </c>
      <c r="L132" s="218" t="n"/>
      <c r="M132" s="186" t="n"/>
      <c r="AF132" s="161" t="n"/>
      <c r="AG132" s="161" t="n"/>
      <c r="CI132" s="224" t="n"/>
      <c r="CJ132" s="224" t="n"/>
      <c r="CK132" s="224" t="n"/>
      <c r="CL132" s="224" t="n"/>
      <c r="CM132" s="224" t="n"/>
      <c r="CN132" s="224" t="n"/>
      <c r="CO132" s="224" t="n"/>
      <c r="CP132" s="224" t="n"/>
      <c r="CQ132" s="224" t="n"/>
      <c r="CR132" s="224" t="n"/>
      <c r="CS132" s="224" t="n"/>
      <c r="CT132" s="224" t="n"/>
      <c r="CU132" s="224" t="n"/>
      <c r="CV132" s="224" t="n"/>
      <c r="CW132" s="224" t="n"/>
      <c r="CX132" s="224" t="n"/>
      <c r="CY132" s="224" t="n"/>
      <c r="CZ132" s="224" t="n"/>
      <c r="DA132" s="224" t="n"/>
      <c r="DB132" s="224" t="n"/>
      <c r="DC132" s="224" t="n"/>
      <c r="DD132" s="224" t="n"/>
      <c r="DE132" s="224" t="n"/>
      <c r="DF132" s="224" t="n"/>
      <c r="DG132" s="224" t="n"/>
      <c r="DH132" s="224" t="n"/>
      <c r="DI132" s="224" t="n"/>
      <c r="DJ132" s="224" t="n"/>
      <c r="DK132" s="224" t="n"/>
      <c r="DL132" s="224" t="n"/>
      <c r="DM132" s="224" t="n"/>
      <c r="DN132" s="224" t="n"/>
      <c r="DO132" s="224" t="n"/>
      <c r="DP132" s="224" t="n"/>
      <c r="DQ132" s="224" t="n"/>
      <c r="DR132" s="224" t="n"/>
      <c r="DS132" s="224" t="n"/>
    </row>
    <row r="133" hidden="1">
      <c r="B133" s="217">
        <f>+IF(B132&gt;=$C$14," ",(B132+1))</f>
        <v/>
      </c>
      <c r="C133" s="161">
        <f>+IF(B133=" ",0,C132)</f>
        <v/>
      </c>
      <c r="D133" s="161">
        <f>IF(B133=" ",0,-PPMT($F$13,B133,$C$14,$C$12))</f>
        <v/>
      </c>
      <c r="E133" s="161">
        <f>IF(B133=" ",0,-IPMT($F$13,B133,$C$14,$C$12))</f>
        <v/>
      </c>
      <c r="F133" s="223" t="n"/>
      <c r="G133" s="222" t="n"/>
      <c r="H133" s="217">
        <f>+IF(H132&gt;=$I$14," ",(H132+1))</f>
        <v/>
      </c>
      <c r="I133" s="161">
        <f>+IF(H133=" ",0,I132)</f>
        <v/>
      </c>
      <c r="J133" s="161">
        <f>IF(H133=" ",0,-PPMT($L$13,H133,$I$14,$I$12))</f>
        <v/>
      </c>
      <c r="K133" s="161">
        <f>IF(H133=" ",0,-IPMT($L$13,H133,$I$14,$I$12))</f>
        <v/>
      </c>
      <c r="L133" s="218" t="n"/>
      <c r="M133" s="186" t="n"/>
      <c r="AF133" s="161" t="n"/>
      <c r="AG133" s="161" t="n"/>
      <c r="CI133" s="224" t="n"/>
      <c r="CJ133" s="224" t="n"/>
      <c r="CK133" s="224" t="n"/>
      <c r="CL133" s="224" t="n"/>
      <c r="CM133" s="224" t="n"/>
      <c r="CN133" s="224" t="n"/>
      <c r="CO133" s="224" t="n"/>
      <c r="CP133" s="224" t="n"/>
      <c r="CQ133" s="224" t="n"/>
      <c r="CR133" s="224" t="n"/>
      <c r="CS133" s="224" t="n"/>
      <c r="CT133" s="224" t="n"/>
      <c r="CU133" s="224" t="n"/>
      <c r="CV133" s="224" t="n"/>
      <c r="CW133" s="224" t="n"/>
      <c r="CX133" s="224" t="n"/>
      <c r="CY133" s="224" t="n"/>
      <c r="CZ133" s="224" t="n"/>
      <c r="DA133" s="224" t="n"/>
      <c r="DB133" s="224" t="n"/>
      <c r="DC133" s="224" t="n"/>
      <c r="DD133" s="224" t="n"/>
      <c r="DE133" s="224" t="n"/>
      <c r="DF133" s="224" t="n"/>
      <c r="DG133" s="224" t="n"/>
      <c r="DH133" s="224" t="n"/>
      <c r="DI133" s="224" t="n"/>
      <c r="DJ133" s="224" t="n"/>
      <c r="DK133" s="224" t="n"/>
      <c r="DL133" s="224" t="n"/>
      <c r="DM133" s="224" t="n"/>
      <c r="DN133" s="224" t="n"/>
      <c r="DO133" s="224" t="n"/>
      <c r="DP133" s="224" t="n"/>
      <c r="DQ133" s="224" t="n"/>
      <c r="DR133" s="224" t="n"/>
      <c r="DS133" s="224" t="n"/>
    </row>
    <row r="134" hidden="1">
      <c r="B134" s="217">
        <f>+IF(B133&gt;=$C$14," ",(B133+1))</f>
        <v/>
      </c>
      <c r="C134" s="161">
        <f>+IF(B134=" ",0,C133)</f>
        <v/>
      </c>
      <c r="D134" s="161">
        <f>IF(B134=" ",0,-PPMT($F$13,B134,$C$14,$C$12))</f>
        <v/>
      </c>
      <c r="E134" s="161">
        <f>IF(B134=" ",0,-IPMT($F$13,B134,$C$14,$C$12))</f>
        <v/>
      </c>
      <c r="F134" s="223" t="n"/>
      <c r="G134" s="222" t="n"/>
      <c r="H134" s="217">
        <f>+IF(H133&gt;=$I$14," ",(H133+1))</f>
        <v/>
      </c>
      <c r="I134" s="161">
        <f>+IF(H134=" ",0,I133)</f>
        <v/>
      </c>
      <c r="J134" s="161">
        <f>IF(H134=" ",0,-PPMT($L$13,H134,$I$14,$I$12))</f>
        <v/>
      </c>
      <c r="K134" s="161">
        <f>IF(H134=" ",0,-IPMT($L$13,H134,$I$14,$I$12))</f>
        <v/>
      </c>
      <c r="L134" s="218" t="n"/>
      <c r="M134" s="186" t="n"/>
      <c r="AF134" s="161" t="n"/>
      <c r="AG134" s="161" t="n"/>
      <c r="CI134" s="224" t="n"/>
      <c r="CJ134" s="224" t="n"/>
      <c r="CK134" s="224" t="n"/>
      <c r="CL134" s="224" t="n"/>
      <c r="CM134" s="224" t="n"/>
      <c r="CN134" s="224" t="n"/>
      <c r="CO134" s="224" t="n"/>
      <c r="CP134" s="224" t="n"/>
      <c r="CQ134" s="224" t="n"/>
      <c r="CR134" s="224" t="n"/>
      <c r="CS134" s="224" t="n"/>
      <c r="CT134" s="224" t="n"/>
      <c r="CU134" s="224" t="n"/>
      <c r="CV134" s="224" t="n"/>
      <c r="CW134" s="224" t="n"/>
      <c r="CX134" s="224" t="n"/>
      <c r="CY134" s="224" t="n"/>
      <c r="CZ134" s="224" t="n"/>
      <c r="DA134" s="224" t="n"/>
      <c r="DB134" s="224" t="n"/>
      <c r="DC134" s="224" t="n"/>
      <c r="DD134" s="224" t="n"/>
      <c r="DE134" s="224" t="n"/>
      <c r="DF134" s="224" t="n"/>
      <c r="DG134" s="224" t="n"/>
      <c r="DH134" s="224" t="n"/>
      <c r="DI134" s="224" t="n"/>
      <c r="DJ134" s="224" t="n"/>
      <c r="DK134" s="224" t="n"/>
      <c r="DL134" s="224" t="n"/>
      <c r="DM134" s="224" t="n"/>
      <c r="DN134" s="224" t="n"/>
      <c r="DO134" s="224" t="n"/>
      <c r="DP134" s="224" t="n"/>
      <c r="DQ134" s="224" t="n"/>
      <c r="DR134" s="224" t="n"/>
      <c r="DS134" s="224" t="n"/>
    </row>
    <row r="135" hidden="1">
      <c r="B135" s="217">
        <f>+IF(B134&gt;=$C$14," ",(B134+1))</f>
        <v/>
      </c>
      <c r="C135" s="161">
        <f>+IF(B135=" ",0,C134)</f>
        <v/>
      </c>
      <c r="D135" s="161">
        <f>IF(B135=" ",0,-PPMT($F$13,B135,$C$14,$C$12))</f>
        <v/>
      </c>
      <c r="E135" s="161">
        <f>IF(B135=" ",0,-IPMT($F$13,B135,$C$14,$C$12))</f>
        <v/>
      </c>
      <c r="F135" s="223" t="n"/>
      <c r="G135" s="222" t="n"/>
      <c r="H135" s="217">
        <f>+IF(H134&gt;=$I$14," ",(H134+1))</f>
        <v/>
      </c>
      <c r="I135" s="161">
        <f>+IF(H135=" ",0,I134)</f>
        <v/>
      </c>
      <c r="J135" s="161">
        <f>IF(H135=" ",0,-PPMT($L$13,H135,$I$14,$I$12))</f>
        <v/>
      </c>
      <c r="K135" s="161">
        <f>IF(H135=" ",0,-IPMT($L$13,H135,$I$14,$I$12))</f>
        <v/>
      </c>
      <c r="L135" s="218" t="n"/>
      <c r="M135" s="186" t="n"/>
      <c r="AF135" s="161" t="n"/>
      <c r="AG135" s="161" t="n"/>
      <c r="CI135" s="224" t="n"/>
      <c r="CJ135" s="224" t="n"/>
      <c r="CK135" s="224" t="n"/>
      <c r="CL135" s="224" t="n"/>
      <c r="CM135" s="224" t="n"/>
      <c r="CN135" s="224" t="n"/>
      <c r="CO135" s="224" t="n"/>
      <c r="CP135" s="224" t="n"/>
      <c r="CQ135" s="224" t="n"/>
      <c r="CR135" s="224" t="n"/>
      <c r="CS135" s="224" t="n"/>
      <c r="CT135" s="224" t="n"/>
      <c r="CU135" s="224" t="n"/>
      <c r="CV135" s="224" t="n"/>
      <c r="CW135" s="224" t="n"/>
      <c r="CX135" s="224" t="n"/>
      <c r="CY135" s="224" t="n"/>
      <c r="CZ135" s="224" t="n"/>
      <c r="DA135" s="224" t="n"/>
      <c r="DB135" s="224" t="n"/>
      <c r="DC135" s="224" t="n"/>
      <c r="DD135" s="224" t="n"/>
      <c r="DE135" s="224" t="n"/>
      <c r="DF135" s="224" t="n"/>
      <c r="DG135" s="224" t="n"/>
      <c r="DH135" s="224" t="n"/>
      <c r="DI135" s="224" t="n"/>
      <c r="DJ135" s="224" t="n"/>
      <c r="DK135" s="224" t="n"/>
      <c r="DL135" s="224" t="n"/>
      <c r="DM135" s="224" t="n"/>
      <c r="DN135" s="224" t="n"/>
      <c r="DO135" s="224" t="n"/>
      <c r="DP135" s="224" t="n"/>
      <c r="DQ135" s="224" t="n"/>
      <c r="DR135" s="224" t="n"/>
      <c r="DS135" s="224" t="n"/>
    </row>
    <row r="136" hidden="1">
      <c r="B136" s="217">
        <f>+IF(B135&gt;=$C$14," ",(B135+1))</f>
        <v/>
      </c>
      <c r="C136" s="161">
        <f>+IF(B136=" ",0,C135)</f>
        <v/>
      </c>
      <c r="D136" s="161">
        <f>IF(B136=" ",0,-PPMT($F$13,B136,$C$14,$C$12))</f>
        <v/>
      </c>
      <c r="E136" s="161">
        <f>IF(B136=" ",0,-IPMT($F$13,B136,$C$14,$C$12))</f>
        <v/>
      </c>
      <c r="F136" s="223" t="n"/>
      <c r="G136" s="222" t="n"/>
      <c r="H136" s="217">
        <f>+IF(H135&gt;=$I$14," ",(H135+1))</f>
        <v/>
      </c>
      <c r="I136" s="161">
        <f>+IF(H136=" ",0,I135)</f>
        <v/>
      </c>
      <c r="J136" s="161">
        <f>IF(H136=" ",0,-PPMT($L$13,H136,$I$14,$I$12))</f>
        <v/>
      </c>
      <c r="K136" s="161">
        <f>IF(H136=" ",0,-IPMT($L$13,H136,$I$14,$I$12))</f>
        <v/>
      </c>
      <c r="L136" s="218" t="n"/>
      <c r="M136" s="186" t="n"/>
      <c r="AF136" s="161" t="n"/>
      <c r="AG136" s="161" t="n"/>
      <c r="CI136" s="224" t="n"/>
      <c r="CJ136" s="224" t="n"/>
      <c r="CK136" s="224" t="n"/>
      <c r="CL136" s="224" t="n"/>
      <c r="CM136" s="224" t="n"/>
      <c r="CN136" s="224" t="n"/>
      <c r="CO136" s="224" t="n"/>
      <c r="CP136" s="224" t="n"/>
      <c r="CQ136" s="224" t="n"/>
      <c r="CR136" s="224" t="n"/>
      <c r="CS136" s="224" t="n"/>
      <c r="CT136" s="224" t="n"/>
      <c r="CU136" s="224" t="n"/>
      <c r="CV136" s="224" t="n"/>
      <c r="CW136" s="224" t="n"/>
      <c r="CX136" s="224" t="n"/>
      <c r="CY136" s="224" t="n"/>
      <c r="CZ136" s="224" t="n"/>
      <c r="DA136" s="224" t="n"/>
      <c r="DB136" s="224" t="n"/>
      <c r="DC136" s="224" t="n"/>
      <c r="DD136" s="224" t="n"/>
      <c r="DE136" s="224" t="n"/>
      <c r="DF136" s="224" t="n"/>
      <c r="DG136" s="224" t="n"/>
      <c r="DH136" s="224" t="n"/>
      <c r="DI136" s="224" t="n"/>
      <c r="DJ136" s="224" t="n"/>
      <c r="DK136" s="224" t="n"/>
      <c r="DL136" s="224" t="n"/>
      <c r="DM136" s="224" t="n"/>
      <c r="DN136" s="224" t="n"/>
      <c r="DO136" s="224" t="n"/>
      <c r="DP136" s="224" t="n"/>
      <c r="DQ136" s="224" t="n"/>
      <c r="DR136" s="224" t="n"/>
      <c r="DS136" s="224" t="n"/>
    </row>
    <row r="137" hidden="1">
      <c r="B137" s="217">
        <f>+IF(B136&gt;=$C$14," ",(B136+1))</f>
        <v/>
      </c>
      <c r="C137" s="161">
        <f>+IF(B137=" ",0,C136)</f>
        <v/>
      </c>
      <c r="D137" s="161">
        <f>IF(B137=" ",0,-PPMT($F$13,B137,$C$14,$C$12))</f>
        <v/>
      </c>
      <c r="E137" s="161">
        <f>IF(B137=" ",0,-IPMT($F$13,B137,$C$14,$C$12))</f>
        <v/>
      </c>
      <c r="F137" s="223" t="n"/>
      <c r="G137" s="222" t="n"/>
      <c r="H137" s="217">
        <f>+IF(H136&gt;=$I$14," ",(H136+1))</f>
        <v/>
      </c>
      <c r="I137" s="161">
        <f>+IF(H137=" ",0,I136)</f>
        <v/>
      </c>
      <c r="J137" s="161">
        <f>IF(H137=" ",0,-PPMT($L$13,H137,$I$14,$I$12))</f>
        <v/>
      </c>
      <c r="K137" s="161">
        <f>IF(H137=" ",0,-IPMT($L$13,H137,$I$14,$I$12))</f>
        <v/>
      </c>
      <c r="L137" s="218" t="n"/>
      <c r="M137" s="186" t="n"/>
      <c r="AF137" s="161" t="n"/>
      <c r="AG137" s="161" t="n"/>
      <c r="CI137" s="224" t="n"/>
      <c r="CJ137" s="224" t="n"/>
      <c r="CK137" s="224" t="n"/>
      <c r="CL137" s="224" t="n"/>
      <c r="CM137" s="224" t="n"/>
      <c r="CN137" s="224" t="n"/>
      <c r="CO137" s="224" t="n"/>
      <c r="CP137" s="224" t="n"/>
      <c r="CQ137" s="224" t="n"/>
      <c r="CR137" s="224" t="n"/>
      <c r="CS137" s="224" t="n"/>
      <c r="CT137" s="224" t="n"/>
      <c r="CU137" s="224" t="n"/>
      <c r="CV137" s="224" t="n"/>
      <c r="CW137" s="224" t="n"/>
      <c r="CX137" s="224" t="n"/>
      <c r="CY137" s="224" t="n"/>
      <c r="CZ137" s="224" t="n"/>
      <c r="DA137" s="224" t="n"/>
      <c r="DB137" s="224" t="n"/>
      <c r="DC137" s="224" t="n"/>
      <c r="DD137" s="224" t="n"/>
      <c r="DE137" s="224" t="n"/>
      <c r="DF137" s="224" t="n"/>
      <c r="DG137" s="224" t="n"/>
      <c r="DH137" s="224" t="n"/>
      <c r="DI137" s="224" t="n"/>
      <c r="DJ137" s="224" t="n"/>
      <c r="DK137" s="224" t="n"/>
      <c r="DL137" s="224" t="n"/>
      <c r="DM137" s="224" t="n"/>
      <c r="DN137" s="224" t="n"/>
      <c r="DO137" s="224" t="n"/>
      <c r="DP137" s="224" t="n"/>
      <c r="DQ137" s="224" t="n"/>
      <c r="DR137" s="224" t="n"/>
      <c r="DS137" s="224" t="n"/>
    </row>
    <row r="138" hidden="1">
      <c r="B138" s="217">
        <f>+IF(B137&gt;=$C$14," ",(B137+1))</f>
        <v/>
      </c>
      <c r="C138" s="161">
        <f>+IF(B138=" ",0,C137)</f>
        <v/>
      </c>
      <c r="D138" s="161">
        <f>IF(B138=" ",0,-PPMT($F$13,B138,$C$14,$C$12))</f>
        <v/>
      </c>
      <c r="E138" s="161">
        <f>IF(B138=" ",0,-IPMT($F$13,B138,$C$14,$C$12))</f>
        <v/>
      </c>
      <c r="F138" s="223" t="n"/>
      <c r="G138" s="222" t="n"/>
      <c r="H138" s="217">
        <f>+IF(H137&gt;=$I$14," ",(H137+1))</f>
        <v/>
      </c>
      <c r="I138" s="161">
        <f>+IF(H138=" ",0,I137)</f>
        <v/>
      </c>
      <c r="J138" s="161">
        <f>IF(H138=" ",0,-PPMT($L$13,H138,$I$14,$I$12))</f>
        <v/>
      </c>
      <c r="K138" s="161">
        <f>IF(H138=" ",0,-IPMT($L$13,H138,$I$14,$I$12))</f>
        <v/>
      </c>
      <c r="L138" s="218" t="n"/>
      <c r="M138" s="186" t="n"/>
      <c r="AF138" s="161" t="n"/>
      <c r="AG138" s="161" t="n"/>
      <c r="CI138" s="224" t="n"/>
      <c r="CJ138" s="224" t="n"/>
      <c r="CK138" s="224" t="n"/>
      <c r="CL138" s="224" t="n"/>
      <c r="CM138" s="224" t="n"/>
      <c r="CN138" s="224" t="n"/>
      <c r="CO138" s="224" t="n"/>
      <c r="CP138" s="224" t="n"/>
      <c r="CQ138" s="224" t="n"/>
      <c r="CR138" s="224" t="n"/>
      <c r="CS138" s="224" t="n"/>
      <c r="CT138" s="224" t="n"/>
      <c r="CU138" s="224" t="n"/>
      <c r="CV138" s="224" t="n"/>
      <c r="CW138" s="224" t="n"/>
      <c r="CX138" s="224" t="n"/>
      <c r="CY138" s="224" t="n"/>
      <c r="CZ138" s="224" t="n"/>
      <c r="DA138" s="224" t="n"/>
      <c r="DB138" s="224" t="n"/>
      <c r="DC138" s="224" t="n"/>
      <c r="DD138" s="224" t="n"/>
      <c r="DE138" s="224" t="n"/>
      <c r="DF138" s="224" t="n"/>
      <c r="DG138" s="224" t="n"/>
      <c r="DH138" s="224" t="n"/>
      <c r="DI138" s="224" t="n"/>
      <c r="DJ138" s="224" t="n"/>
      <c r="DK138" s="224" t="n"/>
      <c r="DL138" s="224" t="n"/>
      <c r="DM138" s="224" t="n"/>
      <c r="DN138" s="224" t="n"/>
      <c r="DO138" s="224" t="n"/>
      <c r="DP138" s="224" t="n"/>
      <c r="DQ138" s="224" t="n"/>
      <c r="DR138" s="224" t="n"/>
      <c r="DS138" s="224" t="n"/>
    </row>
    <row r="139" hidden="1">
      <c r="B139" s="217">
        <f>+IF(B138&gt;=$C$14," ",(B138+1))</f>
        <v/>
      </c>
      <c r="C139" s="161">
        <f>+IF(B139=" ",0,C138)</f>
        <v/>
      </c>
      <c r="D139" s="161">
        <f>IF(B139=" ",0,-PPMT($F$13,B139,$C$14,$C$12))</f>
        <v/>
      </c>
      <c r="E139" s="161">
        <f>IF(B139=" ",0,-IPMT($F$13,B139,$C$14,$C$12))</f>
        <v/>
      </c>
      <c r="F139" s="223" t="n"/>
      <c r="G139" s="222" t="n"/>
      <c r="H139" s="217">
        <f>+IF(H138&gt;=$I$14," ",(H138+1))</f>
        <v/>
      </c>
      <c r="I139" s="161">
        <f>+IF(H139=" ",0,I138)</f>
        <v/>
      </c>
      <c r="J139" s="161">
        <f>IF(H139=" ",0,-PPMT($L$13,H139,$I$14,$I$12))</f>
        <v/>
      </c>
      <c r="K139" s="161">
        <f>IF(H139=" ",0,-IPMT($L$13,H139,$I$14,$I$12))</f>
        <v/>
      </c>
      <c r="L139" s="218" t="n"/>
      <c r="M139" s="186" t="n"/>
      <c r="AF139" s="161" t="n"/>
      <c r="AG139" s="161" t="n"/>
      <c r="CI139" s="224" t="n"/>
      <c r="CJ139" s="224" t="n"/>
      <c r="CK139" s="224" t="n"/>
      <c r="CL139" s="224" t="n"/>
      <c r="CM139" s="224" t="n"/>
      <c r="CN139" s="224" t="n"/>
      <c r="CO139" s="224" t="n"/>
      <c r="CP139" s="224" t="n"/>
      <c r="CQ139" s="224" t="n"/>
      <c r="CR139" s="224" t="n"/>
      <c r="CS139" s="224" t="n"/>
      <c r="CT139" s="224" t="n"/>
      <c r="CU139" s="224" t="n"/>
      <c r="CV139" s="224" t="n"/>
      <c r="CW139" s="224" t="n"/>
      <c r="CX139" s="224" t="n"/>
      <c r="CY139" s="224" t="n"/>
      <c r="CZ139" s="224" t="n"/>
      <c r="DA139" s="224" t="n"/>
      <c r="DB139" s="224" t="n"/>
      <c r="DC139" s="224" t="n"/>
      <c r="DD139" s="224" t="n"/>
      <c r="DE139" s="224" t="n"/>
      <c r="DF139" s="224" t="n"/>
      <c r="DG139" s="224" t="n"/>
      <c r="DH139" s="224" t="n"/>
      <c r="DI139" s="224" t="n"/>
      <c r="DJ139" s="224" t="n"/>
      <c r="DK139" s="224" t="n"/>
      <c r="DL139" s="224" t="n"/>
      <c r="DM139" s="224" t="n"/>
      <c r="DN139" s="224" t="n"/>
      <c r="DO139" s="224" t="n"/>
      <c r="DP139" s="224" t="n"/>
      <c r="DQ139" s="224" t="n"/>
      <c r="DR139" s="224" t="n"/>
      <c r="DS139" s="224" t="n"/>
    </row>
    <row r="140" hidden="1">
      <c r="B140" s="217">
        <f>+IF(B139&gt;=$C$14," ",(B139+1))</f>
        <v/>
      </c>
      <c r="C140" s="161">
        <f>+IF(B140=" ",0,C139)</f>
        <v/>
      </c>
      <c r="D140" s="161">
        <f>IF(B140=" ",0,-PPMT($F$13,B140,$C$14,$C$12))</f>
        <v/>
      </c>
      <c r="E140" s="161">
        <f>IF(B140=" ",0,-IPMT($F$13,B140,$C$14,$C$12))</f>
        <v/>
      </c>
      <c r="F140" s="223" t="n"/>
      <c r="G140" s="222" t="n"/>
      <c r="H140" s="217">
        <f>+IF(H139&gt;=$I$14," ",(H139+1))</f>
        <v/>
      </c>
      <c r="I140" s="161">
        <f>+IF(H140=" ",0,I139)</f>
        <v/>
      </c>
      <c r="J140" s="161">
        <f>IF(H140=" ",0,-PPMT($L$13,H140,$I$14,$I$12))</f>
        <v/>
      </c>
      <c r="K140" s="161">
        <f>IF(H140=" ",0,-IPMT($L$13,H140,$I$14,$I$12))</f>
        <v/>
      </c>
      <c r="L140" s="218" t="n"/>
      <c r="M140" s="186" t="n"/>
      <c r="AF140" s="161" t="n"/>
      <c r="AG140" s="161" t="n"/>
      <c r="CI140" s="224" t="n"/>
      <c r="CJ140" s="224" t="n"/>
      <c r="CK140" s="224" t="n"/>
      <c r="CL140" s="224" t="n"/>
      <c r="CM140" s="224" t="n"/>
      <c r="CN140" s="224" t="n"/>
      <c r="CO140" s="224" t="n"/>
      <c r="CP140" s="224" t="n"/>
      <c r="CQ140" s="224" t="n"/>
      <c r="CR140" s="224" t="n"/>
      <c r="CS140" s="224" t="n"/>
      <c r="CT140" s="224" t="n"/>
      <c r="CU140" s="224" t="n"/>
      <c r="CV140" s="224" t="n"/>
      <c r="CW140" s="224" t="n"/>
      <c r="CX140" s="224" t="n"/>
      <c r="CY140" s="224" t="n"/>
      <c r="CZ140" s="224" t="n"/>
      <c r="DA140" s="224" t="n"/>
      <c r="DB140" s="224" t="n"/>
      <c r="DC140" s="224" t="n"/>
      <c r="DD140" s="224" t="n"/>
      <c r="DE140" s="224" t="n"/>
      <c r="DF140" s="224" t="n"/>
      <c r="DG140" s="224" t="n"/>
      <c r="DH140" s="224" t="n"/>
      <c r="DI140" s="224" t="n"/>
      <c r="DJ140" s="224" t="n"/>
      <c r="DK140" s="224" t="n"/>
      <c r="DL140" s="224" t="n"/>
      <c r="DM140" s="224" t="n"/>
      <c r="DN140" s="224" t="n"/>
      <c r="DO140" s="224" t="n"/>
      <c r="DP140" s="224" t="n"/>
      <c r="DQ140" s="224" t="n"/>
      <c r="DR140" s="224" t="n"/>
      <c r="DS140" s="224" t="n"/>
    </row>
    <row r="141" hidden="1">
      <c r="B141" s="217">
        <f>+IF(B140&gt;=$C$14," ",(B140+1))</f>
        <v/>
      </c>
      <c r="C141" s="161">
        <f>+IF(B141=" ",0,C140)</f>
        <v/>
      </c>
      <c r="D141" s="161">
        <f>IF(B141=" ",0,-PPMT($F$13,B141,$C$14,$C$12))</f>
        <v/>
      </c>
      <c r="E141" s="161">
        <f>IF(B141=" ",0,-IPMT($F$13,B141,$C$14,$C$12))</f>
        <v/>
      </c>
      <c r="F141" s="223" t="n"/>
      <c r="G141" s="222" t="n"/>
      <c r="H141" s="217">
        <f>+IF(H140&gt;=$I$14," ",(H140+1))</f>
        <v/>
      </c>
      <c r="I141" s="161">
        <f>+IF(H141=" ",0,I140)</f>
        <v/>
      </c>
      <c r="J141" s="161">
        <f>IF(H141=" ",0,-PPMT($L$13,H141,$I$14,$I$12))</f>
        <v/>
      </c>
      <c r="K141" s="161">
        <f>IF(H141=" ",0,-IPMT($L$13,H141,$I$14,$I$12))</f>
        <v/>
      </c>
      <c r="L141" s="218" t="n"/>
      <c r="M141" s="186" t="n"/>
      <c r="AF141" s="161" t="n"/>
      <c r="AG141" s="161" t="n"/>
      <c r="CI141" s="224" t="n"/>
      <c r="CJ141" s="224" t="n"/>
      <c r="CK141" s="224" t="n"/>
      <c r="CL141" s="224" t="n"/>
      <c r="CM141" s="224" t="n"/>
      <c r="CN141" s="224" t="n"/>
      <c r="CO141" s="224" t="n"/>
      <c r="CP141" s="224" t="n"/>
      <c r="CQ141" s="224" t="n"/>
      <c r="CR141" s="224" t="n"/>
      <c r="CS141" s="224" t="n"/>
      <c r="CT141" s="224" t="n"/>
      <c r="CU141" s="224" t="n"/>
      <c r="CV141" s="224" t="n"/>
      <c r="CW141" s="224" t="n"/>
      <c r="CX141" s="224" t="n"/>
      <c r="CY141" s="224" t="n"/>
      <c r="CZ141" s="224" t="n"/>
      <c r="DA141" s="224" t="n"/>
      <c r="DB141" s="224" t="n"/>
      <c r="DC141" s="224" t="n"/>
      <c r="DD141" s="224" t="n"/>
      <c r="DE141" s="224" t="n"/>
      <c r="DF141" s="224" t="n"/>
      <c r="DG141" s="224" t="n"/>
      <c r="DH141" s="224" t="n"/>
      <c r="DI141" s="224" t="n"/>
      <c r="DJ141" s="224" t="n"/>
      <c r="DK141" s="224" t="n"/>
      <c r="DL141" s="224" t="n"/>
      <c r="DM141" s="224" t="n"/>
      <c r="DN141" s="224" t="n"/>
      <c r="DO141" s="224" t="n"/>
      <c r="DP141" s="224" t="n"/>
      <c r="DQ141" s="224" t="n"/>
      <c r="DR141" s="224" t="n"/>
      <c r="DS141" s="224" t="n"/>
    </row>
    <row r="142" hidden="1">
      <c r="B142" s="217">
        <f>+IF(B141&gt;=$C$14," ",(B141+1))</f>
        <v/>
      </c>
      <c r="C142" s="161">
        <f>+IF(B142=" ",0,C141)</f>
        <v/>
      </c>
      <c r="D142" s="161">
        <f>IF(B142=" ",0,-PPMT($F$13,B142,$C$14,$C$12))</f>
        <v/>
      </c>
      <c r="E142" s="161">
        <f>IF(B142=" ",0,-IPMT($F$13,B142,$C$14,$C$12))</f>
        <v/>
      </c>
      <c r="F142" s="223" t="n"/>
      <c r="G142" s="222" t="n"/>
      <c r="H142" s="217">
        <f>+IF(H141&gt;=$I$14," ",(H141+1))</f>
        <v/>
      </c>
      <c r="I142" s="161">
        <f>+IF(H142=" ",0,I141)</f>
        <v/>
      </c>
      <c r="J142" s="161">
        <f>IF(H142=" ",0,-PPMT($L$13,H142,$I$14,$I$12))</f>
        <v/>
      </c>
      <c r="K142" s="161">
        <f>IF(H142=" ",0,-IPMT($L$13,H142,$I$14,$I$12))</f>
        <v/>
      </c>
      <c r="L142" s="218" t="n"/>
      <c r="M142" s="186" t="n"/>
      <c r="AF142" s="161" t="n"/>
      <c r="AG142" s="161" t="n"/>
      <c r="CI142" s="224" t="n"/>
      <c r="CJ142" s="224" t="n"/>
      <c r="CK142" s="224" t="n"/>
      <c r="CL142" s="224" t="n"/>
      <c r="CM142" s="224" t="n"/>
      <c r="CN142" s="224" t="n"/>
      <c r="CO142" s="224" t="n"/>
      <c r="CP142" s="224" t="n"/>
      <c r="CQ142" s="224" t="n"/>
      <c r="CR142" s="224" t="n"/>
      <c r="CS142" s="224" t="n"/>
      <c r="CT142" s="224" t="n"/>
      <c r="CU142" s="224" t="n"/>
      <c r="CV142" s="224" t="n"/>
      <c r="CW142" s="224" t="n"/>
      <c r="CX142" s="224" t="n"/>
      <c r="CY142" s="224" t="n"/>
      <c r="CZ142" s="224" t="n"/>
      <c r="DA142" s="224" t="n"/>
      <c r="DB142" s="224" t="n"/>
      <c r="DC142" s="224" t="n"/>
      <c r="DD142" s="224" t="n"/>
      <c r="DE142" s="224" t="n"/>
      <c r="DF142" s="224" t="n"/>
      <c r="DG142" s="224" t="n"/>
      <c r="DH142" s="224" t="n"/>
      <c r="DI142" s="224" t="n"/>
      <c r="DJ142" s="224" t="n"/>
      <c r="DK142" s="224" t="n"/>
      <c r="DL142" s="224" t="n"/>
      <c r="DM142" s="224" t="n"/>
      <c r="DN142" s="224" t="n"/>
      <c r="DO142" s="224" t="n"/>
      <c r="DP142" s="224" t="n"/>
      <c r="DQ142" s="224" t="n"/>
      <c r="DR142" s="224" t="n"/>
      <c r="DS142" s="224" t="n"/>
    </row>
    <row r="143" hidden="1">
      <c r="B143" s="217">
        <f>+IF(B142&gt;=$C$14," ",(B142+1))</f>
        <v/>
      </c>
      <c r="C143" s="161">
        <f>+IF(B143=" ",0,C142)</f>
        <v/>
      </c>
      <c r="D143" s="161">
        <f>IF(B143=" ",0,-PPMT($F$13,B143,$C$14,$C$12))</f>
        <v/>
      </c>
      <c r="E143" s="161">
        <f>IF(B143=" ",0,-IPMT($F$13,B143,$C$14,$C$12))</f>
        <v/>
      </c>
      <c r="F143" s="223" t="n"/>
      <c r="G143" s="222" t="n"/>
      <c r="H143" s="217">
        <f>+IF(H142&gt;=$I$14," ",(H142+1))</f>
        <v/>
      </c>
      <c r="I143" s="161">
        <f>+IF(H143=" ",0,I142)</f>
        <v/>
      </c>
      <c r="J143" s="161">
        <f>IF(H143=" ",0,-PPMT($L$13,H143,$I$14,$I$12))</f>
        <v/>
      </c>
      <c r="K143" s="161">
        <f>IF(H143=" ",0,-IPMT($L$13,H143,$I$14,$I$12))</f>
        <v/>
      </c>
      <c r="L143" s="218" t="n"/>
      <c r="M143" s="186" t="n"/>
      <c r="AF143" s="161" t="n"/>
      <c r="AG143" s="161" t="n"/>
      <c r="CI143" s="224" t="n"/>
      <c r="CJ143" s="224" t="n"/>
      <c r="CK143" s="224" t="n"/>
      <c r="CL143" s="224" t="n"/>
      <c r="CM143" s="224" t="n"/>
      <c r="CN143" s="224" t="n"/>
      <c r="CO143" s="224" t="n"/>
      <c r="CP143" s="224" t="n"/>
      <c r="CQ143" s="224" t="n"/>
      <c r="CR143" s="224" t="n"/>
      <c r="CS143" s="224" t="n"/>
      <c r="CT143" s="224" t="n"/>
      <c r="CU143" s="224" t="n"/>
      <c r="CV143" s="224" t="n"/>
      <c r="CW143" s="224" t="n"/>
      <c r="CX143" s="224" t="n"/>
      <c r="CY143" s="224" t="n"/>
      <c r="CZ143" s="224" t="n"/>
      <c r="DA143" s="224" t="n"/>
      <c r="DB143" s="224" t="n"/>
      <c r="DC143" s="224" t="n"/>
      <c r="DD143" s="224" t="n"/>
      <c r="DE143" s="224" t="n"/>
      <c r="DF143" s="224" t="n"/>
      <c r="DG143" s="224" t="n"/>
      <c r="DH143" s="224" t="n"/>
      <c r="DI143" s="224" t="n"/>
      <c r="DJ143" s="224" t="n"/>
      <c r="DK143" s="224" t="n"/>
      <c r="DL143" s="224" t="n"/>
      <c r="DM143" s="224" t="n"/>
      <c r="DN143" s="224" t="n"/>
      <c r="DO143" s="224" t="n"/>
      <c r="DP143" s="224" t="n"/>
      <c r="DQ143" s="224" t="n"/>
      <c r="DR143" s="224" t="n"/>
      <c r="DS143" s="224" t="n"/>
    </row>
    <row r="144" hidden="1">
      <c r="B144" s="217">
        <f>+IF(B143&gt;=$C$14," ",(B143+1))</f>
        <v/>
      </c>
      <c r="C144" s="161">
        <f>+IF(B144=" ",0,C143)</f>
        <v/>
      </c>
      <c r="D144" s="161">
        <f>IF(B144=" ",0,-PPMT($F$13,B144,$C$14,$C$12))</f>
        <v/>
      </c>
      <c r="E144" s="161">
        <f>IF(B144=" ",0,-IPMT($F$13,B144,$C$14,$C$12))</f>
        <v/>
      </c>
      <c r="F144" s="223" t="n"/>
      <c r="G144" s="222" t="n"/>
      <c r="H144" s="217">
        <f>+IF(H143&gt;=$I$14," ",(H143+1))</f>
        <v/>
      </c>
      <c r="I144" s="161">
        <f>+IF(H144=" ",0,I143)</f>
        <v/>
      </c>
      <c r="J144" s="161">
        <f>IF(H144=" ",0,-PPMT($L$13,H144,$I$14,$I$12))</f>
        <v/>
      </c>
      <c r="K144" s="161">
        <f>IF(H144=" ",0,-IPMT($L$13,H144,$I$14,$I$12))</f>
        <v/>
      </c>
      <c r="L144" s="218" t="n"/>
      <c r="M144" s="186" t="n"/>
      <c r="AF144" s="161" t="n"/>
      <c r="AG144" s="161" t="n"/>
      <c r="CI144" s="224" t="n"/>
      <c r="CJ144" s="224" t="n"/>
      <c r="CK144" s="224" t="n"/>
      <c r="CL144" s="224" t="n"/>
      <c r="CM144" s="224" t="n"/>
      <c r="CN144" s="224" t="n"/>
      <c r="CO144" s="224" t="n"/>
      <c r="CP144" s="224" t="n"/>
      <c r="CQ144" s="224" t="n"/>
      <c r="CR144" s="224" t="n"/>
      <c r="CS144" s="224" t="n"/>
      <c r="CT144" s="224" t="n"/>
      <c r="CU144" s="224" t="n"/>
      <c r="CV144" s="224" t="n"/>
      <c r="CW144" s="224" t="n"/>
      <c r="CX144" s="224" t="n"/>
      <c r="CY144" s="224" t="n"/>
      <c r="CZ144" s="224" t="n"/>
      <c r="DA144" s="224" t="n"/>
      <c r="DB144" s="224" t="n"/>
      <c r="DC144" s="224" t="n"/>
      <c r="DD144" s="224" t="n"/>
      <c r="DE144" s="224" t="n"/>
      <c r="DF144" s="224" t="n"/>
      <c r="DG144" s="224" t="n"/>
      <c r="DH144" s="224" t="n"/>
      <c r="DI144" s="224" t="n"/>
      <c r="DJ144" s="224" t="n"/>
      <c r="DK144" s="224" t="n"/>
      <c r="DL144" s="224" t="n"/>
      <c r="DM144" s="224" t="n"/>
      <c r="DN144" s="224" t="n"/>
      <c r="DO144" s="224" t="n"/>
      <c r="DP144" s="224" t="n"/>
      <c r="DQ144" s="224" t="n"/>
      <c r="DR144" s="224" t="n"/>
      <c r="DS144" s="224" t="n"/>
    </row>
    <row r="145" hidden="1">
      <c r="B145" s="217">
        <f>+IF(B144&gt;=$C$14," ",(B144+1))</f>
        <v/>
      </c>
      <c r="C145" s="161">
        <f>+IF(B145=" ",0,C144)</f>
        <v/>
      </c>
      <c r="D145" s="161">
        <f>IF(B145=" ",0,-PPMT($F$13,B145,$C$14,$C$12))</f>
        <v/>
      </c>
      <c r="E145" s="161">
        <f>IF(B145=" ",0,-IPMT($F$13,B145,$C$14,$C$12))</f>
        <v/>
      </c>
      <c r="F145" s="223" t="n"/>
      <c r="G145" s="222" t="n"/>
      <c r="H145" s="217">
        <f>+IF(H144&gt;=$I$14," ",(H144+1))</f>
        <v/>
      </c>
      <c r="I145" s="161">
        <f>+IF(H145=" ",0,I144)</f>
        <v/>
      </c>
      <c r="J145" s="161">
        <f>IF(H145=" ",0,-PPMT($L$13,H145,$I$14,$I$12))</f>
        <v/>
      </c>
      <c r="K145" s="161">
        <f>IF(H145=" ",0,-IPMT($L$13,H145,$I$14,$I$12))</f>
        <v/>
      </c>
      <c r="L145" s="218" t="n"/>
      <c r="M145" s="186" t="n"/>
      <c r="AF145" s="161" t="n"/>
      <c r="AG145" s="161" t="n"/>
      <c r="CI145" s="224" t="n"/>
      <c r="CJ145" s="224" t="n"/>
      <c r="CK145" s="224" t="n"/>
      <c r="CL145" s="224" t="n"/>
      <c r="CM145" s="224" t="n"/>
      <c r="CN145" s="224" t="n"/>
      <c r="CO145" s="224" t="n"/>
      <c r="CP145" s="224" t="n"/>
      <c r="CQ145" s="224" t="n"/>
      <c r="CR145" s="224" t="n"/>
      <c r="CS145" s="224" t="n"/>
      <c r="CT145" s="224" t="n"/>
      <c r="CU145" s="224" t="n"/>
      <c r="CV145" s="224" t="n"/>
      <c r="CW145" s="224" t="n"/>
      <c r="CX145" s="224" t="n"/>
      <c r="CY145" s="224" t="n"/>
      <c r="CZ145" s="224" t="n"/>
      <c r="DA145" s="224" t="n"/>
      <c r="DB145" s="224" t="n"/>
      <c r="DC145" s="224" t="n"/>
      <c r="DD145" s="224" t="n"/>
      <c r="DE145" s="224" t="n"/>
      <c r="DF145" s="224" t="n"/>
      <c r="DG145" s="224" t="n"/>
      <c r="DH145" s="224" t="n"/>
      <c r="DI145" s="224" t="n"/>
      <c r="DJ145" s="224" t="n"/>
      <c r="DK145" s="224" t="n"/>
      <c r="DL145" s="224" t="n"/>
      <c r="DM145" s="224" t="n"/>
      <c r="DN145" s="224" t="n"/>
      <c r="DO145" s="224" t="n"/>
      <c r="DP145" s="224" t="n"/>
      <c r="DQ145" s="224" t="n"/>
      <c r="DR145" s="224" t="n"/>
      <c r="DS145" s="224" t="n"/>
    </row>
    <row r="146" hidden="1">
      <c r="B146" s="217">
        <f>+IF(B145&gt;=$C$14," ",(B145+1))</f>
        <v/>
      </c>
      <c r="C146" s="161">
        <f>+IF(B146=" ",0,C145)</f>
        <v/>
      </c>
      <c r="D146" s="161">
        <f>IF(B146=" ",0,-PPMT($F$13,B146,$C$14,$C$12))</f>
        <v/>
      </c>
      <c r="E146" s="161">
        <f>IF(B146=" ",0,-IPMT($F$13,B146,$C$14,$C$12))</f>
        <v/>
      </c>
      <c r="F146" s="223" t="n"/>
      <c r="G146" s="222" t="n"/>
      <c r="H146" s="217">
        <f>+IF(H145&gt;=$I$14," ",(H145+1))</f>
        <v/>
      </c>
      <c r="I146" s="161">
        <f>+IF(H146=" ",0,I145)</f>
        <v/>
      </c>
      <c r="J146" s="161">
        <f>IF(H146=" ",0,-PPMT($L$13,H146,$I$14,$I$12))</f>
        <v/>
      </c>
      <c r="K146" s="161">
        <f>IF(H146=" ",0,-IPMT($L$13,H146,$I$14,$I$12))</f>
        <v/>
      </c>
      <c r="L146" s="218" t="n"/>
      <c r="M146" s="186" t="n"/>
      <c r="AF146" s="161" t="n"/>
      <c r="AG146" s="161" t="n"/>
      <c r="CI146" s="224" t="n"/>
      <c r="CJ146" s="224" t="n"/>
      <c r="CK146" s="224" t="n"/>
      <c r="CL146" s="224" t="n"/>
      <c r="CM146" s="224" t="n"/>
      <c r="CN146" s="224" t="n"/>
      <c r="CO146" s="224" t="n"/>
      <c r="CP146" s="224" t="n"/>
      <c r="CQ146" s="224" t="n"/>
      <c r="CR146" s="224" t="n"/>
      <c r="CS146" s="224" t="n"/>
      <c r="CT146" s="224" t="n"/>
      <c r="CU146" s="224" t="n"/>
      <c r="CV146" s="224" t="n"/>
      <c r="CW146" s="224" t="n"/>
      <c r="CX146" s="224" t="n"/>
      <c r="CY146" s="224" t="n"/>
      <c r="CZ146" s="224" t="n"/>
      <c r="DA146" s="224" t="n"/>
      <c r="DB146" s="224" t="n"/>
      <c r="DC146" s="224" t="n"/>
      <c r="DD146" s="224" t="n"/>
      <c r="DE146" s="224" t="n"/>
      <c r="DF146" s="224" t="n"/>
      <c r="DG146" s="224" t="n"/>
      <c r="DH146" s="224" t="n"/>
      <c r="DI146" s="224" t="n"/>
      <c r="DJ146" s="224" t="n"/>
      <c r="DK146" s="224" t="n"/>
      <c r="DL146" s="224" t="n"/>
      <c r="DM146" s="224" t="n"/>
      <c r="DN146" s="224" t="n"/>
      <c r="DO146" s="224" t="n"/>
      <c r="DP146" s="224" t="n"/>
      <c r="DQ146" s="224" t="n"/>
      <c r="DR146" s="224" t="n"/>
      <c r="DS146" s="224" t="n"/>
    </row>
    <row r="147" hidden="1">
      <c r="B147" s="217">
        <f>+IF(B146&gt;=$C$14," ",(B146+1))</f>
        <v/>
      </c>
      <c r="C147" s="161">
        <f>+IF(B147=" ",0,C146)</f>
        <v/>
      </c>
      <c r="D147" s="161">
        <f>IF(B147=" ",0,-PPMT($F$13,B147,$C$14,$C$12))</f>
        <v/>
      </c>
      <c r="E147" s="161">
        <f>IF(B147=" ",0,-IPMT($F$13,B147,$C$14,$C$12))</f>
        <v/>
      </c>
      <c r="F147" s="223" t="n"/>
      <c r="G147" s="222" t="n"/>
      <c r="H147" s="217">
        <f>+IF(H146&gt;=$I$14," ",(H146+1))</f>
        <v/>
      </c>
      <c r="I147" s="161">
        <f>+IF(H147=" ",0,I146)</f>
        <v/>
      </c>
      <c r="J147" s="161">
        <f>IF(H147=" ",0,-PPMT($L$13,H147,$I$14,$I$12))</f>
        <v/>
      </c>
      <c r="K147" s="161">
        <f>IF(H147=" ",0,-IPMT($L$13,H147,$I$14,$I$12))</f>
        <v/>
      </c>
      <c r="L147" s="218" t="n"/>
      <c r="M147" s="186" t="n"/>
      <c r="AF147" s="161" t="n"/>
      <c r="AG147" s="161" t="n"/>
      <c r="CI147" s="224" t="n"/>
      <c r="CJ147" s="224" t="n"/>
      <c r="CK147" s="224" t="n"/>
      <c r="CL147" s="224" t="n"/>
      <c r="CM147" s="224" t="n"/>
      <c r="CN147" s="224" t="n"/>
      <c r="CO147" s="224" t="n"/>
      <c r="CP147" s="224" t="n"/>
      <c r="CQ147" s="224" t="n"/>
      <c r="CR147" s="224" t="n"/>
      <c r="CS147" s="224" t="n"/>
      <c r="CT147" s="224" t="n"/>
      <c r="CU147" s="224" t="n"/>
      <c r="CV147" s="224" t="n"/>
      <c r="CW147" s="224" t="n"/>
      <c r="CX147" s="224" t="n"/>
      <c r="CY147" s="224" t="n"/>
      <c r="CZ147" s="224" t="n"/>
      <c r="DA147" s="224" t="n"/>
      <c r="DB147" s="224" t="n"/>
      <c r="DC147" s="224" t="n"/>
      <c r="DD147" s="224" t="n"/>
      <c r="DE147" s="224" t="n"/>
      <c r="DF147" s="224" t="n"/>
      <c r="DG147" s="224" t="n"/>
      <c r="DH147" s="224" t="n"/>
      <c r="DI147" s="224" t="n"/>
      <c r="DJ147" s="224" t="n"/>
      <c r="DK147" s="224" t="n"/>
      <c r="DL147" s="224" t="n"/>
      <c r="DM147" s="224" t="n"/>
      <c r="DN147" s="224" t="n"/>
      <c r="DO147" s="224" t="n"/>
      <c r="DP147" s="224" t="n"/>
      <c r="DQ147" s="224" t="n"/>
      <c r="DR147" s="224" t="n"/>
      <c r="DS147" s="224" t="n"/>
    </row>
    <row r="148" hidden="1">
      <c r="B148" s="217">
        <f>+IF(B147&gt;=$C$14," ",(B147+1))</f>
        <v/>
      </c>
      <c r="C148" s="161">
        <f>+IF(B148=" ",0,C147)</f>
        <v/>
      </c>
      <c r="D148" s="161">
        <f>IF(B148=" ",0,-PPMT($F$13,B148,$C$14,$C$12))</f>
        <v/>
      </c>
      <c r="E148" s="161">
        <f>IF(B148=" ",0,-IPMT($F$13,B148,$C$14,$C$12))</f>
        <v/>
      </c>
      <c r="F148" s="223" t="n"/>
      <c r="G148" s="222" t="n"/>
      <c r="H148" s="217">
        <f>+IF(H147&gt;=$I$14," ",(H147+1))</f>
        <v/>
      </c>
      <c r="I148" s="161">
        <f>+IF(H148=" ",0,I147)</f>
        <v/>
      </c>
      <c r="J148" s="161">
        <f>IF(H148=" ",0,-PPMT($L$13,H148,$I$14,$I$12))</f>
        <v/>
      </c>
      <c r="K148" s="161">
        <f>IF(H148=" ",0,-IPMT($L$13,H148,$I$14,$I$12))</f>
        <v/>
      </c>
      <c r="L148" s="218" t="n"/>
      <c r="M148" s="186" t="n"/>
      <c r="AF148" s="161" t="n"/>
      <c r="AG148" s="161" t="n"/>
      <c r="CI148" s="224" t="n"/>
      <c r="CJ148" s="224" t="n"/>
      <c r="CK148" s="224" t="n"/>
      <c r="CL148" s="224" t="n"/>
      <c r="CM148" s="224" t="n"/>
      <c r="CN148" s="224" t="n"/>
      <c r="CO148" s="224" t="n"/>
      <c r="CP148" s="224" t="n"/>
      <c r="CQ148" s="224" t="n"/>
      <c r="CR148" s="224" t="n"/>
      <c r="CS148" s="224" t="n"/>
      <c r="CT148" s="224" t="n"/>
      <c r="CU148" s="224" t="n"/>
      <c r="CV148" s="224" t="n"/>
      <c r="CW148" s="224" t="n"/>
      <c r="CX148" s="224" t="n"/>
      <c r="CY148" s="224" t="n"/>
      <c r="CZ148" s="224" t="n"/>
      <c r="DA148" s="224" t="n"/>
      <c r="DB148" s="224" t="n"/>
      <c r="DC148" s="224" t="n"/>
      <c r="DD148" s="224" t="n"/>
      <c r="DE148" s="224" t="n"/>
      <c r="DF148" s="224" t="n"/>
      <c r="DG148" s="224" t="n"/>
      <c r="DH148" s="224" t="n"/>
      <c r="DI148" s="224" t="n"/>
      <c r="DJ148" s="224" t="n"/>
      <c r="DK148" s="224" t="n"/>
      <c r="DL148" s="224" t="n"/>
      <c r="DM148" s="224" t="n"/>
      <c r="DN148" s="224" t="n"/>
      <c r="DO148" s="224" t="n"/>
      <c r="DP148" s="224" t="n"/>
      <c r="DQ148" s="224" t="n"/>
      <c r="DR148" s="224" t="n"/>
      <c r="DS148" s="224" t="n"/>
    </row>
    <row r="149" hidden="1">
      <c r="B149" s="217">
        <f>+IF(B148&gt;=$C$14," ",(B148+1))</f>
        <v/>
      </c>
      <c r="C149" s="161">
        <f>+IF(B149=" ",0,C148)</f>
        <v/>
      </c>
      <c r="D149" s="161">
        <f>IF(B149=" ",0,-PPMT($F$13,B149,$C$14,$C$12))</f>
        <v/>
      </c>
      <c r="E149" s="161">
        <f>IF(B149=" ",0,-IPMT($F$13,B149,$C$14,$C$12))</f>
        <v/>
      </c>
      <c r="F149" s="223" t="n"/>
      <c r="G149" s="222" t="n"/>
      <c r="H149" s="217">
        <f>+IF(H148&gt;=$I$14," ",(H148+1))</f>
        <v/>
      </c>
      <c r="I149" s="161">
        <f>+IF(H149=" ",0,I148)</f>
        <v/>
      </c>
      <c r="J149" s="161">
        <f>IF(H149=" ",0,-PPMT($L$13,H149,$I$14,$I$12))</f>
        <v/>
      </c>
      <c r="K149" s="161">
        <f>IF(H149=" ",0,-IPMT($L$13,H149,$I$14,$I$12))</f>
        <v/>
      </c>
      <c r="L149" s="218" t="n"/>
      <c r="M149" s="186" t="n"/>
      <c r="AF149" s="161" t="n"/>
      <c r="AG149" s="161" t="n"/>
      <c r="CI149" s="224" t="n"/>
      <c r="CJ149" s="224" t="n"/>
      <c r="CK149" s="224" t="n"/>
      <c r="CL149" s="224" t="n"/>
      <c r="CM149" s="224" t="n"/>
      <c r="CN149" s="224" t="n"/>
      <c r="CO149" s="224" t="n"/>
      <c r="CP149" s="224" t="n"/>
      <c r="CQ149" s="224" t="n"/>
      <c r="CR149" s="224" t="n"/>
      <c r="CS149" s="224" t="n"/>
      <c r="CT149" s="224" t="n"/>
      <c r="CU149" s="224" t="n"/>
      <c r="CV149" s="224" t="n"/>
      <c r="CW149" s="224" t="n"/>
      <c r="CX149" s="224" t="n"/>
      <c r="CY149" s="224" t="n"/>
      <c r="CZ149" s="224" t="n"/>
      <c r="DA149" s="224" t="n"/>
      <c r="DB149" s="224" t="n"/>
      <c r="DC149" s="224" t="n"/>
      <c r="DD149" s="224" t="n"/>
      <c r="DE149" s="224" t="n"/>
      <c r="DF149" s="224" t="n"/>
      <c r="DG149" s="224" t="n"/>
      <c r="DH149" s="224" t="n"/>
      <c r="DI149" s="224" t="n"/>
      <c r="DJ149" s="224" t="n"/>
      <c r="DK149" s="224" t="n"/>
      <c r="DL149" s="224" t="n"/>
      <c r="DM149" s="224" t="n"/>
      <c r="DN149" s="224" t="n"/>
      <c r="DO149" s="224" t="n"/>
      <c r="DP149" s="224" t="n"/>
      <c r="DQ149" s="224" t="n"/>
      <c r="DR149" s="224" t="n"/>
      <c r="DS149" s="224" t="n"/>
    </row>
    <row r="150" hidden="1">
      <c r="B150" s="217">
        <f>+IF(B149&gt;=$C$14," ",(B149+1))</f>
        <v/>
      </c>
      <c r="C150" s="161">
        <f>+IF(B150=" ",0,C149)</f>
        <v/>
      </c>
      <c r="D150" s="161">
        <f>IF(B150=" ",0,-PPMT($F$13,B150,$C$14,$C$12))</f>
        <v/>
      </c>
      <c r="E150" s="161">
        <f>IF(B150=" ",0,-IPMT($F$13,B150,$C$14,$C$12))</f>
        <v/>
      </c>
      <c r="F150" s="223" t="n"/>
      <c r="G150" s="222" t="n"/>
      <c r="H150" s="217">
        <f>+IF(H149&gt;=$I$14," ",(H149+1))</f>
        <v/>
      </c>
      <c r="I150" s="161">
        <f>+IF(H150=" ",0,I149)</f>
        <v/>
      </c>
      <c r="J150" s="161">
        <f>IF(H150=" ",0,-PPMT($L$13,H150,$I$14,$I$12))</f>
        <v/>
      </c>
      <c r="K150" s="161">
        <f>IF(H150=" ",0,-IPMT($L$13,H150,$I$14,$I$12))</f>
        <v/>
      </c>
      <c r="L150" s="218" t="n"/>
      <c r="M150" s="186" t="n"/>
      <c r="AF150" s="161" t="n"/>
      <c r="AG150" s="161" t="n"/>
      <c r="CI150" s="224" t="n"/>
      <c r="CJ150" s="224" t="n"/>
      <c r="CK150" s="224" t="n"/>
      <c r="CL150" s="224" t="n"/>
      <c r="CM150" s="224" t="n"/>
      <c r="CN150" s="224" t="n"/>
      <c r="CO150" s="224" t="n"/>
      <c r="CP150" s="224" t="n"/>
      <c r="CQ150" s="224" t="n"/>
      <c r="CR150" s="224" t="n"/>
      <c r="CS150" s="224" t="n"/>
      <c r="CT150" s="224" t="n"/>
      <c r="CU150" s="224" t="n"/>
      <c r="CV150" s="224" t="n"/>
      <c r="CW150" s="224" t="n"/>
      <c r="CX150" s="224" t="n"/>
      <c r="CY150" s="224" t="n"/>
      <c r="CZ150" s="224" t="n"/>
      <c r="DA150" s="224" t="n"/>
      <c r="DB150" s="224" t="n"/>
      <c r="DC150" s="224" t="n"/>
      <c r="DD150" s="224" t="n"/>
      <c r="DE150" s="224" t="n"/>
      <c r="DF150" s="224" t="n"/>
      <c r="DG150" s="224" t="n"/>
      <c r="DH150" s="224" t="n"/>
      <c r="DI150" s="224" t="n"/>
      <c r="DJ150" s="224" t="n"/>
      <c r="DK150" s="224" t="n"/>
      <c r="DL150" s="224" t="n"/>
      <c r="DM150" s="224" t="n"/>
      <c r="DN150" s="224" t="n"/>
      <c r="DO150" s="224" t="n"/>
      <c r="DP150" s="224" t="n"/>
      <c r="DQ150" s="224" t="n"/>
      <c r="DR150" s="224" t="n"/>
      <c r="DS150" s="224" t="n"/>
    </row>
    <row r="151" hidden="1">
      <c r="B151" s="217">
        <f>+IF(B150&gt;=$C$14," ",(B150+1))</f>
        <v/>
      </c>
      <c r="C151" s="161">
        <f>+IF(B151=" ",0,C150)</f>
        <v/>
      </c>
      <c r="D151" s="161">
        <f>IF(B151=" ",0,-PPMT($F$13,B151,$C$14,$C$12))</f>
        <v/>
      </c>
      <c r="E151" s="161">
        <f>IF(B151=" ",0,-IPMT($F$13,B151,$C$14,$C$12))</f>
        <v/>
      </c>
      <c r="F151" s="223" t="n"/>
      <c r="G151" s="222" t="n"/>
      <c r="H151" s="217">
        <f>+IF(H150&gt;=$I$14," ",(H150+1))</f>
        <v/>
      </c>
      <c r="I151" s="161">
        <f>+IF(H151=" ",0,I150)</f>
        <v/>
      </c>
      <c r="J151" s="161">
        <f>IF(H151=" ",0,-PPMT($L$13,H151,$I$14,$I$12))</f>
        <v/>
      </c>
      <c r="K151" s="161">
        <f>IF(H151=" ",0,-IPMT($L$13,H151,$I$14,$I$12))</f>
        <v/>
      </c>
      <c r="L151" s="218" t="n"/>
      <c r="M151" s="186" t="n"/>
      <c r="AF151" s="161" t="n"/>
      <c r="AG151" s="161" t="n"/>
      <c r="CI151" s="224" t="n"/>
      <c r="CJ151" s="224" t="n"/>
      <c r="CK151" s="224" t="n"/>
      <c r="CL151" s="224" t="n"/>
      <c r="CM151" s="224" t="n"/>
      <c r="CN151" s="224" t="n"/>
      <c r="CO151" s="224" t="n"/>
      <c r="CP151" s="224" t="n"/>
      <c r="CQ151" s="224" t="n"/>
      <c r="CR151" s="224" t="n"/>
      <c r="CS151" s="224" t="n"/>
      <c r="CT151" s="224" t="n"/>
      <c r="CU151" s="224" t="n"/>
      <c r="CV151" s="224" t="n"/>
      <c r="CW151" s="224" t="n"/>
      <c r="CX151" s="224" t="n"/>
      <c r="CY151" s="224" t="n"/>
      <c r="CZ151" s="224" t="n"/>
      <c r="DA151" s="224" t="n"/>
      <c r="DB151" s="224" t="n"/>
      <c r="DC151" s="224" t="n"/>
      <c r="DD151" s="224" t="n"/>
      <c r="DE151" s="224" t="n"/>
      <c r="DF151" s="224" t="n"/>
      <c r="DG151" s="224" t="n"/>
      <c r="DH151" s="224" t="n"/>
      <c r="DI151" s="224" t="n"/>
      <c r="DJ151" s="224" t="n"/>
      <c r="DK151" s="224" t="n"/>
      <c r="DL151" s="224" t="n"/>
      <c r="DM151" s="224" t="n"/>
      <c r="DN151" s="224" t="n"/>
      <c r="DO151" s="224" t="n"/>
      <c r="DP151" s="224" t="n"/>
      <c r="DQ151" s="224" t="n"/>
      <c r="DR151" s="224" t="n"/>
      <c r="DS151" s="224" t="n"/>
    </row>
    <row r="152" hidden="1">
      <c r="B152" s="217">
        <f>+IF(B151&gt;=$C$14," ",(B151+1))</f>
        <v/>
      </c>
      <c r="C152" s="161">
        <f>+IF(B152=" ",0,C151)</f>
        <v/>
      </c>
      <c r="D152" s="161">
        <f>IF(B152=" ",0,-PPMT($F$13,B152,$C$14,$C$12))</f>
        <v/>
      </c>
      <c r="E152" s="161">
        <f>IF(B152=" ",0,-IPMT($F$13,B152,$C$14,$C$12))</f>
        <v/>
      </c>
      <c r="F152" s="223" t="n"/>
      <c r="G152" s="222" t="n"/>
      <c r="H152" s="217">
        <f>+IF(H151&gt;=$I$14," ",(H151+1))</f>
        <v/>
      </c>
      <c r="I152" s="161">
        <f>+IF(H152=" ",0,I151)</f>
        <v/>
      </c>
      <c r="J152" s="161">
        <f>IF(H152=" ",0,-PPMT($L$13,H152,$I$14,$I$12))</f>
        <v/>
      </c>
      <c r="K152" s="161">
        <f>IF(H152=" ",0,-IPMT($L$13,H152,$I$14,$I$12))</f>
        <v/>
      </c>
      <c r="L152" s="218" t="n"/>
      <c r="M152" s="186" t="n"/>
      <c r="AF152" s="161" t="n"/>
      <c r="AG152" s="161" t="n"/>
      <c r="CI152" s="224" t="n"/>
      <c r="CJ152" s="224" t="n"/>
      <c r="CK152" s="224" t="n"/>
      <c r="CL152" s="224" t="n"/>
      <c r="CM152" s="224" t="n"/>
      <c r="CN152" s="224" t="n"/>
      <c r="CO152" s="224" t="n"/>
      <c r="CP152" s="224" t="n"/>
      <c r="CQ152" s="224" t="n"/>
      <c r="CR152" s="224" t="n"/>
      <c r="CS152" s="224" t="n"/>
      <c r="CT152" s="224" t="n"/>
      <c r="CU152" s="224" t="n"/>
      <c r="CV152" s="224" t="n"/>
      <c r="CW152" s="224" t="n"/>
      <c r="CX152" s="224" t="n"/>
      <c r="CY152" s="224" t="n"/>
      <c r="CZ152" s="224" t="n"/>
      <c r="DA152" s="224" t="n"/>
      <c r="DB152" s="224" t="n"/>
      <c r="DC152" s="224" t="n"/>
      <c r="DD152" s="224" t="n"/>
      <c r="DE152" s="224" t="n"/>
      <c r="DF152" s="224" t="n"/>
      <c r="DG152" s="224" t="n"/>
      <c r="DH152" s="224" t="n"/>
      <c r="DI152" s="224" t="n"/>
      <c r="DJ152" s="224" t="n"/>
      <c r="DK152" s="224" t="n"/>
      <c r="DL152" s="224" t="n"/>
      <c r="DM152" s="224" t="n"/>
      <c r="DN152" s="224" t="n"/>
      <c r="DO152" s="224" t="n"/>
      <c r="DP152" s="224" t="n"/>
      <c r="DQ152" s="224" t="n"/>
      <c r="DR152" s="224" t="n"/>
      <c r="DS152" s="224" t="n"/>
    </row>
    <row r="153" hidden="1">
      <c r="B153" s="217">
        <f>+IF(B152&gt;=$C$14," ",(B152+1))</f>
        <v/>
      </c>
      <c r="C153" s="161">
        <f>+IF(B153=" ",0,C152)</f>
        <v/>
      </c>
      <c r="D153" s="161">
        <f>IF(B153=" ",0,-PPMT($F$13,B153,$C$14,$C$12))</f>
        <v/>
      </c>
      <c r="E153" s="161">
        <f>IF(B153=" ",0,-IPMT($F$13,B153,$C$14,$C$12))</f>
        <v/>
      </c>
      <c r="F153" s="223" t="n"/>
      <c r="G153" s="222" t="n"/>
      <c r="H153" s="217">
        <f>+IF(H152&gt;=$I$14," ",(H152+1))</f>
        <v/>
      </c>
      <c r="I153" s="161">
        <f>+IF(H153=" ",0,I152)</f>
        <v/>
      </c>
      <c r="J153" s="161">
        <f>IF(H153=" ",0,-PPMT($L$13,H153,$I$14,$I$12))</f>
        <v/>
      </c>
      <c r="K153" s="161">
        <f>IF(H153=" ",0,-IPMT($L$13,H153,$I$14,$I$12))</f>
        <v/>
      </c>
      <c r="L153" s="218" t="n"/>
      <c r="M153" s="186" t="n"/>
      <c r="AF153" s="161" t="n"/>
      <c r="AG153" s="161" t="n"/>
      <c r="CI153" s="224" t="n"/>
      <c r="CJ153" s="224" t="n"/>
      <c r="CK153" s="224" t="n"/>
      <c r="CL153" s="224" t="n"/>
      <c r="CM153" s="224" t="n"/>
      <c r="CN153" s="224" t="n"/>
      <c r="CO153" s="224" t="n"/>
      <c r="CP153" s="224" t="n"/>
      <c r="CQ153" s="224" t="n"/>
      <c r="CR153" s="224" t="n"/>
      <c r="CS153" s="224" t="n"/>
      <c r="CT153" s="224" t="n"/>
      <c r="CU153" s="224" t="n"/>
      <c r="CV153" s="224" t="n"/>
      <c r="CW153" s="224" t="n"/>
      <c r="CX153" s="224" t="n"/>
      <c r="CY153" s="224" t="n"/>
      <c r="CZ153" s="224" t="n"/>
      <c r="DA153" s="224" t="n"/>
      <c r="DB153" s="224" t="n"/>
      <c r="DC153" s="224" t="n"/>
      <c r="DD153" s="224" t="n"/>
      <c r="DE153" s="224" t="n"/>
      <c r="DF153" s="224" t="n"/>
      <c r="DG153" s="224" t="n"/>
      <c r="DH153" s="224" t="n"/>
      <c r="DI153" s="224" t="n"/>
      <c r="DJ153" s="224" t="n"/>
      <c r="DK153" s="224" t="n"/>
      <c r="DL153" s="224" t="n"/>
      <c r="DM153" s="224" t="n"/>
      <c r="DN153" s="224" t="n"/>
      <c r="DO153" s="224" t="n"/>
      <c r="DP153" s="224" t="n"/>
      <c r="DQ153" s="224" t="n"/>
      <c r="DR153" s="224" t="n"/>
      <c r="DS153" s="224" t="n"/>
    </row>
    <row r="154" hidden="1">
      <c r="B154" s="217">
        <f>+IF(B153&gt;=$C$14," ",(B153+1))</f>
        <v/>
      </c>
      <c r="C154" s="161">
        <f>+IF(B154=" ",0,C153)</f>
        <v/>
      </c>
      <c r="D154" s="161">
        <f>IF(B154=" ",0,-PPMT($F$13,B154,$C$14,$C$12))</f>
        <v/>
      </c>
      <c r="E154" s="161">
        <f>IF(B154=" ",0,-IPMT($F$13,B154,$C$14,$C$12))</f>
        <v/>
      </c>
      <c r="F154" s="223" t="n"/>
      <c r="G154" s="222" t="n"/>
      <c r="H154" s="217">
        <f>+IF(H153&gt;=$I$14," ",(H153+1))</f>
        <v/>
      </c>
      <c r="I154" s="161">
        <f>+IF(H154=" ",0,I153)</f>
        <v/>
      </c>
      <c r="J154" s="161">
        <f>IF(H154=" ",0,-PPMT($L$13,H154,$I$14,$I$12))</f>
        <v/>
      </c>
      <c r="K154" s="161">
        <f>IF(H154=" ",0,-IPMT($L$13,H154,$I$14,$I$12))</f>
        <v/>
      </c>
      <c r="L154" s="218" t="n"/>
      <c r="M154" s="186" t="n"/>
      <c r="AF154" s="161" t="n"/>
      <c r="AG154" s="161" t="n"/>
      <c r="CI154" s="224" t="n"/>
      <c r="CJ154" s="224" t="n"/>
      <c r="CK154" s="224" t="n"/>
      <c r="CL154" s="224" t="n"/>
      <c r="CM154" s="224" t="n"/>
      <c r="CN154" s="224" t="n"/>
      <c r="CO154" s="224" t="n"/>
      <c r="CP154" s="224" t="n"/>
      <c r="CQ154" s="224" t="n"/>
      <c r="CR154" s="224" t="n"/>
      <c r="CS154" s="224" t="n"/>
      <c r="CT154" s="224" t="n"/>
      <c r="CU154" s="224" t="n"/>
      <c r="CV154" s="224" t="n"/>
      <c r="CW154" s="224" t="n"/>
      <c r="CX154" s="224" t="n"/>
      <c r="CY154" s="224" t="n"/>
      <c r="CZ154" s="224" t="n"/>
      <c r="DA154" s="224" t="n"/>
      <c r="DB154" s="224" t="n"/>
      <c r="DC154" s="224" t="n"/>
      <c r="DD154" s="224" t="n"/>
      <c r="DE154" s="224" t="n"/>
      <c r="DF154" s="224" t="n"/>
      <c r="DG154" s="224" t="n"/>
      <c r="DH154" s="224" t="n"/>
      <c r="DI154" s="224" t="n"/>
      <c r="DJ154" s="224" t="n"/>
      <c r="DK154" s="224" t="n"/>
      <c r="DL154" s="224" t="n"/>
      <c r="DM154" s="224" t="n"/>
      <c r="DN154" s="224" t="n"/>
      <c r="DO154" s="224" t="n"/>
      <c r="DP154" s="224" t="n"/>
      <c r="DQ154" s="224" t="n"/>
      <c r="DR154" s="224" t="n"/>
      <c r="DS154" s="224" t="n"/>
    </row>
    <row r="155" hidden="1">
      <c r="B155" s="217">
        <f>+IF(B154&gt;=$C$14," ",(B154+1))</f>
        <v/>
      </c>
      <c r="C155" s="161">
        <f>+IF(B155=" ",0,C154)</f>
        <v/>
      </c>
      <c r="D155" s="161">
        <f>IF(B155=" ",0,-PPMT($F$13,B155,$C$14,$C$12))</f>
        <v/>
      </c>
      <c r="E155" s="161">
        <f>IF(B155=" ",0,-IPMT($F$13,B155,$C$14,$C$12))</f>
        <v/>
      </c>
      <c r="F155" s="223" t="n"/>
      <c r="G155" s="222" t="n"/>
      <c r="H155" s="217">
        <f>+IF(H154&gt;=$I$14," ",(H154+1))</f>
        <v/>
      </c>
      <c r="I155" s="161">
        <f>+IF(H155=" ",0,I154)</f>
        <v/>
      </c>
      <c r="J155" s="161">
        <f>IF(H155=" ",0,-PPMT($L$13,H155,$I$14,$I$12))</f>
        <v/>
      </c>
      <c r="K155" s="161">
        <f>IF(H155=" ",0,-IPMT($L$13,H155,$I$14,$I$12))</f>
        <v/>
      </c>
      <c r="L155" s="218" t="n"/>
      <c r="M155" s="186" t="n"/>
      <c r="AF155" s="161" t="n"/>
      <c r="AG155" s="161" t="n"/>
      <c r="CI155" s="224" t="n"/>
      <c r="CJ155" s="224" t="n"/>
      <c r="CK155" s="224" t="n"/>
      <c r="CL155" s="224" t="n"/>
      <c r="CM155" s="224" t="n"/>
      <c r="CN155" s="224" t="n"/>
      <c r="CO155" s="224" t="n"/>
      <c r="CP155" s="224" t="n"/>
      <c r="CQ155" s="224" t="n"/>
      <c r="CR155" s="224" t="n"/>
      <c r="CS155" s="224" t="n"/>
      <c r="CT155" s="224" t="n"/>
      <c r="CU155" s="224" t="n"/>
      <c r="CV155" s="224" t="n"/>
      <c r="CW155" s="224" t="n"/>
      <c r="CX155" s="224" t="n"/>
      <c r="CY155" s="224" t="n"/>
      <c r="CZ155" s="224" t="n"/>
      <c r="DA155" s="224" t="n"/>
      <c r="DB155" s="224" t="n"/>
      <c r="DC155" s="224" t="n"/>
      <c r="DD155" s="224" t="n"/>
      <c r="DE155" s="224" t="n"/>
      <c r="DF155" s="224" t="n"/>
      <c r="DG155" s="224" t="n"/>
      <c r="DH155" s="224" t="n"/>
      <c r="DI155" s="224" t="n"/>
      <c r="DJ155" s="224" t="n"/>
      <c r="DK155" s="224" t="n"/>
      <c r="DL155" s="224" t="n"/>
      <c r="DM155" s="224" t="n"/>
      <c r="DN155" s="224" t="n"/>
      <c r="DO155" s="224" t="n"/>
      <c r="DP155" s="224" t="n"/>
      <c r="DQ155" s="224" t="n"/>
      <c r="DR155" s="224" t="n"/>
      <c r="DS155" s="224" t="n"/>
    </row>
    <row r="156" hidden="1">
      <c r="B156" s="217">
        <f>+IF(B155&gt;=$C$14," ",(B155+1))</f>
        <v/>
      </c>
      <c r="C156" s="161">
        <f>+IF(B156=" ",0,C155)</f>
        <v/>
      </c>
      <c r="D156" s="161">
        <f>IF(B156=" ",0,-PPMT($F$13,B156,$C$14,$C$12))</f>
        <v/>
      </c>
      <c r="E156" s="161">
        <f>IF(B156=" ",0,-IPMT($F$13,B156,$C$14,$C$12))</f>
        <v/>
      </c>
      <c r="F156" s="223" t="n"/>
      <c r="G156" s="222" t="n"/>
      <c r="H156" s="217">
        <f>+IF(H155&gt;=$I$14," ",(H155+1))</f>
        <v/>
      </c>
      <c r="I156" s="161">
        <f>+IF(H156=" ",0,I155)</f>
        <v/>
      </c>
      <c r="J156" s="161">
        <f>IF(H156=" ",0,-PPMT($L$13,H156,$I$14,$I$12))</f>
        <v/>
      </c>
      <c r="K156" s="161">
        <f>IF(H156=" ",0,-IPMT($L$13,H156,$I$14,$I$12))</f>
        <v/>
      </c>
      <c r="L156" s="218" t="n"/>
      <c r="M156" s="186" t="n"/>
      <c r="AF156" s="161" t="n"/>
      <c r="AG156" s="161" t="n"/>
      <c r="CI156" s="224" t="n"/>
      <c r="CJ156" s="224" t="n"/>
      <c r="CK156" s="224" t="n"/>
      <c r="CL156" s="224" t="n"/>
      <c r="CM156" s="224" t="n"/>
      <c r="CN156" s="224" t="n"/>
      <c r="CO156" s="224" t="n"/>
      <c r="CP156" s="224" t="n"/>
      <c r="CQ156" s="224" t="n"/>
      <c r="CR156" s="224" t="n"/>
      <c r="CS156" s="224" t="n"/>
      <c r="CT156" s="224" t="n"/>
      <c r="CU156" s="224" t="n"/>
      <c r="CV156" s="224" t="n"/>
      <c r="CW156" s="224" t="n"/>
      <c r="CX156" s="224" t="n"/>
      <c r="CY156" s="224" t="n"/>
      <c r="CZ156" s="224" t="n"/>
      <c r="DA156" s="224" t="n"/>
      <c r="DB156" s="224" t="n"/>
      <c r="DC156" s="224" t="n"/>
      <c r="DD156" s="224" t="n"/>
      <c r="DE156" s="224" t="n"/>
      <c r="DF156" s="224" t="n"/>
      <c r="DG156" s="224" t="n"/>
      <c r="DH156" s="224" t="n"/>
      <c r="DI156" s="224" t="n"/>
      <c r="DJ156" s="224" t="n"/>
      <c r="DK156" s="224" t="n"/>
      <c r="DL156" s="224" t="n"/>
      <c r="DM156" s="224" t="n"/>
      <c r="DN156" s="224" t="n"/>
      <c r="DO156" s="224" t="n"/>
      <c r="DP156" s="224" t="n"/>
      <c r="DQ156" s="224" t="n"/>
      <c r="DR156" s="224" t="n"/>
      <c r="DS156" s="224" t="n"/>
    </row>
    <row r="157" hidden="1">
      <c r="B157" s="217">
        <f>+IF(B156&gt;=$C$14," ",(B156+1))</f>
        <v/>
      </c>
      <c r="C157" s="161">
        <f>+IF(B157=" ",0,C156)</f>
        <v/>
      </c>
      <c r="D157" s="161">
        <f>IF(B157=" ",0,-PPMT($F$13,B157,$C$14,$C$12))</f>
        <v/>
      </c>
      <c r="E157" s="161">
        <f>IF(B157=" ",0,-IPMT($F$13,B157,$C$14,$C$12))</f>
        <v/>
      </c>
      <c r="F157" s="223" t="n"/>
      <c r="G157" s="222" t="n"/>
      <c r="H157" s="217">
        <f>+IF(H156&gt;=$I$14," ",(H156+1))</f>
        <v/>
      </c>
      <c r="I157" s="161">
        <f>+IF(H157=" ",0,I156)</f>
        <v/>
      </c>
      <c r="J157" s="161">
        <f>IF(H157=" ",0,-PPMT($L$13,H157,$I$14,$I$12))</f>
        <v/>
      </c>
      <c r="K157" s="161">
        <f>IF(H157=" ",0,-IPMT($L$13,H157,$I$14,$I$12))</f>
        <v/>
      </c>
      <c r="L157" s="218" t="n"/>
      <c r="M157" s="186" t="n"/>
      <c r="AF157" s="161" t="n"/>
      <c r="AG157" s="161" t="n"/>
      <c r="CI157" s="224" t="n"/>
      <c r="CJ157" s="224" t="n"/>
      <c r="CK157" s="224" t="n"/>
      <c r="CL157" s="224" t="n"/>
      <c r="CM157" s="224" t="n"/>
      <c r="CN157" s="224" t="n"/>
      <c r="CO157" s="224" t="n"/>
      <c r="CP157" s="224" t="n"/>
      <c r="CQ157" s="224" t="n"/>
      <c r="CR157" s="224" t="n"/>
      <c r="CS157" s="224" t="n"/>
      <c r="CT157" s="224" t="n"/>
      <c r="CU157" s="224" t="n"/>
      <c r="CV157" s="224" t="n"/>
      <c r="CW157" s="224" t="n"/>
      <c r="CX157" s="224" t="n"/>
      <c r="CY157" s="224" t="n"/>
      <c r="CZ157" s="224" t="n"/>
      <c r="DA157" s="224" t="n"/>
      <c r="DB157" s="224" t="n"/>
      <c r="DC157" s="224" t="n"/>
      <c r="DD157" s="224" t="n"/>
      <c r="DE157" s="224" t="n"/>
      <c r="DF157" s="224" t="n"/>
      <c r="DG157" s="224" t="n"/>
      <c r="DH157" s="224" t="n"/>
      <c r="DI157" s="224" t="n"/>
      <c r="DJ157" s="224" t="n"/>
      <c r="DK157" s="224" t="n"/>
      <c r="DL157" s="224" t="n"/>
      <c r="DM157" s="224" t="n"/>
      <c r="DN157" s="224" t="n"/>
      <c r="DO157" s="224" t="n"/>
      <c r="DP157" s="224" t="n"/>
      <c r="DQ157" s="224" t="n"/>
      <c r="DR157" s="224" t="n"/>
      <c r="DS157" s="224" t="n"/>
    </row>
    <row r="158" hidden="1">
      <c r="B158" s="217">
        <f>+IF(B157&gt;=$C$14," ",(B157+1))</f>
        <v/>
      </c>
      <c r="C158" s="161">
        <f>+IF(B158=" ",0,C157)</f>
        <v/>
      </c>
      <c r="D158" s="161">
        <f>IF(B158=" ",0,-PPMT($F$13,B158,$C$14,$C$12))</f>
        <v/>
      </c>
      <c r="E158" s="161">
        <f>IF(B158=" ",0,-IPMT($F$13,B158,$C$14,$C$12))</f>
        <v/>
      </c>
      <c r="F158" s="223" t="n"/>
      <c r="G158" s="222" t="n"/>
      <c r="H158" s="217">
        <f>+IF(H157&gt;=$I$14," ",(H157+1))</f>
        <v/>
      </c>
      <c r="I158" s="161">
        <f>+IF(H158=" ",0,I157)</f>
        <v/>
      </c>
      <c r="J158" s="161">
        <f>IF(H158=" ",0,-PPMT($L$13,H158,$I$14,$I$12))</f>
        <v/>
      </c>
      <c r="K158" s="161">
        <f>IF(H158=" ",0,-IPMT($L$13,H158,$I$14,$I$12))</f>
        <v/>
      </c>
      <c r="L158" s="218" t="n"/>
      <c r="M158" s="186" t="n"/>
      <c r="AF158" s="161" t="n"/>
      <c r="AG158" s="161" t="n"/>
      <c r="CI158" s="224" t="n"/>
      <c r="CJ158" s="224" t="n"/>
      <c r="CK158" s="224" t="n"/>
      <c r="CL158" s="224" t="n"/>
      <c r="CM158" s="224" t="n"/>
      <c r="CN158" s="224" t="n"/>
      <c r="CO158" s="224" t="n"/>
      <c r="CP158" s="224" t="n"/>
      <c r="CQ158" s="224" t="n"/>
      <c r="CR158" s="224" t="n"/>
      <c r="CS158" s="224" t="n"/>
      <c r="CT158" s="224" t="n"/>
      <c r="CU158" s="224" t="n"/>
      <c r="CV158" s="224" t="n"/>
      <c r="CW158" s="224" t="n"/>
      <c r="CX158" s="224" t="n"/>
      <c r="CY158" s="224" t="n"/>
      <c r="CZ158" s="224" t="n"/>
      <c r="DA158" s="224" t="n"/>
      <c r="DB158" s="224" t="n"/>
      <c r="DC158" s="224" t="n"/>
      <c r="DD158" s="224" t="n"/>
      <c r="DE158" s="224" t="n"/>
      <c r="DF158" s="224" t="n"/>
      <c r="DG158" s="224" t="n"/>
      <c r="DH158" s="224" t="n"/>
      <c r="DI158" s="224" t="n"/>
      <c r="DJ158" s="224" t="n"/>
      <c r="DK158" s="224" t="n"/>
      <c r="DL158" s="224" t="n"/>
      <c r="DM158" s="224" t="n"/>
      <c r="DN158" s="224" t="n"/>
      <c r="DO158" s="224" t="n"/>
      <c r="DP158" s="224" t="n"/>
      <c r="DQ158" s="224" t="n"/>
      <c r="DR158" s="224" t="n"/>
      <c r="DS158" s="224" t="n"/>
    </row>
    <row r="159" hidden="1">
      <c r="B159" s="217">
        <f>+IF(B158&gt;=$C$14," ",(B158+1))</f>
        <v/>
      </c>
      <c r="C159" s="161">
        <f>+IF(B159=" ",0,C158)</f>
        <v/>
      </c>
      <c r="D159" s="161">
        <f>IF(B159=" ",0,-PPMT($F$13,B159,$C$14,$C$12))</f>
        <v/>
      </c>
      <c r="E159" s="161">
        <f>IF(B159=" ",0,-IPMT($F$13,B159,$C$14,$C$12))</f>
        <v/>
      </c>
      <c r="F159" s="223" t="n"/>
      <c r="G159" s="222" t="n"/>
      <c r="H159" s="217">
        <f>+IF(H158&gt;=$I$14," ",(H158+1))</f>
        <v/>
      </c>
      <c r="I159" s="161">
        <f>+IF(H159=" ",0,I158)</f>
        <v/>
      </c>
      <c r="J159" s="161">
        <f>IF(H159=" ",0,-PPMT($L$13,H159,$I$14,$I$12))</f>
        <v/>
      </c>
      <c r="K159" s="161">
        <f>IF(H159=" ",0,-IPMT($L$13,H159,$I$14,$I$12))</f>
        <v/>
      </c>
      <c r="L159" s="218" t="n"/>
      <c r="M159" s="186" t="n"/>
      <c r="AF159" s="161" t="n"/>
      <c r="AG159" s="161" t="n"/>
      <c r="CI159" s="224" t="n"/>
      <c r="CJ159" s="224" t="n"/>
      <c r="CK159" s="224" t="n"/>
      <c r="CL159" s="224" t="n"/>
      <c r="CM159" s="224" t="n"/>
      <c r="CN159" s="224" t="n"/>
      <c r="CO159" s="224" t="n"/>
      <c r="CP159" s="224" t="n"/>
      <c r="CQ159" s="224" t="n"/>
      <c r="CR159" s="224" t="n"/>
      <c r="CS159" s="224" t="n"/>
      <c r="CT159" s="224" t="n"/>
      <c r="CU159" s="224" t="n"/>
      <c r="CV159" s="224" t="n"/>
      <c r="CW159" s="224" t="n"/>
      <c r="CX159" s="224" t="n"/>
      <c r="CY159" s="224" t="n"/>
      <c r="CZ159" s="224" t="n"/>
      <c r="DA159" s="224" t="n"/>
      <c r="DB159" s="224" t="n"/>
      <c r="DC159" s="224" t="n"/>
      <c r="DD159" s="224" t="n"/>
      <c r="DE159" s="224" t="n"/>
      <c r="DF159" s="224" t="n"/>
      <c r="DG159" s="224" t="n"/>
      <c r="DH159" s="224" t="n"/>
      <c r="DI159" s="224" t="n"/>
      <c r="DJ159" s="224" t="n"/>
      <c r="DK159" s="224" t="n"/>
      <c r="DL159" s="224" t="n"/>
      <c r="DM159" s="224" t="n"/>
      <c r="DN159" s="224" t="n"/>
      <c r="DO159" s="224" t="n"/>
      <c r="DP159" s="224" t="n"/>
      <c r="DQ159" s="224" t="n"/>
      <c r="DR159" s="224" t="n"/>
      <c r="DS159" s="224" t="n"/>
    </row>
    <row r="160" hidden="1">
      <c r="B160" s="217">
        <f>+IF(B159&gt;=$C$14," ",(B159+1))</f>
        <v/>
      </c>
      <c r="C160" s="161">
        <f>+IF(B160=" ",0,C159)</f>
        <v/>
      </c>
      <c r="D160" s="161">
        <f>IF(B160=" ",0,-PPMT($F$13,B160,$C$14,$C$12))</f>
        <v/>
      </c>
      <c r="E160" s="161">
        <f>IF(B160=" ",0,-IPMT($F$13,B160,$C$14,$C$12))</f>
        <v/>
      </c>
      <c r="F160" s="223" t="n"/>
      <c r="G160" s="222" t="n"/>
      <c r="H160" s="217">
        <f>+IF(H159&gt;=$I$14," ",(H159+1))</f>
        <v/>
      </c>
      <c r="I160" s="161">
        <f>+IF(H160=" ",0,I159)</f>
        <v/>
      </c>
      <c r="J160" s="161">
        <f>IF(H160=" ",0,-PPMT($L$13,H160,$I$14,$I$12))</f>
        <v/>
      </c>
      <c r="K160" s="161">
        <f>IF(H160=" ",0,-IPMT($L$13,H160,$I$14,$I$12))</f>
        <v/>
      </c>
      <c r="L160" s="218" t="n"/>
      <c r="M160" s="186" t="n"/>
      <c r="AF160" s="161" t="n"/>
      <c r="AG160" s="161" t="n"/>
      <c r="CI160" s="224" t="n"/>
      <c r="CJ160" s="224" t="n"/>
      <c r="CK160" s="224" t="n"/>
      <c r="CL160" s="224" t="n"/>
      <c r="CM160" s="224" t="n"/>
      <c r="CN160" s="224" t="n"/>
      <c r="CO160" s="224" t="n"/>
      <c r="CP160" s="224" t="n"/>
      <c r="CQ160" s="224" t="n"/>
      <c r="CR160" s="224" t="n"/>
      <c r="CS160" s="224" t="n"/>
      <c r="CT160" s="224" t="n"/>
      <c r="CU160" s="224" t="n"/>
      <c r="CV160" s="224" t="n"/>
      <c r="CW160" s="224" t="n"/>
      <c r="CX160" s="224" t="n"/>
      <c r="CY160" s="224" t="n"/>
      <c r="CZ160" s="224" t="n"/>
      <c r="DA160" s="224" t="n"/>
      <c r="DB160" s="224" t="n"/>
      <c r="DC160" s="224" t="n"/>
      <c r="DD160" s="224" t="n"/>
      <c r="DE160" s="224" t="n"/>
      <c r="DF160" s="224" t="n"/>
      <c r="DG160" s="224" t="n"/>
      <c r="DH160" s="224" t="n"/>
      <c r="DI160" s="224" t="n"/>
      <c r="DJ160" s="224" t="n"/>
      <c r="DK160" s="224" t="n"/>
      <c r="DL160" s="224" t="n"/>
      <c r="DM160" s="224" t="n"/>
      <c r="DN160" s="224" t="n"/>
      <c r="DO160" s="224" t="n"/>
      <c r="DP160" s="224" t="n"/>
      <c r="DQ160" s="224" t="n"/>
      <c r="DR160" s="224" t="n"/>
      <c r="DS160" s="224" t="n"/>
    </row>
    <row r="161" hidden="1">
      <c r="B161" s="217">
        <f>+IF(B160&gt;=$C$14," ",(B160+1))</f>
        <v/>
      </c>
      <c r="C161" s="161">
        <f>+IF(B161=" ",0,C160)</f>
        <v/>
      </c>
      <c r="D161" s="161">
        <f>IF(B161=" ",0,-PPMT($F$13,B161,$C$14,$C$12))</f>
        <v/>
      </c>
      <c r="E161" s="161">
        <f>IF(B161=" ",0,-IPMT($F$13,B161,$C$14,$C$12))</f>
        <v/>
      </c>
      <c r="F161" s="223" t="n"/>
      <c r="G161" s="222" t="n"/>
      <c r="H161" s="217">
        <f>+IF(H160&gt;=$I$14," ",(H160+1))</f>
        <v/>
      </c>
      <c r="I161" s="161">
        <f>+IF(H161=" ",0,I160)</f>
        <v/>
      </c>
      <c r="J161" s="161">
        <f>IF(H161=" ",0,-PPMT($L$13,H161,$I$14,$I$12))</f>
        <v/>
      </c>
      <c r="K161" s="161">
        <f>IF(H161=" ",0,-IPMT($L$13,H161,$I$14,$I$12))</f>
        <v/>
      </c>
      <c r="L161" s="218" t="n"/>
      <c r="M161" s="186" t="n"/>
      <c r="AF161" s="161" t="n"/>
      <c r="AG161" s="161" t="n"/>
      <c r="CI161" s="224" t="n"/>
      <c r="CJ161" s="224" t="n"/>
      <c r="CK161" s="224" t="n"/>
      <c r="CL161" s="224" t="n"/>
      <c r="CM161" s="224" t="n"/>
      <c r="CN161" s="224" t="n"/>
      <c r="CO161" s="224" t="n"/>
      <c r="CP161" s="224" t="n"/>
      <c r="CQ161" s="224" t="n"/>
      <c r="CR161" s="224" t="n"/>
      <c r="CS161" s="224" t="n"/>
      <c r="CT161" s="224" t="n"/>
      <c r="CU161" s="224" t="n"/>
      <c r="CV161" s="224" t="n"/>
      <c r="CW161" s="224" t="n"/>
      <c r="CX161" s="224" t="n"/>
      <c r="CY161" s="224" t="n"/>
      <c r="CZ161" s="224" t="n"/>
      <c r="DA161" s="224" t="n"/>
      <c r="DB161" s="224" t="n"/>
      <c r="DC161" s="224" t="n"/>
      <c r="DD161" s="224" t="n"/>
      <c r="DE161" s="224" t="n"/>
      <c r="DF161" s="224" t="n"/>
      <c r="DG161" s="224" t="n"/>
      <c r="DH161" s="224" t="n"/>
      <c r="DI161" s="224" t="n"/>
      <c r="DJ161" s="224" t="n"/>
      <c r="DK161" s="224" t="n"/>
      <c r="DL161" s="224" t="n"/>
      <c r="DM161" s="224" t="n"/>
      <c r="DN161" s="224" t="n"/>
      <c r="DO161" s="224" t="n"/>
      <c r="DP161" s="224" t="n"/>
      <c r="DQ161" s="224" t="n"/>
      <c r="DR161" s="224" t="n"/>
      <c r="DS161" s="224" t="n"/>
    </row>
    <row r="162" hidden="1">
      <c r="B162" s="217">
        <f>+IF(B161&gt;=$C$14," ",(B161+1))</f>
        <v/>
      </c>
      <c r="C162" s="161">
        <f>+IF(B162=" ",0,C161)</f>
        <v/>
      </c>
      <c r="D162" s="161">
        <f>IF(B162=" ",0,-PPMT($F$13,B162,$C$14,$C$12))</f>
        <v/>
      </c>
      <c r="E162" s="161">
        <f>IF(B162=" ",0,-IPMT($F$13,B162,$C$14,$C$12))</f>
        <v/>
      </c>
      <c r="F162" s="223" t="n"/>
      <c r="G162" s="222" t="n"/>
      <c r="H162" s="217">
        <f>+IF(H161&gt;=$I$14," ",(H161+1))</f>
        <v/>
      </c>
      <c r="I162" s="161">
        <f>+IF(H162=" ",0,I161)</f>
        <v/>
      </c>
      <c r="J162" s="161">
        <f>IF(H162=" ",0,-PPMT($L$13,H162,$I$14,$I$12))</f>
        <v/>
      </c>
      <c r="K162" s="161">
        <f>IF(H162=" ",0,-IPMT($L$13,H162,$I$14,$I$12))</f>
        <v/>
      </c>
      <c r="L162" s="218" t="n"/>
      <c r="M162" s="186" t="n"/>
      <c r="AF162" s="161" t="n"/>
      <c r="AG162" s="161" t="n"/>
      <c r="CI162" s="224" t="n"/>
      <c r="CJ162" s="224" t="n"/>
      <c r="CK162" s="224" t="n"/>
      <c r="CL162" s="224" t="n"/>
      <c r="CM162" s="224" t="n"/>
      <c r="CN162" s="224" t="n"/>
      <c r="CO162" s="224" t="n"/>
      <c r="CP162" s="224" t="n"/>
      <c r="CQ162" s="224" t="n"/>
      <c r="CR162" s="224" t="n"/>
      <c r="CS162" s="224" t="n"/>
      <c r="CT162" s="224" t="n"/>
      <c r="CU162" s="224" t="n"/>
      <c r="CV162" s="224" t="n"/>
      <c r="CW162" s="224" t="n"/>
      <c r="CX162" s="224" t="n"/>
      <c r="CY162" s="224" t="n"/>
      <c r="CZ162" s="224" t="n"/>
      <c r="DA162" s="224" t="n"/>
      <c r="DB162" s="224" t="n"/>
      <c r="DC162" s="224" t="n"/>
      <c r="DD162" s="224" t="n"/>
      <c r="DE162" s="224" t="n"/>
      <c r="DF162" s="224" t="n"/>
      <c r="DG162" s="224" t="n"/>
      <c r="DH162" s="224" t="n"/>
      <c r="DI162" s="224" t="n"/>
      <c r="DJ162" s="224" t="n"/>
      <c r="DK162" s="224" t="n"/>
      <c r="DL162" s="224" t="n"/>
      <c r="DM162" s="224" t="n"/>
      <c r="DN162" s="224" t="n"/>
      <c r="DO162" s="224" t="n"/>
      <c r="DP162" s="224" t="n"/>
      <c r="DQ162" s="224" t="n"/>
      <c r="DR162" s="224" t="n"/>
      <c r="DS162" s="224" t="n"/>
    </row>
    <row r="163" hidden="1">
      <c r="B163" s="217">
        <f>+IF(B162&gt;=$C$14," ",(B162+1))</f>
        <v/>
      </c>
      <c r="C163" s="161">
        <f>+IF(B163=" ",0,C162)</f>
        <v/>
      </c>
      <c r="D163" s="161">
        <f>IF(B163=" ",0,-PPMT($F$13,B163,$C$14,$C$12))</f>
        <v/>
      </c>
      <c r="E163" s="161">
        <f>IF(B163=" ",0,-IPMT($F$13,B163,$C$14,$C$12))</f>
        <v/>
      </c>
      <c r="F163" s="223" t="n"/>
      <c r="G163" s="222" t="n"/>
      <c r="H163" s="217">
        <f>+IF(H162&gt;=$I$14," ",(H162+1))</f>
        <v/>
      </c>
      <c r="I163" s="161">
        <f>+IF(H163=" ",0,I162)</f>
        <v/>
      </c>
      <c r="J163" s="161">
        <f>IF(H163=" ",0,-PPMT($L$13,H163,$I$14,$I$12))</f>
        <v/>
      </c>
      <c r="K163" s="161">
        <f>IF(H163=" ",0,-IPMT($L$13,H163,$I$14,$I$12))</f>
        <v/>
      </c>
      <c r="L163" s="218" t="n"/>
      <c r="M163" s="186" t="n"/>
      <c r="AF163" s="161" t="n"/>
      <c r="AG163" s="161" t="n"/>
      <c r="CI163" s="224" t="n"/>
      <c r="CJ163" s="224" t="n"/>
      <c r="CK163" s="224" t="n"/>
      <c r="CL163" s="224" t="n"/>
      <c r="CM163" s="224" t="n"/>
      <c r="CN163" s="224" t="n"/>
      <c r="CO163" s="224" t="n"/>
      <c r="CP163" s="224" t="n"/>
      <c r="CQ163" s="224" t="n"/>
      <c r="CR163" s="224" t="n"/>
      <c r="CS163" s="224" t="n"/>
      <c r="CT163" s="224" t="n"/>
      <c r="CU163" s="224" t="n"/>
      <c r="CV163" s="224" t="n"/>
      <c r="CW163" s="224" t="n"/>
      <c r="CX163" s="224" t="n"/>
      <c r="CY163" s="224" t="n"/>
      <c r="CZ163" s="224" t="n"/>
      <c r="DA163" s="224" t="n"/>
      <c r="DB163" s="224" t="n"/>
      <c r="DC163" s="224" t="n"/>
      <c r="DD163" s="224" t="n"/>
      <c r="DE163" s="224" t="n"/>
      <c r="DF163" s="224" t="n"/>
      <c r="DG163" s="224" t="n"/>
      <c r="DH163" s="224" t="n"/>
      <c r="DI163" s="224" t="n"/>
      <c r="DJ163" s="224" t="n"/>
      <c r="DK163" s="224" t="n"/>
      <c r="DL163" s="224" t="n"/>
      <c r="DM163" s="224" t="n"/>
      <c r="DN163" s="224" t="n"/>
      <c r="DO163" s="224" t="n"/>
      <c r="DP163" s="224" t="n"/>
      <c r="DQ163" s="224" t="n"/>
      <c r="DR163" s="224" t="n"/>
      <c r="DS163" s="224" t="n"/>
    </row>
    <row r="164" hidden="1">
      <c r="B164" s="217">
        <f>+IF(B163&gt;=$C$14," ",(B163+1))</f>
        <v/>
      </c>
      <c r="C164" s="161">
        <f>+IF(B164=" ",0,C163)</f>
        <v/>
      </c>
      <c r="D164" s="161">
        <f>IF(B164=" ",0,-PPMT($F$13,B164,$C$14,$C$12))</f>
        <v/>
      </c>
      <c r="E164" s="161">
        <f>IF(B164=" ",0,-IPMT($F$13,B164,$C$14,$C$12))</f>
        <v/>
      </c>
      <c r="F164" s="223" t="n"/>
      <c r="G164" s="222" t="n"/>
      <c r="H164" s="217">
        <f>+IF(H163&gt;=$I$14," ",(H163+1))</f>
        <v/>
      </c>
      <c r="I164" s="161">
        <f>+IF(H164=" ",0,I163)</f>
        <v/>
      </c>
      <c r="J164" s="161">
        <f>IF(H164=" ",0,-PPMT($L$13,H164,$I$14,$I$12))</f>
        <v/>
      </c>
      <c r="K164" s="161">
        <f>IF(H164=" ",0,-IPMT($L$13,H164,$I$14,$I$12))</f>
        <v/>
      </c>
      <c r="L164" s="218" t="n"/>
      <c r="M164" s="186" t="n"/>
      <c r="AF164" s="161" t="n"/>
      <c r="AG164" s="161" t="n"/>
      <c r="CI164" s="224" t="n"/>
      <c r="CJ164" s="224" t="n"/>
      <c r="CK164" s="224" t="n"/>
      <c r="CL164" s="224" t="n"/>
      <c r="CM164" s="224" t="n"/>
      <c r="CN164" s="224" t="n"/>
      <c r="CO164" s="224" t="n"/>
      <c r="CP164" s="224" t="n"/>
      <c r="CQ164" s="224" t="n"/>
      <c r="CR164" s="224" t="n"/>
      <c r="CS164" s="224" t="n"/>
      <c r="CT164" s="224" t="n"/>
      <c r="CU164" s="224" t="n"/>
      <c r="CV164" s="224" t="n"/>
      <c r="CW164" s="224" t="n"/>
      <c r="CX164" s="224" t="n"/>
      <c r="CY164" s="224" t="n"/>
      <c r="CZ164" s="224" t="n"/>
      <c r="DA164" s="224" t="n"/>
      <c r="DB164" s="224" t="n"/>
      <c r="DC164" s="224" t="n"/>
      <c r="DD164" s="224" t="n"/>
      <c r="DE164" s="224" t="n"/>
      <c r="DF164" s="224" t="n"/>
      <c r="DG164" s="224" t="n"/>
      <c r="DH164" s="224" t="n"/>
      <c r="DI164" s="224" t="n"/>
      <c r="DJ164" s="224" t="n"/>
      <c r="DK164" s="224" t="n"/>
      <c r="DL164" s="224" t="n"/>
      <c r="DM164" s="224" t="n"/>
      <c r="DN164" s="224" t="n"/>
      <c r="DO164" s="224" t="n"/>
      <c r="DP164" s="224" t="n"/>
      <c r="DQ164" s="224" t="n"/>
      <c r="DR164" s="224" t="n"/>
      <c r="DS164" s="224" t="n"/>
    </row>
    <row r="165" hidden="1">
      <c r="B165" s="217">
        <f>+IF(B164&gt;=$C$14," ",(B164+1))</f>
        <v/>
      </c>
      <c r="C165" s="161">
        <f>+IF(B165=" ",0,C164)</f>
        <v/>
      </c>
      <c r="D165" s="161">
        <f>IF(B165=" ",0,-PPMT($F$13,B165,$C$14,$C$12))</f>
        <v/>
      </c>
      <c r="E165" s="161">
        <f>IF(B165=" ",0,-IPMT($F$13,B165,$C$14,$C$12))</f>
        <v/>
      </c>
      <c r="F165" s="223" t="n"/>
      <c r="G165" s="222" t="n"/>
      <c r="H165" s="217">
        <f>+IF(H164&gt;=$I$14," ",(H164+1))</f>
        <v/>
      </c>
      <c r="I165" s="161">
        <f>+IF(H165=" ",0,I164)</f>
        <v/>
      </c>
      <c r="J165" s="161">
        <f>IF(H165=" ",0,-PPMT($L$13,H165,$I$14,$I$12))</f>
        <v/>
      </c>
      <c r="K165" s="161">
        <f>IF(H165=" ",0,-IPMT($L$13,H165,$I$14,$I$12))</f>
        <v/>
      </c>
      <c r="L165" s="218" t="n"/>
      <c r="M165" s="186" t="n"/>
      <c r="AF165" s="161" t="n"/>
      <c r="AG165" s="161" t="n"/>
      <c r="CI165" s="224" t="n"/>
      <c r="CJ165" s="224" t="n"/>
      <c r="CK165" s="224" t="n"/>
      <c r="CL165" s="224" t="n"/>
      <c r="CM165" s="224" t="n"/>
      <c r="CN165" s="224" t="n"/>
      <c r="CO165" s="224" t="n"/>
      <c r="CP165" s="224" t="n"/>
      <c r="CQ165" s="224" t="n"/>
      <c r="CR165" s="224" t="n"/>
      <c r="CS165" s="224" t="n"/>
      <c r="CT165" s="224" t="n"/>
      <c r="CU165" s="224" t="n"/>
      <c r="CV165" s="224" t="n"/>
      <c r="CW165" s="224" t="n"/>
      <c r="CX165" s="224" t="n"/>
      <c r="CY165" s="224" t="n"/>
      <c r="CZ165" s="224" t="n"/>
      <c r="DA165" s="224" t="n"/>
      <c r="DB165" s="224" t="n"/>
      <c r="DC165" s="224" t="n"/>
      <c r="DD165" s="224" t="n"/>
      <c r="DE165" s="224" t="n"/>
      <c r="DF165" s="224" t="n"/>
      <c r="DG165" s="224" t="n"/>
      <c r="DH165" s="224" t="n"/>
      <c r="DI165" s="224" t="n"/>
      <c r="DJ165" s="224" t="n"/>
      <c r="DK165" s="224" t="n"/>
      <c r="DL165" s="224" t="n"/>
      <c r="DM165" s="224" t="n"/>
      <c r="DN165" s="224" t="n"/>
      <c r="DO165" s="224" t="n"/>
      <c r="DP165" s="224" t="n"/>
      <c r="DQ165" s="224" t="n"/>
      <c r="DR165" s="224" t="n"/>
      <c r="DS165" s="224" t="n"/>
    </row>
    <row r="166" hidden="1">
      <c r="B166" s="217">
        <f>+IF(B165&gt;=$C$14," ",(B165+1))</f>
        <v/>
      </c>
      <c r="C166" s="161">
        <f>+IF(B166=" ",0,C165)</f>
        <v/>
      </c>
      <c r="D166" s="161">
        <f>IF(B166=" ",0,-PPMT($F$13,B166,$C$14,$C$12))</f>
        <v/>
      </c>
      <c r="E166" s="161">
        <f>IF(B166=" ",0,-IPMT($F$13,B166,$C$14,$C$12))</f>
        <v/>
      </c>
      <c r="F166" s="223" t="n"/>
      <c r="G166" s="222" t="n"/>
      <c r="H166" s="217">
        <f>+IF(H165&gt;=$I$14," ",(H165+1))</f>
        <v/>
      </c>
      <c r="I166" s="161">
        <f>+IF(H166=" ",0,I165)</f>
        <v/>
      </c>
      <c r="J166" s="161">
        <f>IF(H166=" ",0,-PPMT($L$13,H166,$I$14,$I$12))</f>
        <v/>
      </c>
      <c r="K166" s="161">
        <f>IF(H166=" ",0,-IPMT($L$13,H166,$I$14,$I$12))</f>
        <v/>
      </c>
      <c r="L166" s="218" t="n"/>
      <c r="M166" s="186" t="n"/>
      <c r="AF166" s="161" t="n"/>
      <c r="AG166" s="161" t="n"/>
      <c r="CI166" s="224" t="n"/>
      <c r="CJ166" s="224" t="n"/>
      <c r="CK166" s="224" t="n"/>
      <c r="CL166" s="224" t="n"/>
      <c r="CM166" s="224" t="n"/>
      <c r="CN166" s="224" t="n"/>
      <c r="CO166" s="224" t="n"/>
      <c r="CP166" s="224" t="n"/>
      <c r="CQ166" s="224" t="n"/>
      <c r="CR166" s="224" t="n"/>
      <c r="CS166" s="224" t="n"/>
      <c r="CT166" s="224" t="n"/>
      <c r="CU166" s="224" t="n"/>
      <c r="CV166" s="224" t="n"/>
      <c r="CW166" s="224" t="n"/>
      <c r="CX166" s="224" t="n"/>
      <c r="CY166" s="224" t="n"/>
      <c r="CZ166" s="224" t="n"/>
      <c r="DA166" s="224" t="n"/>
      <c r="DB166" s="224" t="n"/>
      <c r="DC166" s="224" t="n"/>
      <c r="DD166" s="224" t="n"/>
      <c r="DE166" s="224" t="n"/>
      <c r="DF166" s="224" t="n"/>
      <c r="DG166" s="224" t="n"/>
      <c r="DH166" s="224" t="n"/>
      <c r="DI166" s="224" t="n"/>
      <c r="DJ166" s="224" t="n"/>
      <c r="DK166" s="224" t="n"/>
      <c r="DL166" s="224" t="n"/>
      <c r="DM166" s="224" t="n"/>
      <c r="DN166" s="224" t="n"/>
      <c r="DO166" s="224" t="n"/>
      <c r="DP166" s="224" t="n"/>
      <c r="DQ166" s="224" t="n"/>
      <c r="DR166" s="224" t="n"/>
      <c r="DS166" s="224" t="n"/>
    </row>
    <row r="167" hidden="1">
      <c r="B167" s="217">
        <f>+IF(B166&gt;=$C$14," ",(B166+1))</f>
        <v/>
      </c>
      <c r="C167" s="161">
        <f>+IF(B167=" ",0,C166)</f>
        <v/>
      </c>
      <c r="D167" s="161">
        <f>IF(B167=" ",0,-PPMT($F$13,B167,$C$14,$C$12))</f>
        <v/>
      </c>
      <c r="E167" s="161">
        <f>IF(B167=" ",0,-IPMT($F$13,B167,$C$14,$C$12))</f>
        <v/>
      </c>
      <c r="F167" s="223" t="n"/>
      <c r="G167" s="222" t="n"/>
      <c r="H167" s="217">
        <f>+IF(H166&gt;=$I$14," ",(H166+1))</f>
        <v/>
      </c>
      <c r="I167" s="161">
        <f>+IF(H167=" ",0,I166)</f>
        <v/>
      </c>
      <c r="J167" s="161">
        <f>IF(H167=" ",0,-PPMT($L$13,H167,$I$14,$I$12))</f>
        <v/>
      </c>
      <c r="K167" s="161">
        <f>IF(H167=" ",0,-IPMT($L$13,H167,$I$14,$I$12))</f>
        <v/>
      </c>
      <c r="L167" s="218" t="n"/>
      <c r="M167" s="186" t="n"/>
      <c r="AF167" s="161" t="n"/>
      <c r="AG167" s="161" t="n"/>
      <c r="CI167" s="224" t="n"/>
      <c r="CJ167" s="224" t="n"/>
      <c r="CK167" s="224" t="n"/>
      <c r="CL167" s="224" t="n"/>
      <c r="CM167" s="224" t="n"/>
      <c r="CN167" s="224" t="n"/>
      <c r="CO167" s="224" t="n"/>
      <c r="CP167" s="224" t="n"/>
      <c r="CQ167" s="224" t="n"/>
      <c r="CR167" s="224" t="n"/>
      <c r="CS167" s="224" t="n"/>
      <c r="CT167" s="224" t="n"/>
      <c r="CU167" s="224" t="n"/>
      <c r="CV167" s="224" t="n"/>
      <c r="CW167" s="224" t="n"/>
      <c r="CX167" s="224" t="n"/>
      <c r="CY167" s="224" t="n"/>
      <c r="CZ167" s="224" t="n"/>
      <c r="DA167" s="224" t="n"/>
      <c r="DB167" s="224" t="n"/>
      <c r="DC167" s="224" t="n"/>
      <c r="DD167" s="224" t="n"/>
      <c r="DE167" s="224" t="n"/>
      <c r="DF167" s="224" t="n"/>
      <c r="DG167" s="224" t="n"/>
      <c r="DH167" s="224" t="n"/>
      <c r="DI167" s="224" t="n"/>
      <c r="DJ167" s="224" t="n"/>
      <c r="DK167" s="224" t="n"/>
      <c r="DL167" s="224" t="n"/>
      <c r="DM167" s="224" t="n"/>
      <c r="DN167" s="224" t="n"/>
      <c r="DO167" s="224" t="n"/>
      <c r="DP167" s="224" t="n"/>
      <c r="DQ167" s="224" t="n"/>
      <c r="DR167" s="224" t="n"/>
      <c r="DS167" s="224" t="n"/>
    </row>
    <row r="168" hidden="1">
      <c r="B168" s="217">
        <f>+IF(B167&gt;=$C$14," ",(B167+1))</f>
        <v/>
      </c>
      <c r="C168" s="161">
        <f>+IF(B168=" ",0,C167)</f>
        <v/>
      </c>
      <c r="D168" s="161">
        <f>IF(B168=" ",0,-PPMT($F$13,B168,$C$14,$C$12))</f>
        <v/>
      </c>
      <c r="E168" s="161">
        <f>IF(B168=" ",0,-IPMT($F$13,B168,$C$14,$C$12))</f>
        <v/>
      </c>
      <c r="F168" s="223" t="n"/>
      <c r="G168" s="222" t="n"/>
      <c r="H168" s="217">
        <f>+IF(H167&gt;=$I$14," ",(H167+1))</f>
        <v/>
      </c>
      <c r="I168" s="161">
        <f>+IF(H168=" ",0,I167)</f>
        <v/>
      </c>
      <c r="J168" s="161">
        <f>IF(H168=" ",0,-PPMT($L$13,H168,$I$14,$I$12))</f>
        <v/>
      </c>
      <c r="K168" s="161">
        <f>IF(H168=" ",0,-IPMT($L$13,H168,$I$14,$I$12))</f>
        <v/>
      </c>
      <c r="L168" s="218" t="n"/>
      <c r="M168" s="186" t="n"/>
      <c r="AF168" s="161" t="n"/>
      <c r="AG168" s="161" t="n"/>
      <c r="CI168" s="224" t="n"/>
      <c r="CJ168" s="224" t="n"/>
      <c r="CK168" s="224" t="n"/>
      <c r="CL168" s="224" t="n"/>
      <c r="CM168" s="224" t="n"/>
      <c r="CN168" s="224" t="n"/>
      <c r="CO168" s="224" t="n"/>
      <c r="CP168" s="224" t="n"/>
      <c r="CQ168" s="224" t="n"/>
      <c r="CR168" s="224" t="n"/>
      <c r="CS168" s="224" t="n"/>
      <c r="CT168" s="224" t="n"/>
      <c r="CU168" s="224" t="n"/>
      <c r="CV168" s="224" t="n"/>
      <c r="CW168" s="224" t="n"/>
      <c r="CX168" s="224" t="n"/>
      <c r="CY168" s="224" t="n"/>
      <c r="CZ168" s="224" t="n"/>
      <c r="DA168" s="224" t="n"/>
      <c r="DB168" s="224" t="n"/>
      <c r="DC168" s="224" t="n"/>
      <c r="DD168" s="224" t="n"/>
      <c r="DE168" s="224" t="n"/>
      <c r="DF168" s="224" t="n"/>
      <c r="DG168" s="224" t="n"/>
      <c r="DH168" s="224" t="n"/>
      <c r="DI168" s="224" t="n"/>
      <c r="DJ168" s="224" t="n"/>
      <c r="DK168" s="224" t="n"/>
      <c r="DL168" s="224" t="n"/>
      <c r="DM168" s="224" t="n"/>
      <c r="DN168" s="224" t="n"/>
      <c r="DO168" s="224" t="n"/>
      <c r="DP168" s="224" t="n"/>
      <c r="DQ168" s="224" t="n"/>
      <c r="DR168" s="224" t="n"/>
      <c r="DS168" s="224" t="n"/>
    </row>
    <row r="169" hidden="1">
      <c r="B169" s="217">
        <f>+IF(B168&gt;=$C$14," ",(B168+1))</f>
        <v/>
      </c>
      <c r="C169" s="161">
        <f>+IF(B169=" ",0,C168)</f>
        <v/>
      </c>
      <c r="D169" s="161">
        <f>IF(B169=" ",0,-PPMT($F$13,B169,$C$14,$C$12))</f>
        <v/>
      </c>
      <c r="E169" s="161">
        <f>IF(B169=" ",0,-IPMT($F$13,B169,$C$14,$C$12))</f>
        <v/>
      </c>
      <c r="F169" s="223" t="n"/>
      <c r="G169" s="222" t="n"/>
      <c r="H169" s="217">
        <f>+IF(H168&gt;=$I$14," ",(H168+1))</f>
        <v/>
      </c>
      <c r="I169" s="161">
        <f>+IF(H169=" ",0,I168)</f>
        <v/>
      </c>
      <c r="J169" s="161">
        <f>IF(H169=" ",0,-PPMT($L$13,H169,$I$14,$I$12))</f>
        <v/>
      </c>
      <c r="K169" s="161">
        <f>IF(H169=" ",0,-IPMT($L$13,H169,$I$14,$I$12))</f>
        <v/>
      </c>
      <c r="L169" s="218" t="n"/>
      <c r="M169" s="186" t="n"/>
      <c r="AF169" s="161" t="n"/>
      <c r="AG169" s="161" t="n"/>
      <c r="CI169" s="224" t="n"/>
      <c r="CJ169" s="224" t="n"/>
      <c r="CK169" s="224" t="n"/>
      <c r="CL169" s="224" t="n"/>
      <c r="CM169" s="224" t="n"/>
      <c r="CN169" s="224" t="n"/>
      <c r="CO169" s="224" t="n"/>
      <c r="CP169" s="224" t="n"/>
      <c r="CQ169" s="224" t="n"/>
      <c r="CR169" s="224" t="n"/>
      <c r="CS169" s="224" t="n"/>
      <c r="CT169" s="224" t="n"/>
      <c r="CU169" s="224" t="n"/>
      <c r="CV169" s="224" t="n"/>
      <c r="CW169" s="224" t="n"/>
      <c r="CX169" s="224" t="n"/>
      <c r="CY169" s="224" t="n"/>
      <c r="CZ169" s="224" t="n"/>
      <c r="DA169" s="224" t="n"/>
      <c r="DB169" s="224" t="n"/>
      <c r="DC169" s="224" t="n"/>
      <c r="DD169" s="224" t="n"/>
      <c r="DE169" s="224" t="n"/>
      <c r="DF169" s="224" t="n"/>
      <c r="DG169" s="224" t="n"/>
      <c r="DH169" s="224" t="n"/>
      <c r="DI169" s="224" t="n"/>
      <c r="DJ169" s="224" t="n"/>
      <c r="DK169" s="224" t="n"/>
      <c r="DL169" s="224" t="n"/>
      <c r="DM169" s="224" t="n"/>
      <c r="DN169" s="224" t="n"/>
      <c r="DO169" s="224" t="n"/>
      <c r="DP169" s="224" t="n"/>
      <c r="DQ169" s="224" t="n"/>
      <c r="DR169" s="224" t="n"/>
      <c r="DS169" s="224" t="n"/>
    </row>
    <row r="170" hidden="1">
      <c r="B170" s="217">
        <f>+IF(B169&gt;=$C$14," ",(B169+1))</f>
        <v/>
      </c>
      <c r="C170" s="161">
        <f>+IF(B170=" ",0,C169)</f>
        <v/>
      </c>
      <c r="D170" s="161">
        <f>IF(B170=" ",0,-PPMT($F$13,B170,$C$14,$C$12))</f>
        <v/>
      </c>
      <c r="E170" s="161">
        <f>IF(B170=" ",0,-IPMT($F$13,B170,$C$14,$C$12))</f>
        <v/>
      </c>
      <c r="F170" s="223" t="n"/>
      <c r="G170" s="222" t="n"/>
      <c r="H170" s="217">
        <f>+IF(H169&gt;=$I$14," ",(H169+1))</f>
        <v/>
      </c>
      <c r="I170" s="161">
        <f>+IF(H170=" ",0,I169)</f>
        <v/>
      </c>
      <c r="J170" s="161">
        <f>IF(H170=" ",0,-PPMT($L$13,H170,$I$14,$I$12))</f>
        <v/>
      </c>
      <c r="K170" s="161">
        <f>IF(H170=" ",0,-IPMT($L$13,H170,$I$14,$I$12))</f>
        <v/>
      </c>
      <c r="L170" s="218" t="n"/>
      <c r="M170" s="186" t="n"/>
      <c r="AF170" s="161" t="n"/>
      <c r="AG170" s="161" t="n"/>
      <c r="CI170" s="224" t="n"/>
      <c r="CJ170" s="224" t="n"/>
      <c r="CK170" s="224" t="n"/>
      <c r="CL170" s="224" t="n"/>
      <c r="CM170" s="224" t="n"/>
      <c r="CN170" s="224" t="n"/>
      <c r="CO170" s="224" t="n"/>
      <c r="CP170" s="224" t="n"/>
      <c r="CQ170" s="224" t="n"/>
      <c r="CR170" s="224" t="n"/>
      <c r="CS170" s="224" t="n"/>
      <c r="CT170" s="224" t="n"/>
      <c r="CU170" s="224" t="n"/>
      <c r="CV170" s="224" t="n"/>
      <c r="CW170" s="224" t="n"/>
      <c r="CX170" s="224" t="n"/>
      <c r="CY170" s="224" t="n"/>
      <c r="CZ170" s="224" t="n"/>
      <c r="DA170" s="224" t="n"/>
      <c r="DB170" s="224" t="n"/>
      <c r="DC170" s="224" t="n"/>
      <c r="DD170" s="224" t="n"/>
      <c r="DE170" s="224" t="n"/>
      <c r="DF170" s="224" t="n"/>
      <c r="DG170" s="224" t="n"/>
      <c r="DH170" s="224" t="n"/>
      <c r="DI170" s="224" t="n"/>
      <c r="DJ170" s="224" t="n"/>
      <c r="DK170" s="224" t="n"/>
      <c r="DL170" s="224" t="n"/>
      <c r="DM170" s="224" t="n"/>
      <c r="DN170" s="224" t="n"/>
      <c r="DO170" s="224" t="n"/>
      <c r="DP170" s="224" t="n"/>
      <c r="DQ170" s="224" t="n"/>
      <c r="DR170" s="224" t="n"/>
      <c r="DS170" s="224" t="n"/>
    </row>
    <row r="171" hidden="1">
      <c r="B171" s="217">
        <f>+IF(B170&gt;=$C$14," ",(B170+1))</f>
        <v/>
      </c>
      <c r="C171" s="161">
        <f>+IF(B171=" ",0,C170)</f>
        <v/>
      </c>
      <c r="D171" s="161">
        <f>IF(B171=" ",0,-PPMT($F$13,B171,$C$14,$C$12))</f>
        <v/>
      </c>
      <c r="E171" s="161">
        <f>IF(B171=" ",0,-IPMT($F$13,B171,$C$14,$C$12))</f>
        <v/>
      </c>
      <c r="F171" s="223" t="n"/>
      <c r="G171" s="222" t="n"/>
      <c r="H171" s="217">
        <f>+IF(H170&gt;=$I$14," ",(H170+1))</f>
        <v/>
      </c>
      <c r="I171" s="161">
        <f>+IF(H171=" ",0,I170)</f>
        <v/>
      </c>
      <c r="J171" s="161">
        <f>IF(H171=" ",0,-PPMT($L$13,H171,$I$14,$I$12))</f>
        <v/>
      </c>
      <c r="K171" s="161">
        <f>IF(H171=" ",0,-IPMT($L$13,H171,$I$14,$I$12))</f>
        <v/>
      </c>
      <c r="L171" s="218" t="n"/>
      <c r="M171" s="186" t="n"/>
      <c r="AF171" s="161" t="n"/>
      <c r="AG171" s="161" t="n"/>
      <c r="CI171" s="224" t="n"/>
      <c r="CJ171" s="224" t="n"/>
      <c r="CK171" s="224" t="n"/>
      <c r="CL171" s="224" t="n"/>
      <c r="CM171" s="224" t="n"/>
      <c r="CN171" s="224" t="n"/>
      <c r="CO171" s="224" t="n"/>
      <c r="CP171" s="224" t="n"/>
      <c r="CQ171" s="224" t="n"/>
      <c r="CR171" s="224" t="n"/>
      <c r="CS171" s="224" t="n"/>
      <c r="CT171" s="224" t="n"/>
      <c r="CU171" s="224" t="n"/>
      <c r="CV171" s="224" t="n"/>
      <c r="CW171" s="224" t="n"/>
      <c r="CX171" s="224" t="n"/>
      <c r="CY171" s="224" t="n"/>
      <c r="CZ171" s="224" t="n"/>
      <c r="DA171" s="224" t="n"/>
      <c r="DB171" s="224" t="n"/>
      <c r="DC171" s="224" t="n"/>
      <c r="DD171" s="224" t="n"/>
      <c r="DE171" s="224" t="n"/>
      <c r="DF171" s="224" t="n"/>
      <c r="DG171" s="224" t="n"/>
      <c r="DH171" s="224" t="n"/>
      <c r="DI171" s="224" t="n"/>
      <c r="DJ171" s="224" t="n"/>
      <c r="DK171" s="224" t="n"/>
      <c r="DL171" s="224" t="n"/>
      <c r="DM171" s="224" t="n"/>
      <c r="DN171" s="224" t="n"/>
      <c r="DO171" s="224" t="n"/>
      <c r="DP171" s="224" t="n"/>
      <c r="DQ171" s="224" t="n"/>
      <c r="DR171" s="224" t="n"/>
      <c r="DS171" s="224" t="n"/>
    </row>
    <row r="172" hidden="1">
      <c r="B172" s="217">
        <f>+IF(B171&gt;=$C$14," ",(B171+1))</f>
        <v/>
      </c>
      <c r="C172" s="161">
        <f>+IF(B172=" ",0,C171)</f>
        <v/>
      </c>
      <c r="D172" s="161">
        <f>IF(B172=" ",0,-PPMT($F$13,B172,$C$14,$C$12))</f>
        <v/>
      </c>
      <c r="E172" s="161">
        <f>IF(B172=" ",0,-IPMT($F$13,B172,$C$14,$C$12))</f>
        <v/>
      </c>
      <c r="F172" s="223" t="n"/>
      <c r="G172" s="222" t="n"/>
      <c r="H172" s="217">
        <f>+IF(H171&gt;=$I$14," ",(H171+1))</f>
        <v/>
      </c>
      <c r="I172" s="161">
        <f>+IF(H172=" ",0,I171)</f>
        <v/>
      </c>
      <c r="J172" s="161">
        <f>IF(H172=" ",0,-PPMT($L$13,H172,$I$14,$I$12))</f>
        <v/>
      </c>
      <c r="K172" s="161">
        <f>IF(H172=" ",0,-IPMT($L$13,H172,$I$14,$I$12))</f>
        <v/>
      </c>
      <c r="L172" s="218" t="n"/>
      <c r="M172" s="186" t="n"/>
      <c r="AF172" s="161" t="n"/>
      <c r="AG172" s="161" t="n"/>
      <c r="CI172" s="224" t="n"/>
      <c r="CJ172" s="224" t="n"/>
      <c r="CK172" s="224" t="n"/>
      <c r="CL172" s="224" t="n"/>
      <c r="CM172" s="224" t="n"/>
      <c r="CN172" s="224" t="n"/>
      <c r="CO172" s="224" t="n"/>
      <c r="CP172" s="224" t="n"/>
      <c r="CQ172" s="224" t="n"/>
      <c r="CR172" s="224" t="n"/>
      <c r="CS172" s="224" t="n"/>
      <c r="CT172" s="224" t="n"/>
      <c r="CU172" s="224" t="n"/>
      <c r="CV172" s="224" t="n"/>
      <c r="CW172" s="224" t="n"/>
      <c r="CX172" s="224" t="n"/>
      <c r="CY172" s="224" t="n"/>
      <c r="CZ172" s="224" t="n"/>
      <c r="DA172" s="224" t="n"/>
      <c r="DB172" s="224" t="n"/>
      <c r="DC172" s="224" t="n"/>
      <c r="DD172" s="224" t="n"/>
      <c r="DE172" s="224" t="n"/>
      <c r="DF172" s="224" t="n"/>
      <c r="DG172" s="224" t="n"/>
      <c r="DH172" s="224" t="n"/>
      <c r="DI172" s="224" t="n"/>
      <c r="DJ172" s="224" t="n"/>
      <c r="DK172" s="224" t="n"/>
      <c r="DL172" s="224" t="n"/>
      <c r="DM172" s="224" t="n"/>
      <c r="DN172" s="224" t="n"/>
      <c r="DO172" s="224" t="n"/>
      <c r="DP172" s="224" t="n"/>
      <c r="DQ172" s="224" t="n"/>
      <c r="DR172" s="224" t="n"/>
      <c r="DS172" s="224" t="n"/>
    </row>
    <row r="173" hidden="1">
      <c r="B173" s="217">
        <f>+IF(B172&gt;=$C$14," ",(B172+1))</f>
        <v/>
      </c>
      <c r="C173" s="161">
        <f>+IF(B173=" ",0,C172)</f>
        <v/>
      </c>
      <c r="D173" s="161">
        <f>IF(B173=" ",0,-PPMT($F$13,B173,$C$14,$C$12))</f>
        <v/>
      </c>
      <c r="E173" s="161">
        <f>IF(B173=" ",0,-IPMT($F$13,B173,$C$14,$C$12))</f>
        <v/>
      </c>
      <c r="F173" s="223" t="n"/>
      <c r="G173" s="222" t="n"/>
      <c r="H173" s="217">
        <f>+IF(H172&gt;=$I$14," ",(H172+1))</f>
        <v/>
      </c>
      <c r="I173" s="161">
        <f>+IF(H173=" ",0,I172)</f>
        <v/>
      </c>
      <c r="J173" s="161">
        <f>IF(H173=" ",0,-PPMT($L$13,H173,$I$14,$I$12))</f>
        <v/>
      </c>
      <c r="K173" s="161">
        <f>IF(H173=" ",0,-IPMT($L$13,H173,$I$14,$I$12))</f>
        <v/>
      </c>
      <c r="L173" s="218" t="n"/>
      <c r="M173" s="186" t="n"/>
      <c r="AF173" s="161" t="n"/>
      <c r="AG173" s="161" t="n"/>
      <c r="CI173" s="224" t="n"/>
      <c r="CJ173" s="224" t="n"/>
      <c r="CK173" s="224" t="n"/>
      <c r="CL173" s="224" t="n"/>
      <c r="CM173" s="224" t="n"/>
      <c r="CN173" s="224" t="n"/>
      <c r="CO173" s="224" t="n"/>
      <c r="CP173" s="224" t="n"/>
      <c r="CQ173" s="224" t="n"/>
      <c r="CR173" s="224" t="n"/>
      <c r="CS173" s="224" t="n"/>
      <c r="CT173" s="224" t="n"/>
      <c r="CU173" s="224" t="n"/>
      <c r="CV173" s="224" t="n"/>
      <c r="CW173" s="224" t="n"/>
      <c r="CX173" s="224" t="n"/>
      <c r="CY173" s="224" t="n"/>
      <c r="CZ173" s="224" t="n"/>
      <c r="DA173" s="224" t="n"/>
      <c r="DB173" s="224" t="n"/>
      <c r="DC173" s="224" t="n"/>
      <c r="DD173" s="224" t="n"/>
      <c r="DE173" s="224" t="n"/>
      <c r="DF173" s="224" t="n"/>
      <c r="DG173" s="224" t="n"/>
      <c r="DH173" s="224" t="n"/>
      <c r="DI173" s="224" t="n"/>
      <c r="DJ173" s="224" t="n"/>
      <c r="DK173" s="224" t="n"/>
      <c r="DL173" s="224" t="n"/>
      <c r="DM173" s="224" t="n"/>
      <c r="DN173" s="224" t="n"/>
      <c r="DO173" s="224" t="n"/>
      <c r="DP173" s="224" t="n"/>
      <c r="DQ173" s="224" t="n"/>
      <c r="DR173" s="224" t="n"/>
      <c r="DS173" s="224" t="n"/>
    </row>
    <row r="174" hidden="1">
      <c r="B174" s="217">
        <f>+IF(B173&gt;=$C$14," ",(B173+1))</f>
        <v/>
      </c>
      <c r="C174" s="161">
        <f>+IF(B174=" ",0,C173)</f>
        <v/>
      </c>
      <c r="D174" s="161">
        <f>IF(B174=" ",0,-PPMT($F$13,B174,$C$14,$C$12))</f>
        <v/>
      </c>
      <c r="E174" s="161">
        <f>IF(B174=" ",0,-IPMT($F$13,B174,$C$14,$C$12))</f>
        <v/>
      </c>
      <c r="F174" s="223" t="n"/>
      <c r="G174" s="222" t="n"/>
      <c r="H174" s="217">
        <f>+IF(H173&gt;=$I$14," ",(H173+1))</f>
        <v/>
      </c>
      <c r="I174" s="161">
        <f>+IF(H174=" ",0,I173)</f>
        <v/>
      </c>
      <c r="J174" s="161">
        <f>IF(H174=" ",0,-PPMT($L$13,H174,$I$14,$I$12))</f>
        <v/>
      </c>
      <c r="K174" s="161">
        <f>IF(H174=" ",0,-IPMT($L$13,H174,$I$14,$I$12))</f>
        <v/>
      </c>
      <c r="L174" s="218" t="n"/>
      <c r="M174" s="186" t="n"/>
      <c r="AF174" s="161" t="n"/>
      <c r="AG174" s="161" t="n"/>
      <c r="CI174" s="224" t="n"/>
      <c r="CJ174" s="224" t="n"/>
      <c r="CK174" s="224" t="n"/>
      <c r="CL174" s="224" t="n"/>
      <c r="CM174" s="224" t="n"/>
      <c r="CN174" s="224" t="n"/>
      <c r="CO174" s="224" t="n"/>
      <c r="CP174" s="224" t="n"/>
      <c r="CQ174" s="224" t="n"/>
      <c r="CR174" s="224" t="n"/>
      <c r="CS174" s="224" t="n"/>
      <c r="CT174" s="224" t="n"/>
      <c r="CU174" s="224" t="n"/>
      <c r="CV174" s="224" t="n"/>
      <c r="CW174" s="224" t="n"/>
      <c r="CX174" s="224" t="n"/>
      <c r="CY174" s="224" t="n"/>
      <c r="CZ174" s="224" t="n"/>
      <c r="DA174" s="224" t="n"/>
      <c r="DB174" s="224" t="n"/>
      <c r="DC174" s="224" t="n"/>
      <c r="DD174" s="224" t="n"/>
      <c r="DE174" s="224" t="n"/>
      <c r="DF174" s="224" t="n"/>
      <c r="DG174" s="224" t="n"/>
      <c r="DH174" s="224" t="n"/>
      <c r="DI174" s="224" t="n"/>
      <c r="DJ174" s="224" t="n"/>
      <c r="DK174" s="224" t="n"/>
      <c r="DL174" s="224" t="n"/>
      <c r="DM174" s="224" t="n"/>
      <c r="DN174" s="224" t="n"/>
      <c r="DO174" s="224" t="n"/>
      <c r="DP174" s="224" t="n"/>
      <c r="DQ174" s="224" t="n"/>
      <c r="DR174" s="224" t="n"/>
      <c r="DS174" s="224" t="n"/>
    </row>
    <row r="175" hidden="1">
      <c r="B175" s="217">
        <f>+IF(B174&gt;=$C$14," ",(B174+1))</f>
        <v/>
      </c>
      <c r="C175" s="161">
        <f>+IF(B175=" ",0,C174)</f>
        <v/>
      </c>
      <c r="D175" s="161">
        <f>IF(B175=" ",0,-PPMT($F$13,B175,$C$14,$C$12))</f>
        <v/>
      </c>
      <c r="E175" s="161">
        <f>IF(B175=" ",0,-IPMT($F$13,B175,$C$14,$C$12))</f>
        <v/>
      </c>
      <c r="F175" s="223" t="n"/>
      <c r="G175" s="222" t="n"/>
      <c r="H175" s="217">
        <f>+IF(H174&gt;=$I$14," ",(H174+1))</f>
        <v/>
      </c>
      <c r="I175" s="161">
        <f>+IF(H175=" ",0,I174)</f>
        <v/>
      </c>
      <c r="J175" s="161">
        <f>IF(H175=" ",0,-PPMT($L$13,H175,$I$14,$I$12))</f>
        <v/>
      </c>
      <c r="K175" s="161">
        <f>IF(H175=" ",0,-IPMT($L$13,H175,$I$14,$I$12))</f>
        <v/>
      </c>
      <c r="L175" s="218" t="n"/>
      <c r="M175" s="186" t="n"/>
      <c r="AF175" s="161" t="n"/>
      <c r="AG175" s="161" t="n"/>
      <c r="CI175" s="224" t="n"/>
      <c r="CJ175" s="224" t="n"/>
      <c r="CK175" s="224" t="n"/>
      <c r="CL175" s="224" t="n"/>
      <c r="CM175" s="224" t="n"/>
      <c r="CN175" s="224" t="n"/>
      <c r="CO175" s="224" t="n"/>
      <c r="CP175" s="224" t="n"/>
      <c r="CQ175" s="224" t="n"/>
      <c r="CR175" s="224" t="n"/>
      <c r="CS175" s="224" t="n"/>
      <c r="CT175" s="224" t="n"/>
      <c r="CU175" s="224" t="n"/>
      <c r="CV175" s="224" t="n"/>
      <c r="CW175" s="224" t="n"/>
      <c r="CX175" s="224" t="n"/>
      <c r="CY175" s="224" t="n"/>
      <c r="CZ175" s="224" t="n"/>
      <c r="DA175" s="224" t="n"/>
      <c r="DB175" s="224" t="n"/>
      <c r="DC175" s="224" t="n"/>
      <c r="DD175" s="224" t="n"/>
      <c r="DE175" s="224" t="n"/>
      <c r="DF175" s="224" t="n"/>
      <c r="DG175" s="224" t="n"/>
      <c r="DH175" s="224" t="n"/>
      <c r="DI175" s="224" t="n"/>
      <c r="DJ175" s="224" t="n"/>
      <c r="DK175" s="224" t="n"/>
      <c r="DL175" s="224" t="n"/>
      <c r="DM175" s="224" t="n"/>
      <c r="DN175" s="224" t="n"/>
      <c r="DO175" s="224" t="n"/>
      <c r="DP175" s="224" t="n"/>
      <c r="DQ175" s="224" t="n"/>
      <c r="DR175" s="224" t="n"/>
      <c r="DS175" s="224" t="n"/>
    </row>
    <row r="176" hidden="1">
      <c r="B176" s="217">
        <f>+IF(B175&gt;=$C$14," ",(B175+1))</f>
        <v/>
      </c>
      <c r="C176" s="161">
        <f>+IF(B176=" ",0,C175)</f>
        <v/>
      </c>
      <c r="D176" s="161">
        <f>IF(B176=" ",0,-PPMT($F$13,B176,$C$14,$C$12))</f>
        <v/>
      </c>
      <c r="E176" s="161">
        <f>IF(B176=" ",0,-IPMT($F$13,B176,$C$14,$C$12))</f>
        <v/>
      </c>
      <c r="F176" s="223" t="n"/>
      <c r="G176" s="222" t="n"/>
      <c r="H176" s="217">
        <f>+IF(H175&gt;=$I$14," ",(H175+1))</f>
        <v/>
      </c>
      <c r="I176" s="161">
        <f>+IF(H176=" ",0,I175)</f>
        <v/>
      </c>
      <c r="J176" s="161">
        <f>IF(H176=" ",0,-PPMT($L$13,H176,$I$14,$I$12))</f>
        <v/>
      </c>
      <c r="K176" s="161">
        <f>IF(H176=" ",0,-IPMT($L$13,H176,$I$14,$I$12))</f>
        <v/>
      </c>
      <c r="L176" s="218" t="n"/>
      <c r="M176" s="186" t="n"/>
      <c r="AF176" s="161" t="n"/>
      <c r="AG176" s="161" t="n"/>
      <c r="CI176" s="224" t="n"/>
      <c r="CJ176" s="224" t="n"/>
      <c r="CK176" s="224" t="n"/>
      <c r="CL176" s="224" t="n"/>
      <c r="CM176" s="224" t="n"/>
      <c r="CN176" s="224" t="n"/>
      <c r="CO176" s="224" t="n"/>
      <c r="CP176" s="224" t="n"/>
      <c r="CQ176" s="224" t="n"/>
      <c r="CR176" s="224" t="n"/>
      <c r="CS176" s="224" t="n"/>
      <c r="CT176" s="224" t="n"/>
      <c r="CU176" s="224" t="n"/>
      <c r="CV176" s="224" t="n"/>
      <c r="CW176" s="224" t="n"/>
      <c r="CX176" s="224" t="n"/>
      <c r="CY176" s="224" t="n"/>
      <c r="CZ176" s="224" t="n"/>
      <c r="DA176" s="224" t="n"/>
      <c r="DB176" s="224" t="n"/>
      <c r="DC176" s="224" t="n"/>
      <c r="DD176" s="224" t="n"/>
      <c r="DE176" s="224" t="n"/>
      <c r="DF176" s="224" t="n"/>
      <c r="DG176" s="224" t="n"/>
      <c r="DH176" s="224" t="n"/>
      <c r="DI176" s="224" t="n"/>
      <c r="DJ176" s="224" t="n"/>
      <c r="DK176" s="224" t="n"/>
      <c r="DL176" s="224" t="n"/>
      <c r="DM176" s="224" t="n"/>
      <c r="DN176" s="224" t="n"/>
      <c r="DO176" s="224" t="n"/>
      <c r="DP176" s="224" t="n"/>
      <c r="DQ176" s="224" t="n"/>
      <c r="DR176" s="224" t="n"/>
      <c r="DS176" s="224" t="n"/>
    </row>
    <row r="177" hidden="1">
      <c r="B177" s="217">
        <f>+IF(B176&gt;=$C$14," ",(B176+1))</f>
        <v/>
      </c>
      <c r="C177" s="161">
        <f>+IF(B177=" ",0,C176)</f>
        <v/>
      </c>
      <c r="D177" s="161">
        <f>IF(B177=" ",0,-PPMT($F$13,B177,$C$14,$C$12))</f>
        <v/>
      </c>
      <c r="E177" s="161">
        <f>IF(B177=" ",0,-IPMT($F$13,B177,$C$14,$C$12))</f>
        <v/>
      </c>
      <c r="F177" s="223" t="n"/>
      <c r="G177" s="222" t="n"/>
      <c r="H177" s="217">
        <f>+IF(H176&gt;=$I$14," ",(H176+1))</f>
        <v/>
      </c>
      <c r="I177" s="161">
        <f>+IF(H177=" ",0,I176)</f>
        <v/>
      </c>
      <c r="J177" s="161">
        <f>IF(H177=" ",0,-PPMT($L$13,H177,$I$14,$I$12))</f>
        <v/>
      </c>
      <c r="K177" s="161">
        <f>IF(H177=" ",0,-IPMT($L$13,H177,$I$14,$I$12))</f>
        <v/>
      </c>
      <c r="L177" s="218" t="n"/>
      <c r="M177" s="186" t="n"/>
      <c r="AF177" s="161" t="n"/>
      <c r="AG177" s="161" t="n"/>
      <c r="CI177" s="224" t="n"/>
      <c r="CJ177" s="224" t="n"/>
      <c r="CK177" s="224" t="n"/>
      <c r="CL177" s="224" t="n"/>
      <c r="CM177" s="224" t="n"/>
      <c r="CN177" s="224" t="n"/>
      <c r="CO177" s="224" t="n"/>
      <c r="CP177" s="224" t="n"/>
      <c r="CQ177" s="224" t="n"/>
      <c r="CR177" s="224" t="n"/>
      <c r="CS177" s="224" t="n"/>
      <c r="CT177" s="224" t="n"/>
      <c r="CU177" s="224" t="n"/>
      <c r="CV177" s="224" t="n"/>
      <c r="CW177" s="224" t="n"/>
      <c r="CX177" s="224" t="n"/>
      <c r="CY177" s="224" t="n"/>
      <c r="CZ177" s="224" t="n"/>
      <c r="DA177" s="224" t="n"/>
      <c r="DB177" s="224" t="n"/>
      <c r="DC177" s="224" t="n"/>
      <c r="DD177" s="224" t="n"/>
      <c r="DE177" s="224" t="n"/>
      <c r="DF177" s="224" t="n"/>
      <c r="DG177" s="224" t="n"/>
      <c r="DH177" s="224" t="n"/>
      <c r="DI177" s="224" t="n"/>
      <c r="DJ177" s="224" t="n"/>
      <c r="DK177" s="224" t="n"/>
      <c r="DL177" s="224" t="n"/>
      <c r="DM177" s="224" t="n"/>
      <c r="DN177" s="224" t="n"/>
      <c r="DO177" s="224" t="n"/>
      <c r="DP177" s="224" t="n"/>
      <c r="DQ177" s="224" t="n"/>
      <c r="DR177" s="224" t="n"/>
      <c r="DS177" s="224" t="n"/>
    </row>
    <row r="178" hidden="1">
      <c r="B178" s="217">
        <f>+IF(B177&gt;=$C$14," ",(B177+1))</f>
        <v/>
      </c>
      <c r="C178" s="161">
        <f>+IF(B178=" ",0,C177)</f>
        <v/>
      </c>
      <c r="D178" s="161">
        <f>IF(B178=" ",0,-PPMT($F$13,B178,$C$14,$C$12))</f>
        <v/>
      </c>
      <c r="E178" s="161">
        <f>IF(B178=" ",0,-IPMT($F$13,B178,$C$14,$C$12))</f>
        <v/>
      </c>
      <c r="F178" s="223" t="n"/>
      <c r="G178" s="222" t="n"/>
      <c r="H178" s="217">
        <f>+IF(H177&gt;=$I$14," ",(H177+1))</f>
        <v/>
      </c>
      <c r="I178" s="161">
        <f>+IF(H178=" ",0,I177)</f>
        <v/>
      </c>
      <c r="J178" s="161">
        <f>IF(H178=" ",0,-PPMT($L$13,H178,$I$14,$I$12))</f>
        <v/>
      </c>
      <c r="K178" s="161">
        <f>IF(H178=" ",0,-IPMT($L$13,H178,$I$14,$I$12))</f>
        <v/>
      </c>
      <c r="L178" s="218" t="n"/>
      <c r="M178" s="186" t="n"/>
      <c r="AF178" s="161" t="n"/>
      <c r="AG178" s="161" t="n"/>
      <c r="CI178" s="224" t="n"/>
      <c r="CJ178" s="224" t="n"/>
      <c r="CK178" s="224" t="n"/>
      <c r="CL178" s="224" t="n"/>
      <c r="CM178" s="224" t="n"/>
      <c r="CN178" s="224" t="n"/>
      <c r="CO178" s="224" t="n"/>
      <c r="CP178" s="224" t="n"/>
      <c r="CQ178" s="224" t="n"/>
      <c r="CR178" s="224" t="n"/>
      <c r="CS178" s="224" t="n"/>
      <c r="CT178" s="224" t="n"/>
      <c r="CU178" s="224" t="n"/>
      <c r="CV178" s="224" t="n"/>
      <c r="CW178" s="224" t="n"/>
      <c r="CX178" s="224" t="n"/>
      <c r="CY178" s="224" t="n"/>
      <c r="CZ178" s="224" t="n"/>
      <c r="DA178" s="224" t="n"/>
      <c r="DB178" s="224" t="n"/>
      <c r="DC178" s="224" t="n"/>
      <c r="DD178" s="224" t="n"/>
      <c r="DE178" s="224" t="n"/>
      <c r="DF178" s="224" t="n"/>
      <c r="DG178" s="224" t="n"/>
      <c r="DH178" s="224" t="n"/>
      <c r="DI178" s="224" t="n"/>
      <c r="DJ178" s="224" t="n"/>
      <c r="DK178" s="224" t="n"/>
      <c r="DL178" s="224" t="n"/>
      <c r="DM178" s="224" t="n"/>
      <c r="DN178" s="224" t="n"/>
      <c r="DO178" s="224" t="n"/>
      <c r="DP178" s="224" t="n"/>
      <c r="DQ178" s="224" t="n"/>
      <c r="DR178" s="224" t="n"/>
      <c r="DS178" s="224" t="n"/>
    </row>
    <row r="179" hidden="1">
      <c r="B179" s="217">
        <f>+IF(B178&gt;=$C$14," ",(B178+1))</f>
        <v/>
      </c>
      <c r="C179" s="161">
        <f>+IF(B179=" ",0,C178)</f>
        <v/>
      </c>
      <c r="D179" s="161">
        <f>IF(B179=" ",0,-PPMT($F$13,B179,$C$14,$C$12))</f>
        <v/>
      </c>
      <c r="E179" s="161">
        <f>IF(B179=" ",0,-IPMT($F$13,B179,$C$14,$C$12))</f>
        <v/>
      </c>
      <c r="F179" s="223" t="n"/>
      <c r="G179" s="222" t="n"/>
      <c r="H179" s="217">
        <f>+IF(H178&gt;=$I$14," ",(H178+1))</f>
        <v/>
      </c>
      <c r="I179" s="161">
        <f>+IF(H179=" ",0,I178)</f>
        <v/>
      </c>
      <c r="J179" s="161">
        <f>IF(H179=" ",0,-PPMT($L$13,H179,$I$14,$I$12))</f>
        <v/>
      </c>
      <c r="K179" s="161">
        <f>IF(H179=" ",0,-IPMT($L$13,H179,$I$14,$I$12))</f>
        <v/>
      </c>
      <c r="L179" s="218" t="n"/>
      <c r="M179" s="186" t="n"/>
      <c r="AF179" s="161" t="n"/>
      <c r="AG179" s="161" t="n"/>
      <c r="CI179" s="224" t="n"/>
      <c r="CJ179" s="224" t="n"/>
      <c r="CK179" s="224" t="n"/>
      <c r="CL179" s="224" t="n"/>
      <c r="CM179" s="224" t="n"/>
      <c r="CN179" s="224" t="n"/>
      <c r="CO179" s="224" t="n"/>
      <c r="CP179" s="224" t="n"/>
      <c r="CQ179" s="224" t="n"/>
      <c r="CR179" s="224" t="n"/>
      <c r="CS179" s="224" t="n"/>
      <c r="CT179" s="224" t="n"/>
      <c r="CU179" s="224" t="n"/>
      <c r="CV179" s="224" t="n"/>
      <c r="CW179" s="224" t="n"/>
      <c r="CX179" s="224" t="n"/>
      <c r="CY179" s="224" t="n"/>
      <c r="CZ179" s="224" t="n"/>
      <c r="DA179" s="224" t="n"/>
      <c r="DB179" s="224" t="n"/>
      <c r="DC179" s="224" t="n"/>
      <c r="DD179" s="224" t="n"/>
      <c r="DE179" s="224" t="n"/>
      <c r="DF179" s="224" t="n"/>
      <c r="DG179" s="224" t="n"/>
      <c r="DH179" s="224" t="n"/>
      <c r="DI179" s="224" t="n"/>
      <c r="DJ179" s="224" t="n"/>
      <c r="DK179" s="224" t="n"/>
      <c r="DL179" s="224" t="n"/>
      <c r="DM179" s="224" t="n"/>
      <c r="DN179" s="224" t="n"/>
      <c r="DO179" s="224" t="n"/>
      <c r="DP179" s="224" t="n"/>
      <c r="DQ179" s="224" t="n"/>
      <c r="DR179" s="224" t="n"/>
      <c r="DS179" s="224" t="n"/>
    </row>
    <row r="180" hidden="1">
      <c r="B180" s="217">
        <f>+IF(B179&gt;=$C$14," ",(B179+1))</f>
        <v/>
      </c>
      <c r="C180" s="161">
        <f>+IF(B180=" ",0,C179)</f>
        <v/>
      </c>
      <c r="D180" s="161">
        <f>IF(B180=" ",0,-PPMT($F$13,B180,$C$14,$C$12))</f>
        <v/>
      </c>
      <c r="E180" s="161">
        <f>IF(B180=" ",0,-IPMT($F$13,B180,$C$14,$C$12))</f>
        <v/>
      </c>
      <c r="F180" s="223" t="n"/>
      <c r="G180" s="222" t="n"/>
      <c r="H180" s="217">
        <f>+IF(H179&gt;=$I$14," ",(H179+1))</f>
        <v/>
      </c>
      <c r="I180" s="161">
        <f>+IF(H180=" ",0,I179)</f>
        <v/>
      </c>
      <c r="J180" s="161">
        <f>IF(H180=" ",0,-PPMT($L$13,H180,$I$14,$I$12))</f>
        <v/>
      </c>
      <c r="K180" s="161">
        <f>IF(H180=" ",0,-IPMT($L$13,H180,$I$14,$I$12))</f>
        <v/>
      </c>
      <c r="L180" s="218" t="n"/>
      <c r="M180" s="186" t="n"/>
      <c r="AF180" s="161" t="n"/>
      <c r="AG180" s="161" t="n"/>
      <c r="CI180" s="224" t="n"/>
      <c r="CJ180" s="224" t="n"/>
      <c r="CK180" s="224" t="n"/>
      <c r="CL180" s="224" t="n"/>
      <c r="CM180" s="224" t="n"/>
      <c r="CN180" s="224" t="n"/>
      <c r="CO180" s="224" t="n"/>
      <c r="CP180" s="224" t="n"/>
      <c r="CQ180" s="224" t="n"/>
      <c r="CR180" s="224" t="n"/>
      <c r="CS180" s="224" t="n"/>
      <c r="CT180" s="224" t="n"/>
      <c r="CU180" s="224" t="n"/>
      <c r="CV180" s="224" t="n"/>
      <c r="CW180" s="224" t="n"/>
      <c r="CX180" s="224" t="n"/>
      <c r="CY180" s="224" t="n"/>
      <c r="CZ180" s="224" t="n"/>
      <c r="DA180" s="224" t="n"/>
      <c r="DB180" s="224" t="n"/>
      <c r="DC180" s="224" t="n"/>
      <c r="DD180" s="224" t="n"/>
      <c r="DE180" s="224" t="n"/>
      <c r="DF180" s="224" t="n"/>
      <c r="DG180" s="224" t="n"/>
      <c r="DH180" s="224" t="n"/>
      <c r="DI180" s="224" t="n"/>
      <c r="DJ180" s="224" t="n"/>
      <c r="DK180" s="224" t="n"/>
      <c r="DL180" s="224" t="n"/>
      <c r="DM180" s="224" t="n"/>
      <c r="DN180" s="224" t="n"/>
      <c r="DO180" s="224" t="n"/>
      <c r="DP180" s="224" t="n"/>
      <c r="DQ180" s="224" t="n"/>
      <c r="DR180" s="224" t="n"/>
      <c r="DS180" s="224" t="n"/>
    </row>
    <row r="181" hidden="1">
      <c r="B181" s="217">
        <f>+IF(B180&gt;=$C$14," ",(B180+1))</f>
        <v/>
      </c>
      <c r="C181" s="161">
        <f>+IF(B181=" ",0,C180)</f>
        <v/>
      </c>
      <c r="D181" s="161">
        <f>IF(B181=" ",0,-PPMT($F$13,B181,$C$14,$C$12))</f>
        <v/>
      </c>
      <c r="E181" s="161">
        <f>IF(B181=" ",0,-IPMT($F$13,B181,$C$14,$C$12))</f>
        <v/>
      </c>
      <c r="F181" s="223" t="n"/>
      <c r="G181" s="222" t="n"/>
      <c r="H181" s="217">
        <f>+IF(H180&gt;=$I$14," ",(H180+1))</f>
        <v/>
      </c>
      <c r="I181" s="161">
        <f>+IF(H181=" ",0,I180)</f>
        <v/>
      </c>
      <c r="J181" s="161">
        <f>IF(H181=" ",0,-PPMT($L$13,H181,$I$14,$I$12))</f>
        <v/>
      </c>
      <c r="K181" s="161">
        <f>IF(H181=" ",0,-IPMT($L$13,H181,$I$14,$I$12))</f>
        <v/>
      </c>
      <c r="L181" s="218" t="n"/>
      <c r="M181" s="186" t="n"/>
      <c r="AF181" s="161" t="n"/>
      <c r="AG181" s="161" t="n"/>
      <c r="CI181" s="224" t="n"/>
      <c r="CJ181" s="224" t="n"/>
      <c r="CK181" s="224" t="n"/>
      <c r="CL181" s="224" t="n"/>
      <c r="CM181" s="224" t="n"/>
      <c r="CN181" s="224" t="n"/>
      <c r="CO181" s="224" t="n"/>
      <c r="CP181" s="224" t="n"/>
      <c r="CQ181" s="224" t="n"/>
      <c r="CR181" s="224" t="n"/>
      <c r="CS181" s="224" t="n"/>
      <c r="CT181" s="224" t="n"/>
      <c r="CU181" s="224" t="n"/>
      <c r="CV181" s="224" t="n"/>
      <c r="CW181" s="224" t="n"/>
      <c r="CX181" s="224" t="n"/>
      <c r="CY181" s="224" t="n"/>
      <c r="CZ181" s="224" t="n"/>
      <c r="DA181" s="224" t="n"/>
      <c r="DB181" s="224" t="n"/>
      <c r="DC181" s="224" t="n"/>
      <c r="DD181" s="224" t="n"/>
      <c r="DE181" s="224" t="n"/>
      <c r="DF181" s="224" t="n"/>
      <c r="DG181" s="224" t="n"/>
      <c r="DH181" s="224" t="n"/>
      <c r="DI181" s="224" t="n"/>
      <c r="DJ181" s="224" t="n"/>
      <c r="DK181" s="224" t="n"/>
      <c r="DL181" s="224" t="n"/>
      <c r="DM181" s="224" t="n"/>
      <c r="DN181" s="224" t="n"/>
      <c r="DO181" s="224" t="n"/>
      <c r="DP181" s="224" t="n"/>
      <c r="DQ181" s="224" t="n"/>
      <c r="DR181" s="224" t="n"/>
      <c r="DS181" s="224" t="n"/>
    </row>
    <row r="182" hidden="1">
      <c r="B182" s="217">
        <f>+IF(B181&gt;=$C$14," ",(B181+1))</f>
        <v/>
      </c>
      <c r="C182" s="161">
        <f>+IF(B182=" ",0,C181)</f>
        <v/>
      </c>
      <c r="D182" s="161">
        <f>IF(B182=" ",0,-PPMT($F$13,B182,$C$14,$C$12))</f>
        <v/>
      </c>
      <c r="E182" s="161">
        <f>IF(B182=" ",0,-IPMT($F$13,B182,$C$14,$C$12))</f>
        <v/>
      </c>
      <c r="F182" s="223" t="n"/>
      <c r="G182" s="222" t="n"/>
      <c r="H182" s="217">
        <f>+IF(H181&gt;=$I$14," ",(H181+1))</f>
        <v/>
      </c>
      <c r="I182" s="161">
        <f>+IF(H182=" ",0,I181)</f>
        <v/>
      </c>
      <c r="J182" s="161">
        <f>IF(H182=" ",0,-PPMT($L$13,H182,$I$14,$I$12))</f>
        <v/>
      </c>
      <c r="K182" s="161">
        <f>IF(H182=" ",0,-IPMT($L$13,H182,$I$14,$I$12))</f>
        <v/>
      </c>
      <c r="L182" s="218" t="n"/>
      <c r="M182" s="186" t="n"/>
      <c r="AF182" s="161" t="n"/>
      <c r="AG182" s="161" t="n"/>
      <c r="CI182" s="224" t="n"/>
      <c r="CJ182" s="224" t="n"/>
      <c r="CK182" s="224" t="n"/>
      <c r="CL182" s="224" t="n"/>
      <c r="CM182" s="224" t="n"/>
      <c r="CN182" s="224" t="n"/>
      <c r="CO182" s="224" t="n"/>
      <c r="CP182" s="224" t="n"/>
      <c r="CQ182" s="224" t="n"/>
      <c r="CR182" s="224" t="n"/>
      <c r="CS182" s="224" t="n"/>
      <c r="CT182" s="224" t="n"/>
      <c r="CU182" s="224" t="n"/>
      <c r="CV182" s="224" t="n"/>
      <c r="CW182" s="224" t="n"/>
      <c r="CX182" s="224" t="n"/>
      <c r="CY182" s="224" t="n"/>
      <c r="CZ182" s="224" t="n"/>
      <c r="DA182" s="224" t="n"/>
      <c r="DB182" s="224" t="n"/>
      <c r="DC182" s="224" t="n"/>
      <c r="DD182" s="224" t="n"/>
      <c r="DE182" s="224" t="n"/>
      <c r="DF182" s="224" t="n"/>
      <c r="DG182" s="224" t="n"/>
      <c r="DH182" s="224" t="n"/>
      <c r="DI182" s="224" t="n"/>
      <c r="DJ182" s="224" t="n"/>
      <c r="DK182" s="224" t="n"/>
      <c r="DL182" s="224" t="n"/>
      <c r="DM182" s="224" t="n"/>
      <c r="DN182" s="224" t="n"/>
      <c r="DO182" s="224" t="n"/>
      <c r="DP182" s="224" t="n"/>
      <c r="DQ182" s="224" t="n"/>
      <c r="DR182" s="224" t="n"/>
      <c r="DS182" s="224" t="n"/>
    </row>
    <row r="183" hidden="1">
      <c r="B183" s="217">
        <f>+IF(B182&gt;=$C$14," ",(B182+1))</f>
        <v/>
      </c>
      <c r="C183" s="161">
        <f>+IF(B183=" ",0,C182)</f>
        <v/>
      </c>
      <c r="D183" s="161">
        <f>IF(B183=" ",0,-PPMT($F$13,B183,$C$14,$C$12))</f>
        <v/>
      </c>
      <c r="E183" s="161">
        <f>IF(B183=" ",0,-IPMT($F$13,B183,$C$14,$C$12))</f>
        <v/>
      </c>
      <c r="F183" s="223" t="n"/>
      <c r="G183" s="222" t="n"/>
      <c r="H183" s="217">
        <f>+IF(H182&gt;=$I$14," ",(H182+1))</f>
        <v/>
      </c>
      <c r="I183" s="161">
        <f>+IF(H183=" ",0,I182)</f>
        <v/>
      </c>
      <c r="J183" s="161">
        <f>IF(H183=" ",0,-PPMT($L$13,H183,$I$14,$I$12))</f>
        <v/>
      </c>
      <c r="K183" s="161">
        <f>IF(H183=" ",0,-IPMT($L$13,H183,$I$14,$I$12))</f>
        <v/>
      </c>
      <c r="L183" s="218" t="n"/>
      <c r="M183" s="186" t="n"/>
      <c r="AF183" s="161" t="n"/>
      <c r="AG183" s="161" t="n"/>
      <c r="CI183" s="224" t="n"/>
      <c r="CJ183" s="224" t="n"/>
      <c r="CK183" s="224" t="n"/>
      <c r="CL183" s="224" t="n"/>
      <c r="CM183" s="224" t="n"/>
      <c r="CN183" s="224" t="n"/>
      <c r="CO183" s="224" t="n"/>
      <c r="CP183" s="224" t="n"/>
      <c r="CQ183" s="224" t="n"/>
      <c r="CR183" s="224" t="n"/>
      <c r="CS183" s="224" t="n"/>
      <c r="CT183" s="224" t="n"/>
      <c r="CU183" s="224" t="n"/>
      <c r="CV183" s="224" t="n"/>
      <c r="CW183" s="224" t="n"/>
      <c r="CX183" s="224" t="n"/>
      <c r="CY183" s="224" t="n"/>
      <c r="CZ183" s="224" t="n"/>
      <c r="DA183" s="224" t="n"/>
      <c r="DB183" s="224" t="n"/>
      <c r="DC183" s="224" t="n"/>
      <c r="DD183" s="224" t="n"/>
      <c r="DE183" s="224" t="n"/>
      <c r="DF183" s="224" t="n"/>
      <c r="DG183" s="224" t="n"/>
      <c r="DH183" s="224" t="n"/>
      <c r="DI183" s="224" t="n"/>
      <c r="DJ183" s="224" t="n"/>
      <c r="DK183" s="224" t="n"/>
      <c r="DL183" s="224" t="n"/>
      <c r="DM183" s="224" t="n"/>
      <c r="DN183" s="224" t="n"/>
      <c r="DO183" s="224" t="n"/>
      <c r="DP183" s="224" t="n"/>
      <c r="DQ183" s="224" t="n"/>
      <c r="DR183" s="224" t="n"/>
      <c r="DS183" s="224" t="n"/>
    </row>
    <row r="184" hidden="1">
      <c r="B184" s="217">
        <f>+IF(B183&gt;=$C$14," ",(B183+1))</f>
        <v/>
      </c>
      <c r="C184" s="161">
        <f>+IF(B184=" ",0,C183)</f>
        <v/>
      </c>
      <c r="D184" s="161">
        <f>IF(B184=" ",0,-PPMT($F$13,B184,$C$14,$C$12))</f>
        <v/>
      </c>
      <c r="E184" s="161">
        <f>IF(B184=" ",0,-IPMT($F$13,B184,$C$14,$C$12))</f>
        <v/>
      </c>
      <c r="F184" s="223" t="n"/>
      <c r="G184" s="222" t="n"/>
      <c r="H184" s="217">
        <f>+IF(H183&gt;=$I$14," ",(H183+1))</f>
        <v/>
      </c>
      <c r="I184" s="161">
        <f>+IF(H184=" ",0,I183)</f>
        <v/>
      </c>
      <c r="J184" s="161">
        <f>IF(H184=" ",0,-PPMT($L$13,H184,$I$14,$I$12))</f>
        <v/>
      </c>
      <c r="K184" s="161">
        <f>IF(H184=" ",0,-IPMT($L$13,H184,$I$14,$I$12))</f>
        <v/>
      </c>
      <c r="L184" s="218" t="n"/>
      <c r="M184" s="186" t="n"/>
      <c r="AF184" s="161" t="n"/>
      <c r="AG184" s="161" t="n"/>
      <c r="CI184" s="224" t="n"/>
      <c r="CJ184" s="224" t="n"/>
      <c r="CK184" s="224" t="n"/>
      <c r="CL184" s="224" t="n"/>
      <c r="CM184" s="224" t="n"/>
      <c r="CN184" s="224" t="n"/>
      <c r="CO184" s="224" t="n"/>
      <c r="CP184" s="224" t="n"/>
      <c r="CQ184" s="224" t="n"/>
      <c r="CR184" s="224" t="n"/>
      <c r="CS184" s="224" t="n"/>
      <c r="CT184" s="224" t="n"/>
      <c r="CU184" s="224" t="n"/>
      <c r="CV184" s="224" t="n"/>
      <c r="CW184" s="224" t="n"/>
      <c r="CX184" s="224" t="n"/>
      <c r="CY184" s="224" t="n"/>
      <c r="CZ184" s="224" t="n"/>
      <c r="DA184" s="224" t="n"/>
      <c r="DB184" s="224" t="n"/>
      <c r="DC184" s="224" t="n"/>
      <c r="DD184" s="224" t="n"/>
      <c r="DE184" s="224" t="n"/>
      <c r="DF184" s="224" t="n"/>
      <c r="DG184" s="224" t="n"/>
      <c r="DH184" s="224" t="n"/>
      <c r="DI184" s="224" t="n"/>
      <c r="DJ184" s="224" t="n"/>
      <c r="DK184" s="224" t="n"/>
      <c r="DL184" s="224" t="n"/>
      <c r="DM184" s="224" t="n"/>
      <c r="DN184" s="224" t="n"/>
      <c r="DO184" s="224" t="n"/>
      <c r="DP184" s="224" t="n"/>
      <c r="DQ184" s="224" t="n"/>
      <c r="DR184" s="224" t="n"/>
      <c r="DS184" s="224" t="n"/>
    </row>
    <row r="185" hidden="1">
      <c r="B185" s="217">
        <f>+IF(B184&gt;=$C$14," ",(B184+1))</f>
        <v/>
      </c>
      <c r="C185" s="161">
        <f>+IF(B185=" ",0,C184)</f>
        <v/>
      </c>
      <c r="D185" s="161">
        <f>IF(B185=" ",0,-PPMT($F$13,B185,$C$14,$C$12))</f>
        <v/>
      </c>
      <c r="E185" s="161">
        <f>IF(B185=" ",0,-IPMT($F$13,B185,$C$14,$C$12))</f>
        <v/>
      </c>
      <c r="F185" s="223" t="n"/>
      <c r="G185" s="222" t="n"/>
      <c r="H185" s="217">
        <f>+IF(H184&gt;=$I$14," ",(H184+1))</f>
        <v/>
      </c>
      <c r="I185" s="161">
        <f>+IF(H185=" ",0,I184)</f>
        <v/>
      </c>
      <c r="J185" s="161">
        <f>IF(H185=" ",0,-PPMT($L$13,H185,$I$14,$I$12))</f>
        <v/>
      </c>
      <c r="K185" s="161">
        <f>IF(H185=" ",0,-IPMT($L$13,H185,$I$14,$I$12))</f>
        <v/>
      </c>
      <c r="L185" s="218" t="n"/>
      <c r="M185" s="186" t="n"/>
      <c r="AF185" s="161" t="n"/>
      <c r="AG185" s="161" t="n"/>
      <c r="CI185" s="224" t="n"/>
      <c r="CJ185" s="224" t="n"/>
      <c r="CK185" s="224" t="n"/>
      <c r="CL185" s="224" t="n"/>
      <c r="CM185" s="224" t="n"/>
      <c r="CN185" s="224" t="n"/>
      <c r="CO185" s="224" t="n"/>
      <c r="CP185" s="224" t="n"/>
      <c r="CQ185" s="224" t="n"/>
      <c r="CR185" s="224" t="n"/>
      <c r="CS185" s="224" t="n"/>
      <c r="CT185" s="224" t="n"/>
      <c r="CU185" s="224" t="n"/>
      <c r="CV185" s="224" t="n"/>
      <c r="CW185" s="224" t="n"/>
      <c r="CX185" s="224" t="n"/>
      <c r="CY185" s="224" t="n"/>
      <c r="CZ185" s="224" t="n"/>
      <c r="DA185" s="224" t="n"/>
      <c r="DB185" s="224" t="n"/>
      <c r="DC185" s="224" t="n"/>
      <c r="DD185" s="224" t="n"/>
      <c r="DE185" s="224" t="n"/>
      <c r="DF185" s="224" t="n"/>
      <c r="DG185" s="224" t="n"/>
      <c r="DH185" s="224" t="n"/>
      <c r="DI185" s="224" t="n"/>
      <c r="DJ185" s="224" t="n"/>
      <c r="DK185" s="224" t="n"/>
      <c r="DL185" s="224" t="n"/>
      <c r="DM185" s="224" t="n"/>
      <c r="DN185" s="224" t="n"/>
      <c r="DO185" s="224" t="n"/>
      <c r="DP185" s="224" t="n"/>
      <c r="DQ185" s="224" t="n"/>
      <c r="DR185" s="224" t="n"/>
      <c r="DS185" s="224" t="n"/>
    </row>
    <row r="186" hidden="1">
      <c r="B186" s="217">
        <f>+IF(B185&gt;=$C$14," ",(B185+1))</f>
        <v/>
      </c>
      <c r="C186" s="161">
        <f>+IF(B186=" ",0,C185)</f>
        <v/>
      </c>
      <c r="D186" s="161">
        <f>IF(B186=" ",0,-PPMT($F$13,B186,$C$14,$C$12))</f>
        <v/>
      </c>
      <c r="E186" s="161">
        <f>IF(B186=" ",0,-IPMT($F$13,B186,$C$14,$C$12))</f>
        <v/>
      </c>
      <c r="F186" s="223" t="n"/>
      <c r="G186" s="222" t="n"/>
      <c r="H186" s="217">
        <f>+IF(H185&gt;=$I$14," ",(H185+1))</f>
        <v/>
      </c>
      <c r="I186" s="161">
        <f>+IF(H186=" ",0,I185)</f>
        <v/>
      </c>
      <c r="J186" s="161">
        <f>IF(H186=" ",0,-PPMT($L$13,H186,$I$14,$I$12))</f>
        <v/>
      </c>
      <c r="K186" s="161">
        <f>IF(H186=" ",0,-IPMT($L$13,H186,$I$14,$I$12))</f>
        <v/>
      </c>
      <c r="L186" s="218" t="n"/>
      <c r="M186" s="186" t="n"/>
      <c r="AF186" s="161" t="n"/>
      <c r="AG186" s="161" t="n"/>
      <c r="CI186" s="224" t="n"/>
      <c r="CJ186" s="224" t="n"/>
      <c r="CK186" s="224" t="n"/>
      <c r="CL186" s="224" t="n"/>
      <c r="CM186" s="224" t="n"/>
      <c r="CN186" s="224" t="n"/>
      <c r="CO186" s="224" t="n"/>
      <c r="CP186" s="224" t="n"/>
      <c r="CQ186" s="224" t="n"/>
      <c r="CR186" s="224" t="n"/>
      <c r="CS186" s="224" t="n"/>
      <c r="CT186" s="224" t="n"/>
      <c r="CU186" s="224" t="n"/>
      <c r="CV186" s="224" t="n"/>
      <c r="CW186" s="224" t="n"/>
      <c r="CX186" s="224" t="n"/>
      <c r="CY186" s="224" t="n"/>
      <c r="CZ186" s="224" t="n"/>
      <c r="DA186" s="224" t="n"/>
      <c r="DB186" s="224" t="n"/>
      <c r="DC186" s="224" t="n"/>
      <c r="DD186" s="224" t="n"/>
      <c r="DE186" s="224" t="n"/>
      <c r="DF186" s="224" t="n"/>
      <c r="DG186" s="224" t="n"/>
      <c r="DH186" s="224" t="n"/>
      <c r="DI186" s="224" t="n"/>
      <c r="DJ186" s="224" t="n"/>
      <c r="DK186" s="224" t="n"/>
      <c r="DL186" s="224" t="n"/>
      <c r="DM186" s="224" t="n"/>
      <c r="DN186" s="224" t="n"/>
      <c r="DO186" s="224" t="n"/>
      <c r="DP186" s="224" t="n"/>
      <c r="DQ186" s="224" t="n"/>
      <c r="DR186" s="224" t="n"/>
      <c r="DS186" s="224" t="n"/>
    </row>
    <row r="187" hidden="1">
      <c r="B187" s="217">
        <f>+IF(B186&gt;=$C$14," ",(B186+1))</f>
        <v/>
      </c>
      <c r="C187" s="161">
        <f>+IF(B187=" ",0,C186)</f>
        <v/>
      </c>
      <c r="D187" s="161">
        <f>IF(B187=" ",0,-PPMT($F$13,B187,$C$14,$C$12))</f>
        <v/>
      </c>
      <c r="E187" s="161">
        <f>IF(B187=" ",0,-IPMT($F$13,B187,$C$14,$C$12))</f>
        <v/>
      </c>
      <c r="F187" s="223" t="n"/>
      <c r="G187" s="222" t="n"/>
      <c r="H187" s="217">
        <f>+IF(H186&gt;=$I$14," ",(H186+1))</f>
        <v/>
      </c>
      <c r="I187" s="161">
        <f>+IF(H187=" ",0,I186)</f>
        <v/>
      </c>
      <c r="J187" s="161">
        <f>IF(H187=" ",0,-PPMT($L$13,H187,$I$14,$I$12))</f>
        <v/>
      </c>
      <c r="K187" s="161">
        <f>IF(H187=" ",0,-IPMT($L$13,H187,$I$14,$I$12))</f>
        <v/>
      </c>
      <c r="L187" s="218" t="n"/>
      <c r="M187" s="186" t="n"/>
      <c r="AF187" s="161" t="n"/>
      <c r="AG187" s="161" t="n"/>
      <c r="CI187" s="224" t="n"/>
      <c r="CJ187" s="224" t="n"/>
      <c r="CK187" s="224" t="n"/>
      <c r="CL187" s="224" t="n"/>
      <c r="CM187" s="224" t="n"/>
      <c r="CN187" s="224" t="n"/>
      <c r="CO187" s="224" t="n"/>
      <c r="CP187" s="224" t="n"/>
      <c r="CQ187" s="224" t="n"/>
      <c r="CR187" s="224" t="n"/>
      <c r="CS187" s="224" t="n"/>
      <c r="CT187" s="224" t="n"/>
      <c r="CU187" s="224" t="n"/>
      <c r="CV187" s="224" t="n"/>
      <c r="CW187" s="224" t="n"/>
      <c r="CX187" s="224" t="n"/>
      <c r="CY187" s="224" t="n"/>
      <c r="CZ187" s="224" t="n"/>
      <c r="DA187" s="224" t="n"/>
      <c r="DB187" s="224" t="n"/>
      <c r="DC187" s="224" t="n"/>
      <c r="DD187" s="224" t="n"/>
      <c r="DE187" s="224" t="n"/>
      <c r="DF187" s="224" t="n"/>
      <c r="DG187" s="224" t="n"/>
      <c r="DH187" s="224" t="n"/>
      <c r="DI187" s="224" t="n"/>
      <c r="DJ187" s="224" t="n"/>
      <c r="DK187" s="224" t="n"/>
      <c r="DL187" s="224" t="n"/>
      <c r="DM187" s="224" t="n"/>
      <c r="DN187" s="224" t="n"/>
      <c r="DO187" s="224" t="n"/>
      <c r="DP187" s="224" t="n"/>
      <c r="DQ187" s="224" t="n"/>
      <c r="DR187" s="224" t="n"/>
      <c r="DS187" s="224" t="n"/>
    </row>
    <row r="188" hidden="1">
      <c r="B188" s="217">
        <f>+IF(B187&gt;=$C$14," ",(B187+1))</f>
        <v/>
      </c>
      <c r="C188" s="161">
        <f>+IF(B188=" ",0,C187)</f>
        <v/>
      </c>
      <c r="D188" s="161">
        <f>IF(B188=" ",0,-PPMT($F$13,B188,$C$14,$C$12))</f>
        <v/>
      </c>
      <c r="E188" s="161">
        <f>IF(B188=" ",0,-IPMT($F$13,B188,$C$14,$C$12))</f>
        <v/>
      </c>
      <c r="F188" s="223" t="n"/>
      <c r="G188" s="222" t="n"/>
      <c r="H188" s="217">
        <f>+IF(H187&gt;=$I$14," ",(H187+1))</f>
        <v/>
      </c>
      <c r="I188" s="161">
        <f>+IF(H188=" ",0,I187)</f>
        <v/>
      </c>
      <c r="J188" s="161">
        <f>IF(H188=" ",0,-PPMT($L$13,H188,$I$14,$I$12))</f>
        <v/>
      </c>
      <c r="K188" s="161">
        <f>IF(H188=" ",0,-IPMT($L$13,H188,$I$14,$I$12))</f>
        <v/>
      </c>
      <c r="L188" s="218" t="n"/>
      <c r="M188" s="186" t="n"/>
      <c r="AF188" s="161" t="n"/>
      <c r="AG188" s="161" t="n"/>
      <c r="CI188" s="224" t="n"/>
      <c r="CJ188" s="224" t="n"/>
      <c r="CK188" s="224" t="n"/>
      <c r="CL188" s="224" t="n"/>
      <c r="CM188" s="224" t="n"/>
      <c r="CN188" s="224" t="n"/>
      <c r="CO188" s="224" t="n"/>
      <c r="CP188" s="224" t="n"/>
      <c r="CQ188" s="224" t="n"/>
      <c r="CR188" s="224" t="n"/>
      <c r="CS188" s="224" t="n"/>
      <c r="CT188" s="224" t="n"/>
      <c r="CU188" s="224" t="n"/>
      <c r="CV188" s="224" t="n"/>
      <c r="CW188" s="224" t="n"/>
      <c r="CX188" s="224" t="n"/>
      <c r="CY188" s="224" t="n"/>
      <c r="CZ188" s="224" t="n"/>
      <c r="DA188" s="224" t="n"/>
      <c r="DB188" s="224" t="n"/>
      <c r="DC188" s="224" t="n"/>
      <c r="DD188" s="224" t="n"/>
      <c r="DE188" s="224" t="n"/>
      <c r="DF188" s="224" t="n"/>
      <c r="DG188" s="224" t="n"/>
      <c r="DH188" s="224" t="n"/>
      <c r="DI188" s="224" t="n"/>
      <c r="DJ188" s="224" t="n"/>
      <c r="DK188" s="224" t="n"/>
      <c r="DL188" s="224" t="n"/>
      <c r="DM188" s="224" t="n"/>
      <c r="DN188" s="224" t="n"/>
      <c r="DO188" s="224" t="n"/>
      <c r="DP188" s="224" t="n"/>
      <c r="DQ188" s="224" t="n"/>
      <c r="DR188" s="224" t="n"/>
      <c r="DS188" s="224" t="n"/>
    </row>
    <row r="189" hidden="1">
      <c r="B189" s="217">
        <f>+IF(B188&gt;=$C$14," ",(B188+1))</f>
        <v/>
      </c>
      <c r="C189" s="161">
        <f>+IF(B189=" ",0,C188)</f>
        <v/>
      </c>
      <c r="D189" s="161">
        <f>IF(B189=" ",0,-PPMT($F$13,B189,$C$14,$C$12))</f>
        <v/>
      </c>
      <c r="E189" s="161">
        <f>IF(B189=" ",0,-IPMT($F$13,B189,$C$14,$C$12))</f>
        <v/>
      </c>
      <c r="F189" s="223" t="n"/>
      <c r="G189" s="222" t="n"/>
      <c r="H189" s="217">
        <f>+IF(H188&gt;=$I$14," ",(H188+1))</f>
        <v/>
      </c>
      <c r="I189" s="161">
        <f>+IF(H189=" ",0,I188)</f>
        <v/>
      </c>
      <c r="J189" s="161">
        <f>IF(H189=" ",0,-PPMT($L$13,H189,$I$14,$I$12))</f>
        <v/>
      </c>
      <c r="K189" s="161">
        <f>IF(H189=" ",0,-IPMT($L$13,H189,$I$14,$I$12))</f>
        <v/>
      </c>
      <c r="L189" s="218" t="n"/>
      <c r="M189" s="186" t="n"/>
      <c r="AF189" s="161" t="n"/>
      <c r="AG189" s="161" t="n"/>
      <c r="CI189" s="224" t="n"/>
      <c r="CJ189" s="224" t="n"/>
      <c r="CK189" s="224" t="n"/>
      <c r="CL189" s="224" t="n"/>
      <c r="CM189" s="224" t="n"/>
      <c r="CN189" s="224" t="n"/>
      <c r="CO189" s="224" t="n"/>
      <c r="CP189" s="224" t="n"/>
      <c r="CQ189" s="224" t="n"/>
      <c r="CR189" s="224" t="n"/>
      <c r="CS189" s="224" t="n"/>
      <c r="CT189" s="224" t="n"/>
      <c r="CU189" s="224" t="n"/>
      <c r="CV189" s="224" t="n"/>
      <c r="CW189" s="224" t="n"/>
      <c r="CX189" s="224" t="n"/>
      <c r="CY189" s="224" t="n"/>
      <c r="CZ189" s="224" t="n"/>
      <c r="DA189" s="224" t="n"/>
      <c r="DB189" s="224" t="n"/>
      <c r="DC189" s="224" t="n"/>
      <c r="DD189" s="224" t="n"/>
      <c r="DE189" s="224" t="n"/>
      <c r="DF189" s="224" t="n"/>
      <c r="DG189" s="224" t="n"/>
      <c r="DH189" s="224" t="n"/>
      <c r="DI189" s="224" t="n"/>
      <c r="DJ189" s="224" t="n"/>
      <c r="DK189" s="224" t="n"/>
      <c r="DL189" s="224" t="n"/>
      <c r="DM189" s="224" t="n"/>
      <c r="DN189" s="224" t="n"/>
      <c r="DO189" s="224" t="n"/>
      <c r="DP189" s="224" t="n"/>
      <c r="DQ189" s="224" t="n"/>
      <c r="DR189" s="224" t="n"/>
      <c r="DS189" s="224" t="n"/>
    </row>
    <row r="190" hidden="1">
      <c r="B190" s="217">
        <f>+IF(B189&gt;=$C$14," ",(B189+1))</f>
        <v/>
      </c>
      <c r="C190" s="161">
        <f>+IF(B190=" ",0,C189)</f>
        <v/>
      </c>
      <c r="D190" s="161">
        <f>IF(B190=" ",0,-PPMT($F$13,B190,$C$14,$C$12))</f>
        <v/>
      </c>
      <c r="E190" s="161">
        <f>IF(B190=" ",0,-IPMT($F$13,B190,$C$14,$C$12))</f>
        <v/>
      </c>
      <c r="F190" s="223" t="n"/>
      <c r="G190" s="222" t="n"/>
      <c r="H190" s="217">
        <f>+IF(H189&gt;=$I$14," ",(H189+1))</f>
        <v/>
      </c>
      <c r="I190" s="161">
        <f>+IF(H190=" ",0,I189)</f>
        <v/>
      </c>
      <c r="J190" s="161">
        <f>IF(H190=" ",0,-PPMT($L$13,H190,$I$14,$I$12))</f>
        <v/>
      </c>
      <c r="K190" s="161">
        <f>IF(H190=" ",0,-IPMT($L$13,H190,$I$14,$I$12))</f>
        <v/>
      </c>
      <c r="L190" s="218" t="n"/>
      <c r="M190" s="186" t="n"/>
      <c r="AF190" s="161" t="n"/>
      <c r="AG190" s="161" t="n"/>
      <c r="CI190" s="224" t="n"/>
      <c r="CJ190" s="224" t="n"/>
      <c r="CK190" s="224" t="n"/>
      <c r="CL190" s="224" t="n"/>
      <c r="CM190" s="224" t="n"/>
      <c r="CN190" s="224" t="n"/>
      <c r="CO190" s="224" t="n"/>
      <c r="CP190" s="224" t="n"/>
      <c r="CQ190" s="224" t="n"/>
      <c r="CR190" s="224" t="n"/>
      <c r="CS190" s="224" t="n"/>
      <c r="CT190" s="224" t="n"/>
      <c r="CU190" s="224" t="n"/>
      <c r="CV190" s="224" t="n"/>
      <c r="CW190" s="224" t="n"/>
      <c r="CX190" s="224" t="n"/>
      <c r="CY190" s="224" t="n"/>
      <c r="CZ190" s="224" t="n"/>
      <c r="DA190" s="224" t="n"/>
      <c r="DB190" s="224" t="n"/>
      <c r="DC190" s="224" t="n"/>
      <c r="DD190" s="224" t="n"/>
      <c r="DE190" s="224" t="n"/>
      <c r="DF190" s="224" t="n"/>
      <c r="DG190" s="224" t="n"/>
      <c r="DH190" s="224" t="n"/>
      <c r="DI190" s="224" t="n"/>
      <c r="DJ190" s="224" t="n"/>
      <c r="DK190" s="224" t="n"/>
      <c r="DL190" s="224" t="n"/>
      <c r="DM190" s="224" t="n"/>
      <c r="DN190" s="224" t="n"/>
      <c r="DO190" s="224" t="n"/>
      <c r="DP190" s="224" t="n"/>
      <c r="DQ190" s="224" t="n"/>
      <c r="DR190" s="224" t="n"/>
      <c r="DS190" s="224" t="n"/>
    </row>
    <row r="191" hidden="1">
      <c r="B191" s="217">
        <f>+IF(B190&gt;=$C$14," ",(B190+1))</f>
        <v/>
      </c>
      <c r="C191" s="161">
        <f>+IF(B191=" ",0,C190)</f>
        <v/>
      </c>
      <c r="D191" s="161">
        <f>IF(B191=" ",0,-PPMT($F$13,B191,$C$14,$C$12))</f>
        <v/>
      </c>
      <c r="E191" s="161">
        <f>IF(B191=" ",0,-IPMT($F$13,B191,$C$14,$C$12))</f>
        <v/>
      </c>
      <c r="F191" s="223" t="n"/>
      <c r="G191" s="222" t="n"/>
      <c r="H191" s="217">
        <f>+IF(H190&gt;=$I$14," ",(H190+1))</f>
        <v/>
      </c>
      <c r="I191" s="161">
        <f>+IF(H191=" ",0,I190)</f>
        <v/>
      </c>
      <c r="J191" s="161">
        <f>IF(H191=" ",0,-PPMT($L$13,H191,$I$14,$I$12))</f>
        <v/>
      </c>
      <c r="K191" s="161">
        <f>IF(H191=" ",0,-IPMT($L$13,H191,$I$14,$I$12))</f>
        <v/>
      </c>
      <c r="L191" s="218" t="n"/>
      <c r="M191" s="186" t="n"/>
      <c r="AF191" s="161" t="n"/>
      <c r="AG191" s="161" t="n"/>
      <c r="CI191" s="224" t="n"/>
      <c r="CJ191" s="224" t="n"/>
      <c r="CK191" s="224" t="n"/>
      <c r="CL191" s="224" t="n"/>
      <c r="CM191" s="224" t="n"/>
      <c r="CN191" s="224" t="n"/>
      <c r="CO191" s="224" t="n"/>
      <c r="CP191" s="224" t="n"/>
      <c r="CQ191" s="224" t="n"/>
      <c r="CR191" s="224" t="n"/>
      <c r="CS191" s="224" t="n"/>
      <c r="CT191" s="224" t="n"/>
      <c r="CU191" s="224" t="n"/>
      <c r="CV191" s="224" t="n"/>
      <c r="CW191" s="224" t="n"/>
      <c r="CX191" s="224" t="n"/>
      <c r="CY191" s="224" t="n"/>
      <c r="CZ191" s="224" t="n"/>
      <c r="DA191" s="224" t="n"/>
      <c r="DB191" s="224" t="n"/>
      <c r="DC191" s="224" t="n"/>
      <c r="DD191" s="224" t="n"/>
      <c r="DE191" s="224" t="n"/>
      <c r="DF191" s="224" t="n"/>
      <c r="DG191" s="224" t="n"/>
      <c r="DH191" s="224" t="n"/>
      <c r="DI191" s="224" t="n"/>
      <c r="DJ191" s="224" t="n"/>
      <c r="DK191" s="224" t="n"/>
      <c r="DL191" s="224" t="n"/>
      <c r="DM191" s="224" t="n"/>
      <c r="DN191" s="224" t="n"/>
      <c r="DO191" s="224" t="n"/>
      <c r="DP191" s="224" t="n"/>
      <c r="DQ191" s="224" t="n"/>
      <c r="DR191" s="224" t="n"/>
      <c r="DS191" s="224" t="n"/>
    </row>
    <row r="192" hidden="1">
      <c r="B192" s="217">
        <f>+IF(B191&gt;=$C$14," ",(B191+1))</f>
        <v/>
      </c>
      <c r="C192" s="161">
        <f>+IF(B192=" ",0,C191)</f>
        <v/>
      </c>
      <c r="D192" s="161">
        <f>IF(B192=" ",0,-PPMT($F$13,B192,$C$14,$C$12))</f>
        <v/>
      </c>
      <c r="E192" s="161">
        <f>IF(B192=" ",0,-IPMT($F$13,B192,$C$14,$C$12))</f>
        <v/>
      </c>
      <c r="F192" s="223" t="n"/>
      <c r="G192" s="222" t="n"/>
      <c r="H192" s="217">
        <f>+IF(H191&gt;=$I$14," ",(H191+1))</f>
        <v/>
      </c>
      <c r="I192" s="161">
        <f>+IF(H192=" ",0,I191)</f>
        <v/>
      </c>
      <c r="J192" s="161">
        <f>IF(H192=" ",0,-PPMT($L$13,H192,$I$14,$I$12))</f>
        <v/>
      </c>
      <c r="K192" s="161">
        <f>IF(H192=" ",0,-IPMT($L$13,H192,$I$14,$I$12))</f>
        <v/>
      </c>
      <c r="L192" s="218" t="n"/>
      <c r="M192" s="186" t="n"/>
      <c r="AF192" s="161" t="n"/>
      <c r="AG192" s="161" t="n"/>
      <c r="CI192" s="224" t="n"/>
      <c r="CJ192" s="224" t="n"/>
      <c r="CK192" s="224" t="n"/>
      <c r="CL192" s="224" t="n"/>
      <c r="CM192" s="224" t="n"/>
      <c r="CN192" s="224" t="n"/>
      <c r="CO192" s="224" t="n"/>
      <c r="CP192" s="224" t="n"/>
      <c r="CQ192" s="224" t="n"/>
      <c r="CR192" s="224" t="n"/>
      <c r="CS192" s="224" t="n"/>
      <c r="CT192" s="224" t="n"/>
      <c r="CU192" s="224" t="n"/>
      <c r="CV192" s="224" t="n"/>
      <c r="CW192" s="224" t="n"/>
      <c r="CX192" s="224" t="n"/>
      <c r="CY192" s="224" t="n"/>
      <c r="CZ192" s="224" t="n"/>
      <c r="DA192" s="224" t="n"/>
      <c r="DB192" s="224" t="n"/>
      <c r="DC192" s="224" t="n"/>
      <c r="DD192" s="224" t="n"/>
      <c r="DE192" s="224" t="n"/>
      <c r="DF192" s="224" t="n"/>
      <c r="DG192" s="224" t="n"/>
      <c r="DH192" s="224" t="n"/>
      <c r="DI192" s="224" t="n"/>
      <c r="DJ192" s="224" t="n"/>
      <c r="DK192" s="224" t="n"/>
      <c r="DL192" s="224" t="n"/>
      <c r="DM192" s="224" t="n"/>
      <c r="DN192" s="224" t="n"/>
      <c r="DO192" s="224" t="n"/>
      <c r="DP192" s="224" t="n"/>
      <c r="DQ192" s="224" t="n"/>
      <c r="DR192" s="224" t="n"/>
      <c r="DS192" s="224" t="n"/>
    </row>
    <row r="193" hidden="1">
      <c r="B193" s="217">
        <f>+IF(B192&gt;=$C$14," ",(B192+1))</f>
        <v/>
      </c>
      <c r="C193" s="161">
        <f>+IF(B193=" ",0,C192)</f>
        <v/>
      </c>
      <c r="D193" s="161">
        <f>IF(B193=" ",0,-PPMT($F$13,B193,$C$14,$C$12))</f>
        <v/>
      </c>
      <c r="E193" s="161">
        <f>IF(B193=" ",0,-IPMT($F$13,B193,$C$14,$C$12))</f>
        <v/>
      </c>
      <c r="F193" s="223" t="n"/>
      <c r="G193" s="222" t="n"/>
      <c r="H193" s="217">
        <f>+IF(H192&gt;=$I$14," ",(H192+1))</f>
        <v/>
      </c>
      <c r="I193" s="161">
        <f>+IF(H193=" ",0,I192)</f>
        <v/>
      </c>
      <c r="J193" s="161">
        <f>IF(H193=" ",0,-PPMT($L$13,H193,$I$14,$I$12))</f>
        <v/>
      </c>
      <c r="K193" s="161">
        <f>IF(H193=" ",0,-IPMT($L$13,H193,$I$14,$I$12))</f>
        <v/>
      </c>
      <c r="L193" s="218" t="n"/>
      <c r="M193" s="186" t="n"/>
      <c r="AF193" s="161" t="n"/>
      <c r="AG193" s="161" t="n"/>
      <c r="CI193" s="224" t="n"/>
      <c r="CJ193" s="224" t="n"/>
      <c r="CK193" s="224" t="n"/>
      <c r="CL193" s="224" t="n"/>
      <c r="CM193" s="224" t="n"/>
      <c r="CN193" s="224" t="n"/>
      <c r="CO193" s="224" t="n"/>
      <c r="CP193" s="224" t="n"/>
      <c r="CQ193" s="224" t="n"/>
      <c r="CR193" s="224" t="n"/>
      <c r="CS193" s="224" t="n"/>
      <c r="CT193" s="224" t="n"/>
      <c r="CU193" s="224" t="n"/>
      <c r="CV193" s="224" t="n"/>
      <c r="CW193" s="224" t="n"/>
      <c r="CX193" s="224" t="n"/>
      <c r="CY193" s="224" t="n"/>
      <c r="CZ193" s="224" t="n"/>
      <c r="DA193" s="224" t="n"/>
      <c r="DB193" s="224" t="n"/>
      <c r="DC193" s="224" t="n"/>
      <c r="DD193" s="224" t="n"/>
      <c r="DE193" s="224" t="n"/>
      <c r="DF193" s="224" t="n"/>
      <c r="DG193" s="224" t="n"/>
      <c r="DH193" s="224" t="n"/>
      <c r="DI193" s="224" t="n"/>
      <c r="DJ193" s="224" t="n"/>
      <c r="DK193" s="224" t="n"/>
      <c r="DL193" s="224" t="n"/>
      <c r="DM193" s="224" t="n"/>
      <c r="DN193" s="224" t="n"/>
      <c r="DO193" s="224" t="n"/>
      <c r="DP193" s="224" t="n"/>
      <c r="DQ193" s="224" t="n"/>
      <c r="DR193" s="224" t="n"/>
      <c r="DS193" s="224" t="n"/>
    </row>
    <row r="194" hidden="1">
      <c r="B194" s="217">
        <f>+IF(B193&gt;=$C$14," ",(B193+1))</f>
        <v/>
      </c>
      <c r="C194" s="161">
        <f>+IF(B194=" ",0,C193)</f>
        <v/>
      </c>
      <c r="D194" s="161">
        <f>IF(B194=" ",0,-PPMT($F$13,B194,$C$14,$C$12))</f>
        <v/>
      </c>
      <c r="E194" s="161">
        <f>IF(B194=" ",0,-IPMT($F$13,B194,$C$14,$C$12))</f>
        <v/>
      </c>
      <c r="F194" s="223" t="n"/>
      <c r="G194" s="222" t="n"/>
      <c r="H194" s="217">
        <f>+IF(H193&gt;=$I$14," ",(H193+1))</f>
        <v/>
      </c>
      <c r="I194" s="161">
        <f>+IF(H194=" ",0,I193)</f>
        <v/>
      </c>
      <c r="J194" s="161">
        <f>IF(H194=" ",0,-PPMT($L$13,H194,$I$14,$I$12))</f>
        <v/>
      </c>
      <c r="K194" s="161">
        <f>IF(H194=" ",0,-IPMT($L$13,H194,$I$14,$I$12))</f>
        <v/>
      </c>
      <c r="L194" s="218" t="n"/>
      <c r="M194" s="186" t="n"/>
      <c r="AF194" s="161" t="n"/>
      <c r="AG194" s="161" t="n"/>
      <c r="CI194" s="224" t="n"/>
      <c r="CJ194" s="224" t="n"/>
      <c r="CK194" s="224" t="n"/>
      <c r="CL194" s="224" t="n"/>
      <c r="CM194" s="224" t="n"/>
      <c r="CN194" s="224" t="n"/>
      <c r="CO194" s="224" t="n"/>
      <c r="CP194" s="224" t="n"/>
      <c r="CQ194" s="224" t="n"/>
      <c r="CR194" s="224" t="n"/>
      <c r="CS194" s="224" t="n"/>
      <c r="CT194" s="224" t="n"/>
      <c r="CU194" s="224" t="n"/>
      <c r="CV194" s="224" t="n"/>
      <c r="CW194" s="224" t="n"/>
      <c r="CX194" s="224" t="n"/>
      <c r="CY194" s="224" t="n"/>
      <c r="CZ194" s="224" t="n"/>
      <c r="DA194" s="224" t="n"/>
      <c r="DB194" s="224" t="n"/>
      <c r="DC194" s="224" t="n"/>
      <c r="DD194" s="224" t="n"/>
      <c r="DE194" s="224" t="n"/>
      <c r="DF194" s="224" t="n"/>
      <c r="DG194" s="224" t="n"/>
      <c r="DH194" s="224" t="n"/>
      <c r="DI194" s="224" t="n"/>
      <c r="DJ194" s="224" t="n"/>
      <c r="DK194" s="224" t="n"/>
      <c r="DL194" s="224" t="n"/>
      <c r="DM194" s="224" t="n"/>
      <c r="DN194" s="224" t="n"/>
      <c r="DO194" s="224" t="n"/>
      <c r="DP194" s="224" t="n"/>
      <c r="DQ194" s="224" t="n"/>
      <c r="DR194" s="224" t="n"/>
      <c r="DS194" s="224" t="n"/>
    </row>
    <row r="195" hidden="1">
      <c r="B195" s="217">
        <f>+IF(B194&gt;=$C$14," ",(B194+1))</f>
        <v/>
      </c>
      <c r="C195" s="161">
        <f>+IF(B195=" ",0,C194)</f>
        <v/>
      </c>
      <c r="D195" s="161">
        <f>IF(B195=" ",0,-PPMT($F$13,B195,$C$14,$C$12))</f>
        <v/>
      </c>
      <c r="E195" s="161">
        <f>IF(B195=" ",0,-IPMT($F$13,B195,$C$14,$C$12))</f>
        <v/>
      </c>
      <c r="F195" s="223" t="n"/>
      <c r="G195" s="222" t="n"/>
      <c r="H195" s="217">
        <f>+IF(H194&gt;=$I$14," ",(H194+1))</f>
        <v/>
      </c>
      <c r="I195" s="161">
        <f>+IF(H195=" ",0,I194)</f>
        <v/>
      </c>
      <c r="J195" s="161">
        <f>IF(H195=" ",0,-PPMT($L$13,H195,$I$14,$I$12))</f>
        <v/>
      </c>
      <c r="K195" s="161">
        <f>IF(H195=" ",0,-IPMT($L$13,H195,$I$14,$I$12))</f>
        <v/>
      </c>
      <c r="L195" s="218" t="n"/>
      <c r="M195" s="186" t="n"/>
      <c r="AF195" s="161" t="n"/>
      <c r="AG195" s="161" t="n"/>
      <c r="CI195" s="224" t="n"/>
      <c r="CJ195" s="224" t="n"/>
      <c r="CK195" s="224" t="n"/>
      <c r="CL195" s="224" t="n"/>
      <c r="CM195" s="224" t="n"/>
      <c r="CN195" s="224" t="n"/>
      <c r="CO195" s="224" t="n"/>
      <c r="CP195" s="224" t="n"/>
      <c r="CQ195" s="224" t="n"/>
      <c r="CR195" s="224" t="n"/>
      <c r="CS195" s="224" t="n"/>
      <c r="CT195" s="224" t="n"/>
      <c r="CU195" s="224" t="n"/>
      <c r="CV195" s="224" t="n"/>
      <c r="CW195" s="224" t="n"/>
      <c r="CX195" s="224" t="n"/>
      <c r="CY195" s="224" t="n"/>
      <c r="CZ195" s="224" t="n"/>
      <c r="DA195" s="224" t="n"/>
      <c r="DB195" s="224" t="n"/>
      <c r="DC195" s="224" t="n"/>
      <c r="DD195" s="224" t="n"/>
      <c r="DE195" s="224" t="n"/>
      <c r="DF195" s="224" t="n"/>
      <c r="DG195" s="224" t="n"/>
      <c r="DH195" s="224" t="n"/>
      <c r="DI195" s="224" t="n"/>
      <c r="DJ195" s="224" t="n"/>
      <c r="DK195" s="224" t="n"/>
      <c r="DL195" s="224" t="n"/>
      <c r="DM195" s="224" t="n"/>
      <c r="DN195" s="224" t="n"/>
      <c r="DO195" s="224" t="n"/>
      <c r="DP195" s="224" t="n"/>
      <c r="DQ195" s="224" t="n"/>
      <c r="DR195" s="224" t="n"/>
      <c r="DS195" s="224" t="n"/>
    </row>
    <row r="196" hidden="1">
      <c r="B196" s="217">
        <f>+IF(B195&gt;=$C$14," ",(B195+1))</f>
        <v/>
      </c>
      <c r="C196" s="161">
        <f>+IF(B196=" ",0,C195)</f>
        <v/>
      </c>
      <c r="D196" s="161">
        <f>IF(B196=" ",0,-PPMT($F$13,B196,$C$14,$C$12))</f>
        <v/>
      </c>
      <c r="E196" s="161">
        <f>IF(B196=" ",0,-IPMT($F$13,B196,$C$14,$C$12))</f>
        <v/>
      </c>
      <c r="F196" s="223" t="n"/>
      <c r="G196" s="222" t="n"/>
      <c r="H196" s="217">
        <f>+IF(H195&gt;=$I$14," ",(H195+1))</f>
        <v/>
      </c>
      <c r="I196" s="161">
        <f>+IF(H196=" ",0,I195)</f>
        <v/>
      </c>
      <c r="J196" s="161">
        <f>IF(H196=" ",0,-PPMT($L$13,H196,$I$14,$I$12))</f>
        <v/>
      </c>
      <c r="K196" s="161">
        <f>IF(H196=" ",0,-IPMT($L$13,H196,$I$14,$I$12))</f>
        <v/>
      </c>
      <c r="L196" s="218" t="n"/>
      <c r="M196" s="186" t="n"/>
      <c r="AF196" s="161" t="n"/>
      <c r="AG196" s="161" t="n"/>
      <c r="CI196" s="224" t="n"/>
      <c r="CJ196" s="224" t="n"/>
      <c r="CK196" s="224" t="n"/>
      <c r="CL196" s="224" t="n"/>
      <c r="CM196" s="224" t="n"/>
      <c r="CN196" s="224" t="n"/>
      <c r="CO196" s="224" t="n"/>
      <c r="CP196" s="224" t="n"/>
      <c r="CQ196" s="224" t="n"/>
      <c r="CR196" s="224" t="n"/>
      <c r="CS196" s="224" t="n"/>
      <c r="CT196" s="224" t="n"/>
      <c r="CU196" s="224" t="n"/>
      <c r="CV196" s="224" t="n"/>
      <c r="CW196" s="224" t="n"/>
      <c r="CX196" s="224" t="n"/>
      <c r="CY196" s="224" t="n"/>
      <c r="CZ196" s="224" t="n"/>
      <c r="DA196" s="224" t="n"/>
      <c r="DB196" s="224" t="n"/>
      <c r="DC196" s="224" t="n"/>
      <c r="DD196" s="224" t="n"/>
      <c r="DE196" s="224" t="n"/>
      <c r="DF196" s="224" t="n"/>
      <c r="DG196" s="224" t="n"/>
      <c r="DH196" s="224" t="n"/>
      <c r="DI196" s="224" t="n"/>
      <c r="DJ196" s="224" t="n"/>
      <c r="DK196" s="224" t="n"/>
      <c r="DL196" s="224" t="n"/>
      <c r="DM196" s="224" t="n"/>
      <c r="DN196" s="224" t="n"/>
      <c r="DO196" s="224" t="n"/>
      <c r="DP196" s="224" t="n"/>
      <c r="DQ196" s="224" t="n"/>
      <c r="DR196" s="224" t="n"/>
      <c r="DS196" s="224" t="n"/>
    </row>
    <row r="197" hidden="1">
      <c r="B197" s="217">
        <f>+IF(B196&gt;=$C$14," ",(B196+1))</f>
        <v/>
      </c>
      <c r="C197" s="161">
        <f>+IF(B197=" ",0,C196)</f>
        <v/>
      </c>
      <c r="D197" s="161">
        <f>IF(B197=" ",0,-PPMT($F$13,B197,$C$14,$C$12))</f>
        <v/>
      </c>
      <c r="E197" s="161">
        <f>IF(B197=" ",0,-IPMT($F$13,B197,$C$14,$C$12))</f>
        <v/>
      </c>
      <c r="F197" s="223" t="n"/>
      <c r="G197" s="222" t="n"/>
      <c r="H197" s="217">
        <f>+IF(H196&gt;=$I$14," ",(H196+1))</f>
        <v/>
      </c>
      <c r="I197" s="161">
        <f>+IF(H197=" ",0,I196)</f>
        <v/>
      </c>
      <c r="J197" s="161">
        <f>IF(H197=" ",0,-PPMT($L$13,H197,$I$14,$I$12))</f>
        <v/>
      </c>
      <c r="K197" s="161">
        <f>IF(H197=" ",0,-IPMT($L$13,H197,$I$14,$I$12))</f>
        <v/>
      </c>
      <c r="L197" s="218" t="n"/>
      <c r="M197" s="186" t="n"/>
      <c r="AF197" s="161" t="n"/>
      <c r="AG197" s="161" t="n"/>
      <c r="CI197" s="224" t="n"/>
      <c r="CJ197" s="224" t="n"/>
      <c r="CK197" s="224" t="n"/>
      <c r="CL197" s="224" t="n"/>
      <c r="CM197" s="224" t="n"/>
      <c r="CN197" s="224" t="n"/>
      <c r="CO197" s="224" t="n"/>
      <c r="CP197" s="224" t="n"/>
      <c r="CQ197" s="224" t="n"/>
      <c r="CR197" s="224" t="n"/>
      <c r="CS197" s="224" t="n"/>
      <c r="CT197" s="224" t="n"/>
      <c r="CU197" s="224" t="n"/>
      <c r="CV197" s="224" t="n"/>
      <c r="CW197" s="224" t="n"/>
      <c r="CX197" s="224" t="n"/>
      <c r="CY197" s="224" t="n"/>
      <c r="CZ197" s="224" t="n"/>
      <c r="DA197" s="224" t="n"/>
      <c r="DB197" s="224" t="n"/>
      <c r="DC197" s="224" t="n"/>
      <c r="DD197" s="224" t="n"/>
      <c r="DE197" s="224" t="n"/>
      <c r="DF197" s="224" t="n"/>
      <c r="DG197" s="224" t="n"/>
      <c r="DH197" s="224" t="n"/>
      <c r="DI197" s="224" t="n"/>
      <c r="DJ197" s="224" t="n"/>
      <c r="DK197" s="224" t="n"/>
      <c r="DL197" s="224" t="n"/>
      <c r="DM197" s="224" t="n"/>
      <c r="DN197" s="224" t="n"/>
      <c r="DO197" s="224" t="n"/>
      <c r="DP197" s="224" t="n"/>
      <c r="DQ197" s="224" t="n"/>
      <c r="DR197" s="224" t="n"/>
      <c r="DS197" s="224" t="n"/>
    </row>
    <row r="198" hidden="1">
      <c r="B198" s="217">
        <f>+IF(B197&gt;=$C$14," ",(B197+1))</f>
        <v/>
      </c>
      <c r="C198" s="161">
        <f>+IF(B198=" ",0,C197)</f>
        <v/>
      </c>
      <c r="D198" s="161">
        <f>IF(B198=" ",0,-PPMT($F$13,B198,$C$14,$C$12))</f>
        <v/>
      </c>
      <c r="E198" s="161">
        <f>IF(B198=" ",0,-IPMT($F$13,B198,$C$14,$C$12))</f>
        <v/>
      </c>
      <c r="F198" s="223" t="n"/>
      <c r="G198" s="222" t="n"/>
      <c r="H198" s="217">
        <f>+IF(H197&gt;=$I$14," ",(H197+1))</f>
        <v/>
      </c>
      <c r="I198" s="161">
        <f>+IF(H198=" ",0,I197)</f>
        <v/>
      </c>
      <c r="J198" s="161">
        <f>IF(H198=" ",0,-PPMT($L$13,H198,$I$14,$I$12))</f>
        <v/>
      </c>
      <c r="K198" s="161">
        <f>IF(H198=" ",0,-IPMT($L$13,H198,$I$14,$I$12))</f>
        <v/>
      </c>
      <c r="L198" s="218" t="n"/>
      <c r="M198" s="186" t="n"/>
      <c r="AF198" s="161" t="n"/>
      <c r="AG198" s="161" t="n"/>
      <c r="CI198" s="224" t="n"/>
      <c r="CJ198" s="224" t="n"/>
      <c r="CK198" s="224" t="n"/>
      <c r="CL198" s="224" t="n"/>
      <c r="CM198" s="224" t="n"/>
      <c r="CN198" s="224" t="n"/>
      <c r="CO198" s="224" t="n"/>
      <c r="CP198" s="224" t="n"/>
      <c r="CQ198" s="224" t="n"/>
      <c r="CR198" s="224" t="n"/>
      <c r="CS198" s="224" t="n"/>
      <c r="CT198" s="224" t="n"/>
      <c r="CU198" s="224" t="n"/>
      <c r="CV198" s="224" t="n"/>
      <c r="CW198" s="224" t="n"/>
      <c r="CX198" s="224" t="n"/>
      <c r="CY198" s="224" t="n"/>
      <c r="CZ198" s="224" t="n"/>
      <c r="DA198" s="224" t="n"/>
      <c r="DB198" s="224" t="n"/>
      <c r="DC198" s="224" t="n"/>
      <c r="DD198" s="224" t="n"/>
      <c r="DE198" s="224" t="n"/>
      <c r="DF198" s="224" t="n"/>
      <c r="DG198" s="224" t="n"/>
      <c r="DH198" s="224" t="n"/>
      <c r="DI198" s="224" t="n"/>
      <c r="DJ198" s="224" t="n"/>
      <c r="DK198" s="224" t="n"/>
      <c r="DL198" s="224" t="n"/>
      <c r="DM198" s="224" t="n"/>
      <c r="DN198" s="224" t="n"/>
      <c r="DO198" s="224" t="n"/>
      <c r="DP198" s="224" t="n"/>
      <c r="DQ198" s="224" t="n"/>
      <c r="DR198" s="224" t="n"/>
      <c r="DS198" s="224" t="n"/>
    </row>
    <row r="199" hidden="1">
      <c r="B199" s="217">
        <f>+IF(B198&gt;=$C$14," ",(B198+1))</f>
        <v/>
      </c>
      <c r="C199" s="161">
        <f>+IF(B199=" ",0,C198)</f>
        <v/>
      </c>
      <c r="D199" s="161">
        <f>IF(B199=" ",0,-PPMT($F$13,B199,$C$14,$C$12))</f>
        <v/>
      </c>
      <c r="E199" s="161">
        <f>IF(B199=" ",0,-IPMT($F$13,B199,$C$14,$C$12))</f>
        <v/>
      </c>
      <c r="F199" s="223" t="n"/>
      <c r="G199" s="222" t="n"/>
      <c r="H199" s="217">
        <f>+IF(H198&gt;=$I$14," ",(H198+1))</f>
        <v/>
      </c>
      <c r="I199" s="161">
        <f>+IF(H199=" ",0,I198)</f>
        <v/>
      </c>
      <c r="J199" s="161">
        <f>IF(H199=" ",0,-PPMT($L$13,H199,$I$14,$I$12))</f>
        <v/>
      </c>
      <c r="K199" s="161">
        <f>IF(H199=" ",0,-IPMT($L$13,H199,$I$14,$I$12))</f>
        <v/>
      </c>
      <c r="L199" s="218" t="n"/>
      <c r="M199" s="186" t="n"/>
      <c r="AF199" s="161" t="n"/>
      <c r="AG199" s="161" t="n"/>
      <c r="CI199" s="224" t="n"/>
      <c r="CJ199" s="224" t="n"/>
      <c r="CK199" s="224" t="n"/>
      <c r="CL199" s="224" t="n"/>
      <c r="CM199" s="224" t="n"/>
      <c r="CN199" s="224" t="n"/>
      <c r="CO199" s="224" t="n"/>
      <c r="CP199" s="224" t="n"/>
      <c r="CQ199" s="224" t="n"/>
      <c r="CR199" s="224" t="n"/>
      <c r="CS199" s="224" t="n"/>
      <c r="CT199" s="224" t="n"/>
      <c r="CU199" s="224" t="n"/>
      <c r="CV199" s="224" t="n"/>
      <c r="CW199" s="224" t="n"/>
      <c r="CX199" s="224" t="n"/>
      <c r="CY199" s="224" t="n"/>
      <c r="CZ199" s="224" t="n"/>
      <c r="DA199" s="224" t="n"/>
      <c r="DB199" s="224" t="n"/>
      <c r="DC199" s="224" t="n"/>
      <c r="DD199" s="224" t="n"/>
      <c r="DE199" s="224" t="n"/>
      <c r="DF199" s="224" t="n"/>
      <c r="DG199" s="224" t="n"/>
      <c r="DH199" s="224" t="n"/>
      <c r="DI199" s="224" t="n"/>
      <c r="DJ199" s="224" t="n"/>
      <c r="DK199" s="224" t="n"/>
      <c r="DL199" s="224" t="n"/>
      <c r="DM199" s="224" t="n"/>
      <c r="DN199" s="224" t="n"/>
      <c r="DO199" s="224" t="n"/>
      <c r="DP199" s="224" t="n"/>
      <c r="DQ199" s="224" t="n"/>
      <c r="DR199" s="224" t="n"/>
      <c r="DS199" s="224" t="n"/>
    </row>
    <row r="200" hidden="1">
      <c r="B200" s="217">
        <f>+IF(B199&gt;=$C$14," ",(B199+1))</f>
        <v/>
      </c>
      <c r="C200" s="161">
        <f>+IF(B200=" ",0,C199)</f>
        <v/>
      </c>
      <c r="D200" s="161">
        <f>IF(B200=" ",0,-PPMT($F$13,B200,$C$14,$C$12))</f>
        <v/>
      </c>
      <c r="E200" s="161">
        <f>IF(B200=" ",0,-IPMT($F$13,B200,$C$14,$C$12))</f>
        <v/>
      </c>
      <c r="F200" s="223" t="n"/>
      <c r="G200" s="222" t="n"/>
      <c r="H200" s="217">
        <f>+IF(H199&gt;=$I$14," ",(H199+1))</f>
        <v/>
      </c>
      <c r="I200" s="161">
        <f>+IF(H200=" ",0,I199)</f>
        <v/>
      </c>
      <c r="J200" s="161">
        <f>IF(H200=" ",0,-PPMT($L$13,H200,$I$14,$I$12))</f>
        <v/>
      </c>
      <c r="K200" s="161">
        <f>IF(H200=" ",0,-IPMT($L$13,H200,$I$14,$I$12))</f>
        <v/>
      </c>
      <c r="L200" s="218" t="n"/>
      <c r="M200" s="186" t="n"/>
      <c r="AF200" s="161" t="n"/>
      <c r="AG200" s="161" t="n"/>
      <c r="CI200" s="224" t="n"/>
      <c r="CJ200" s="224" t="n"/>
      <c r="CK200" s="224" t="n"/>
      <c r="CL200" s="224" t="n"/>
      <c r="CM200" s="224" t="n"/>
      <c r="CN200" s="224" t="n"/>
      <c r="CO200" s="224" t="n"/>
      <c r="CP200" s="224" t="n"/>
      <c r="CQ200" s="224" t="n"/>
      <c r="CR200" s="224" t="n"/>
      <c r="CS200" s="224" t="n"/>
      <c r="CT200" s="224" t="n"/>
      <c r="CU200" s="224" t="n"/>
      <c r="CV200" s="224" t="n"/>
      <c r="CW200" s="224" t="n"/>
      <c r="CX200" s="224" t="n"/>
      <c r="CY200" s="224" t="n"/>
      <c r="CZ200" s="224" t="n"/>
      <c r="DA200" s="224" t="n"/>
      <c r="DB200" s="224" t="n"/>
      <c r="DC200" s="224" t="n"/>
      <c r="DD200" s="224" t="n"/>
      <c r="DE200" s="224" t="n"/>
      <c r="DF200" s="224" t="n"/>
      <c r="DG200" s="224" t="n"/>
      <c r="DH200" s="224" t="n"/>
      <c r="DI200" s="224" t="n"/>
      <c r="DJ200" s="224" t="n"/>
      <c r="DK200" s="224" t="n"/>
      <c r="DL200" s="224" t="n"/>
      <c r="DM200" s="224" t="n"/>
      <c r="DN200" s="224" t="n"/>
      <c r="DO200" s="224" t="n"/>
      <c r="DP200" s="224" t="n"/>
      <c r="DQ200" s="224" t="n"/>
      <c r="DR200" s="224" t="n"/>
      <c r="DS200" s="224" t="n"/>
    </row>
    <row r="201" hidden="1">
      <c r="B201" s="217">
        <f>+IF(B200&gt;=$C$14," ",(B200+1))</f>
        <v/>
      </c>
      <c r="C201" s="161">
        <f>+IF(B201=" ",0,C200)</f>
        <v/>
      </c>
      <c r="D201" s="161">
        <f>IF(B201=" ",0,-PPMT($F$13,B201,$C$14,$C$12))</f>
        <v/>
      </c>
      <c r="E201" s="161">
        <f>IF(B201=" ",0,-IPMT($F$13,B201,$C$14,$C$12))</f>
        <v/>
      </c>
      <c r="F201" s="223" t="n"/>
      <c r="G201" s="222" t="n"/>
      <c r="H201" s="217">
        <f>+IF(H200&gt;=$I$14," ",(H200+1))</f>
        <v/>
      </c>
      <c r="I201" s="161">
        <f>+IF(H201=" ",0,I200)</f>
        <v/>
      </c>
      <c r="J201" s="161">
        <f>IF(H201=" ",0,-PPMT($L$13,H201,$I$14,$I$12))</f>
        <v/>
      </c>
      <c r="K201" s="161">
        <f>IF(H201=" ",0,-IPMT($L$13,H201,$I$14,$I$12))</f>
        <v/>
      </c>
      <c r="L201" s="218" t="n"/>
      <c r="M201" s="186" t="n"/>
      <c r="AF201" s="161" t="n"/>
      <c r="AG201" s="161" t="n"/>
      <c r="CI201" s="224" t="n"/>
      <c r="CJ201" s="224" t="n"/>
      <c r="CK201" s="224" t="n"/>
      <c r="CL201" s="224" t="n"/>
      <c r="CM201" s="224" t="n"/>
      <c r="CN201" s="224" t="n"/>
      <c r="CO201" s="224" t="n"/>
      <c r="CP201" s="224" t="n"/>
      <c r="CQ201" s="224" t="n"/>
      <c r="CR201" s="224" t="n"/>
      <c r="CS201" s="224" t="n"/>
      <c r="CT201" s="224" t="n"/>
      <c r="CU201" s="224" t="n"/>
      <c r="CV201" s="224" t="n"/>
      <c r="CW201" s="224" t="n"/>
      <c r="CX201" s="224" t="n"/>
      <c r="CY201" s="224" t="n"/>
      <c r="CZ201" s="224" t="n"/>
      <c r="DA201" s="224" t="n"/>
      <c r="DB201" s="224" t="n"/>
      <c r="DC201" s="224" t="n"/>
      <c r="DD201" s="224" t="n"/>
      <c r="DE201" s="224" t="n"/>
      <c r="DF201" s="224" t="n"/>
      <c r="DG201" s="224" t="n"/>
      <c r="DH201" s="224" t="n"/>
      <c r="DI201" s="224" t="n"/>
      <c r="DJ201" s="224" t="n"/>
      <c r="DK201" s="224" t="n"/>
      <c r="DL201" s="224" t="n"/>
      <c r="DM201" s="224" t="n"/>
      <c r="DN201" s="224" t="n"/>
      <c r="DO201" s="224" t="n"/>
      <c r="DP201" s="224" t="n"/>
      <c r="DQ201" s="224" t="n"/>
      <c r="DR201" s="224" t="n"/>
      <c r="DS201" s="224" t="n"/>
    </row>
    <row r="202" hidden="1">
      <c r="B202" s="217">
        <f>+IF(B201&gt;=$C$14," ",(B201+1))</f>
        <v/>
      </c>
      <c r="C202" s="161">
        <f>+IF(B202=" ",0,C201)</f>
        <v/>
      </c>
      <c r="D202" s="161">
        <f>IF(B202=" ",0,-PPMT($F$13,B202,$C$14,$C$12))</f>
        <v/>
      </c>
      <c r="E202" s="161">
        <f>IF(B202=" ",0,-IPMT($F$13,B202,$C$14,$C$12))</f>
        <v/>
      </c>
      <c r="F202" s="223" t="n"/>
      <c r="G202" s="222" t="n"/>
      <c r="H202" s="217">
        <f>+IF(H201&gt;=$I$14," ",(H201+1))</f>
        <v/>
      </c>
      <c r="I202" s="161">
        <f>+IF(H202=" ",0,I201)</f>
        <v/>
      </c>
      <c r="J202" s="161">
        <f>IF(H202=" ",0,-PPMT($L$13,H202,$I$14,$I$12))</f>
        <v/>
      </c>
      <c r="K202" s="161">
        <f>IF(H202=" ",0,-IPMT($L$13,H202,$I$14,$I$12))</f>
        <v/>
      </c>
      <c r="L202" s="218" t="n"/>
      <c r="M202" s="186" t="n"/>
      <c r="AF202" s="161" t="n"/>
      <c r="AG202" s="161" t="n"/>
      <c r="CI202" s="224" t="n"/>
      <c r="CJ202" s="224" t="n"/>
      <c r="CK202" s="224" t="n"/>
      <c r="CL202" s="224" t="n"/>
      <c r="CM202" s="224" t="n"/>
      <c r="CN202" s="224" t="n"/>
      <c r="CO202" s="224" t="n"/>
      <c r="CP202" s="224" t="n"/>
      <c r="CQ202" s="224" t="n"/>
      <c r="CR202" s="224" t="n"/>
      <c r="CS202" s="224" t="n"/>
      <c r="CT202" s="224" t="n"/>
      <c r="CU202" s="224" t="n"/>
      <c r="CV202" s="224" t="n"/>
      <c r="CW202" s="224" t="n"/>
      <c r="CX202" s="224" t="n"/>
      <c r="CY202" s="224" t="n"/>
      <c r="CZ202" s="224" t="n"/>
      <c r="DA202" s="224" t="n"/>
      <c r="DB202" s="224" t="n"/>
      <c r="DC202" s="224" t="n"/>
      <c r="DD202" s="224" t="n"/>
      <c r="DE202" s="224" t="n"/>
      <c r="DF202" s="224" t="n"/>
      <c r="DG202" s="224" t="n"/>
      <c r="DH202" s="224" t="n"/>
      <c r="DI202" s="224" t="n"/>
      <c r="DJ202" s="224" t="n"/>
      <c r="DK202" s="224" t="n"/>
      <c r="DL202" s="224" t="n"/>
      <c r="DM202" s="224" t="n"/>
      <c r="DN202" s="224" t="n"/>
      <c r="DO202" s="224" t="n"/>
      <c r="DP202" s="224" t="n"/>
      <c r="DQ202" s="224" t="n"/>
      <c r="DR202" s="224" t="n"/>
      <c r="DS202" s="224" t="n"/>
    </row>
    <row r="203" hidden="1">
      <c r="B203" s="217">
        <f>+IF(B202&gt;=$C$14," ",(B202+1))</f>
        <v/>
      </c>
      <c r="C203" s="161">
        <f>+IF(B203=" ",0,C202)</f>
        <v/>
      </c>
      <c r="D203" s="161">
        <f>IF(B203=" ",0,-PPMT($F$13,B203,$C$14,$C$12))</f>
        <v/>
      </c>
      <c r="E203" s="161">
        <f>IF(B203=" ",0,-IPMT($F$13,B203,$C$14,$C$12))</f>
        <v/>
      </c>
      <c r="F203" s="223" t="n"/>
      <c r="G203" s="222" t="n"/>
      <c r="H203" s="217">
        <f>+IF(H202&gt;=$I$14," ",(H202+1))</f>
        <v/>
      </c>
      <c r="I203" s="161">
        <f>+IF(H203=" ",0,I202)</f>
        <v/>
      </c>
      <c r="J203" s="161">
        <f>IF(H203=" ",0,-PPMT($L$13,H203,$I$14,$I$12))</f>
        <v/>
      </c>
      <c r="K203" s="161">
        <f>IF(H203=" ",0,-IPMT($L$13,H203,$I$14,$I$12))</f>
        <v/>
      </c>
      <c r="L203" s="218" t="n"/>
      <c r="M203" s="186" t="n"/>
      <c r="AF203" s="161" t="n"/>
      <c r="AG203" s="161" t="n"/>
      <c r="CI203" s="224" t="n"/>
      <c r="CJ203" s="224" t="n"/>
      <c r="CK203" s="224" t="n"/>
      <c r="CL203" s="224" t="n"/>
      <c r="CM203" s="224" t="n"/>
      <c r="CN203" s="224" t="n"/>
      <c r="CO203" s="224" t="n"/>
      <c r="CP203" s="224" t="n"/>
      <c r="CQ203" s="224" t="n"/>
      <c r="CR203" s="224" t="n"/>
      <c r="CS203" s="224" t="n"/>
      <c r="CT203" s="224" t="n"/>
      <c r="CU203" s="224" t="n"/>
      <c r="CV203" s="224" t="n"/>
      <c r="CW203" s="224" t="n"/>
      <c r="CX203" s="224" t="n"/>
      <c r="CY203" s="224" t="n"/>
      <c r="CZ203" s="224" t="n"/>
      <c r="DA203" s="224" t="n"/>
      <c r="DB203" s="224" t="n"/>
      <c r="DC203" s="224" t="n"/>
      <c r="DD203" s="224" t="n"/>
      <c r="DE203" s="224" t="n"/>
      <c r="DF203" s="224" t="n"/>
      <c r="DG203" s="224" t="n"/>
      <c r="DH203" s="224" t="n"/>
      <c r="DI203" s="224" t="n"/>
      <c r="DJ203" s="224" t="n"/>
      <c r="DK203" s="224" t="n"/>
      <c r="DL203" s="224" t="n"/>
      <c r="DM203" s="224" t="n"/>
      <c r="DN203" s="224" t="n"/>
      <c r="DO203" s="224" t="n"/>
      <c r="DP203" s="224" t="n"/>
      <c r="DQ203" s="224" t="n"/>
      <c r="DR203" s="224" t="n"/>
      <c r="DS203" s="224" t="n"/>
    </row>
    <row r="204" hidden="1">
      <c r="B204" s="217">
        <f>+IF(B203&gt;=$C$14," ",(B203+1))</f>
        <v/>
      </c>
      <c r="C204" s="161">
        <f>+IF(B204=" ",0,C203)</f>
        <v/>
      </c>
      <c r="D204" s="161">
        <f>IF(B204=" ",0,-PPMT($F$13,B204,$C$14,$C$12))</f>
        <v/>
      </c>
      <c r="E204" s="161">
        <f>IF(B204=" ",0,-IPMT($F$13,B204,$C$14,$C$12))</f>
        <v/>
      </c>
      <c r="F204" s="223" t="n"/>
      <c r="G204" s="222" t="n"/>
      <c r="H204" s="217">
        <f>+IF(H203&gt;=$I$14," ",(H203+1))</f>
        <v/>
      </c>
      <c r="I204" s="161">
        <f>+IF(H204=" ",0,I203)</f>
        <v/>
      </c>
      <c r="J204" s="161">
        <f>IF(H204=" ",0,-PPMT($L$13,H204,$I$14,$I$12))</f>
        <v/>
      </c>
      <c r="K204" s="161">
        <f>IF(H204=" ",0,-IPMT($L$13,H204,$I$14,$I$12))</f>
        <v/>
      </c>
      <c r="L204" s="218" t="n"/>
      <c r="M204" s="186" t="n"/>
      <c r="AF204" s="161" t="n"/>
      <c r="AG204" s="161" t="n"/>
      <c r="CI204" s="224" t="n"/>
      <c r="CJ204" s="224" t="n"/>
      <c r="CK204" s="224" t="n"/>
      <c r="CL204" s="224" t="n"/>
      <c r="CM204" s="224" t="n"/>
      <c r="CN204" s="224" t="n"/>
      <c r="CO204" s="224" t="n"/>
      <c r="CP204" s="224" t="n"/>
      <c r="CQ204" s="224" t="n"/>
      <c r="CR204" s="224" t="n"/>
      <c r="CS204" s="224" t="n"/>
      <c r="CT204" s="224" t="n"/>
      <c r="CU204" s="224" t="n"/>
      <c r="CV204" s="224" t="n"/>
      <c r="CW204" s="224" t="n"/>
      <c r="CX204" s="224" t="n"/>
      <c r="CY204" s="224" t="n"/>
      <c r="CZ204" s="224" t="n"/>
      <c r="DA204" s="224" t="n"/>
      <c r="DB204" s="224" t="n"/>
      <c r="DC204" s="224" t="n"/>
      <c r="DD204" s="224" t="n"/>
      <c r="DE204" s="224" t="n"/>
      <c r="DF204" s="224" t="n"/>
      <c r="DG204" s="224" t="n"/>
      <c r="DH204" s="224" t="n"/>
      <c r="DI204" s="224" t="n"/>
      <c r="DJ204" s="224" t="n"/>
      <c r="DK204" s="224" t="n"/>
      <c r="DL204" s="224" t="n"/>
      <c r="DM204" s="224" t="n"/>
      <c r="DN204" s="224" t="n"/>
      <c r="DO204" s="224" t="n"/>
      <c r="DP204" s="224" t="n"/>
      <c r="DQ204" s="224" t="n"/>
      <c r="DR204" s="224" t="n"/>
      <c r="DS204" s="224" t="n"/>
    </row>
    <row r="205" hidden="1">
      <c r="B205" s="217">
        <f>+IF(B204&gt;=$C$14," ",(B204+1))</f>
        <v/>
      </c>
      <c r="C205" s="161">
        <f>+IF(B205=" ",0,C204)</f>
        <v/>
      </c>
      <c r="D205" s="161">
        <f>IF(B205=" ",0,-PPMT($F$13,B205,$C$14,$C$12))</f>
        <v/>
      </c>
      <c r="E205" s="161">
        <f>IF(B205=" ",0,-IPMT($F$13,B205,$C$14,$C$12))</f>
        <v/>
      </c>
      <c r="F205" s="223" t="n"/>
      <c r="G205" s="222" t="n"/>
      <c r="H205" s="217">
        <f>+IF(H204&gt;=$I$14," ",(H204+1))</f>
        <v/>
      </c>
      <c r="I205" s="161">
        <f>+IF(H205=" ",0,I204)</f>
        <v/>
      </c>
      <c r="J205" s="161">
        <f>IF(H205=" ",0,-PPMT($L$13,H205,$I$14,$I$12))</f>
        <v/>
      </c>
      <c r="K205" s="161">
        <f>IF(H205=" ",0,-IPMT($L$13,H205,$I$14,$I$12))</f>
        <v/>
      </c>
      <c r="L205" s="218" t="n"/>
      <c r="M205" s="186" t="n"/>
      <c r="AF205" s="161" t="n"/>
      <c r="AG205" s="161" t="n"/>
      <c r="CI205" s="224" t="n"/>
      <c r="CJ205" s="224" t="n"/>
      <c r="CK205" s="224" t="n"/>
      <c r="CL205" s="224" t="n"/>
      <c r="CM205" s="224" t="n"/>
      <c r="CN205" s="224" t="n"/>
      <c r="CO205" s="224" t="n"/>
      <c r="CP205" s="224" t="n"/>
      <c r="CQ205" s="224" t="n"/>
      <c r="CR205" s="224" t="n"/>
      <c r="CS205" s="224" t="n"/>
      <c r="CT205" s="224" t="n"/>
      <c r="CU205" s="224" t="n"/>
      <c r="CV205" s="224" t="n"/>
      <c r="CW205" s="224" t="n"/>
      <c r="CX205" s="224" t="n"/>
      <c r="CY205" s="224" t="n"/>
      <c r="CZ205" s="224" t="n"/>
      <c r="DA205" s="224" t="n"/>
      <c r="DB205" s="224" t="n"/>
      <c r="DC205" s="224" t="n"/>
      <c r="DD205" s="224" t="n"/>
      <c r="DE205" s="224" t="n"/>
      <c r="DF205" s="224" t="n"/>
      <c r="DG205" s="224" t="n"/>
      <c r="DH205" s="224" t="n"/>
      <c r="DI205" s="224" t="n"/>
      <c r="DJ205" s="224" t="n"/>
      <c r="DK205" s="224" t="n"/>
      <c r="DL205" s="224" t="n"/>
      <c r="DM205" s="224" t="n"/>
      <c r="DN205" s="224" t="n"/>
      <c r="DO205" s="224" t="n"/>
      <c r="DP205" s="224" t="n"/>
      <c r="DQ205" s="224" t="n"/>
      <c r="DR205" s="224" t="n"/>
      <c r="DS205" s="224" t="n"/>
    </row>
    <row r="206" hidden="1">
      <c r="B206" s="217">
        <f>+IF(B205&gt;=$C$14," ",(B205+1))</f>
        <v/>
      </c>
      <c r="C206" s="161">
        <f>+IF(B206=" ",0,C205)</f>
        <v/>
      </c>
      <c r="D206" s="161">
        <f>IF(B206=" ",0,-PPMT($F$13,B206,$C$14,$C$12))</f>
        <v/>
      </c>
      <c r="E206" s="161">
        <f>IF(B206=" ",0,-IPMT($F$13,B206,$C$14,$C$12))</f>
        <v/>
      </c>
      <c r="F206" s="223" t="n"/>
      <c r="G206" s="222" t="n"/>
      <c r="H206" s="217">
        <f>+IF(H205&gt;=$I$14," ",(H205+1))</f>
        <v/>
      </c>
      <c r="I206" s="161">
        <f>+IF(H206=" ",0,I205)</f>
        <v/>
      </c>
      <c r="J206" s="161">
        <f>IF(H206=" ",0,-PPMT($L$13,H206,$I$14,$I$12))</f>
        <v/>
      </c>
      <c r="K206" s="161">
        <f>IF(H206=" ",0,-IPMT($L$13,H206,$I$14,$I$12))</f>
        <v/>
      </c>
      <c r="L206" s="218" t="n"/>
      <c r="M206" s="186" t="n"/>
      <c r="AF206" s="161" t="n"/>
      <c r="AG206" s="161" t="n"/>
      <c r="CI206" s="224" t="n"/>
      <c r="CJ206" s="224" t="n"/>
      <c r="CK206" s="224" t="n"/>
      <c r="CL206" s="224" t="n"/>
      <c r="CM206" s="224" t="n"/>
      <c r="CN206" s="224" t="n"/>
      <c r="CO206" s="224" t="n"/>
      <c r="CP206" s="224" t="n"/>
      <c r="CQ206" s="224" t="n"/>
      <c r="CR206" s="224" t="n"/>
      <c r="CS206" s="224" t="n"/>
      <c r="CT206" s="224" t="n"/>
      <c r="CU206" s="224" t="n"/>
      <c r="CV206" s="224" t="n"/>
      <c r="CW206" s="224" t="n"/>
      <c r="CX206" s="224" t="n"/>
      <c r="CY206" s="224" t="n"/>
      <c r="CZ206" s="224" t="n"/>
      <c r="DA206" s="224" t="n"/>
      <c r="DB206" s="224" t="n"/>
      <c r="DC206" s="224" t="n"/>
      <c r="DD206" s="224" t="n"/>
      <c r="DE206" s="224" t="n"/>
      <c r="DF206" s="224" t="n"/>
      <c r="DG206" s="224" t="n"/>
      <c r="DH206" s="224" t="n"/>
      <c r="DI206" s="224" t="n"/>
      <c r="DJ206" s="224" t="n"/>
      <c r="DK206" s="224" t="n"/>
      <c r="DL206" s="224" t="n"/>
      <c r="DM206" s="224" t="n"/>
      <c r="DN206" s="224" t="n"/>
      <c r="DO206" s="224" t="n"/>
      <c r="DP206" s="224" t="n"/>
      <c r="DQ206" s="224" t="n"/>
      <c r="DR206" s="224" t="n"/>
      <c r="DS206" s="224" t="n"/>
    </row>
    <row r="207" hidden="1">
      <c r="B207" s="217">
        <f>+IF(B206&gt;=$C$14," ",(B206+1))</f>
        <v/>
      </c>
      <c r="C207" s="161">
        <f>+IF(B207=" ",0,C206)</f>
        <v/>
      </c>
      <c r="D207" s="161">
        <f>IF(B207=" ",0,-PPMT($F$13,B207,$C$14,$C$12))</f>
        <v/>
      </c>
      <c r="E207" s="161">
        <f>IF(B207=" ",0,-IPMT($F$13,B207,$C$14,$C$12))</f>
        <v/>
      </c>
      <c r="F207" s="223" t="n"/>
      <c r="G207" s="222" t="n"/>
      <c r="H207" s="217">
        <f>+IF(H206&gt;=$I$14," ",(H206+1))</f>
        <v/>
      </c>
      <c r="I207" s="161">
        <f>+IF(H207=" ",0,I206)</f>
        <v/>
      </c>
      <c r="J207" s="161">
        <f>IF(H207=" ",0,-PPMT($L$13,H207,$I$14,$I$12))</f>
        <v/>
      </c>
      <c r="K207" s="161">
        <f>IF(H207=" ",0,-IPMT($L$13,H207,$I$14,$I$12))</f>
        <v/>
      </c>
      <c r="L207" s="218" t="n"/>
      <c r="M207" s="186" t="n"/>
      <c r="AF207" s="161" t="n"/>
      <c r="AG207" s="161" t="n"/>
      <c r="CI207" s="224" t="n"/>
      <c r="CJ207" s="224" t="n"/>
      <c r="CK207" s="224" t="n"/>
      <c r="CL207" s="224" t="n"/>
      <c r="CM207" s="224" t="n"/>
      <c r="CN207" s="224" t="n"/>
      <c r="CO207" s="224" t="n"/>
      <c r="CP207" s="224" t="n"/>
      <c r="CQ207" s="224" t="n"/>
      <c r="CR207" s="224" t="n"/>
      <c r="CS207" s="224" t="n"/>
      <c r="CT207" s="224" t="n"/>
      <c r="CU207" s="224" t="n"/>
      <c r="CV207" s="224" t="n"/>
      <c r="CW207" s="224" t="n"/>
      <c r="CX207" s="224" t="n"/>
      <c r="CY207" s="224" t="n"/>
      <c r="CZ207" s="224" t="n"/>
      <c r="DA207" s="224" t="n"/>
      <c r="DB207" s="224" t="n"/>
      <c r="DC207" s="224" t="n"/>
      <c r="DD207" s="224" t="n"/>
      <c r="DE207" s="224" t="n"/>
      <c r="DF207" s="224" t="n"/>
      <c r="DG207" s="224" t="n"/>
      <c r="DH207" s="224" t="n"/>
      <c r="DI207" s="224" t="n"/>
      <c r="DJ207" s="224" t="n"/>
      <c r="DK207" s="224" t="n"/>
      <c r="DL207" s="224" t="n"/>
      <c r="DM207" s="224" t="n"/>
      <c r="DN207" s="224" t="n"/>
      <c r="DO207" s="224" t="n"/>
      <c r="DP207" s="224" t="n"/>
      <c r="DQ207" s="224" t="n"/>
      <c r="DR207" s="224" t="n"/>
      <c r="DS207" s="224" t="n"/>
    </row>
    <row r="208" hidden="1">
      <c r="B208" s="217">
        <f>+IF(B207&gt;=$C$14," ",(B207+1))</f>
        <v/>
      </c>
      <c r="C208" s="161">
        <f>+IF(B208=" ",0,C207)</f>
        <v/>
      </c>
      <c r="D208" s="161">
        <f>IF(B208=" ",0,-PPMT($F$13,B208,$C$14,$C$12))</f>
        <v/>
      </c>
      <c r="E208" s="161">
        <f>IF(B208=" ",0,-IPMT($F$13,B208,$C$14,$C$12))</f>
        <v/>
      </c>
      <c r="F208" s="223" t="n"/>
      <c r="G208" s="222" t="n"/>
      <c r="H208" s="217">
        <f>+IF(H207&gt;=$I$14," ",(H207+1))</f>
        <v/>
      </c>
      <c r="I208" s="161">
        <f>+IF(H208=" ",0,I207)</f>
        <v/>
      </c>
      <c r="J208" s="161">
        <f>IF(H208=" ",0,-PPMT($L$13,H208,$I$14,$I$12))</f>
        <v/>
      </c>
      <c r="K208" s="161">
        <f>IF(H208=" ",0,-IPMT($L$13,H208,$I$14,$I$12))</f>
        <v/>
      </c>
      <c r="L208" s="218" t="n"/>
      <c r="M208" s="186" t="n"/>
      <c r="AF208" s="161" t="n"/>
      <c r="AG208" s="161" t="n"/>
      <c r="CI208" s="224" t="n"/>
      <c r="CJ208" s="224" t="n"/>
      <c r="CK208" s="224" t="n"/>
      <c r="CL208" s="224" t="n"/>
      <c r="CM208" s="224" t="n"/>
      <c r="CN208" s="224" t="n"/>
      <c r="CO208" s="224" t="n"/>
      <c r="CP208" s="224" t="n"/>
      <c r="CQ208" s="224" t="n"/>
      <c r="CR208" s="224" t="n"/>
      <c r="CS208" s="224" t="n"/>
      <c r="CT208" s="224" t="n"/>
      <c r="CU208" s="224" t="n"/>
      <c r="CV208" s="224" t="n"/>
      <c r="CW208" s="224" t="n"/>
      <c r="CX208" s="224" t="n"/>
      <c r="CY208" s="224" t="n"/>
      <c r="CZ208" s="224" t="n"/>
      <c r="DA208" s="224" t="n"/>
      <c r="DB208" s="224" t="n"/>
      <c r="DC208" s="224" t="n"/>
      <c r="DD208" s="224" t="n"/>
      <c r="DE208" s="224" t="n"/>
      <c r="DF208" s="224" t="n"/>
      <c r="DG208" s="224" t="n"/>
      <c r="DH208" s="224" t="n"/>
      <c r="DI208" s="224" t="n"/>
      <c r="DJ208" s="224" t="n"/>
      <c r="DK208" s="224" t="n"/>
      <c r="DL208" s="224" t="n"/>
      <c r="DM208" s="224" t="n"/>
      <c r="DN208" s="224" t="n"/>
      <c r="DO208" s="224" t="n"/>
      <c r="DP208" s="224" t="n"/>
      <c r="DQ208" s="224" t="n"/>
      <c r="DR208" s="224" t="n"/>
      <c r="DS208" s="224" t="n"/>
    </row>
    <row r="209" hidden="1">
      <c r="B209" s="217">
        <f>+IF(B208&gt;=$C$14," ",(B208+1))</f>
        <v/>
      </c>
      <c r="C209" s="161">
        <f>+IF(B209=" ",0,C208)</f>
        <v/>
      </c>
      <c r="D209" s="161">
        <f>IF(B209=" ",0,-PPMT($F$13,B209,$C$14,$C$12))</f>
        <v/>
      </c>
      <c r="E209" s="161">
        <f>IF(B209=" ",0,-IPMT($F$13,B209,$C$14,$C$12))</f>
        <v/>
      </c>
      <c r="F209" s="223" t="n"/>
      <c r="G209" s="222" t="n"/>
      <c r="H209" s="217">
        <f>+IF(H208&gt;=$I$14," ",(H208+1))</f>
        <v/>
      </c>
      <c r="I209" s="161">
        <f>+IF(H209=" ",0,I208)</f>
        <v/>
      </c>
      <c r="J209" s="161">
        <f>IF(H209=" ",0,-PPMT($L$13,H209,$I$14,$I$12))</f>
        <v/>
      </c>
      <c r="K209" s="161">
        <f>IF(H209=" ",0,-IPMT($L$13,H209,$I$14,$I$12))</f>
        <v/>
      </c>
      <c r="L209" s="218" t="n"/>
      <c r="M209" s="186" t="n"/>
      <c r="AF209" s="161" t="n"/>
      <c r="AG209" s="161" t="n"/>
      <c r="CI209" s="224" t="n"/>
      <c r="CJ209" s="224" t="n"/>
      <c r="CK209" s="224" t="n"/>
      <c r="CL209" s="224" t="n"/>
      <c r="CM209" s="224" t="n"/>
      <c r="CN209" s="224" t="n"/>
      <c r="CO209" s="224" t="n"/>
      <c r="CP209" s="224" t="n"/>
      <c r="CQ209" s="224" t="n"/>
      <c r="CR209" s="224" t="n"/>
      <c r="CS209" s="224" t="n"/>
      <c r="CT209" s="224" t="n"/>
      <c r="CU209" s="224" t="n"/>
      <c r="CV209" s="224" t="n"/>
      <c r="CW209" s="224" t="n"/>
      <c r="CX209" s="224" t="n"/>
      <c r="CY209" s="224" t="n"/>
      <c r="CZ209" s="224" t="n"/>
      <c r="DA209" s="224" t="n"/>
      <c r="DB209" s="224" t="n"/>
      <c r="DC209" s="224" t="n"/>
      <c r="DD209" s="224" t="n"/>
      <c r="DE209" s="224" t="n"/>
      <c r="DF209" s="224" t="n"/>
      <c r="DG209" s="224" t="n"/>
      <c r="DH209" s="224" t="n"/>
      <c r="DI209" s="224" t="n"/>
      <c r="DJ209" s="224" t="n"/>
      <c r="DK209" s="224" t="n"/>
      <c r="DL209" s="224" t="n"/>
      <c r="DM209" s="224" t="n"/>
      <c r="DN209" s="224" t="n"/>
      <c r="DO209" s="224" t="n"/>
      <c r="DP209" s="224" t="n"/>
      <c r="DQ209" s="224" t="n"/>
      <c r="DR209" s="224" t="n"/>
      <c r="DS209" s="224" t="n"/>
    </row>
    <row r="210" hidden="1">
      <c r="B210" s="217">
        <f>+IF(B209&gt;=$C$14," ",(B209+1))</f>
        <v/>
      </c>
      <c r="C210" s="161">
        <f>+IF(B210=" ",0,C209)</f>
        <v/>
      </c>
      <c r="D210" s="161">
        <f>IF(B210=" ",0,-PPMT($F$13,B210,$C$14,$C$12))</f>
        <v/>
      </c>
      <c r="E210" s="161">
        <f>IF(B210=" ",0,-IPMT($F$13,B210,$C$14,$C$12))</f>
        <v/>
      </c>
      <c r="F210" s="223" t="n"/>
      <c r="G210" s="222" t="n"/>
      <c r="H210" s="217">
        <f>+IF(H209&gt;=$I$14," ",(H209+1))</f>
        <v/>
      </c>
      <c r="I210" s="161">
        <f>+IF(H210=" ",0,I209)</f>
        <v/>
      </c>
      <c r="J210" s="161">
        <f>IF(H210=" ",0,-PPMT($L$13,H210,$I$14,$I$12))</f>
        <v/>
      </c>
      <c r="K210" s="161">
        <f>IF(H210=" ",0,-IPMT($L$13,H210,$I$14,$I$12))</f>
        <v/>
      </c>
      <c r="L210" s="218" t="n"/>
      <c r="M210" s="186" t="n"/>
      <c r="AF210" s="161" t="n"/>
      <c r="AG210" s="161" t="n"/>
      <c r="CI210" s="224" t="n"/>
      <c r="CJ210" s="224" t="n"/>
      <c r="CK210" s="224" t="n"/>
      <c r="CL210" s="224" t="n"/>
      <c r="CM210" s="224" t="n"/>
      <c r="CN210" s="224" t="n"/>
      <c r="CO210" s="224" t="n"/>
      <c r="CP210" s="224" t="n"/>
      <c r="CQ210" s="224" t="n"/>
      <c r="CR210" s="224" t="n"/>
      <c r="CS210" s="224" t="n"/>
      <c r="CT210" s="224" t="n"/>
      <c r="CU210" s="224" t="n"/>
      <c r="CV210" s="224" t="n"/>
      <c r="CW210" s="224" t="n"/>
      <c r="CX210" s="224" t="n"/>
      <c r="CY210" s="224" t="n"/>
      <c r="CZ210" s="224" t="n"/>
      <c r="DA210" s="224" t="n"/>
      <c r="DB210" s="224" t="n"/>
      <c r="DC210" s="224" t="n"/>
      <c r="DD210" s="224" t="n"/>
      <c r="DE210" s="224" t="n"/>
      <c r="DF210" s="224" t="n"/>
      <c r="DG210" s="224" t="n"/>
      <c r="DH210" s="224" t="n"/>
      <c r="DI210" s="224" t="n"/>
      <c r="DJ210" s="224" t="n"/>
      <c r="DK210" s="224" t="n"/>
      <c r="DL210" s="224" t="n"/>
      <c r="DM210" s="224" t="n"/>
      <c r="DN210" s="224" t="n"/>
      <c r="DO210" s="224" t="n"/>
      <c r="DP210" s="224" t="n"/>
      <c r="DQ210" s="224" t="n"/>
      <c r="DR210" s="224" t="n"/>
      <c r="DS210" s="224" t="n"/>
    </row>
    <row r="211" hidden="1">
      <c r="B211" s="217">
        <f>+IF(B210&gt;=$C$14," ",(B210+1))</f>
        <v/>
      </c>
      <c r="C211" s="161">
        <f>+IF(B211=" ",0,C210)</f>
        <v/>
      </c>
      <c r="D211" s="161">
        <f>IF(B211=" ",0,-PPMT($F$13,B211,$C$14,$C$12))</f>
        <v/>
      </c>
      <c r="E211" s="161">
        <f>IF(B211=" ",0,-IPMT($F$13,B211,$C$14,$C$12))</f>
        <v/>
      </c>
      <c r="F211" s="223" t="n"/>
      <c r="G211" s="222" t="n"/>
      <c r="H211" s="217">
        <f>+IF(H210&gt;=$I$14," ",(H210+1))</f>
        <v/>
      </c>
      <c r="I211" s="161">
        <f>+IF(H211=" ",0,I210)</f>
        <v/>
      </c>
      <c r="J211" s="161">
        <f>IF(H211=" ",0,-PPMT($L$13,H211,$I$14,$I$12))</f>
        <v/>
      </c>
      <c r="K211" s="161">
        <f>IF(H211=" ",0,-IPMT($L$13,H211,$I$14,$I$12))</f>
        <v/>
      </c>
      <c r="L211" s="218" t="n"/>
      <c r="M211" s="186" t="n"/>
      <c r="AF211" s="161" t="n"/>
      <c r="AG211" s="161" t="n"/>
      <c r="CI211" s="224" t="n"/>
      <c r="CJ211" s="224" t="n"/>
      <c r="CK211" s="224" t="n"/>
      <c r="CL211" s="224" t="n"/>
      <c r="CM211" s="224" t="n"/>
      <c r="CN211" s="224" t="n"/>
      <c r="CO211" s="224" t="n"/>
      <c r="CP211" s="224" t="n"/>
      <c r="CQ211" s="224" t="n"/>
      <c r="CR211" s="224" t="n"/>
      <c r="CS211" s="224" t="n"/>
      <c r="CT211" s="224" t="n"/>
      <c r="CU211" s="224" t="n"/>
      <c r="CV211" s="224" t="n"/>
      <c r="CW211" s="224" t="n"/>
      <c r="CX211" s="224" t="n"/>
      <c r="CY211" s="224" t="n"/>
      <c r="CZ211" s="224" t="n"/>
      <c r="DA211" s="224" t="n"/>
      <c r="DB211" s="224" t="n"/>
      <c r="DC211" s="224" t="n"/>
      <c r="DD211" s="224" t="n"/>
      <c r="DE211" s="224" t="n"/>
      <c r="DF211" s="224" t="n"/>
      <c r="DG211" s="224" t="n"/>
      <c r="DH211" s="224" t="n"/>
      <c r="DI211" s="224" t="n"/>
      <c r="DJ211" s="224" t="n"/>
      <c r="DK211" s="224" t="n"/>
      <c r="DL211" s="224" t="n"/>
      <c r="DM211" s="224" t="n"/>
      <c r="DN211" s="224" t="n"/>
      <c r="DO211" s="224" t="n"/>
      <c r="DP211" s="224" t="n"/>
      <c r="DQ211" s="224" t="n"/>
      <c r="DR211" s="224" t="n"/>
      <c r="DS211" s="224" t="n"/>
    </row>
    <row r="212" hidden="1">
      <c r="B212" s="217">
        <f>+IF(B211&gt;=$C$14," ",(B211+1))</f>
        <v/>
      </c>
      <c r="C212" s="161">
        <f>+IF(B212=" ",0,C211)</f>
        <v/>
      </c>
      <c r="D212" s="161">
        <f>IF(B212=" ",0,-PPMT($F$13,B212,$C$14,$C$12))</f>
        <v/>
      </c>
      <c r="E212" s="161">
        <f>IF(B212=" ",0,-IPMT($F$13,B212,$C$14,$C$12))</f>
        <v/>
      </c>
      <c r="F212" s="223" t="n"/>
      <c r="G212" s="222" t="n"/>
      <c r="H212" s="217">
        <f>+IF(H211&gt;=$I$14," ",(H211+1))</f>
        <v/>
      </c>
      <c r="I212" s="161">
        <f>+IF(H212=" ",0,I211)</f>
        <v/>
      </c>
      <c r="J212" s="161">
        <f>IF(H212=" ",0,-PPMT($L$13,H212,$I$14,$I$12))</f>
        <v/>
      </c>
      <c r="K212" s="161">
        <f>IF(H212=" ",0,-IPMT($L$13,H212,$I$14,$I$12))</f>
        <v/>
      </c>
      <c r="L212" s="218" t="n"/>
      <c r="M212" s="186" t="n"/>
      <c r="AF212" s="161" t="n"/>
      <c r="AG212" s="161" t="n"/>
      <c r="CI212" s="224" t="n"/>
      <c r="CJ212" s="224" t="n"/>
      <c r="CK212" s="224" t="n"/>
      <c r="CL212" s="224" t="n"/>
      <c r="CM212" s="224" t="n"/>
      <c r="CN212" s="224" t="n"/>
      <c r="CO212" s="224" t="n"/>
      <c r="CP212" s="224" t="n"/>
      <c r="CQ212" s="224" t="n"/>
      <c r="CR212" s="224" t="n"/>
      <c r="CS212" s="224" t="n"/>
      <c r="CT212" s="224" t="n"/>
      <c r="CU212" s="224" t="n"/>
      <c r="CV212" s="224" t="n"/>
      <c r="CW212" s="224" t="n"/>
      <c r="CX212" s="224" t="n"/>
      <c r="CY212" s="224" t="n"/>
      <c r="CZ212" s="224" t="n"/>
      <c r="DA212" s="224" t="n"/>
      <c r="DB212" s="224" t="n"/>
      <c r="DC212" s="224" t="n"/>
      <c r="DD212" s="224" t="n"/>
      <c r="DE212" s="224" t="n"/>
      <c r="DF212" s="224" t="n"/>
      <c r="DG212" s="224" t="n"/>
      <c r="DH212" s="224" t="n"/>
      <c r="DI212" s="224" t="n"/>
      <c r="DJ212" s="224" t="n"/>
      <c r="DK212" s="224" t="n"/>
      <c r="DL212" s="224" t="n"/>
      <c r="DM212" s="224" t="n"/>
      <c r="DN212" s="224" t="n"/>
      <c r="DO212" s="224" t="n"/>
      <c r="DP212" s="224" t="n"/>
      <c r="DQ212" s="224" t="n"/>
      <c r="DR212" s="224" t="n"/>
      <c r="DS212" s="224" t="n"/>
    </row>
    <row r="213" hidden="1">
      <c r="B213" s="217">
        <f>+IF(B212&gt;=$C$14," ",(B212+1))</f>
        <v/>
      </c>
      <c r="C213" s="161">
        <f>+IF(B213=" ",0,C212)</f>
        <v/>
      </c>
      <c r="D213" s="161">
        <f>IF(B213=" ",0,-PPMT($F$13,B213,$C$14,$C$12))</f>
        <v/>
      </c>
      <c r="E213" s="161">
        <f>IF(B213=" ",0,-IPMT($F$13,B213,$C$14,$C$12))</f>
        <v/>
      </c>
      <c r="F213" s="223" t="n"/>
      <c r="G213" s="222" t="n"/>
      <c r="H213" s="217">
        <f>+IF(H212&gt;=$I$14," ",(H212+1))</f>
        <v/>
      </c>
      <c r="I213" s="161">
        <f>+IF(H213=" ",0,I212)</f>
        <v/>
      </c>
      <c r="J213" s="161">
        <f>IF(H213=" ",0,-PPMT($L$13,H213,$I$14,$I$12))</f>
        <v/>
      </c>
      <c r="K213" s="161">
        <f>IF(H213=" ",0,-IPMT($L$13,H213,$I$14,$I$12))</f>
        <v/>
      </c>
      <c r="L213" s="218" t="n"/>
      <c r="M213" s="186" t="n"/>
      <c r="AF213" s="161" t="n"/>
      <c r="AG213" s="161" t="n"/>
      <c r="CI213" s="224" t="n"/>
      <c r="CJ213" s="224" t="n"/>
      <c r="CK213" s="224" t="n"/>
      <c r="CL213" s="224" t="n"/>
      <c r="CM213" s="224" t="n"/>
      <c r="CN213" s="224" t="n"/>
      <c r="CO213" s="224" t="n"/>
      <c r="CP213" s="224" t="n"/>
      <c r="CQ213" s="224" t="n"/>
      <c r="CR213" s="224" t="n"/>
      <c r="CS213" s="224" t="n"/>
      <c r="CT213" s="224" t="n"/>
      <c r="CU213" s="224" t="n"/>
      <c r="CV213" s="224" t="n"/>
      <c r="CW213" s="224" t="n"/>
      <c r="CX213" s="224" t="n"/>
      <c r="CY213" s="224" t="n"/>
      <c r="CZ213" s="224" t="n"/>
      <c r="DA213" s="224" t="n"/>
      <c r="DB213" s="224" t="n"/>
      <c r="DC213" s="224" t="n"/>
      <c r="DD213" s="224" t="n"/>
      <c r="DE213" s="224" t="n"/>
      <c r="DF213" s="224" t="n"/>
      <c r="DG213" s="224" t="n"/>
      <c r="DH213" s="224" t="n"/>
      <c r="DI213" s="224" t="n"/>
      <c r="DJ213" s="224" t="n"/>
      <c r="DK213" s="224" t="n"/>
      <c r="DL213" s="224" t="n"/>
      <c r="DM213" s="224" t="n"/>
      <c r="DN213" s="224" t="n"/>
      <c r="DO213" s="224" t="n"/>
      <c r="DP213" s="224" t="n"/>
      <c r="DQ213" s="224" t="n"/>
      <c r="DR213" s="224" t="n"/>
      <c r="DS213" s="224" t="n"/>
    </row>
    <row r="214" hidden="1">
      <c r="B214" s="217">
        <f>+IF(B213&gt;=$C$14," ",(B213+1))</f>
        <v/>
      </c>
      <c r="C214" s="161">
        <f>+IF(B214=" ",0,C213)</f>
        <v/>
      </c>
      <c r="D214" s="161">
        <f>IF(B214=" ",0,-PPMT($F$13,B214,$C$14,$C$12))</f>
        <v/>
      </c>
      <c r="E214" s="161">
        <f>IF(B214=" ",0,-IPMT($F$13,B214,$C$14,$C$12))</f>
        <v/>
      </c>
      <c r="F214" s="223" t="n"/>
      <c r="G214" s="222" t="n"/>
      <c r="H214" s="217">
        <f>+IF(H213&gt;=$I$14," ",(H213+1))</f>
        <v/>
      </c>
      <c r="I214" s="161">
        <f>+IF(H214=" ",0,I213)</f>
        <v/>
      </c>
      <c r="J214" s="161">
        <f>IF(H214=" ",0,-PPMT($L$13,H214,$I$14,$I$12))</f>
        <v/>
      </c>
      <c r="K214" s="161">
        <f>IF(H214=" ",0,-IPMT($L$13,H214,$I$14,$I$12))</f>
        <v/>
      </c>
      <c r="L214" s="218" t="n"/>
      <c r="M214" s="186" t="n"/>
      <c r="AF214" s="161" t="n"/>
      <c r="AG214" s="161" t="n"/>
      <c r="CI214" s="224" t="n"/>
      <c r="CJ214" s="224" t="n"/>
      <c r="CK214" s="224" t="n"/>
      <c r="CL214" s="224" t="n"/>
      <c r="CM214" s="224" t="n"/>
      <c r="CN214" s="224" t="n"/>
      <c r="CO214" s="224" t="n"/>
      <c r="CP214" s="224" t="n"/>
      <c r="CQ214" s="224" t="n"/>
      <c r="CR214" s="224" t="n"/>
      <c r="CS214" s="224" t="n"/>
      <c r="CT214" s="224" t="n"/>
      <c r="CU214" s="224" t="n"/>
      <c r="CV214" s="224" t="n"/>
      <c r="CW214" s="224" t="n"/>
      <c r="CX214" s="224" t="n"/>
      <c r="CY214" s="224" t="n"/>
      <c r="CZ214" s="224" t="n"/>
      <c r="DA214" s="224" t="n"/>
      <c r="DB214" s="224" t="n"/>
      <c r="DC214" s="224" t="n"/>
      <c r="DD214" s="224" t="n"/>
      <c r="DE214" s="224" t="n"/>
      <c r="DF214" s="224" t="n"/>
      <c r="DG214" s="224" t="n"/>
      <c r="DH214" s="224" t="n"/>
      <c r="DI214" s="224" t="n"/>
      <c r="DJ214" s="224" t="n"/>
      <c r="DK214" s="224" t="n"/>
      <c r="DL214" s="224" t="n"/>
      <c r="DM214" s="224" t="n"/>
      <c r="DN214" s="224" t="n"/>
      <c r="DO214" s="224" t="n"/>
      <c r="DP214" s="224" t="n"/>
      <c r="DQ214" s="224" t="n"/>
      <c r="DR214" s="224" t="n"/>
      <c r="DS214" s="224" t="n"/>
    </row>
    <row r="215" hidden="1">
      <c r="B215" s="217">
        <f>+IF(B214&gt;=$C$14," ",(B214+1))</f>
        <v/>
      </c>
      <c r="C215" s="161">
        <f>+IF(B215=" ",0,C214)</f>
        <v/>
      </c>
      <c r="D215" s="161">
        <f>IF(B215=" ",0,-PPMT($F$13,B215,$C$14,$C$12))</f>
        <v/>
      </c>
      <c r="E215" s="161">
        <f>IF(B215=" ",0,-IPMT($F$13,B215,$C$14,$C$12))</f>
        <v/>
      </c>
      <c r="F215" s="223" t="n"/>
      <c r="G215" s="222" t="n"/>
      <c r="H215" s="217">
        <f>+IF(H214&gt;=$I$14," ",(H214+1))</f>
        <v/>
      </c>
      <c r="I215" s="161">
        <f>+IF(H215=" ",0,I214)</f>
        <v/>
      </c>
      <c r="J215" s="161">
        <f>IF(H215=" ",0,-PPMT($L$13,H215,$I$14,$I$12))</f>
        <v/>
      </c>
      <c r="K215" s="161">
        <f>IF(H215=" ",0,-IPMT($L$13,H215,$I$14,$I$12))</f>
        <v/>
      </c>
      <c r="L215" s="218" t="n"/>
      <c r="M215" s="186" t="n"/>
      <c r="AF215" s="161" t="n"/>
      <c r="AG215" s="161" t="n"/>
      <c r="CI215" s="224" t="n"/>
      <c r="CJ215" s="224" t="n"/>
      <c r="CK215" s="224" t="n"/>
      <c r="CL215" s="224" t="n"/>
      <c r="CM215" s="224" t="n"/>
      <c r="CN215" s="224" t="n"/>
      <c r="CO215" s="224" t="n"/>
      <c r="CP215" s="224" t="n"/>
      <c r="CQ215" s="224" t="n"/>
      <c r="CR215" s="224" t="n"/>
      <c r="CS215" s="224" t="n"/>
      <c r="CT215" s="224" t="n"/>
      <c r="CU215" s="224" t="n"/>
      <c r="CV215" s="224" t="n"/>
      <c r="CW215" s="224" t="n"/>
      <c r="CX215" s="224" t="n"/>
      <c r="CY215" s="224" t="n"/>
      <c r="CZ215" s="224" t="n"/>
      <c r="DA215" s="224" t="n"/>
      <c r="DB215" s="224" t="n"/>
      <c r="DC215" s="224" t="n"/>
      <c r="DD215" s="224" t="n"/>
      <c r="DE215" s="224" t="n"/>
      <c r="DF215" s="224" t="n"/>
      <c r="DG215" s="224" t="n"/>
      <c r="DH215" s="224" t="n"/>
      <c r="DI215" s="224" t="n"/>
      <c r="DJ215" s="224" t="n"/>
      <c r="DK215" s="224" t="n"/>
      <c r="DL215" s="224" t="n"/>
      <c r="DM215" s="224" t="n"/>
      <c r="DN215" s="224" t="n"/>
      <c r="DO215" s="224" t="n"/>
      <c r="DP215" s="224" t="n"/>
      <c r="DQ215" s="224" t="n"/>
      <c r="DR215" s="224" t="n"/>
      <c r="DS215" s="224" t="n"/>
    </row>
    <row r="216" hidden="1">
      <c r="B216" s="217">
        <f>+IF(B215&gt;=$C$14," ",(B215+1))</f>
        <v/>
      </c>
      <c r="C216" s="161">
        <f>+IF(B216=" ",0,C215)</f>
        <v/>
      </c>
      <c r="D216" s="161">
        <f>IF(B216=" ",0,-PPMT($F$13,B216,$C$14,$C$12))</f>
        <v/>
      </c>
      <c r="E216" s="161">
        <f>IF(B216=" ",0,-IPMT($F$13,B216,$C$14,$C$12))</f>
        <v/>
      </c>
      <c r="F216" s="223" t="n"/>
      <c r="G216" s="222" t="n"/>
      <c r="H216" s="217">
        <f>+IF(H215&gt;=$I$14," ",(H215+1))</f>
        <v/>
      </c>
      <c r="I216" s="161">
        <f>+IF(H216=" ",0,I215)</f>
        <v/>
      </c>
      <c r="J216" s="161">
        <f>IF(H216=" ",0,-PPMT($L$13,H216,$I$14,$I$12))</f>
        <v/>
      </c>
      <c r="K216" s="161">
        <f>IF(H216=" ",0,-IPMT($L$13,H216,$I$14,$I$12))</f>
        <v/>
      </c>
      <c r="L216" s="218" t="n"/>
      <c r="M216" s="186" t="n"/>
      <c r="AF216" s="161" t="n"/>
      <c r="AG216" s="161" t="n"/>
      <c r="CI216" s="224" t="n"/>
      <c r="CJ216" s="224" t="n"/>
      <c r="CK216" s="224" t="n"/>
      <c r="CL216" s="224" t="n"/>
      <c r="CM216" s="224" t="n"/>
      <c r="CN216" s="224" t="n"/>
      <c r="CO216" s="224" t="n"/>
      <c r="CP216" s="224" t="n"/>
      <c r="CQ216" s="224" t="n"/>
      <c r="CR216" s="224" t="n"/>
      <c r="CS216" s="224" t="n"/>
      <c r="CT216" s="224" t="n"/>
      <c r="CU216" s="224" t="n"/>
      <c r="CV216" s="224" t="n"/>
      <c r="CW216" s="224" t="n"/>
      <c r="CX216" s="224" t="n"/>
      <c r="CY216" s="224" t="n"/>
      <c r="CZ216" s="224" t="n"/>
      <c r="DA216" s="224" t="n"/>
      <c r="DB216" s="224" t="n"/>
      <c r="DC216" s="224" t="n"/>
      <c r="DD216" s="224" t="n"/>
      <c r="DE216" s="224" t="n"/>
      <c r="DF216" s="224" t="n"/>
      <c r="DG216" s="224" t="n"/>
      <c r="DH216" s="224" t="n"/>
      <c r="DI216" s="224" t="n"/>
      <c r="DJ216" s="224" t="n"/>
      <c r="DK216" s="224" t="n"/>
      <c r="DL216" s="224" t="n"/>
      <c r="DM216" s="224" t="n"/>
      <c r="DN216" s="224" t="n"/>
      <c r="DO216" s="224" t="n"/>
      <c r="DP216" s="224" t="n"/>
      <c r="DQ216" s="224" t="n"/>
      <c r="DR216" s="224" t="n"/>
      <c r="DS216" s="224" t="n"/>
    </row>
    <row r="217" hidden="1">
      <c r="B217" s="217">
        <f>+IF(B216&gt;=$C$14," ",(B216+1))</f>
        <v/>
      </c>
      <c r="C217" s="161">
        <f>+IF(B217=" ",0,C216)</f>
        <v/>
      </c>
      <c r="D217" s="161">
        <f>IF(B217=" ",0,-PPMT($F$13,B217,$C$14,$C$12))</f>
        <v/>
      </c>
      <c r="E217" s="161">
        <f>IF(B217=" ",0,-IPMT($F$13,B217,$C$14,$C$12))</f>
        <v/>
      </c>
      <c r="F217" s="223" t="n"/>
      <c r="G217" s="222" t="n"/>
      <c r="H217" s="217">
        <f>+IF(H216&gt;=$I$14," ",(H216+1))</f>
        <v/>
      </c>
      <c r="I217" s="161">
        <f>+IF(H217=" ",0,I216)</f>
        <v/>
      </c>
      <c r="J217" s="161">
        <f>IF(H217=" ",0,-PPMT($L$13,H217,$I$14,$I$12))</f>
        <v/>
      </c>
      <c r="K217" s="161">
        <f>IF(H217=" ",0,-IPMT($L$13,H217,$I$14,$I$12))</f>
        <v/>
      </c>
      <c r="L217" s="218" t="n"/>
      <c r="M217" s="186" t="n"/>
      <c r="AF217" s="161" t="n"/>
      <c r="AG217" s="161" t="n"/>
      <c r="CI217" s="224" t="n"/>
      <c r="CJ217" s="224" t="n"/>
      <c r="CK217" s="224" t="n"/>
      <c r="CL217" s="224" t="n"/>
      <c r="CM217" s="224" t="n"/>
      <c r="CN217" s="224" t="n"/>
      <c r="CO217" s="224" t="n"/>
      <c r="CP217" s="224" t="n"/>
      <c r="CQ217" s="224" t="n"/>
      <c r="CR217" s="224" t="n"/>
      <c r="CS217" s="224" t="n"/>
      <c r="CT217" s="224" t="n"/>
      <c r="CU217" s="224" t="n"/>
      <c r="CV217" s="224" t="n"/>
      <c r="CW217" s="224" t="n"/>
      <c r="CX217" s="224" t="n"/>
      <c r="CY217" s="224" t="n"/>
      <c r="CZ217" s="224" t="n"/>
      <c r="DA217" s="224" t="n"/>
      <c r="DB217" s="224" t="n"/>
      <c r="DC217" s="224" t="n"/>
      <c r="DD217" s="224" t="n"/>
      <c r="DE217" s="224" t="n"/>
      <c r="DF217" s="224" t="n"/>
      <c r="DG217" s="224" t="n"/>
      <c r="DH217" s="224" t="n"/>
      <c r="DI217" s="224" t="n"/>
      <c r="DJ217" s="224" t="n"/>
      <c r="DK217" s="224" t="n"/>
      <c r="DL217" s="224" t="n"/>
      <c r="DM217" s="224" t="n"/>
      <c r="DN217" s="224" t="n"/>
      <c r="DO217" s="224" t="n"/>
      <c r="DP217" s="224" t="n"/>
      <c r="DQ217" s="224" t="n"/>
      <c r="DR217" s="224" t="n"/>
      <c r="DS217" s="224" t="n"/>
    </row>
    <row r="218" hidden="1">
      <c r="B218" s="217">
        <f>+IF(B217&gt;=$C$14," ",(B217+1))</f>
        <v/>
      </c>
      <c r="C218" s="161">
        <f>+IF(B218=" ",0,C217)</f>
        <v/>
      </c>
      <c r="D218" s="161">
        <f>IF(B218=" ",0,-PPMT($F$13,B218,$C$14,$C$12))</f>
        <v/>
      </c>
      <c r="E218" s="161">
        <f>IF(B218=" ",0,-IPMT($F$13,B218,$C$14,$C$12))</f>
        <v/>
      </c>
      <c r="F218" s="223" t="n"/>
      <c r="G218" s="222" t="n"/>
      <c r="H218" s="217">
        <f>+IF(H217&gt;=$I$14," ",(H217+1))</f>
        <v/>
      </c>
      <c r="I218" s="161">
        <f>+IF(H218=" ",0,I217)</f>
        <v/>
      </c>
      <c r="J218" s="161">
        <f>IF(H218=" ",0,-PPMT($L$13,H218,$I$14,$I$12))</f>
        <v/>
      </c>
      <c r="K218" s="161">
        <f>IF(H218=" ",0,-IPMT($L$13,H218,$I$14,$I$12))</f>
        <v/>
      </c>
      <c r="L218" s="218" t="n"/>
      <c r="M218" s="186" t="n"/>
      <c r="AF218" s="161" t="n"/>
      <c r="AG218" s="161" t="n"/>
      <c r="CI218" s="224" t="n"/>
      <c r="CJ218" s="224" t="n"/>
      <c r="CK218" s="224" t="n"/>
      <c r="CL218" s="224" t="n"/>
      <c r="CM218" s="224" t="n"/>
      <c r="CN218" s="224" t="n"/>
      <c r="CO218" s="224" t="n"/>
      <c r="CP218" s="224" t="n"/>
      <c r="CQ218" s="224" t="n"/>
      <c r="CR218" s="224" t="n"/>
      <c r="CS218" s="224" t="n"/>
      <c r="CT218" s="224" t="n"/>
      <c r="CU218" s="224" t="n"/>
      <c r="CV218" s="224" t="n"/>
      <c r="CW218" s="224" t="n"/>
      <c r="CX218" s="224" t="n"/>
      <c r="CY218" s="224" t="n"/>
      <c r="CZ218" s="224" t="n"/>
      <c r="DA218" s="224" t="n"/>
      <c r="DB218" s="224" t="n"/>
      <c r="DC218" s="224" t="n"/>
      <c r="DD218" s="224" t="n"/>
      <c r="DE218" s="224" t="n"/>
      <c r="DF218" s="224" t="n"/>
      <c r="DG218" s="224" t="n"/>
      <c r="DH218" s="224" t="n"/>
      <c r="DI218" s="224" t="n"/>
      <c r="DJ218" s="224" t="n"/>
      <c r="DK218" s="224" t="n"/>
      <c r="DL218" s="224" t="n"/>
      <c r="DM218" s="224" t="n"/>
      <c r="DN218" s="224" t="n"/>
      <c r="DO218" s="224" t="n"/>
      <c r="DP218" s="224" t="n"/>
      <c r="DQ218" s="224" t="n"/>
      <c r="DR218" s="224" t="n"/>
      <c r="DS218" s="224" t="n"/>
    </row>
    <row r="219" hidden="1">
      <c r="B219" s="217">
        <f>+IF(B218&gt;=$C$14," ",(B218+1))</f>
        <v/>
      </c>
      <c r="C219" s="161">
        <f>+IF(B219=" ",0,C218)</f>
        <v/>
      </c>
      <c r="D219" s="161">
        <f>IF(B219=" ",0,-PPMT($F$13,B219,$C$14,$C$12))</f>
        <v/>
      </c>
      <c r="E219" s="161">
        <f>IF(B219=" ",0,-IPMT($F$13,B219,$C$14,$C$12))</f>
        <v/>
      </c>
      <c r="F219" s="223" t="n"/>
      <c r="G219" s="222" t="n"/>
      <c r="H219" s="217">
        <f>+IF(H218&gt;=$I$14," ",(H218+1))</f>
        <v/>
      </c>
      <c r="I219" s="161">
        <f>+IF(H219=" ",0,I218)</f>
        <v/>
      </c>
      <c r="J219" s="161">
        <f>IF(H219=" ",0,-PPMT($L$13,H219,$I$14,$I$12))</f>
        <v/>
      </c>
      <c r="K219" s="161">
        <f>IF(H219=" ",0,-IPMT($L$13,H219,$I$14,$I$12))</f>
        <v/>
      </c>
      <c r="L219" s="218" t="n"/>
      <c r="M219" s="186" t="n"/>
      <c r="AF219" s="161" t="n"/>
      <c r="AG219" s="161" t="n"/>
      <c r="CI219" s="224" t="n"/>
      <c r="CJ219" s="224" t="n"/>
      <c r="CK219" s="224" t="n"/>
      <c r="CL219" s="224" t="n"/>
      <c r="CM219" s="224" t="n"/>
      <c r="CN219" s="224" t="n"/>
      <c r="CO219" s="224" t="n"/>
      <c r="CP219" s="224" t="n"/>
      <c r="CQ219" s="224" t="n"/>
      <c r="CR219" s="224" t="n"/>
      <c r="CS219" s="224" t="n"/>
      <c r="CT219" s="224" t="n"/>
      <c r="CU219" s="224" t="n"/>
      <c r="CV219" s="224" t="n"/>
      <c r="CW219" s="224" t="n"/>
      <c r="CX219" s="224" t="n"/>
      <c r="CY219" s="224" t="n"/>
      <c r="CZ219" s="224" t="n"/>
      <c r="DA219" s="224" t="n"/>
      <c r="DB219" s="224" t="n"/>
      <c r="DC219" s="224" t="n"/>
      <c r="DD219" s="224" t="n"/>
      <c r="DE219" s="224" t="n"/>
      <c r="DF219" s="224" t="n"/>
      <c r="DG219" s="224" t="n"/>
      <c r="DH219" s="224" t="n"/>
      <c r="DI219" s="224" t="n"/>
      <c r="DJ219" s="224" t="n"/>
      <c r="DK219" s="224" t="n"/>
      <c r="DL219" s="224" t="n"/>
      <c r="DM219" s="224" t="n"/>
      <c r="DN219" s="224" t="n"/>
      <c r="DO219" s="224" t="n"/>
      <c r="DP219" s="224" t="n"/>
      <c r="DQ219" s="224" t="n"/>
      <c r="DR219" s="224" t="n"/>
      <c r="DS219" s="224" t="n"/>
    </row>
    <row r="220" hidden="1">
      <c r="B220" s="217">
        <f>+IF(B219&gt;=$C$14," ",(B219+1))</f>
        <v/>
      </c>
      <c r="C220" s="161">
        <f>+IF(B220=" ",0,C219)</f>
        <v/>
      </c>
      <c r="D220" s="161">
        <f>IF(B220=" ",0,-PPMT($F$13,B220,$C$14,$C$12))</f>
        <v/>
      </c>
      <c r="E220" s="161">
        <f>IF(B220=" ",0,-IPMT($F$13,B220,$C$14,$C$12))</f>
        <v/>
      </c>
      <c r="F220" s="223" t="n"/>
      <c r="G220" s="222" t="n"/>
      <c r="H220" s="217">
        <f>+IF(H219&gt;=$I$14," ",(H219+1))</f>
        <v/>
      </c>
      <c r="I220" s="161">
        <f>+IF(H220=" ",0,I219)</f>
        <v/>
      </c>
      <c r="J220" s="161">
        <f>IF(H220=" ",0,-PPMT($L$13,H220,$I$14,$I$12))</f>
        <v/>
      </c>
      <c r="K220" s="161">
        <f>IF(H220=" ",0,-IPMT($L$13,H220,$I$14,$I$12))</f>
        <v/>
      </c>
      <c r="L220" s="218" t="n"/>
      <c r="M220" s="186" t="n"/>
      <c r="AF220" s="161" t="n"/>
      <c r="AG220" s="161" t="n"/>
      <c r="CI220" s="224" t="n"/>
      <c r="CJ220" s="224" t="n"/>
      <c r="CK220" s="224" t="n"/>
      <c r="CL220" s="224" t="n"/>
      <c r="CM220" s="224" t="n"/>
      <c r="CN220" s="224" t="n"/>
      <c r="CO220" s="224" t="n"/>
      <c r="CP220" s="224" t="n"/>
      <c r="CQ220" s="224" t="n"/>
      <c r="CR220" s="224" t="n"/>
      <c r="CS220" s="224" t="n"/>
      <c r="CT220" s="224" t="n"/>
      <c r="CU220" s="224" t="n"/>
      <c r="CV220" s="224" t="n"/>
      <c r="CW220" s="224" t="n"/>
      <c r="CX220" s="224" t="n"/>
      <c r="CY220" s="224" t="n"/>
      <c r="CZ220" s="224" t="n"/>
      <c r="DA220" s="224" t="n"/>
      <c r="DB220" s="224" t="n"/>
      <c r="DC220" s="224" t="n"/>
      <c r="DD220" s="224" t="n"/>
      <c r="DE220" s="224" t="n"/>
      <c r="DF220" s="224" t="n"/>
      <c r="DG220" s="224" t="n"/>
      <c r="DH220" s="224" t="n"/>
      <c r="DI220" s="224" t="n"/>
      <c r="DJ220" s="224" t="n"/>
      <c r="DK220" s="224" t="n"/>
      <c r="DL220" s="224" t="n"/>
      <c r="DM220" s="224" t="n"/>
      <c r="DN220" s="224" t="n"/>
      <c r="DO220" s="224" t="n"/>
      <c r="DP220" s="224" t="n"/>
      <c r="DQ220" s="224" t="n"/>
      <c r="DR220" s="224" t="n"/>
      <c r="DS220" s="224" t="n"/>
    </row>
    <row r="221" hidden="1">
      <c r="B221" s="217">
        <f>+IF(B220&gt;=$C$14," ",(B220+1))</f>
        <v/>
      </c>
      <c r="C221" s="161">
        <f>+IF(B221=" ",0,C220)</f>
        <v/>
      </c>
      <c r="D221" s="161">
        <f>IF(B221=" ",0,-PPMT($F$13,B221,$C$14,$C$12))</f>
        <v/>
      </c>
      <c r="E221" s="161">
        <f>IF(B221=" ",0,-IPMT($F$13,B221,$C$14,$C$12))</f>
        <v/>
      </c>
      <c r="F221" s="223" t="n"/>
      <c r="G221" s="222" t="n"/>
      <c r="H221" s="217">
        <f>+IF(H220&gt;=$I$14," ",(H220+1))</f>
        <v/>
      </c>
      <c r="I221" s="161">
        <f>+IF(H221=" ",0,I220)</f>
        <v/>
      </c>
      <c r="J221" s="161">
        <f>IF(H221=" ",0,-PPMT($L$13,H221,$I$14,$I$12))</f>
        <v/>
      </c>
      <c r="K221" s="161">
        <f>IF(H221=" ",0,-IPMT($L$13,H221,$I$14,$I$12))</f>
        <v/>
      </c>
      <c r="L221" s="218" t="n"/>
      <c r="M221" s="186" t="n"/>
      <c r="AF221" s="161" t="n"/>
      <c r="AG221" s="161" t="n"/>
      <c r="CI221" s="224" t="n"/>
      <c r="CJ221" s="224" t="n"/>
      <c r="CK221" s="224" t="n"/>
      <c r="CL221" s="224" t="n"/>
      <c r="CM221" s="224" t="n"/>
      <c r="CN221" s="224" t="n"/>
      <c r="CO221" s="224" t="n"/>
      <c r="CP221" s="224" t="n"/>
      <c r="CQ221" s="224" t="n"/>
      <c r="CR221" s="224" t="n"/>
      <c r="CS221" s="224" t="n"/>
      <c r="CT221" s="224" t="n"/>
      <c r="CU221" s="224" t="n"/>
      <c r="CV221" s="224" t="n"/>
      <c r="CW221" s="224" t="n"/>
      <c r="CX221" s="224" t="n"/>
      <c r="CY221" s="224" t="n"/>
      <c r="CZ221" s="224" t="n"/>
      <c r="DA221" s="224" t="n"/>
      <c r="DB221" s="224" t="n"/>
      <c r="DC221" s="224" t="n"/>
      <c r="DD221" s="224" t="n"/>
      <c r="DE221" s="224" t="n"/>
      <c r="DF221" s="224" t="n"/>
      <c r="DG221" s="224" t="n"/>
      <c r="DH221" s="224" t="n"/>
      <c r="DI221" s="224" t="n"/>
      <c r="DJ221" s="224" t="n"/>
      <c r="DK221" s="224" t="n"/>
      <c r="DL221" s="224" t="n"/>
      <c r="DM221" s="224" t="n"/>
      <c r="DN221" s="224" t="n"/>
      <c r="DO221" s="224" t="n"/>
      <c r="DP221" s="224" t="n"/>
      <c r="DQ221" s="224" t="n"/>
      <c r="DR221" s="224" t="n"/>
      <c r="DS221" s="224" t="n"/>
    </row>
    <row r="222" hidden="1" ht="13.5" customHeight="1" thickBot="1">
      <c r="B222" s="225" t="n"/>
      <c r="C222" s="226" t="n"/>
      <c r="D222" s="226" t="n"/>
      <c r="E222" s="161" t="n"/>
      <c r="F222" s="229" t="n"/>
      <c r="G222" s="228" t="n"/>
      <c r="H222" s="225" t="n"/>
      <c r="I222" s="161" t="n"/>
      <c r="J222" s="161" t="n"/>
      <c r="K222" s="161" t="n"/>
      <c r="L222" s="229" t="n"/>
      <c r="M222" s="228" t="n"/>
      <c r="AF222" s="161">
        <f>+IF(ISERROR(PV(#REF!,#REF!,,#REF!)),0,(PV(#REF!,#REF!,,#REF!)))</f>
        <v/>
      </c>
      <c r="AG222" s="161">
        <f>+IF(ISERROR(PV(#REF!,#REF!,,#REF!)),0,(PV(#REF!,#REF!,,#REF!)))</f>
        <v/>
      </c>
      <c r="CI222" s="161">
        <f>+CC39</f>
        <v/>
      </c>
      <c r="CJ222" s="161">
        <f>+CD39</f>
        <v/>
      </c>
      <c r="CK222" s="161">
        <f>+CE39</f>
        <v/>
      </c>
      <c r="CL222" s="161">
        <f>+CF39</f>
        <v/>
      </c>
      <c r="CM222" s="161">
        <f>+CG39</f>
        <v/>
      </c>
      <c r="CN222" s="161">
        <f>+CH39</f>
        <v/>
      </c>
      <c r="CO222" s="161">
        <f>+CI39</f>
        <v/>
      </c>
      <c r="CP222" s="161">
        <f>+CJ39</f>
        <v/>
      </c>
      <c r="CQ222" s="161">
        <f>+CK39</f>
        <v/>
      </c>
      <c r="CR222" s="161">
        <f>+CL39</f>
        <v/>
      </c>
      <c r="CS222" s="161">
        <f>+CM39</f>
        <v/>
      </c>
      <c r="CT222" s="161">
        <f>+CN39</f>
        <v/>
      </c>
      <c r="CU222" s="161">
        <f>+CO39</f>
        <v/>
      </c>
      <c r="CV222" s="161">
        <f>+CP39</f>
        <v/>
      </c>
      <c r="CW222" s="161">
        <f>+CQ39</f>
        <v/>
      </c>
      <c r="CX222" s="161">
        <f>+CR39</f>
        <v/>
      </c>
      <c r="CY222" s="161">
        <f>+CS39</f>
        <v/>
      </c>
      <c r="CZ222" s="161">
        <f>+CT39</f>
        <v/>
      </c>
      <c r="DA222" s="161">
        <f>+CU39</f>
        <v/>
      </c>
      <c r="DB222" s="161">
        <f>+CV39</f>
        <v/>
      </c>
      <c r="DC222" s="161">
        <f>+CW39</f>
        <v/>
      </c>
      <c r="DD222" s="161">
        <f>+CX39</f>
        <v/>
      </c>
      <c r="DE222" s="161">
        <f>+CY39</f>
        <v/>
      </c>
      <c r="DF222" s="161">
        <f>+CZ39</f>
        <v/>
      </c>
      <c r="DG222" s="161">
        <f>+DA39</f>
        <v/>
      </c>
      <c r="DH222" s="161">
        <f>+DB39</f>
        <v/>
      </c>
      <c r="DI222" s="161">
        <f>+DC39</f>
        <v/>
      </c>
      <c r="DJ222" s="161">
        <f>+DD39</f>
        <v/>
      </c>
      <c r="DK222" s="161">
        <f>+DE39</f>
        <v/>
      </c>
      <c r="DL222" s="161">
        <f>+DF39</f>
        <v/>
      </c>
      <c r="DM222" s="161">
        <f>+DG39</f>
        <v/>
      </c>
      <c r="DN222" s="161">
        <f>+DH39</f>
        <v/>
      </c>
      <c r="DO222" s="161">
        <f>+DI39</f>
        <v/>
      </c>
      <c r="DP222" s="161">
        <f>+DJ39</f>
        <v/>
      </c>
      <c r="DQ222" s="161">
        <f>+DK39</f>
        <v/>
      </c>
      <c r="DR222" s="161">
        <f>+DL39</f>
        <v/>
      </c>
      <c r="DS222" s="161">
        <f>+DM39</f>
        <v/>
      </c>
    </row>
    <row r="223" ht="13.5" customHeight="1" thickBot="1">
      <c r="C223" s="230" t="n"/>
      <c r="D223" s="231" t="inlineStr">
        <is>
          <t>TOTAL COSTO</t>
        </is>
      </c>
      <c r="E223" s="232">
        <f>SUM(E22:E222)</f>
        <v/>
      </c>
      <c r="F223" s="223" t="n"/>
      <c r="I223" s="230" t="n"/>
      <c r="J223" s="231" t="inlineStr">
        <is>
          <t>TOTAL INTERESES</t>
        </is>
      </c>
      <c r="K223" s="232">
        <f>SUM(K22:K222)</f>
        <v/>
      </c>
      <c r="L223" s="223" t="n"/>
      <c r="AF223" s="161">
        <f>+IF(ISERROR(PV(#REF!,#REF!,,#REF!)),0,(PV(#REF!,#REF!,,#REF!)))</f>
        <v/>
      </c>
      <c r="AG223" s="161">
        <f>+IF(ISERROR(PV(#REF!,#REF!,,#REF!)),0,(PV(#REF!,#REF!,,#REF!)))</f>
        <v/>
      </c>
      <c r="CH223" s="1564" t="n">
        <v>11</v>
      </c>
      <c r="CI223" s="192">
        <f>+CC40</f>
        <v/>
      </c>
      <c r="CJ223" s="192">
        <f>+CD40</f>
        <v/>
      </c>
      <c r="CK223" s="192">
        <f>+CE40</f>
        <v/>
      </c>
      <c r="CL223" s="192">
        <f>+CF40</f>
        <v/>
      </c>
      <c r="CM223" s="192">
        <f>+CG40</f>
        <v/>
      </c>
      <c r="CN223" s="192">
        <f>+CH40</f>
        <v/>
      </c>
      <c r="CO223" s="192">
        <f>+CI40</f>
        <v/>
      </c>
      <c r="CP223" s="192">
        <f>+CJ40</f>
        <v/>
      </c>
      <c r="CQ223" s="192">
        <f>+CK40</f>
        <v/>
      </c>
      <c r="CR223" s="192">
        <f>+CL40</f>
        <v/>
      </c>
      <c r="CS223" s="192">
        <f>+CM40</f>
        <v/>
      </c>
      <c r="CT223" s="192">
        <f>+CN40</f>
        <v/>
      </c>
      <c r="CU223" s="192">
        <f>+CO40</f>
        <v/>
      </c>
      <c r="CV223" s="192">
        <f>+CP40</f>
        <v/>
      </c>
      <c r="CW223" s="192">
        <f>+CQ40</f>
        <v/>
      </c>
      <c r="CX223" s="192">
        <f>+CR40</f>
        <v/>
      </c>
      <c r="CY223" s="192">
        <f>+CS40</f>
        <v/>
      </c>
      <c r="CZ223" s="192">
        <f>+CT40</f>
        <v/>
      </c>
      <c r="DA223" s="192">
        <f>+CU40</f>
        <v/>
      </c>
      <c r="DB223" s="192">
        <f>+CV40</f>
        <v/>
      </c>
      <c r="DC223" s="192">
        <f>+CW40</f>
        <v/>
      </c>
      <c r="DD223" s="192">
        <f>+CX40</f>
        <v/>
      </c>
      <c r="DE223" s="192">
        <f>+CY40</f>
        <v/>
      </c>
      <c r="DF223" s="192">
        <f>+CZ40</f>
        <v/>
      </c>
      <c r="DG223" s="192">
        <f>+DA40</f>
        <v/>
      </c>
      <c r="DH223" s="192">
        <f>+DB40</f>
        <v/>
      </c>
      <c r="DI223" s="192">
        <f>+DC40</f>
        <v/>
      </c>
      <c r="DJ223" s="192">
        <f>+DD40</f>
        <v/>
      </c>
      <c r="DK223" s="192">
        <f>+DE40</f>
        <v/>
      </c>
      <c r="DL223" s="192">
        <f>+DF40</f>
        <v/>
      </c>
      <c r="DM223" s="192">
        <f>+DG40</f>
        <v/>
      </c>
      <c r="DN223" s="192">
        <f>+DH40</f>
        <v/>
      </c>
      <c r="DO223" s="192">
        <f>+DI40</f>
        <v/>
      </c>
      <c r="DP223" s="192">
        <f>+DJ40</f>
        <v/>
      </c>
      <c r="DQ223" s="192">
        <f>+DK40</f>
        <v/>
      </c>
      <c r="DR223" s="192">
        <f>+DL40</f>
        <v/>
      </c>
      <c r="DS223" s="192">
        <f>+DM40</f>
        <v/>
      </c>
    </row>
    <row r="224">
      <c r="AL224" s="161">
        <f>+IF(ISERROR(PV(#REF!,#REF!,,#REF!)),0,(PV(#REF!,#REF!,,#REF!)))</f>
        <v/>
      </c>
      <c r="AM224" s="161">
        <f>+IF(ISERROR(PV(#REF!,#REF!,,#REF!)),0,(PV(#REF!,#REF!,,#REF!)))</f>
        <v/>
      </c>
      <c r="CO224" s="161">
        <f>+CC41</f>
        <v/>
      </c>
      <c r="CP224" s="161">
        <f>+CD41</f>
        <v/>
      </c>
      <c r="CQ224" s="161">
        <f>+CE41</f>
        <v/>
      </c>
      <c r="CR224" s="161">
        <f>+CF41</f>
        <v/>
      </c>
      <c r="CS224" s="161">
        <f>+CG41</f>
        <v/>
      </c>
      <c r="CT224" s="161">
        <f>+CH41</f>
        <v/>
      </c>
      <c r="CU224" s="161">
        <f>+CI41</f>
        <v/>
      </c>
      <c r="CV224" s="161">
        <f>+CJ41</f>
        <v/>
      </c>
      <c r="CW224" s="161">
        <f>+CK41</f>
        <v/>
      </c>
      <c r="CX224" s="161">
        <f>+CL41</f>
        <v/>
      </c>
      <c r="CY224" s="161">
        <f>+CM41</f>
        <v/>
      </c>
      <c r="CZ224" s="161">
        <f>+CN41</f>
        <v/>
      </c>
      <c r="DA224" s="161">
        <f>+CO41</f>
        <v/>
      </c>
      <c r="DB224" s="161">
        <f>+CP41</f>
        <v/>
      </c>
      <c r="DC224" s="161">
        <f>+CQ41</f>
        <v/>
      </c>
      <c r="DD224" s="161">
        <f>+CR41</f>
        <v/>
      </c>
      <c r="DE224" s="161">
        <f>+CS41</f>
        <v/>
      </c>
      <c r="DF224" s="161">
        <f>+CT41</f>
        <v/>
      </c>
      <c r="DG224" s="161">
        <f>+CU41</f>
        <v/>
      </c>
      <c r="DH224" s="161">
        <f>+CV41</f>
        <v/>
      </c>
      <c r="DI224" s="161">
        <f>+CW41</f>
        <v/>
      </c>
      <c r="DJ224" s="161">
        <f>+CX41</f>
        <v/>
      </c>
      <c r="DK224" s="161">
        <f>+CY41</f>
        <v/>
      </c>
      <c r="DL224" s="161">
        <f>+CZ41</f>
        <v/>
      </c>
      <c r="DM224" s="161">
        <f>+DA41</f>
        <v/>
      </c>
      <c r="DN224" s="161">
        <f>+DB41</f>
        <v/>
      </c>
      <c r="DO224" s="161">
        <f>+DC41</f>
        <v/>
      </c>
      <c r="DP224" s="161">
        <f>+DD41</f>
        <v/>
      </c>
      <c r="DQ224" s="161">
        <f>+DE41</f>
        <v/>
      </c>
      <c r="DR224" s="161">
        <f>+DF41</f>
        <v/>
      </c>
      <c r="DS224" s="161">
        <f>+DG41</f>
        <v/>
      </c>
      <c r="DT224" s="161">
        <f>+DH41</f>
        <v/>
      </c>
      <c r="DU224" s="161">
        <f>+DI41</f>
        <v/>
      </c>
      <c r="DV224" s="161">
        <f>+DJ41</f>
        <v/>
      </c>
      <c r="DW224" s="161">
        <f>+DK41</f>
        <v/>
      </c>
      <c r="DX224" s="161">
        <f>+DL41</f>
        <v/>
      </c>
      <c r="DY224" s="161">
        <f>+DM41</f>
        <v/>
      </c>
    </row>
    <row r="225" ht="13.5" customHeight="1" thickBot="1">
      <c r="B225" s="233" t="n"/>
      <c r="C225" s="233" t="n"/>
      <c r="D225" s="233" t="n"/>
      <c r="E225" s="233" t="n"/>
      <c r="F225" s="233" t="n"/>
      <c r="G225" s="233" t="n"/>
      <c r="H225" s="233" t="n"/>
      <c r="I225" s="233" t="n"/>
      <c r="J225" s="233" t="n"/>
      <c r="K225" s="233" t="n"/>
      <c r="L225" s="233" t="n"/>
      <c r="M225" s="233" t="n"/>
      <c r="AL225" s="161">
        <f>+IF(ISERROR(PV(#REF!,#REF!,,#REF!)),0,(PV(#REF!,#REF!,,#REF!)))</f>
        <v/>
      </c>
      <c r="AM225" s="161">
        <f>+IF(ISERROR(PV(#REF!,#REF!,,#REF!)),0,(PV(#REF!,#REF!,,#REF!)))</f>
        <v/>
      </c>
      <c r="CP225" s="1564">
        <f>+CD42</f>
        <v/>
      </c>
      <c r="CQ225" s="1564">
        <f>+CE42</f>
        <v/>
      </c>
      <c r="CR225" s="1564">
        <f>+CF42</f>
        <v/>
      </c>
      <c r="CS225" s="1564">
        <f>+CG42</f>
        <v/>
      </c>
      <c r="CT225" s="1564">
        <f>+CH42</f>
        <v/>
      </c>
      <c r="CU225" s="1564">
        <f>+CI42</f>
        <v/>
      </c>
      <c r="CV225" s="1564">
        <f>+CJ42</f>
        <v/>
      </c>
      <c r="CW225" s="1564">
        <f>+CK42</f>
        <v/>
      </c>
      <c r="CX225" s="1564">
        <f>+CL42</f>
        <v/>
      </c>
      <c r="CY225" s="1564">
        <f>+CM42</f>
        <v/>
      </c>
      <c r="CZ225" s="1564">
        <f>+CN42</f>
        <v/>
      </c>
      <c r="DA225" s="1564">
        <f>+CO42</f>
        <v/>
      </c>
      <c r="DB225" s="1564">
        <f>+CP42</f>
        <v/>
      </c>
      <c r="DC225" s="1564">
        <f>+CQ42</f>
        <v/>
      </c>
      <c r="DD225" s="1564">
        <f>+CR42</f>
        <v/>
      </c>
      <c r="DE225" s="1564">
        <f>+CS42</f>
        <v/>
      </c>
      <c r="DF225" s="1564">
        <f>+CT42</f>
        <v/>
      </c>
      <c r="DG225" s="1564">
        <f>+CU42</f>
        <v/>
      </c>
      <c r="DH225" s="1564">
        <f>+CV42</f>
        <v/>
      </c>
      <c r="DI225" s="1564">
        <f>+CW42</f>
        <v/>
      </c>
      <c r="DJ225" s="1564">
        <f>+CX42</f>
        <v/>
      </c>
      <c r="DK225" s="1564">
        <f>+CY42</f>
        <v/>
      </c>
      <c r="DL225" s="1564">
        <f>+CZ42</f>
        <v/>
      </c>
      <c r="DM225" s="1564">
        <f>+DA42</f>
        <v/>
      </c>
      <c r="DN225" s="1564">
        <f>+DB42</f>
        <v/>
      </c>
      <c r="DO225" s="1564">
        <f>+DC42</f>
        <v/>
      </c>
      <c r="DP225" s="1564">
        <f>+DD42</f>
        <v/>
      </c>
      <c r="DQ225" s="1564">
        <f>+DE42</f>
        <v/>
      </c>
      <c r="DR225" s="1564">
        <f>+DF42</f>
        <v/>
      </c>
      <c r="DS225" s="1564">
        <f>+DG42</f>
        <v/>
      </c>
      <c r="DT225" s="1564">
        <f>+DH42</f>
        <v/>
      </c>
      <c r="DU225" s="1564">
        <f>+DI42</f>
        <v/>
      </c>
      <c r="DV225" s="1564">
        <f>+DJ42</f>
        <v/>
      </c>
      <c r="DW225" s="1564">
        <f>+DK42</f>
        <v/>
      </c>
      <c r="DX225" s="1564">
        <f>+DL42</f>
        <v/>
      </c>
      <c r="DY225" s="1564">
        <f>+DM42</f>
        <v/>
      </c>
    </row>
    <row r="226" ht="14.25" customHeight="1" thickBot="1" thickTop="1">
      <c r="AL226" s="161">
        <f>+IF(ISERROR(PV(#REF!,#REF!,,#REF!)),0,(PV(#REF!,#REF!,,#REF!)))</f>
        <v/>
      </c>
      <c r="AM226" s="161">
        <f>+IF(ISERROR(PV(#REF!,#REF!,,#REF!)),0,(PV(#REF!,#REF!,,#REF!)))</f>
        <v/>
      </c>
      <c r="CP226" s="161">
        <f>+CD43</f>
        <v/>
      </c>
      <c r="CQ226" s="161">
        <f>+CE43</f>
        <v/>
      </c>
      <c r="CR226" s="161">
        <f>+CF43</f>
        <v/>
      </c>
      <c r="CS226" s="161">
        <f>+CG43</f>
        <v/>
      </c>
      <c r="CT226" s="161">
        <f>+CH43</f>
        <v/>
      </c>
      <c r="CU226" s="161">
        <f>+CI43</f>
        <v/>
      </c>
      <c r="CV226" s="161">
        <f>+CJ43</f>
        <v/>
      </c>
      <c r="CW226" s="161">
        <f>+CK43</f>
        <v/>
      </c>
      <c r="CX226" s="161">
        <f>+CL43</f>
        <v/>
      </c>
      <c r="CY226" s="161">
        <f>+CM43</f>
        <v/>
      </c>
      <c r="CZ226" s="161">
        <f>+CN43</f>
        <v/>
      </c>
      <c r="DA226" s="161">
        <f>+CO43</f>
        <v/>
      </c>
      <c r="DB226" s="161">
        <f>+CP43</f>
        <v/>
      </c>
      <c r="DC226" s="161">
        <f>+CQ43</f>
        <v/>
      </c>
      <c r="DD226" s="161">
        <f>+CR43</f>
        <v/>
      </c>
      <c r="DE226" s="161">
        <f>+CS43</f>
        <v/>
      </c>
      <c r="DF226" s="161">
        <f>+CT43</f>
        <v/>
      </c>
      <c r="DG226" s="161">
        <f>+CU43</f>
        <v/>
      </c>
      <c r="DH226" s="161">
        <f>+CV43</f>
        <v/>
      </c>
      <c r="DI226" s="161">
        <f>+CW43</f>
        <v/>
      </c>
      <c r="DJ226" s="161">
        <f>+CX43</f>
        <v/>
      </c>
      <c r="DK226" s="161">
        <f>+CY43</f>
        <v/>
      </c>
      <c r="DL226" s="161">
        <f>+CZ43</f>
        <v/>
      </c>
      <c r="DM226" s="161">
        <f>+DA43</f>
        <v/>
      </c>
      <c r="DN226" s="161">
        <f>+DB43</f>
        <v/>
      </c>
      <c r="DO226" s="161">
        <f>+DC43</f>
        <v/>
      </c>
      <c r="DP226" s="161">
        <f>+DD43</f>
        <v/>
      </c>
      <c r="DQ226" s="161">
        <f>+DE43</f>
        <v/>
      </c>
      <c r="DR226" s="161">
        <f>+DF43</f>
        <v/>
      </c>
      <c r="DS226" s="161">
        <f>+DG43</f>
        <v/>
      </c>
      <c r="DT226" s="161">
        <f>+DH43</f>
        <v/>
      </c>
      <c r="DU226" s="161">
        <f>+DI43</f>
        <v/>
      </c>
      <c r="DV226" s="161">
        <f>+DJ43</f>
        <v/>
      </c>
      <c r="DW226" s="161">
        <f>+DK43</f>
        <v/>
      </c>
      <c r="DX226" s="161">
        <f>+DL43</f>
        <v/>
      </c>
      <c r="DY226" s="161">
        <f>+DM43</f>
        <v/>
      </c>
      <c r="DZ226" s="161">
        <f>+DN43</f>
        <v/>
      </c>
    </row>
    <row r="227" ht="21" customHeight="1" thickBot="1">
      <c r="C227" s="1566" t="n"/>
      <c r="I227" s="1569" t="inlineStr">
        <is>
          <t>UTILIDAD CARTERA REDESCUENTO</t>
        </is>
      </c>
      <c r="J227" s="1515" t="n"/>
      <c r="K227" s="1086" t="n"/>
      <c r="AI227" s="161">
        <f>+IF(ISERROR(PV(#REF!,#REF!,,#REF!)),0,(PV(#REF!,#REF!,,#REF!)))</f>
        <v/>
      </c>
      <c r="AJ227" s="161">
        <f>+IF(ISERROR(PV(#REF!,#REF!,,#REF!)),0,(PV(#REF!,#REF!,,#REF!)))</f>
        <v/>
      </c>
      <c r="CM227" s="161">
        <f>+CD44</f>
        <v/>
      </c>
      <c r="CN227" s="161">
        <f>+CE44</f>
        <v/>
      </c>
      <c r="CO227" s="161">
        <f>+CF44</f>
        <v/>
      </c>
      <c r="CP227" s="161">
        <f>+CG44</f>
        <v/>
      </c>
      <c r="CQ227" s="161">
        <f>+CH44</f>
        <v/>
      </c>
      <c r="CR227" s="161">
        <f>+CI44</f>
        <v/>
      </c>
      <c r="CS227" s="161">
        <f>+CJ44</f>
        <v/>
      </c>
      <c r="CT227" s="161">
        <f>+CK44</f>
        <v/>
      </c>
      <c r="CU227" s="161">
        <f>+CL44</f>
        <v/>
      </c>
      <c r="CV227" s="161">
        <f>+CM44</f>
        <v/>
      </c>
      <c r="CW227" s="161">
        <f>+CN44</f>
        <v/>
      </c>
      <c r="CX227" s="161">
        <f>+CO44</f>
        <v/>
      </c>
      <c r="CY227" s="161">
        <f>+CP44</f>
        <v/>
      </c>
      <c r="CZ227" s="161">
        <f>+CQ44</f>
        <v/>
      </c>
      <c r="DA227" s="161">
        <f>+CR44</f>
        <v/>
      </c>
      <c r="DB227" s="161">
        <f>+CS44</f>
        <v/>
      </c>
      <c r="DC227" s="161">
        <f>+CT44</f>
        <v/>
      </c>
      <c r="DD227" s="161">
        <f>+CU44</f>
        <v/>
      </c>
      <c r="DE227" s="161">
        <f>+CV44</f>
        <v/>
      </c>
      <c r="DF227" s="161">
        <f>+CW44</f>
        <v/>
      </c>
      <c r="DG227" s="161">
        <f>+CX44</f>
        <v/>
      </c>
      <c r="DH227" s="161">
        <f>+CY44</f>
        <v/>
      </c>
      <c r="DI227" s="161">
        <f>+CZ44</f>
        <v/>
      </c>
      <c r="DJ227" s="161">
        <f>+DA44</f>
        <v/>
      </c>
      <c r="DK227" s="161">
        <f>+DB44</f>
        <v/>
      </c>
      <c r="DL227" s="161">
        <f>+DC44</f>
        <v/>
      </c>
      <c r="DM227" s="161">
        <f>+DD44</f>
        <v/>
      </c>
      <c r="DN227" s="161">
        <f>+DE44</f>
        <v/>
      </c>
      <c r="DO227" s="161">
        <f>+DF44</f>
        <v/>
      </c>
      <c r="DP227" s="161">
        <f>+DG44</f>
        <v/>
      </c>
      <c r="DQ227" s="161">
        <f>+DH44</f>
        <v/>
      </c>
      <c r="DR227" s="161">
        <f>+DI44</f>
        <v/>
      </c>
      <c r="DS227" s="161">
        <f>+DJ44</f>
        <v/>
      </c>
      <c r="DT227" s="161">
        <f>+DK44</f>
        <v/>
      </c>
      <c r="DU227" s="161">
        <f>+DL44</f>
        <v/>
      </c>
      <c r="DV227" s="161">
        <f>+DM44</f>
        <v/>
      </c>
      <c r="DW227" s="161">
        <f>+DN44</f>
        <v/>
      </c>
    </row>
    <row r="228" ht="13.5" customHeight="1" thickBot="1">
      <c r="C228" s="1790" t="n"/>
      <c r="I228" s="1789">
        <f>+K223-E223</f>
        <v/>
      </c>
      <c r="J228" s="1517" t="n"/>
      <c r="K228" s="1518" t="n"/>
      <c r="AI228" s="161">
        <f>+IF(ISERROR(PV(#REF!,#REF!,,#REF!)),0,(PV(#REF!,#REF!,,#REF!)))</f>
        <v/>
      </c>
      <c r="AJ228" s="161">
        <f>+IF(ISERROR(PV(#REF!,#REF!,,#REF!)),0,(PV(#REF!,#REF!,,#REF!)))</f>
        <v/>
      </c>
      <c r="CM228" s="192">
        <f>+CD45</f>
        <v/>
      </c>
      <c r="CN228" s="192">
        <f>+CE45</f>
        <v/>
      </c>
      <c r="CO228" s="192">
        <f>+CF45</f>
        <v/>
      </c>
      <c r="CP228" s="192">
        <f>+CG45</f>
        <v/>
      </c>
      <c r="CQ228" s="192">
        <f>+CH45</f>
        <v/>
      </c>
      <c r="CR228" s="192">
        <f>+CI45</f>
        <v/>
      </c>
      <c r="CS228" s="192">
        <f>+CJ45</f>
        <v/>
      </c>
      <c r="CT228" s="192">
        <f>+CK45</f>
        <v/>
      </c>
      <c r="CU228" s="192">
        <f>+CL45</f>
        <v/>
      </c>
      <c r="CV228" s="192">
        <f>+CM45</f>
        <v/>
      </c>
      <c r="CW228" s="192">
        <f>+CN45</f>
        <v/>
      </c>
      <c r="CX228" s="192">
        <f>+CO45</f>
        <v/>
      </c>
      <c r="CY228" s="192">
        <f>+CP45</f>
        <v/>
      </c>
      <c r="CZ228" s="192">
        <f>+CQ45</f>
        <v/>
      </c>
      <c r="DA228" s="192">
        <f>+CR45</f>
        <v/>
      </c>
      <c r="DB228" s="192">
        <f>+CS45</f>
        <v/>
      </c>
      <c r="DC228" s="192">
        <f>+CT45</f>
        <v/>
      </c>
      <c r="DD228" s="192">
        <f>+CU45</f>
        <v/>
      </c>
      <c r="DE228" s="192">
        <f>+CV45</f>
        <v/>
      </c>
      <c r="DF228" s="192">
        <f>+CW45</f>
        <v/>
      </c>
      <c r="DG228" s="192">
        <f>+CX45</f>
        <v/>
      </c>
      <c r="DH228" s="192">
        <f>+CY45</f>
        <v/>
      </c>
      <c r="DI228" s="192">
        <f>+CZ45</f>
        <v/>
      </c>
      <c r="DJ228" s="192">
        <f>+DA45</f>
        <v/>
      </c>
      <c r="DK228" s="192">
        <f>+DB45</f>
        <v/>
      </c>
      <c r="DL228" s="192">
        <f>+DC45</f>
        <v/>
      </c>
      <c r="DM228" s="192">
        <f>+DD45</f>
        <v/>
      </c>
      <c r="DN228" s="192">
        <f>+DE45</f>
        <v/>
      </c>
      <c r="DO228" s="192">
        <f>+DF45</f>
        <v/>
      </c>
      <c r="DP228" s="192">
        <f>+DG45</f>
        <v/>
      </c>
      <c r="DQ228" s="192">
        <f>+DH45</f>
        <v/>
      </c>
      <c r="DR228" s="192">
        <f>+DI45</f>
        <v/>
      </c>
      <c r="DS228" s="192">
        <f>+DJ45</f>
        <v/>
      </c>
      <c r="DT228" s="192">
        <f>+DK45</f>
        <v/>
      </c>
      <c r="DU228" s="192">
        <f>+DL45</f>
        <v/>
      </c>
      <c r="DV228" s="192">
        <f>+DM45</f>
        <v/>
      </c>
      <c r="DW228" s="192">
        <f>+DN45</f>
        <v/>
      </c>
    </row>
    <row r="229" ht="14.25" customHeight="1" thickBot="1" thickTop="1">
      <c r="I229" s="1544" t="n"/>
      <c r="J229" s="1545" t="n"/>
      <c r="K229" s="1079" t="n"/>
      <c r="AI229" s="161">
        <f>+IF(ISERROR(PV(#REF!,#REF!,,#REF!)),0,(PV(#REF!,#REF!,,#REF!)))</f>
        <v/>
      </c>
      <c r="AJ229" s="161">
        <f>+IF(ISERROR(PV(#REF!,#REF!,,#REF!)),0,(PV(#REF!,#REF!,,#REF!)))</f>
        <v/>
      </c>
      <c r="CM229" s="161">
        <f>+CD46</f>
        <v/>
      </c>
      <c r="CN229" s="161">
        <f>+CE46</f>
        <v/>
      </c>
      <c r="CO229" s="161">
        <f>+CF46</f>
        <v/>
      </c>
      <c r="CP229" s="161">
        <f>+CG46</f>
        <v/>
      </c>
      <c r="CQ229" s="161">
        <f>+CH46</f>
        <v/>
      </c>
      <c r="CR229" s="161">
        <f>+CI46</f>
        <v/>
      </c>
      <c r="CS229" s="161">
        <f>+CJ46</f>
        <v/>
      </c>
      <c r="CT229" s="161">
        <f>+CK46</f>
        <v/>
      </c>
      <c r="CU229" s="161">
        <f>+CL46</f>
        <v/>
      </c>
      <c r="CV229" s="161">
        <f>+CM46</f>
        <v/>
      </c>
      <c r="CW229" s="161">
        <f>+CN46</f>
        <v/>
      </c>
      <c r="CX229" s="161">
        <f>+CO46</f>
        <v/>
      </c>
      <c r="CY229" s="161">
        <f>+CP46</f>
        <v/>
      </c>
      <c r="CZ229" s="161">
        <f>+CQ46</f>
        <v/>
      </c>
      <c r="DA229" s="161">
        <f>+CR46</f>
        <v/>
      </c>
      <c r="DB229" s="161">
        <f>+CS46</f>
        <v/>
      </c>
      <c r="DC229" s="161">
        <f>+CT46</f>
        <v/>
      </c>
      <c r="DD229" s="161">
        <f>+CU46</f>
        <v/>
      </c>
      <c r="DE229" s="161">
        <f>+CV46</f>
        <v/>
      </c>
      <c r="DF229" s="161">
        <f>+CW46</f>
        <v/>
      </c>
      <c r="DG229" s="161">
        <f>+CX46</f>
        <v/>
      </c>
      <c r="DH229" s="161">
        <f>+CY46</f>
        <v/>
      </c>
      <c r="DI229" s="161">
        <f>+CZ46</f>
        <v/>
      </c>
      <c r="DJ229" s="161">
        <f>+DA46</f>
        <v/>
      </c>
      <c r="DK229" s="161">
        <f>+DB46</f>
        <v/>
      </c>
      <c r="DL229" s="161">
        <f>+DC46</f>
        <v/>
      </c>
      <c r="DM229" s="161">
        <f>+DD46</f>
        <v/>
      </c>
      <c r="DN229" s="161">
        <f>+DE46</f>
        <v/>
      </c>
      <c r="DO229" s="161">
        <f>+DF46</f>
        <v/>
      </c>
      <c r="DP229" s="161">
        <f>+DG46</f>
        <v/>
      </c>
      <c r="DQ229" s="161">
        <f>+DH46</f>
        <v/>
      </c>
      <c r="DR229" s="161">
        <f>+DI46</f>
        <v/>
      </c>
      <c r="DS229" s="161">
        <f>+DJ46</f>
        <v/>
      </c>
      <c r="DT229" s="161">
        <f>+DK46</f>
        <v/>
      </c>
      <c r="DU229" s="161">
        <f>+DL46</f>
        <v/>
      </c>
      <c r="DV229" s="161">
        <f>+DM46</f>
        <v/>
      </c>
      <c r="DW229" s="161">
        <f>+DN46</f>
        <v/>
      </c>
    </row>
    <row r="230" ht="13.5" customHeight="1" thickBot="1">
      <c r="C230" s="234" t="n"/>
      <c r="D230" s="234" t="n"/>
      <c r="E230" s="234" t="n"/>
      <c r="AL230" s="161">
        <f>+IF(ISERROR(PV(#REF!,#REF!,,#REF!)),0,(PV(#REF!,#REF!,,#REF!)))</f>
        <v/>
      </c>
      <c r="AM230" s="161">
        <f>+IF(ISERROR(PV(#REF!,#REF!,,#REF!)),0,(PV(#REF!,#REF!,,#REF!)))</f>
        <v/>
      </c>
      <c r="CO230" s="1564" t="n">
        <v>12</v>
      </c>
      <c r="CP230" s="192">
        <f>+CD47</f>
        <v/>
      </c>
      <c r="CQ230" s="192">
        <f>+CE47</f>
        <v/>
      </c>
      <c r="CR230" s="192">
        <f>+CF47</f>
        <v/>
      </c>
      <c r="CS230" s="192">
        <f>+CG47</f>
        <v/>
      </c>
      <c r="CT230" s="192">
        <f>+CH47</f>
        <v/>
      </c>
      <c r="CU230" s="192">
        <f>+CI47</f>
        <v/>
      </c>
      <c r="CV230" s="192">
        <f>+CJ47</f>
        <v/>
      </c>
      <c r="CW230" s="192">
        <f>+CK47</f>
        <v/>
      </c>
      <c r="CX230" s="192">
        <f>+CL47</f>
        <v/>
      </c>
      <c r="CY230" s="192">
        <f>+CM47</f>
        <v/>
      </c>
      <c r="CZ230" s="192">
        <f>+CN47</f>
        <v/>
      </c>
      <c r="DA230" s="192">
        <f>+CO47</f>
        <v/>
      </c>
      <c r="DB230" s="192">
        <f>+CP47</f>
        <v/>
      </c>
      <c r="DC230" s="192">
        <f>+CQ47</f>
        <v/>
      </c>
      <c r="DD230" s="192">
        <f>+CR47</f>
        <v/>
      </c>
      <c r="DE230" s="192">
        <f>+CS47</f>
        <v/>
      </c>
      <c r="DF230" s="192">
        <f>+CT47</f>
        <v/>
      </c>
      <c r="DG230" s="192">
        <f>+CU47</f>
        <v/>
      </c>
      <c r="DH230" s="192">
        <f>+CV47</f>
        <v/>
      </c>
      <c r="DI230" s="192">
        <f>+CW47</f>
        <v/>
      </c>
      <c r="DJ230" s="192">
        <f>+CX47</f>
        <v/>
      </c>
      <c r="DK230" s="192">
        <f>+CY47</f>
        <v/>
      </c>
      <c r="DL230" s="192">
        <f>+CZ47</f>
        <v/>
      </c>
      <c r="DM230" s="192">
        <f>+DA47</f>
        <v/>
      </c>
      <c r="DN230" s="192">
        <f>+DB47</f>
        <v/>
      </c>
      <c r="DO230" s="192">
        <f>+DC47</f>
        <v/>
      </c>
      <c r="DP230" s="192">
        <f>+DD47</f>
        <v/>
      </c>
      <c r="DQ230" s="192">
        <f>+DE47</f>
        <v/>
      </c>
      <c r="DR230" s="192">
        <f>+DF47</f>
        <v/>
      </c>
      <c r="DS230" s="192">
        <f>+DG47</f>
        <v/>
      </c>
      <c r="DT230" s="192">
        <f>+DH47</f>
        <v/>
      </c>
      <c r="DU230" s="192">
        <f>+DI47</f>
        <v/>
      </c>
      <c r="DV230" s="192">
        <f>+DJ47</f>
        <v/>
      </c>
      <c r="DW230" s="192">
        <f>+DK47</f>
        <v/>
      </c>
      <c r="DX230" s="192">
        <f>+DL47</f>
        <v/>
      </c>
      <c r="DY230" s="192">
        <f>+DM47</f>
        <v/>
      </c>
      <c r="DZ230" s="192">
        <f>+DN47</f>
        <v/>
      </c>
    </row>
    <row r="231" ht="14.25" customHeight="1" thickBot="1" thickTop="1">
      <c r="AL231" s="161">
        <f>+IF(ISERROR(PV(#REF!,#REF!,,#REF!)),0,(PV(#REF!,#REF!,,#REF!)))</f>
        <v/>
      </c>
      <c r="AM231" s="161">
        <f>+IF(ISERROR(PV(#REF!,#REF!,,#REF!)),0,(PV(#REF!,#REF!,,#REF!)))</f>
        <v/>
      </c>
      <c r="CP231" s="161">
        <f>+CD48</f>
        <v/>
      </c>
      <c r="CQ231" s="161">
        <f>+CE48</f>
        <v/>
      </c>
      <c r="CR231" s="161">
        <f>+CF48</f>
        <v/>
      </c>
      <c r="CS231" s="161">
        <f>+CG48</f>
        <v/>
      </c>
      <c r="CT231" s="161">
        <f>+CH48</f>
        <v/>
      </c>
      <c r="CU231" s="161">
        <f>+CI48</f>
        <v/>
      </c>
      <c r="CV231" s="161">
        <f>+CJ48</f>
        <v/>
      </c>
      <c r="CW231" s="161">
        <f>+CK48</f>
        <v/>
      </c>
      <c r="CX231" s="161">
        <f>+CL48</f>
        <v/>
      </c>
      <c r="CY231" s="161">
        <f>+CM48</f>
        <v/>
      </c>
      <c r="CZ231" s="161">
        <f>+CN48</f>
        <v/>
      </c>
      <c r="DA231" s="161">
        <f>+CO48</f>
        <v/>
      </c>
      <c r="DB231" s="161">
        <f>+CP48</f>
        <v/>
      </c>
      <c r="DC231" s="161">
        <f>+CQ48</f>
        <v/>
      </c>
      <c r="DD231" s="161">
        <f>+CR48</f>
        <v/>
      </c>
      <c r="DE231" s="161">
        <f>+CS48</f>
        <v/>
      </c>
      <c r="DF231" s="161">
        <f>+CT48</f>
        <v/>
      </c>
      <c r="DG231" s="161">
        <f>+CU48</f>
        <v/>
      </c>
      <c r="DH231" s="161">
        <f>+CV48</f>
        <v/>
      </c>
      <c r="DI231" s="161">
        <f>+CW48</f>
        <v/>
      </c>
      <c r="DJ231" s="161">
        <f>+CX48</f>
        <v/>
      </c>
      <c r="DK231" s="161">
        <f>+CY48</f>
        <v/>
      </c>
      <c r="DL231" s="161">
        <f>+CZ48</f>
        <v/>
      </c>
      <c r="DM231" s="161">
        <f>+DA48</f>
        <v/>
      </c>
      <c r="DN231" s="161">
        <f>+DB48</f>
        <v/>
      </c>
      <c r="DO231" s="161">
        <f>+DC48</f>
        <v/>
      </c>
      <c r="DP231" s="161">
        <f>+DD48</f>
        <v/>
      </c>
      <c r="DQ231" s="161">
        <f>+DE48</f>
        <v/>
      </c>
      <c r="DR231" s="161">
        <f>+DF48</f>
        <v/>
      </c>
      <c r="DS231" s="161">
        <f>+DG48</f>
        <v/>
      </c>
      <c r="DT231" s="161">
        <f>+DH48</f>
        <v/>
      </c>
      <c r="DU231" s="161">
        <f>+DI48</f>
        <v/>
      </c>
      <c r="DV231" s="161">
        <f>+DJ48</f>
        <v/>
      </c>
      <c r="DW231" s="161">
        <f>+DK48</f>
        <v/>
      </c>
      <c r="DX231" s="161">
        <f>+DL48</f>
        <v/>
      </c>
      <c r="DY231" s="161">
        <f>+DM48</f>
        <v/>
      </c>
      <c r="DZ231" s="161">
        <f>+DN48</f>
        <v/>
      </c>
    </row>
    <row r="232" ht="21" customHeight="1" thickBot="1">
      <c r="B232" s="235" t="n"/>
      <c r="C232" s="235" t="n"/>
      <c r="D232" s="235" t="n"/>
      <c r="I232" s="1569" t="inlineStr">
        <is>
          <t>RENTABILIDAD REDESCUENTO</t>
        </is>
      </c>
      <c r="J232" s="1515" t="n"/>
      <c r="K232" s="1086" t="n"/>
      <c r="AL232" s="161">
        <f>+IF(ISERROR(PV(#REF!,#REF!,,#REF!)),0,(PV(#REF!,#REF!,,#REF!)))</f>
        <v/>
      </c>
      <c r="AM232" s="161">
        <f>+IF(ISERROR(PV(#REF!,#REF!,,#REF!)),0,(PV(#REF!,#REF!,,#REF!)))</f>
        <v/>
      </c>
      <c r="CQ232" s="161">
        <f>+CM229</f>
        <v/>
      </c>
      <c r="CR232" s="178">
        <f>+CN229</f>
        <v/>
      </c>
      <c r="CS232" s="178">
        <f>+CO229</f>
        <v/>
      </c>
      <c r="CT232" s="178">
        <f>+CP229</f>
        <v/>
      </c>
      <c r="CU232" s="178">
        <f>+CQ229</f>
        <v/>
      </c>
      <c r="CV232" s="178">
        <f>+CR229</f>
        <v/>
      </c>
      <c r="CW232" s="178">
        <f>+CS229</f>
        <v/>
      </c>
      <c r="CX232" s="178">
        <f>+CT229</f>
        <v/>
      </c>
      <c r="CY232" s="178">
        <f>+CU229</f>
        <v/>
      </c>
      <c r="CZ232" s="178">
        <f>+CV229</f>
        <v/>
      </c>
      <c r="DA232" s="178">
        <f>+CW229</f>
        <v/>
      </c>
      <c r="DB232" s="178">
        <f>+CX229</f>
        <v/>
      </c>
      <c r="DC232" s="178">
        <f>+CY229</f>
        <v/>
      </c>
      <c r="DD232" s="178">
        <f>+CZ229</f>
        <v/>
      </c>
      <c r="DE232" s="178">
        <f>+DA229</f>
        <v/>
      </c>
      <c r="DF232" s="178">
        <f>+DB229</f>
        <v/>
      </c>
      <c r="DG232" s="178">
        <f>+DC229</f>
        <v/>
      </c>
      <c r="DH232" s="178">
        <f>+DD229</f>
        <v/>
      </c>
      <c r="DI232" s="178">
        <f>+DE229</f>
        <v/>
      </c>
      <c r="DJ232" s="178">
        <f>+DF229</f>
        <v/>
      </c>
      <c r="DK232" s="178">
        <f>+DG229</f>
        <v/>
      </c>
      <c r="DL232" s="178">
        <f>+DH229</f>
        <v/>
      </c>
      <c r="DM232" s="178">
        <f>+DI229</f>
        <v/>
      </c>
      <c r="DN232" s="178">
        <f>+DJ229</f>
        <v/>
      </c>
      <c r="DO232" s="178">
        <f>+DK229</f>
        <v/>
      </c>
      <c r="DP232" s="178">
        <f>+DL229</f>
        <v/>
      </c>
      <c r="DQ232" s="178">
        <f>+DM229</f>
        <v/>
      </c>
      <c r="DR232" s="178">
        <f>+DN229</f>
        <v/>
      </c>
      <c r="DS232" s="178">
        <f>+DO229</f>
        <v/>
      </c>
      <c r="DT232" s="178">
        <f>+DP229</f>
        <v/>
      </c>
      <c r="DU232" s="178">
        <f>+DQ229</f>
        <v/>
      </c>
      <c r="DV232" s="178">
        <f>+DR229</f>
        <v/>
      </c>
      <c r="DW232" s="178">
        <f>+DS229</f>
        <v/>
      </c>
      <c r="DX232" s="178">
        <f>+DT229</f>
        <v/>
      </c>
      <c r="DY232" s="178">
        <f>+DU229</f>
        <v/>
      </c>
      <c r="DZ232" s="178">
        <f>+DV229</f>
        <v/>
      </c>
      <c r="EA232" s="178">
        <f>+DW229</f>
        <v/>
      </c>
    </row>
    <row r="233" ht="15.75" customHeight="1" thickBot="1">
      <c r="B233" s="235" t="n"/>
      <c r="C233" s="235" t="n"/>
      <c r="D233" s="235" t="n"/>
      <c r="I233" s="1574">
        <f>+I228/I12</f>
        <v/>
      </c>
      <c r="J233" s="1517" t="n"/>
      <c r="K233" s="1518" t="n"/>
      <c r="AL233" s="161">
        <f>+IF(ISERROR(PV(#REF!,#REF!,,#REF!)),0,(PV(#REF!,#REF!,,#REF!)))</f>
        <v/>
      </c>
      <c r="AM233" s="161">
        <f>+IF(ISERROR(PV(#REF!,#REF!,,#REF!)),0,(PV(#REF!,#REF!,,#REF!)))</f>
        <v/>
      </c>
      <c r="CP233" s="1564" t="n">
        <v>13</v>
      </c>
      <c r="CQ233" s="192">
        <f>+CP230</f>
        <v/>
      </c>
      <c r="CR233" s="193">
        <f>+CQ230</f>
        <v/>
      </c>
      <c r="CS233" s="193">
        <f>+CR230</f>
        <v/>
      </c>
      <c r="CT233" s="193">
        <f>+CS230</f>
        <v/>
      </c>
      <c r="CU233" s="193">
        <f>+CT230</f>
        <v/>
      </c>
      <c r="CV233" s="193">
        <f>+CU230</f>
        <v/>
      </c>
      <c r="CW233" s="193">
        <f>+CV230</f>
        <v/>
      </c>
      <c r="CX233" s="193">
        <f>+CW230</f>
        <v/>
      </c>
      <c r="CY233" s="193">
        <f>+CX230</f>
        <v/>
      </c>
      <c r="CZ233" s="193">
        <f>+CY230</f>
        <v/>
      </c>
      <c r="DA233" s="193">
        <f>+CZ230</f>
        <v/>
      </c>
      <c r="DB233" s="193">
        <f>+DA230</f>
        <v/>
      </c>
      <c r="DC233" s="193">
        <f>+DB230</f>
        <v/>
      </c>
      <c r="DD233" s="193">
        <f>+DC230</f>
        <v/>
      </c>
      <c r="DE233" s="193">
        <f>+DD230</f>
        <v/>
      </c>
      <c r="DF233" s="193">
        <f>+DE230</f>
        <v/>
      </c>
      <c r="DG233" s="193">
        <f>+DF230</f>
        <v/>
      </c>
      <c r="DH233" s="193">
        <f>+DG230</f>
        <v/>
      </c>
      <c r="DI233" s="193">
        <f>+DH230</f>
        <v/>
      </c>
      <c r="DJ233" s="193">
        <f>+DI230</f>
        <v/>
      </c>
      <c r="DK233" s="193">
        <f>+DJ230</f>
        <v/>
      </c>
      <c r="DL233" s="193">
        <f>+DK230</f>
        <v/>
      </c>
      <c r="DM233" s="193">
        <f>+DL230</f>
        <v/>
      </c>
      <c r="DN233" s="193">
        <f>+DM230</f>
        <v/>
      </c>
      <c r="DO233" s="193">
        <f>+DN230</f>
        <v/>
      </c>
      <c r="DP233" s="193">
        <f>+DO230</f>
        <v/>
      </c>
      <c r="DQ233" s="193">
        <f>+DP230</f>
        <v/>
      </c>
      <c r="DR233" s="193">
        <f>+DQ230</f>
        <v/>
      </c>
      <c r="DS233" s="193">
        <f>+DR230</f>
        <v/>
      </c>
      <c r="DT233" s="193">
        <f>+DS230</f>
        <v/>
      </c>
      <c r="DU233" s="193">
        <f>+DT230</f>
        <v/>
      </c>
      <c r="DV233" s="193">
        <f>+DU230</f>
        <v/>
      </c>
      <c r="DW233" s="193">
        <f>+DV230</f>
        <v/>
      </c>
      <c r="DX233" s="193">
        <f>+DW230</f>
        <v/>
      </c>
      <c r="DY233" s="193">
        <f>+DX230</f>
        <v/>
      </c>
      <c r="DZ233" s="193">
        <f>+DY230</f>
        <v/>
      </c>
      <c r="EA233" s="193">
        <f>+DZ230</f>
        <v/>
      </c>
    </row>
    <row r="234" ht="16.5" customHeight="1" thickBot="1" thickTop="1">
      <c r="B234" s="235" t="n"/>
      <c r="C234" s="235" t="n"/>
      <c r="D234" s="235" t="n"/>
      <c r="I234" s="1544" t="n"/>
      <c r="J234" s="1545" t="n"/>
      <c r="K234" s="1079" t="n"/>
      <c r="AL234" s="161">
        <f>+IF(ISERROR(PV(#REF!,#REF!,,#REF!)),0,(PV(#REF!,#REF!,,#REF!)))</f>
        <v/>
      </c>
      <c r="AM234" s="161">
        <f>+IF(ISERROR(PV(#REF!,#REF!,,#REF!)),0,(PV(#REF!,#REF!,,#REF!)))</f>
        <v/>
      </c>
      <c r="CQ234" s="161">
        <f>+CP231</f>
        <v/>
      </c>
      <c r="CR234" s="178">
        <f>+CQ231</f>
        <v/>
      </c>
      <c r="CS234" s="178">
        <f>+CR231</f>
        <v/>
      </c>
      <c r="CT234" s="178">
        <f>+CS231</f>
        <v/>
      </c>
      <c r="CU234" s="178">
        <f>+CT231</f>
        <v/>
      </c>
      <c r="CV234" s="178">
        <f>+CU231</f>
        <v/>
      </c>
      <c r="CW234" s="178">
        <f>+CV231</f>
        <v/>
      </c>
      <c r="CX234" s="178">
        <f>+CW231</f>
        <v/>
      </c>
      <c r="CY234" s="178">
        <f>+CX231</f>
        <v/>
      </c>
      <c r="CZ234" s="178">
        <f>+CY231</f>
        <v/>
      </c>
      <c r="DA234" s="178">
        <f>+CZ231</f>
        <v/>
      </c>
      <c r="DB234" s="178">
        <f>+DA231</f>
        <v/>
      </c>
      <c r="DC234" s="178">
        <f>+DB231</f>
        <v/>
      </c>
      <c r="DD234" s="178">
        <f>+DC231</f>
        <v/>
      </c>
      <c r="DE234" s="178">
        <f>+DD231</f>
        <v/>
      </c>
      <c r="DF234" s="178">
        <f>+DE231</f>
        <v/>
      </c>
      <c r="DG234" s="178">
        <f>+DF231</f>
        <v/>
      </c>
      <c r="DH234" s="178">
        <f>+DG231</f>
        <v/>
      </c>
      <c r="DI234" s="178">
        <f>+DH231</f>
        <v/>
      </c>
      <c r="DJ234" s="178">
        <f>+DI231</f>
        <v/>
      </c>
      <c r="DK234" s="178">
        <f>+DJ231</f>
        <v/>
      </c>
      <c r="DL234" s="178">
        <f>+DK231</f>
        <v/>
      </c>
      <c r="DM234" s="178">
        <f>+DL231</f>
        <v/>
      </c>
      <c r="DN234" s="178">
        <f>+DM231</f>
        <v/>
      </c>
      <c r="DO234" s="178">
        <f>+DN231</f>
        <v/>
      </c>
      <c r="DP234" s="178">
        <f>+DO231</f>
        <v/>
      </c>
      <c r="DQ234" s="178">
        <f>+DP231</f>
        <v/>
      </c>
      <c r="DR234" s="178">
        <f>+DQ231</f>
        <v/>
      </c>
      <c r="DS234" s="178">
        <f>+DR231</f>
        <v/>
      </c>
      <c r="DT234" s="178">
        <f>+DS231</f>
        <v/>
      </c>
      <c r="DU234" s="178">
        <f>+DT231</f>
        <v/>
      </c>
      <c r="DV234" s="178">
        <f>+DU231</f>
        <v/>
      </c>
      <c r="DW234" s="178">
        <f>+DV231</f>
        <v/>
      </c>
      <c r="DX234" s="178">
        <f>+DW231</f>
        <v/>
      </c>
      <c r="DY234" s="178">
        <f>+DX231</f>
        <v/>
      </c>
      <c r="DZ234" s="178">
        <f>+DY231</f>
        <v/>
      </c>
      <c r="EA234" s="178">
        <f>+DZ231</f>
        <v/>
      </c>
      <c r="EB234" s="216" t="n"/>
      <c r="EC234" s="216" t="n"/>
      <c r="ED234" s="216" t="n"/>
      <c r="EE234" s="216" t="n"/>
      <c r="EF234" s="216" t="n"/>
      <c r="EG234" s="216" t="n"/>
      <c r="EH234" s="216" t="n"/>
      <c r="EI234" s="216" t="n"/>
      <c r="EJ234" s="216" t="n"/>
      <c r="EK234" s="216" t="n"/>
    </row>
    <row r="235" ht="21" customHeight="1" thickBot="1">
      <c r="B235" s="235" t="n"/>
      <c r="C235" s="235" t="n"/>
      <c r="D235" s="235" t="n"/>
      <c r="I235" s="1569" t="n"/>
      <c r="J235" s="1515" t="n"/>
      <c r="K235" s="1086" t="n"/>
      <c r="AL235" s="161">
        <f>+IF(ISERROR(PV(#REF!,#REF!,,#REF!)),0,(PV(#REF!,#REF!,,#REF!)))</f>
        <v/>
      </c>
      <c r="AM235" s="161">
        <f>+IF(ISERROR(PV(#REF!,#REF!,,#REF!)),0,(PV(#REF!,#REF!,,#REF!)))</f>
        <v/>
      </c>
      <c r="CR235" s="1564">
        <f>+CR231+CR234</f>
        <v/>
      </c>
      <c r="CS235" s="1564">
        <f>+CS231+CS234</f>
        <v/>
      </c>
      <c r="EB235" s="216" t="n"/>
      <c r="EC235" s="216" t="n"/>
      <c r="ED235" s="216" t="n"/>
      <c r="EE235" s="216" t="n"/>
      <c r="EF235" s="216" t="n"/>
      <c r="EG235" s="216" t="n"/>
      <c r="EH235" s="216" t="n"/>
      <c r="EI235" s="216" t="n"/>
      <c r="EJ235" s="216" t="n"/>
      <c r="EK235" s="216" t="n"/>
    </row>
    <row r="236" ht="15" customHeight="1">
      <c r="B236" s="235" t="n"/>
      <c r="C236" s="235" t="n"/>
      <c r="D236" s="235" t="n"/>
      <c r="AL236" s="161" t="n"/>
      <c r="AM236" s="161" t="n"/>
      <c r="EB236" s="216" t="n"/>
      <c r="EC236" s="216" t="n"/>
      <c r="ED236" s="216" t="n"/>
      <c r="EE236" s="216" t="n"/>
      <c r="EF236" s="216" t="n"/>
      <c r="EG236" s="216" t="n"/>
      <c r="EH236" s="216" t="n"/>
      <c r="EI236" s="216" t="n"/>
      <c r="EJ236" s="216" t="n"/>
      <c r="EK236" s="216" t="n"/>
    </row>
    <row r="237" ht="15" customHeight="1">
      <c r="A237" s="235" t="n"/>
      <c r="B237" s="235" t="n"/>
      <c r="C237" s="235" t="n"/>
      <c r="D237" s="235" t="n"/>
      <c r="AL237" s="161" t="n"/>
      <c r="AM237" s="161" t="n"/>
      <c r="EB237" s="216" t="n"/>
      <c r="EC237" s="216" t="n"/>
      <c r="ED237" s="216" t="n"/>
      <c r="EE237" s="216" t="n"/>
      <c r="EF237" s="216" t="n"/>
      <c r="EG237" s="216" t="n"/>
      <c r="EH237" s="216" t="n"/>
      <c r="EI237" s="216" t="n"/>
      <c r="EJ237" s="216" t="n"/>
      <c r="EK237" s="216" t="n"/>
    </row>
    <row r="238" ht="15" customHeight="1">
      <c r="A238" s="235" t="n"/>
      <c r="B238" s="235" t="n"/>
      <c r="C238" s="235" t="n"/>
      <c r="D238" s="235" t="n"/>
      <c r="J238" s="1564" t="inlineStr">
        <is>
          <t>,</t>
        </is>
      </c>
      <c r="AL238" s="161">
        <f>+IF(ISERROR(PV(#REF!,#REF!,,D239)),0,(PV(#REF!,#REF!,,D239)))</f>
        <v/>
      </c>
      <c r="AM238" s="161">
        <f>+IF(ISERROR(PV(#REF!,#REF!,,#REF!)),0,(PV(#REF!,#REF!,,#REF!)))</f>
        <v/>
      </c>
      <c r="CR238" s="161">
        <f>+#REF!</f>
        <v/>
      </c>
      <c r="CS238" s="161">
        <f>+#REF!</f>
        <v/>
      </c>
      <c r="CT238" s="161">
        <f>+#REF!</f>
        <v/>
      </c>
      <c r="CU238" s="161">
        <f>+#REF!</f>
        <v/>
      </c>
      <c r="CV238" s="161">
        <f>+#REF!</f>
        <v/>
      </c>
      <c r="CW238" s="161">
        <f>+#REF!</f>
        <v/>
      </c>
      <c r="CX238" s="161">
        <f>+#REF!</f>
        <v/>
      </c>
      <c r="CY238" s="161">
        <f>+#REF!</f>
        <v/>
      </c>
      <c r="CZ238" s="161">
        <f>+#REF!</f>
        <v/>
      </c>
      <c r="DA238" s="161">
        <f>+#REF!</f>
        <v/>
      </c>
      <c r="DB238" s="161">
        <f>+#REF!</f>
        <v/>
      </c>
      <c r="DC238" s="161">
        <f>+#REF!</f>
        <v/>
      </c>
      <c r="DD238" s="161">
        <f>+#REF!</f>
        <v/>
      </c>
      <c r="DE238" s="161">
        <f>+#REF!</f>
        <v/>
      </c>
      <c r="DF238" s="161">
        <f>+#REF!</f>
        <v/>
      </c>
      <c r="DG238" s="161">
        <f>+#REF!</f>
        <v/>
      </c>
      <c r="DH238" s="161">
        <f>+#REF!</f>
        <v/>
      </c>
      <c r="DI238" s="161">
        <f>+#REF!</f>
        <v/>
      </c>
      <c r="DJ238" s="161">
        <f>+#REF!</f>
        <v/>
      </c>
      <c r="DK238" s="161">
        <f>+#REF!</f>
        <v/>
      </c>
      <c r="DL238" s="161">
        <f>+#REF!</f>
        <v/>
      </c>
      <c r="DM238" s="161">
        <f>+#REF!</f>
        <v/>
      </c>
      <c r="DN238" s="161">
        <f>+#REF!</f>
        <v/>
      </c>
      <c r="DO238" s="161">
        <f>+#REF!</f>
        <v/>
      </c>
      <c r="DP238" s="161">
        <f>+#REF!</f>
        <v/>
      </c>
      <c r="DQ238" s="161">
        <f>+#REF!</f>
        <v/>
      </c>
      <c r="DR238" s="161">
        <f>+#REF!</f>
        <v/>
      </c>
      <c r="DS238" s="161">
        <f>+#REF!</f>
        <v/>
      </c>
      <c r="DT238" s="161">
        <f>+#REF!</f>
        <v/>
      </c>
      <c r="DU238" s="161">
        <f>+#REF!</f>
        <v/>
      </c>
      <c r="DV238" s="161">
        <f>+#REF!</f>
        <v/>
      </c>
      <c r="DW238" s="161">
        <f>+#REF!</f>
        <v/>
      </c>
      <c r="DX238" s="161">
        <f>+#REF!</f>
        <v/>
      </c>
      <c r="DY238" s="161">
        <f>+#REF!</f>
        <v/>
      </c>
      <c r="DZ238" s="161">
        <f>+#REF!</f>
        <v/>
      </c>
      <c r="EA238" s="161">
        <f>+#REF!</f>
        <v/>
      </c>
      <c r="EB238" s="161">
        <f>+#REF!</f>
        <v/>
      </c>
    </row>
    <row r="239" ht="15" customHeight="1">
      <c r="A239" s="235" t="n"/>
      <c r="B239" s="235">
        <f>+"1.La colocación a una tasa equivalente al DTF+ "&amp;J13&amp;", produce unos intereses de"</f>
        <v/>
      </c>
      <c r="C239" s="235" t="n"/>
      <c r="D239" s="235" t="n"/>
      <c r="E239" s="235" t="n"/>
      <c r="F239" s="235" t="n"/>
      <c r="G239" s="235" t="n"/>
      <c r="H239" s="235" t="n"/>
      <c r="I239" s="1568">
        <f>+K223</f>
        <v/>
      </c>
      <c r="AL239" s="161">
        <f>+IF(ISERROR(PV(#REF!,#REF!,,D240)),0,(PV(#REF!,#REF!,,D240)))</f>
        <v/>
      </c>
      <c r="AM239" s="161">
        <f>+IF(ISERROR(PV(#REF!,#REF!,,#REF!)),0,(PV(#REF!,#REF!,,#REF!)))</f>
        <v/>
      </c>
      <c r="CR239" s="161">
        <f>+#REF!</f>
        <v/>
      </c>
      <c r="CS239" s="161">
        <f>+#REF!</f>
        <v/>
      </c>
      <c r="CT239" s="161">
        <f>+#REF!</f>
        <v/>
      </c>
      <c r="CU239" s="161">
        <f>+#REF!</f>
        <v/>
      </c>
      <c r="CV239" s="161">
        <f>+#REF!</f>
        <v/>
      </c>
      <c r="CW239" s="161">
        <f>+#REF!</f>
        <v/>
      </c>
      <c r="CX239" s="161">
        <f>+#REF!</f>
        <v/>
      </c>
      <c r="CY239" s="161">
        <f>+#REF!</f>
        <v/>
      </c>
      <c r="CZ239" s="161">
        <f>+#REF!</f>
        <v/>
      </c>
      <c r="DA239" s="161">
        <f>+#REF!</f>
        <v/>
      </c>
      <c r="DB239" s="161">
        <f>+#REF!</f>
        <v/>
      </c>
      <c r="DC239" s="161">
        <f>+#REF!</f>
        <v/>
      </c>
      <c r="DD239" s="161">
        <f>+#REF!</f>
        <v/>
      </c>
      <c r="DE239" s="161">
        <f>+#REF!</f>
        <v/>
      </c>
      <c r="DF239" s="161">
        <f>+#REF!</f>
        <v/>
      </c>
      <c r="DG239" s="161">
        <f>+#REF!</f>
        <v/>
      </c>
      <c r="DH239" s="161">
        <f>+#REF!</f>
        <v/>
      </c>
      <c r="DI239" s="161">
        <f>+#REF!</f>
        <v/>
      </c>
      <c r="DJ239" s="161">
        <f>+#REF!</f>
        <v/>
      </c>
      <c r="DK239" s="161">
        <f>+#REF!</f>
        <v/>
      </c>
      <c r="DL239" s="161">
        <f>+#REF!</f>
        <v/>
      </c>
      <c r="DM239" s="161">
        <f>+#REF!</f>
        <v/>
      </c>
      <c r="DN239" s="161">
        <f>+#REF!</f>
        <v/>
      </c>
      <c r="DO239" s="161">
        <f>+#REF!</f>
        <v/>
      </c>
      <c r="DP239" s="161">
        <f>+#REF!</f>
        <v/>
      </c>
      <c r="DQ239" s="161">
        <f>+#REF!</f>
        <v/>
      </c>
      <c r="DR239" s="161">
        <f>+#REF!</f>
        <v/>
      </c>
      <c r="DS239" s="161">
        <f>+#REF!</f>
        <v/>
      </c>
      <c r="DT239" s="161">
        <f>+#REF!</f>
        <v/>
      </c>
      <c r="DU239" s="161">
        <f>+#REF!</f>
        <v/>
      </c>
      <c r="DV239" s="161">
        <f>+#REF!</f>
        <v/>
      </c>
      <c r="DW239" s="161">
        <f>+#REF!</f>
        <v/>
      </c>
      <c r="DX239" s="161">
        <f>+#REF!</f>
        <v/>
      </c>
      <c r="DY239" s="161">
        <f>+#REF!</f>
        <v/>
      </c>
      <c r="DZ239" s="161">
        <f>+#REF!</f>
        <v/>
      </c>
      <c r="EA239" s="161">
        <f>+#REF!</f>
        <v/>
      </c>
      <c r="EB239" s="161">
        <f>+#REF!</f>
        <v/>
      </c>
    </row>
    <row r="240" ht="18.75" customHeight="1" thickBot="1">
      <c r="A240" s="235" t="n"/>
      <c r="B240" s="235" t="inlineStr">
        <is>
          <t xml:space="preserve">Así las cosas, la utilidad neta anual, equivale a </t>
        </is>
      </c>
      <c r="C240" s="235" t="n"/>
      <c r="D240" s="235" t="n"/>
      <c r="E240" s="235" t="n"/>
      <c r="F240" s="235" t="n"/>
      <c r="G240" s="235" t="n"/>
      <c r="H240" s="235" t="n"/>
      <c r="I240" s="1573">
        <f>+I228</f>
        <v/>
      </c>
      <c r="AL240" s="161">
        <f>+IF(ISERROR(PV(#REF!,#REF!,,D241)),0,(PV(#REF!,#REF!,,D241)))</f>
        <v/>
      </c>
      <c r="AM240" s="161">
        <f>+IF(ISERROR(PV(#REF!,#REF!,,#REF!)),0,(PV(#REF!,#REF!,,#REF!)))</f>
        <v/>
      </c>
      <c r="CR240" s="192">
        <f>+#REF!</f>
        <v/>
      </c>
      <c r="CS240" s="192">
        <f>+#REF!</f>
        <v/>
      </c>
      <c r="CT240" s="192">
        <f>+#REF!</f>
        <v/>
      </c>
      <c r="CU240" s="192">
        <f>+#REF!</f>
        <v/>
      </c>
      <c r="CV240" s="192">
        <f>+#REF!</f>
        <v/>
      </c>
      <c r="CW240" s="192">
        <f>+#REF!</f>
        <v/>
      </c>
      <c r="CX240" s="192">
        <f>+#REF!</f>
        <v/>
      </c>
      <c r="CY240" s="192">
        <f>+#REF!</f>
        <v/>
      </c>
      <c r="CZ240" s="192">
        <f>+#REF!</f>
        <v/>
      </c>
      <c r="DA240" s="192">
        <f>+#REF!</f>
        <v/>
      </c>
      <c r="DB240" s="192">
        <f>+#REF!</f>
        <v/>
      </c>
      <c r="DC240" s="192">
        <f>+#REF!</f>
        <v/>
      </c>
      <c r="DD240" s="192">
        <f>+#REF!</f>
        <v/>
      </c>
      <c r="DE240" s="192">
        <f>+#REF!</f>
        <v/>
      </c>
      <c r="DF240" s="192">
        <f>+#REF!</f>
        <v/>
      </c>
      <c r="DG240" s="192">
        <f>+#REF!</f>
        <v/>
      </c>
      <c r="DH240" s="192">
        <f>+#REF!</f>
        <v/>
      </c>
      <c r="DI240" s="192">
        <f>+#REF!</f>
        <v/>
      </c>
      <c r="DJ240" s="192">
        <f>+#REF!</f>
        <v/>
      </c>
      <c r="DK240" s="192">
        <f>+#REF!</f>
        <v/>
      </c>
      <c r="DL240" s="192">
        <f>+#REF!</f>
        <v/>
      </c>
      <c r="DM240" s="192">
        <f>+#REF!</f>
        <v/>
      </c>
      <c r="DN240" s="192">
        <f>+#REF!</f>
        <v/>
      </c>
      <c r="DO240" s="192">
        <f>+#REF!</f>
        <v/>
      </c>
      <c r="DP240" s="192">
        <f>+#REF!</f>
        <v/>
      </c>
      <c r="DQ240" s="192">
        <f>+#REF!</f>
        <v/>
      </c>
      <c r="DR240" s="192">
        <f>+#REF!</f>
        <v/>
      </c>
      <c r="DS240" s="192">
        <f>+#REF!</f>
        <v/>
      </c>
      <c r="DT240" s="192">
        <f>+#REF!</f>
        <v/>
      </c>
      <c r="DU240" s="192">
        <f>+#REF!</f>
        <v/>
      </c>
      <c r="DV240" s="192">
        <f>+#REF!</f>
        <v/>
      </c>
      <c r="DW240" s="192">
        <f>+#REF!</f>
        <v/>
      </c>
      <c r="DX240" s="192">
        <f>+#REF!</f>
        <v/>
      </c>
      <c r="DY240" s="192">
        <f>+#REF!</f>
        <v/>
      </c>
      <c r="DZ240" s="192">
        <f>+#REF!</f>
        <v/>
      </c>
      <c r="EA240" s="192">
        <f>+#REF!</f>
        <v/>
      </c>
      <c r="EB240" s="192">
        <f>+#REF!</f>
        <v/>
      </c>
    </row>
    <row r="241" ht="15.75" customHeight="1" thickTop="1">
      <c r="A241" s="235" t="n"/>
      <c r="B241" s="235" t="n"/>
      <c r="C241" s="235" t="n"/>
      <c r="D241" s="235" t="n"/>
      <c r="E241" s="235" t="n"/>
      <c r="F241" s="235" t="n"/>
      <c r="G241" s="235" t="n"/>
      <c r="H241" s="235" t="n"/>
      <c r="I241" s="235" t="n"/>
      <c r="J241" s="235" t="n"/>
      <c r="AL241" s="161">
        <f>+IF(ISERROR(PV(#REF!,#REF!,,#REF!)),0,(PV(#REF!,#REF!,,#REF!)))</f>
        <v/>
      </c>
      <c r="AM241" s="161">
        <f>+IF(ISERROR(PV(#REF!,#REF!,,#REF!)),0,(PV(#REF!,#REF!,,#REF!)))</f>
        <v/>
      </c>
      <c r="CR241" s="161">
        <f>+CQ232</f>
        <v/>
      </c>
      <c r="CS241" s="161">
        <f>+CR232</f>
        <v/>
      </c>
      <c r="CT241" s="161">
        <f>+CS232</f>
        <v/>
      </c>
      <c r="CU241" s="161">
        <f>+CT232</f>
        <v/>
      </c>
      <c r="CV241" s="161">
        <f>+CU232</f>
        <v/>
      </c>
      <c r="CW241" s="161">
        <f>+CV232</f>
        <v/>
      </c>
      <c r="CX241" s="161">
        <f>+CW232</f>
        <v/>
      </c>
      <c r="CY241" s="161">
        <f>+CX232</f>
        <v/>
      </c>
      <c r="CZ241" s="161">
        <f>+CY232</f>
        <v/>
      </c>
      <c r="DA241" s="161">
        <f>+CZ232</f>
        <v/>
      </c>
      <c r="DB241" s="161">
        <f>+DA232</f>
        <v/>
      </c>
      <c r="DC241" s="161">
        <f>+DB232</f>
        <v/>
      </c>
      <c r="DD241" s="161">
        <f>+DC232</f>
        <v/>
      </c>
      <c r="DE241" s="161">
        <f>+DD232</f>
        <v/>
      </c>
      <c r="DF241" s="161">
        <f>+DE232</f>
        <v/>
      </c>
      <c r="DG241" s="161">
        <f>+DF232</f>
        <v/>
      </c>
      <c r="DH241" s="161">
        <f>+DG232</f>
        <v/>
      </c>
      <c r="DI241" s="161">
        <f>+DH232</f>
        <v/>
      </c>
      <c r="DJ241" s="161">
        <f>+DI232</f>
        <v/>
      </c>
      <c r="DK241" s="161">
        <f>+DJ232</f>
        <v/>
      </c>
      <c r="DL241" s="161">
        <f>+DK232</f>
        <v/>
      </c>
      <c r="DM241" s="161">
        <f>+DL232</f>
        <v/>
      </c>
      <c r="DN241" s="161">
        <f>+DM232</f>
        <v/>
      </c>
      <c r="DO241" s="161">
        <f>+DN232</f>
        <v/>
      </c>
      <c r="DP241" s="161">
        <f>+DO232</f>
        <v/>
      </c>
      <c r="DQ241" s="161">
        <f>+DP232</f>
        <v/>
      </c>
      <c r="DR241" s="161">
        <f>+DQ232</f>
        <v/>
      </c>
      <c r="DS241" s="161">
        <f>+DR232</f>
        <v/>
      </c>
      <c r="DT241" s="161">
        <f>+DS232</f>
        <v/>
      </c>
      <c r="DU241" s="161">
        <f>+DT232</f>
        <v/>
      </c>
      <c r="DV241" s="161">
        <f>+DU232</f>
        <v/>
      </c>
      <c r="DW241" s="161">
        <f>+DV232</f>
        <v/>
      </c>
      <c r="DX241" s="161">
        <f>+DW232</f>
        <v/>
      </c>
      <c r="DY241" s="161">
        <f>+DX232</f>
        <v/>
      </c>
      <c r="DZ241" s="161">
        <f>+DY232</f>
        <v/>
      </c>
      <c r="EA241" s="161">
        <f>+DZ232</f>
        <v/>
      </c>
      <c r="EB241" s="161">
        <f>+EA232</f>
        <v/>
      </c>
    </row>
    <row r="242" ht="13.5" customHeight="1" thickBot="1">
      <c r="AL242" s="161">
        <f>+IF(ISERROR(PV(#REF!,#REF!,,#REF!)),0,(PV(#REF!,#REF!,,#REF!)))</f>
        <v/>
      </c>
      <c r="AM242" s="161">
        <f>+IF(ISERROR(PV(#REF!,#REF!,,#REF!)),0,(PV(#REF!,#REF!,,#REF!)))</f>
        <v/>
      </c>
      <c r="CQ242" s="1564" t="n">
        <v>14</v>
      </c>
      <c r="CR242" s="192">
        <f>+CQ233</f>
        <v/>
      </c>
      <c r="CS242" s="192">
        <f>+CR233</f>
        <v/>
      </c>
      <c r="CT242" s="192">
        <f>+CS233</f>
        <v/>
      </c>
      <c r="CU242" s="192">
        <f>+CT233</f>
        <v/>
      </c>
      <c r="CV242" s="192">
        <f>+CU233</f>
        <v/>
      </c>
      <c r="CW242" s="192">
        <f>+CV233</f>
        <v/>
      </c>
      <c r="CX242" s="192">
        <f>+CW233</f>
        <v/>
      </c>
      <c r="CY242" s="192">
        <f>+CX233</f>
        <v/>
      </c>
      <c r="CZ242" s="192">
        <f>+CY233</f>
        <v/>
      </c>
      <c r="DA242" s="192">
        <f>+CZ233</f>
        <v/>
      </c>
      <c r="DB242" s="192">
        <f>+DA233</f>
        <v/>
      </c>
      <c r="DC242" s="192">
        <f>+DB233</f>
        <v/>
      </c>
      <c r="DD242" s="192">
        <f>+DC233</f>
        <v/>
      </c>
      <c r="DE242" s="192">
        <f>+DD233</f>
        <v/>
      </c>
      <c r="DF242" s="192">
        <f>+DE233</f>
        <v/>
      </c>
      <c r="DG242" s="192">
        <f>+DF233</f>
        <v/>
      </c>
      <c r="DH242" s="192">
        <f>+DG233</f>
        <v/>
      </c>
      <c r="DI242" s="192">
        <f>+DH233</f>
        <v/>
      </c>
      <c r="DJ242" s="192">
        <f>+DI233</f>
        <v/>
      </c>
      <c r="DK242" s="192">
        <f>+DJ233</f>
        <v/>
      </c>
      <c r="DL242" s="192">
        <f>+DK233</f>
        <v/>
      </c>
      <c r="DM242" s="192">
        <f>+DL233</f>
        <v/>
      </c>
      <c r="DN242" s="192">
        <f>+DM233</f>
        <v/>
      </c>
      <c r="DO242" s="192">
        <f>+DN233</f>
        <v/>
      </c>
      <c r="DP242" s="192">
        <f>+DO233</f>
        <v/>
      </c>
      <c r="DQ242" s="192">
        <f>+DP233</f>
        <v/>
      </c>
      <c r="DR242" s="192">
        <f>+DQ233</f>
        <v/>
      </c>
      <c r="DS242" s="192">
        <f>+DR233</f>
        <v/>
      </c>
      <c r="DT242" s="192">
        <f>+DS233</f>
        <v/>
      </c>
      <c r="DU242" s="192">
        <f>+DT233</f>
        <v/>
      </c>
      <c r="DV242" s="192">
        <f>+DU233</f>
        <v/>
      </c>
      <c r="DW242" s="192">
        <f>+DV233</f>
        <v/>
      </c>
      <c r="DX242" s="192">
        <f>+DW233</f>
        <v/>
      </c>
      <c r="DY242" s="192">
        <f>+DX233</f>
        <v/>
      </c>
      <c r="DZ242" s="192">
        <f>+DY233</f>
        <v/>
      </c>
      <c r="EA242" s="192">
        <f>+DZ233</f>
        <v/>
      </c>
      <c r="EB242" s="192">
        <f>+EA233</f>
        <v/>
      </c>
    </row>
    <row r="243" ht="13.5" customHeight="1" thickTop="1">
      <c r="AL243" s="161">
        <f>+IF(ISERROR(PV(#REF!,#REF!,,#REF!)),0,(PV(#REF!,#REF!,,#REF!)))</f>
        <v/>
      </c>
      <c r="AM243" s="161">
        <f>+IF(ISERROR(PV(#REF!,#REF!,,#REF!)),0,(PV(#REF!,#REF!,,#REF!)))</f>
        <v/>
      </c>
      <c r="CR243" s="161">
        <f>+CQ234</f>
        <v/>
      </c>
      <c r="CS243" s="161">
        <f>+CR234</f>
        <v/>
      </c>
      <c r="CT243" s="161">
        <f>+CS234</f>
        <v/>
      </c>
      <c r="CU243" s="161">
        <f>+CT234</f>
        <v/>
      </c>
      <c r="CV243" s="161">
        <f>+CU234</f>
        <v/>
      </c>
      <c r="CW243" s="161">
        <f>+CV234</f>
        <v/>
      </c>
      <c r="CX243" s="161">
        <f>+CW234</f>
        <v/>
      </c>
      <c r="CY243" s="161">
        <f>+CX234</f>
        <v/>
      </c>
      <c r="CZ243" s="161">
        <f>+CY234</f>
        <v/>
      </c>
      <c r="DA243" s="161">
        <f>+CZ234</f>
        <v/>
      </c>
      <c r="DB243" s="161">
        <f>+DA234</f>
        <v/>
      </c>
      <c r="DC243" s="161">
        <f>+DB234</f>
        <v/>
      </c>
      <c r="DD243" s="161">
        <f>+DC234</f>
        <v/>
      </c>
      <c r="DE243" s="161">
        <f>+DD234</f>
        <v/>
      </c>
      <c r="DF243" s="161">
        <f>+DE234</f>
        <v/>
      </c>
      <c r="DG243" s="161">
        <f>+DF234</f>
        <v/>
      </c>
      <c r="DH243" s="161">
        <f>+DG234</f>
        <v/>
      </c>
      <c r="DI243" s="161">
        <f>+DH234</f>
        <v/>
      </c>
      <c r="DJ243" s="161">
        <f>+DI234</f>
        <v/>
      </c>
      <c r="DK243" s="161">
        <f>+DJ234</f>
        <v/>
      </c>
      <c r="DL243" s="161">
        <f>+DK234</f>
        <v/>
      </c>
      <c r="DM243" s="161">
        <f>+DL234</f>
        <v/>
      </c>
      <c r="DN243" s="161">
        <f>+DM234</f>
        <v/>
      </c>
      <c r="DO243" s="161">
        <f>+DN234</f>
        <v/>
      </c>
      <c r="DP243" s="161">
        <f>+DO234</f>
        <v/>
      </c>
      <c r="DQ243" s="161">
        <f>+DP234</f>
        <v/>
      </c>
      <c r="DR243" s="161">
        <f>+DQ234</f>
        <v/>
      </c>
      <c r="DS243" s="161">
        <f>+DR234</f>
        <v/>
      </c>
      <c r="DT243" s="161">
        <f>+DS234</f>
        <v/>
      </c>
      <c r="DU243" s="161">
        <f>+DT234</f>
        <v/>
      </c>
      <c r="DV243" s="161">
        <f>+DU234</f>
        <v/>
      </c>
      <c r="DW243" s="161">
        <f>+DV234</f>
        <v/>
      </c>
      <c r="DX243" s="161">
        <f>+DW234</f>
        <v/>
      </c>
      <c r="DY243" s="161">
        <f>+DX234</f>
        <v/>
      </c>
      <c r="DZ243" s="161">
        <f>+DY234</f>
        <v/>
      </c>
      <c r="EA243" s="161">
        <f>+DZ234</f>
        <v/>
      </c>
      <c r="EB243" s="161">
        <f>+EA234</f>
        <v/>
      </c>
    </row>
    <row r="244">
      <c r="AL244" s="161">
        <f>+IF(ISERROR(PV(#REF!,#REF!,,#REF!)),0,(PV(#REF!,#REF!,,#REF!)))</f>
        <v/>
      </c>
      <c r="AM244" s="161">
        <f>+IF(ISERROR(PV(#REF!,#REF!,,#REF!)),0,(PV(#REF!,#REF!,,#REF!)))</f>
        <v/>
      </c>
    </row>
    <row r="245">
      <c r="AL245" s="161">
        <f>+IF(ISERROR(PV(#REF!,#REF!,,#REF!)),0,(PV(#REF!,#REF!,,#REF!)))</f>
        <v/>
      </c>
      <c r="AM245" s="161">
        <f>+IF(ISERROR(PV(#REF!,#REF!,,#REF!)),0,(PV(#REF!,#REF!,,#REF!)))</f>
        <v/>
      </c>
      <c r="CS245" s="161">
        <f>+CR238</f>
        <v/>
      </c>
      <c r="CT245" s="161">
        <f>+CS238</f>
        <v/>
      </c>
      <c r="CU245" s="161">
        <f>+CT238</f>
        <v/>
      </c>
      <c r="CV245" s="161">
        <f>+CU238</f>
        <v/>
      </c>
      <c r="CW245" s="161">
        <f>+CV238</f>
        <v/>
      </c>
      <c r="CX245" s="161">
        <f>+CW238</f>
        <v/>
      </c>
      <c r="CY245" s="161">
        <f>+CX238</f>
        <v/>
      </c>
      <c r="CZ245" s="161">
        <f>+CY238</f>
        <v/>
      </c>
      <c r="DA245" s="161">
        <f>+CZ238</f>
        <v/>
      </c>
      <c r="DB245" s="161">
        <f>+DA238</f>
        <v/>
      </c>
      <c r="DC245" s="161">
        <f>+DB238</f>
        <v/>
      </c>
      <c r="DD245" s="161">
        <f>+DC238</f>
        <v/>
      </c>
      <c r="DE245" s="161">
        <f>+DD238</f>
        <v/>
      </c>
      <c r="DF245" s="161">
        <f>+DE238</f>
        <v/>
      </c>
      <c r="DG245" s="161">
        <f>+DF238</f>
        <v/>
      </c>
      <c r="DH245" s="161">
        <f>+DG238</f>
        <v/>
      </c>
      <c r="DI245" s="161">
        <f>+DH238</f>
        <v/>
      </c>
      <c r="DJ245" s="161">
        <f>+DI238</f>
        <v/>
      </c>
      <c r="DK245" s="161">
        <f>+DJ238</f>
        <v/>
      </c>
      <c r="DL245" s="161">
        <f>+DK238</f>
        <v/>
      </c>
      <c r="DM245" s="161">
        <f>+DL238</f>
        <v/>
      </c>
      <c r="DN245" s="161">
        <f>+DM238</f>
        <v/>
      </c>
      <c r="DO245" s="161">
        <f>+DN238</f>
        <v/>
      </c>
      <c r="DP245" s="161">
        <f>+DO238</f>
        <v/>
      </c>
      <c r="DQ245" s="161">
        <f>+DP238</f>
        <v/>
      </c>
      <c r="DR245" s="161">
        <f>+DQ238</f>
        <v/>
      </c>
      <c r="DS245" s="161">
        <f>+DR238</f>
        <v/>
      </c>
      <c r="DT245" s="161">
        <f>+DS238</f>
        <v/>
      </c>
      <c r="DU245" s="161">
        <f>+DT238</f>
        <v/>
      </c>
      <c r="DV245" s="161">
        <f>+DU238</f>
        <v/>
      </c>
      <c r="DW245" s="161">
        <f>+DV238</f>
        <v/>
      </c>
      <c r="DX245" s="161">
        <f>+DW238</f>
        <v/>
      </c>
      <c r="DY245" s="161">
        <f>+DX238</f>
        <v/>
      </c>
      <c r="DZ245" s="161">
        <f>+DY238</f>
        <v/>
      </c>
      <c r="EA245" s="161">
        <f>+DZ238</f>
        <v/>
      </c>
      <c r="EB245" s="161">
        <f>+EA238</f>
        <v/>
      </c>
      <c r="EC245" s="161">
        <f>+EB238</f>
        <v/>
      </c>
    </row>
    <row r="246">
      <c r="AL246" s="161">
        <f>+IF(ISERROR(PV(#REF!,#REF!,,#REF!)),0,(PV(#REF!,#REF!,,#REF!)))</f>
        <v/>
      </c>
      <c r="AM246" s="161">
        <f>+IF(ISERROR(PV(#REF!,#REF!,,#REF!)),0,(PV(#REF!,#REF!,,#REF!)))</f>
        <v/>
      </c>
      <c r="CS246" s="161">
        <f>+CR239</f>
        <v/>
      </c>
      <c r="CT246" s="161">
        <f>+CS239</f>
        <v/>
      </c>
      <c r="CU246" s="161">
        <f>+CT239</f>
        <v/>
      </c>
      <c r="CV246" s="161">
        <f>+CU239</f>
        <v/>
      </c>
      <c r="CW246" s="161">
        <f>+CV239</f>
        <v/>
      </c>
      <c r="CX246" s="161">
        <f>+CW239</f>
        <v/>
      </c>
      <c r="CY246" s="161">
        <f>+CX239</f>
        <v/>
      </c>
      <c r="CZ246" s="161">
        <f>+CY239</f>
        <v/>
      </c>
      <c r="DA246" s="161">
        <f>+CZ239</f>
        <v/>
      </c>
      <c r="DB246" s="161">
        <f>+DA239</f>
        <v/>
      </c>
      <c r="DC246" s="161">
        <f>+DB239</f>
        <v/>
      </c>
      <c r="DD246" s="161">
        <f>+DC239</f>
        <v/>
      </c>
      <c r="DE246" s="161">
        <f>+DD239</f>
        <v/>
      </c>
      <c r="DF246" s="161">
        <f>+DE239</f>
        <v/>
      </c>
      <c r="DG246" s="161">
        <f>+DF239</f>
        <v/>
      </c>
      <c r="DH246" s="161">
        <f>+DG239</f>
        <v/>
      </c>
      <c r="DI246" s="161">
        <f>+DH239</f>
        <v/>
      </c>
      <c r="DJ246" s="161">
        <f>+DI239</f>
        <v/>
      </c>
      <c r="DK246" s="161">
        <f>+DJ239</f>
        <v/>
      </c>
      <c r="DL246" s="161">
        <f>+DK239</f>
        <v/>
      </c>
      <c r="DM246" s="161">
        <f>+DL239</f>
        <v/>
      </c>
      <c r="DN246" s="161">
        <f>+DM239</f>
        <v/>
      </c>
      <c r="DO246" s="161">
        <f>+DN239</f>
        <v/>
      </c>
      <c r="DP246" s="161">
        <f>+DO239</f>
        <v/>
      </c>
      <c r="DQ246" s="161">
        <f>+DP239</f>
        <v/>
      </c>
      <c r="DR246" s="161">
        <f>+DQ239</f>
        <v/>
      </c>
      <c r="DS246" s="161">
        <f>+DR239</f>
        <v/>
      </c>
      <c r="DT246" s="161">
        <f>+DS239</f>
        <v/>
      </c>
      <c r="DU246" s="161">
        <f>+DT239</f>
        <v/>
      </c>
      <c r="DV246" s="161">
        <f>+DU239</f>
        <v/>
      </c>
      <c r="DW246" s="161">
        <f>+DV239</f>
        <v/>
      </c>
      <c r="DX246" s="161">
        <f>+DW239</f>
        <v/>
      </c>
      <c r="DY246" s="161">
        <f>+DX239</f>
        <v/>
      </c>
      <c r="DZ246" s="161">
        <f>+DY239</f>
        <v/>
      </c>
      <c r="EA246" s="161">
        <f>+DZ239</f>
        <v/>
      </c>
      <c r="EB246" s="161">
        <f>+EA239</f>
        <v/>
      </c>
      <c r="EC246" s="161">
        <f>+EB239</f>
        <v/>
      </c>
    </row>
    <row r="247" ht="13.5" customHeight="1" thickBot="1">
      <c r="AL247" s="161">
        <f>+IF(ISERROR(PV(#REF!,#REF!,,#REF!)),0,(PV(#REF!,#REF!,,#REF!)))</f>
        <v/>
      </c>
      <c r="AM247" s="161">
        <f>+IF(ISERROR(PV(#REF!,#REF!,,#REF!)),0,(PV(#REF!,#REF!,,#REF!)))</f>
        <v/>
      </c>
      <c r="CS247" s="192">
        <f>+CR240</f>
        <v/>
      </c>
      <c r="CT247" s="192">
        <f>+CS240</f>
        <v/>
      </c>
      <c r="CU247" s="192">
        <f>+CT240</f>
        <v/>
      </c>
      <c r="CV247" s="192">
        <f>+CU240</f>
        <v/>
      </c>
      <c r="CW247" s="192">
        <f>+CV240</f>
        <v/>
      </c>
      <c r="CX247" s="192">
        <f>+CW240</f>
        <v/>
      </c>
      <c r="CY247" s="192">
        <f>+CX240</f>
        <v/>
      </c>
      <c r="CZ247" s="192">
        <f>+CY240</f>
        <v/>
      </c>
      <c r="DA247" s="192">
        <f>+CZ240</f>
        <v/>
      </c>
      <c r="DB247" s="192">
        <f>+DA240</f>
        <v/>
      </c>
      <c r="DC247" s="192">
        <f>+DB240</f>
        <v/>
      </c>
      <c r="DD247" s="192">
        <f>+DC240</f>
        <v/>
      </c>
      <c r="DE247" s="192">
        <f>+DD240</f>
        <v/>
      </c>
      <c r="DF247" s="192">
        <f>+DE240</f>
        <v/>
      </c>
      <c r="DG247" s="192">
        <f>+DF240</f>
        <v/>
      </c>
      <c r="DH247" s="192">
        <f>+DG240</f>
        <v/>
      </c>
      <c r="DI247" s="192">
        <f>+DH240</f>
        <v/>
      </c>
      <c r="DJ247" s="192">
        <f>+DI240</f>
        <v/>
      </c>
      <c r="DK247" s="192">
        <f>+DJ240</f>
        <v/>
      </c>
      <c r="DL247" s="192">
        <f>+DK240</f>
        <v/>
      </c>
      <c r="DM247" s="192">
        <f>+DL240</f>
        <v/>
      </c>
      <c r="DN247" s="192">
        <f>+DM240</f>
        <v/>
      </c>
      <c r="DO247" s="192">
        <f>+DN240</f>
        <v/>
      </c>
      <c r="DP247" s="192">
        <f>+DO240</f>
        <v/>
      </c>
      <c r="DQ247" s="192">
        <f>+DP240</f>
        <v/>
      </c>
      <c r="DR247" s="192">
        <f>+DQ240</f>
        <v/>
      </c>
      <c r="DS247" s="192">
        <f>+DR240</f>
        <v/>
      </c>
      <c r="DT247" s="192">
        <f>+DS240</f>
        <v/>
      </c>
      <c r="DU247" s="192">
        <f>+DT240</f>
        <v/>
      </c>
      <c r="DV247" s="192">
        <f>+DU240</f>
        <v/>
      </c>
      <c r="DW247" s="192">
        <f>+DV240</f>
        <v/>
      </c>
      <c r="DX247" s="192">
        <f>+DW240</f>
        <v/>
      </c>
      <c r="DY247" s="192">
        <f>+DX240</f>
        <v/>
      </c>
      <c r="DZ247" s="192">
        <f>+DY240</f>
        <v/>
      </c>
      <c r="EA247" s="192">
        <f>+DZ240</f>
        <v/>
      </c>
      <c r="EB247" s="192">
        <f>+EA240</f>
        <v/>
      </c>
      <c r="EC247" s="192">
        <f>+EB240</f>
        <v/>
      </c>
    </row>
    <row r="248" ht="13.5" customHeight="1" thickTop="1">
      <c r="AL248" s="161">
        <f>+IF(ISERROR(PV(#REF!,#REF!,,#REF!)),0,(PV(#REF!,#REF!,,#REF!)))</f>
        <v/>
      </c>
      <c r="AM248" s="161">
        <f>+IF(ISERROR(PV(#REF!,#REF!,,#REF!)),0,(PV(#REF!,#REF!,,#REF!)))</f>
        <v/>
      </c>
      <c r="CS248" s="161">
        <f>+CR241</f>
        <v/>
      </c>
      <c r="CT248" s="161">
        <f>+CS241</f>
        <v/>
      </c>
      <c r="CU248" s="161">
        <f>+CT241</f>
        <v/>
      </c>
      <c r="CV248" s="161">
        <f>+CU241</f>
        <v/>
      </c>
      <c r="CW248" s="161">
        <f>+CV241</f>
        <v/>
      </c>
      <c r="CX248" s="161">
        <f>+CW241</f>
        <v/>
      </c>
      <c r="CY248" s="161">
        <f>+CX241</f>
        <v/>
      </c>
      <c r="CZ248" s="161">
        <f>+CY241</f>
        <v/>
      </c>
      <c r="DA248" s="161">
        <f>+CZ241</f>
        <v/>
      </c>
      <c r="DB248" s="161">
        <f>+DA241</f>
        <v/>
      </c>
      <c r="DC248" s="161">
        <f>+DB241</f>
        <v/>
      </c>
      <c r="DD248" s="161">
        <f>+DC241</f>
        <v/>
      </c>
      <c r="DE248" s="161">
        <f>+DD241</f>
        <v/>
      </c>
      <c r="DF248" s="161">
        <f>+DE241</f>
        <v/>
      </c>
      <c r="DG248" s="161">
        <f>+DF241</f>
        <v/>
      </c>
      <c r="DH248" s="161">
        <f>+DG241</f>
        <v/>
      </c>
      <c r="DI248" s="161">
        <f>+DH241</f>
        <v/>
      </c>
      <c r="DJ248" s="161">
        <f>+DI241</f>
        <v/>
      </c>
      <c r="DK248" s="161">
        <f>+DJ241</f>
        <v/>
      </c>
      <c r="DL248" s="161">
        <f>+DK241</f>
        <v/>
      </c>
      <c r="DM248" s="161">
        <f>+DL241</f>
        <v/>
      </c>
      <c r="DN248" s="161">
        <f>+DM241</f>
        <v/>
      </c>
      <c r="DO248" s="161">
        <f>+DN241</f>
        <v/>
      </c>
      <c r="DP248" s="161">
        <f>+DO241</f>
        <v/>
      </c>
      <c r="DQ248" s="161">
        <f>+DP241</f>
        <v/>
      </c>
      <c r="DR248" s="161">
        <f>+DQ241</f>
        <v/>
      </c>
      <c r="DS248" s="161">
        <f>+DR241</f>
        <v/>
      </c>
      <c r="DT248" s="161">
        <f>+DS241</f>
        <v/>
      </c>
      <c r="DU248" s="161">
        <f>+DT241</f>
        <v/>
      </c>
      <c r="DV248" s="161">
        <f>+DU241</f>
        <v/>
      </c>
      <c r="DW248" s="161">
        <f>+DV241</f>
        <v/>
      </c>
      <c r="DX248" s="161">
        <f>+DW241</f>
        <v/>
      </c>
      <c r="DY248" s="161">
        <f>+DX241</f>
        <v/>
      </c>
      <c r="DZ248" s="161">
        <f>+DY241</f>
        <v/>
      </c>
      <c r="EA248" s="161">
        <f>+DZ241</f>
        <v/>
      </c>
      <c r="EB248" s="161">
        <f>+EA241</f>
        <v/>
      </c>
      <c r="EC248" s="161">
        <f>+EB241</f>
        <v/>
      </c>
    </row>
    <row r="249" ht="13.5" customHeight="1" thickBot="1">
      <c r="AL249" s="161">
        <f>+IF(ISERROR(PV(#REF!,#REF!,,#REF!)),0,(PV(#REF!,#REF!,,#REF!)))</f>
        <v/>
      </c>
      <c r="AM249" s="161">
        <f>+IF(ISERROR(PV(#REF!,#REF!,,#REF!)),0,(PV(#REF!,#REF!,,#REF!)))</f>
        <v/>
      </c>
      <c r="CR249" s="1564" t="n">
        <v>15</v>
      </c>
      <c r="CS249" s="192">
        <f>+CR242</f>
        <v/>
      </c>
      <c r="CT249" s="192">
        <f>+CS242</f>
        <v/>
      </c>
      <c r="CU249" s="192">
        <f>+CT242</f>
        <v/>
      </c>
      <c r="CV249" s="192">
        <f>+CU242</f>
        <v/>
      </c>
      <c r="CW249" s="192">
        <f>+CV242</f>
        <v/>
      </c>
      <c r="CX249" s="192">
        <f>+CW242</f>
        <v/>
      </c>
      <c r="CY249" s="192">
        <f>+CX242</f>
        <v/>
      </c>
      <c r="CZ249" s="192">
        <f>+CY242</f>
        <v/>
      </c>
      <c r="DA249" s="192">
        <f>+CZ242</f>
        <v/>
      </c>
      <c r="DB249" s="192">
        <f>+DA242</f>
        <v/>
      </c>
      <c r="DC249" s="192">
        <f>+DB242</f>
        <v/>
      </c>
      <c r="DD249" s="192">
        <f>+DC242</f>
        <v/>
      </c>
      <c r="DE249" s="192">
        <f>+DD242</f>
        <v/>
      </c>
      <c r="DF249" s="192">
        <f>+DE242</f>
        <v/>
      </c>
      <c r="DG249" s="192">
        <f>+DF242</f>
        <v/>
      </c>
      <c r="DH249" s="192">
        <f>+DG242</f>
        <v/>
      </c>
      <c r="DI249" s="192">
        <f>+DH242</f>
        <v/>
      </c>
      <c r="DJ249" s="192">
        <f>+DI242</f>
        <v/>
      </c>
      <c r="DK249" s="192">
        <f>+DJ242</f>
        <v/>
      </c>
      <c r="DL249" s="192">
        <f>+DK242</f>
        <v/>
      </c>
      <c r="DM249" s="192">
        <f>+DL242</f>
        <v/>
      </c>
      <c r="DN249" s="192">
        <f>+DM242</f>
        <v/>
      </c>
      <c r="DO249" s="192">
        <f>+DN242</f>
        <v/>
      </c>
      <c r="DP249" s="192">
        <f>+DO242</f>
        <v/>
      </c>
      <c r="DQ249" s="192">
        <f>+DP242</f>
        <v/>
      </c>
      <c r="DR249" s="192">
        <f>+DQ242</f>
        <v/>
      </c>
      <c r="DS249" s="192">
        <f>+DR242</f>
        <v/>
      </c>
      <c r="DT249" s="192">
        <f>+DS242</f>
        <v/>
      </c>
      <c r="DU249" s="192">
        <f>+DT242</f>
        <v/>
      </c>
      <c r="DV249" s="192">
        <f>+DU242</f>
        <v/>
      </c>
      <c r="DW249" s="192">
        <f>+DV242</f>
        <v/>
      </c>
      <c r="DX249" s="192">
        <f>+DW242</f>
        <v/>
      </c>
      <c r="DY249" s="192">
        <f>+DX242</f>
        <v/>
      </c>
      <c r="DZ249" s="192">
        <f>+DY242</f>
        <v/>
      </c>
      <c r="EA249" s="192">
        <f>+DZ242</f>
        <v/>
      </c>
      <c r="EB249" s="192">
        <f>+EA242</f>
        <v/>
      </c>
      <c r="EC249" s="192">
        <f>+EB242</f>
        <v/>
      </c>
    </row>
    <row r="250" ht="13.5" customHeight="1" thickTop="1">
      <c r="AL250" s="161">
        <f>+IF(ISERROR(PV(#REF!,#REF!,,#REF!)),0,(PV(#REF!,#REF!,,#REF!)))</f>
        <v/>
      </c>
      <c r="AM250" s="161">
        <f>+IF(ISERROR(PV(#REF!,#REF!,,#REF!)),0,(PV(#REF!,#REF!,,#REF!)))</f>
        <v/>
      </c>
      <c r="CS250" s="161">
        <f>+CR243</f>
        <v/>
      </c>
      <c r="CT250" s="161">
        <f>+CS243</f>
        <v/>
      </c>
      <c r="CU250" s="161">
        <f>+CT243</f>
        <v/>
      </c>
      <c r="CV250" s="161">
        <f>+CU243</f>
        <v/>
      </c>
      <c r="CW250" s="161">
        <f>+CV243</f>
        <v/>
      </c>
      <c r="CX250" s="161">
        <f>+CW243</f>
        <v/>
      </c>
      <c r="CY250" s="161">
        <f>+CX243</f>
        <v/>
      </c>
      <c r="CZ250" s="161">
        <f>+CY243</f>
        <v/>
      </c>
      <c r="DA250" s="161">
        <f>+CZ243</f>
        <v/>
      </c>
      <c r="DB250" s="161">
        <f>+DA243</f>
        <v/>
      </c>
      <c r="DC250" s="161">
        <f>+DB243</f>
        <v/>
      </c>
      <c r="DD250" s="161">
        <f>+DC243</f>
        <v/>
      </c>
      <c r="DE250" s="161">
        <f>+DD243</f>
        <v/>
      </c>
      <c r="DF250" s="161">
        <f>+DE243</f>
        <v/>
      </c>
      <c r="DG250" s="161">
        <f>+DF243</f>
        <v/>
      </c>
      <c r="DH250" s="161">
        <f>+DG243</f>
        <v/>
      </c>
      <c r="DI250" s="161">
        <f>+DH243</f>
        <v/>
      </c>
      <c r="DJ250" s="161">
        <f>+DI243</f>
        <v/>
      </c>
      <c r="DK250" s="161">
        <f>+DJ243</f>
        <v/>
      </c>
      <c r="DL250" s="161">
        <f>+DK243</f>
        <v/>
      </c>
      <c r="DM250" s="161">
        <f>+DL243</f>
        <v/>
      </c>
      <c r="DN250" s="161">
        <f>+DM243</f>
        <v/>
      </c>
      <c r="DO250" s="161">
        <f>+DN243</f>
        <v/>
      </c>
      <c r="DP250" s="161">
        <f>+DO243</f>
        <v/>
      </c>
      <c r="DQ250" s="161">
        <f>+DP243</f>
        <v/>
      </c>
      <c r="DR250" s="161">
        <f>+DQ243</f>
        <v/>
      </c>
      <c r="DS250" s="161">
        <f>+DR243</f>
        <v/>
      </c>
      <c r="DT250" s="161">
        <f>+DS243</f>
        <v/>
      </c>
      <c r="DU250" s="161">
        <f>+DT243</f>
        <v/>
      </c>
      <c r="DV250" s="161">
        <f>+DU243</f>
        <v/>
      </c>
      <c r="DW250" s="161">
        <f>+DV243</f>
        <v/>
      </c>
      <c r="DX250" s="161">
        <f>+DW243</f>
        <v/>
      </c>
      <c r="DY250" s="161">
        <f>+DX243</f>
        <v/>
      </c>
      <c r="DZ250" s="161">
        <f>+DY243</f>
        <v/>
      </c>
      <c r="EA250" s="161">
        <f>+DZ243</f>
        <v/>
      </c>
      <c r="EB250" s="161">
        <f>+EA243</f>
        <v/>
      </c>
      <c r="EC250" s="161">
        <f>+EB243</f>
        <v/>
      </c>
    </row>
    <row r="251">
      <c r="AL251" s="161">
        <f>+IF(ISERROR(PV(#REF!,#REF!,,#REF!)),0,(PV(#REF!,#REF!,,#REF!)))</f>
        <v/>
      </c>
      <c r="AM251" s="161">
        <f>+IF(ISERROR(PV(#REF!,#REF!,,#REF!)),0,(PV(#REF!,#REF!,,#REF!)))</f>
        <v/>
      </c>
    </row>
    <row r="252">
      <c r="AL252" s="161">
        <f>+IF(ISERROR(PV(#REF!,#REF!,,#REF!)),0,(PV(#REF!,#REF!,,#REF!)))</f>
        <v/>
      </c>
      <c r="AM252" s="161">
        <f>+IF(ISERROR(PV(#REF!,#REF!,,#REF!)),0,(PV(#REF!,#REF!,,#REF!)))</f>
        <v/>
      </c>
      <c r="CT252" s="161">
        <f>+CS245</f>
        <v/>
      </c>
      <c r="CU252" s="161">
        <f>+CT245</f>
        <v/>
      </c>
      <c r="CV252" s="161">
        <f>+CU245</f>
        <v/>
      </c>
      <c r="CW252" s="161">
        <f>+CV245</f>
        <v/>
      </c>
      <c r="CX252" s="161">
        <f>+CW245</f>
        <v/>
      </c>
      <c r="CY252" s="161">
        <f>+CX245</f>
        <v/>
      </c>
      <c r="CZ252" s="161">
        <f>+CY245</f>
        <v/>
      </c>
      <c r="DA252" s="161">
        <f>+CZ245</f>
        <v/>
      </c>
      <c r="DB252" s="161">
        <f>+DA245</f>
        <v/>
      </c>
      <c r="DC252" s="161">
        <f>+DB245</f>
        <v/>
      </c>
      <c r="DD252" s="161">
        <f>+DC245</f>
        <v/>
      </c>
      <c r="DE252" s="161">
        <f>+DD245</f>
        <v/>
      </c>
      <c r="DF252" s="161">
        <f>+DE245</f>
        <v/>
      </c>
      <c r="DG252" s="161">
        <f>+DF245</f>
        <v/>
      </c>
      <c r="DH252" s="161">
        <f>+DG245</f>
        <v/>
      </c>
      <c r="DI252" s="161">
        <f>+DH245</f>
        <v/>
      </c>
      <c r="DJ252" s="161">
        <f>+DI245</f>
        <v/>
      </c>
      <c r="DK252" s="161">
        <f>+DJ245</f>
        <v/>
      </c>
      <c r="DL252" s="161">
        <f>+DK245</f>
        <v/>
      </c>
      <c r="DM252" s="161">
        <f>+DL245</f>
        <v/>
      </c>
      <c r="DN252" s="161">
        <f>+DM245</f>
        <v/>
      </c>
      <c r="DO252" s="161">
        <f>+DN245</f>
        <v/>
      </c>
      <c r="DP252" s="161">
        <f>+DO245</f>
        <v/>
      </c>
      <c r="DQ252" s="161">
        <f>+DP245</f>
        <v/>
      </c>
      <c r="DR252" s="161">
        <f>+DQ245</f>
        <v/>
      </c>
      <c r="DS252" s="161">
        <f>+DR245</f>
        <v/>
      </c>
      <c r="DT252" s="161">
        <f>+DS245</f>
        <v/>
      </c>
      <c r="DU252" s="161">
        <f>+DT245</f>
        <v/>
      </c>
      <c r="DV252" s="161">
        <f>+DU245</f>
        <v/>
      </c>
      <c r="DW252" s="161">
        <f>+DV245</f>
        <v/>
      </c>
      <c r="DX252" s="161">
        <f>+DW245</f>
        <v/>
      </c>
      <c r="DY252" s="161">
        <f>+DX245</f>
        <v/>
      </c>
      <c r="DZ252" s="161">
        <f>+DY245</f>
        <v/>
      </c>
      <c r="EA252" s="161">
        <f>+DZ245</f>
        <v/>
      </c>
      <c r="EB252" s="161">
        <f>+EA245</f>
        <v/>
      </c>
      <c r="EC252" s="161">
        <f>+EB245</f>
        <v/>
      </c>
      <c r="ED252" s="161">
        <f>+EC245</f>
        <v/>
      </c>
    </row>
    <row r="253">
      <c r="AL253" s="161">
        <f>+IF(ISERROR(PV(#REF!,#REF!,,#REF!)),0,(PV(#REF!,#REF!,,#REF!)))</f>
        <v/>
      </c>
      <c r="AM253" s="161">
        <f>+IF(ISERROR(PV(#REF!,#REF!,,#REF!)),0,(PV(#REF!,#REF!,,#REF!)))</f>
        <v/>
      </c>
      <c r="CT253" s="161">
        <f>+CS246</f>
        <v/>
      </c>
      <c r="CU253" s="161">
        <f>+CT246</f>
        <v/>
      </c>
      <c r="CV253" s="161">
        <f>+CU246</f>
        <v/>
      </c>
      <c r="CW253" s="161">
        <f>+CV246</f>
        <v/>
      </c>
      <c r="CX253" s="161">
        <f>+CW246</f>
        <v/>
      </c>
      <c r="CY253" s="161">
        <f>+CX246</f>
        <v/>
      </c>
      <c r="CZ253" s="161">
        <f>+CY246</f>
        <v/>
      </c>
      <c r="DA253" s="161">
        <f>+CZ246</f>
        <v/>
      </c>
      <c r="DB253" s="161">
        <f>+DA246</f>
        <v/>
      </c>
      <c r="DC253" s="161">
        <f>+DB246</f>
        <v/>
      </c>
      <c r="DD253" s="161">
        <f>+DC246</f>
        <v/>
      </c>
      <c r="DE253" s="161">
        <f>+DD246</f>
        <v/>
      </c>
      <c r="DF253" s="161">
        <f>+DE246</f>
        <v/>
      </c>
      <c r="DG253" s="161">
        <f>+DF246</f>
        <v/>
      </c>
      <c r="DH253" s="161">
        <f>+DG246</f>
        <v/>
      </c>
      <c r="DI253" s="161">
        <f>+DH246</f>
        <v/>
      </c>
      <c r="DJ253" s="161">
        <f>+DI246</f>
        <v/>
      </c>
      <c r="DK253" s="161">
        <f>+DJ246</f>
        <v/>
      </c>
      <c r="DL253" s="161">
        <f>+DK246</f>
        <v/>
      </c>
      <c r="DM253" s="161">
        <f>+DL246</f>
        <v/>
      </c>
      <c r="DN253" s="161">
        <f>+DM246</f>
        <v/>
      </c>
      <c r="DO253" s="161">
        <f>+DN246</f>
        <v/>
      </c>
      <c r="DP253" s="161">
        <f>+DO246</f>
        <v/>
      </c>
      <c r="DQ253" s="161">
        <f>+DP246</f>
        <v/>
      </c>
      <c r="DR253" s="161">
        <f>+DQ246</f>
        <v/>
      </c>
      <c r="DS253" s="161">
        <f>+DR246</f>
        <v/>
      </c>
      <c r="DT253" s="161">
        <f>+DS246</f>
        <v/>
      </c>
      <c r="DU253" s="161">
        <f>+DT246</f>
        <v/>
      </c>
      <c r="DV253" s="161">
        <f>+DU246</f>
        <v/>
      </c>
      <c r="DW253" s="161">
        <f>+DV246</f>
        <v/>
      </c>
      <c r="DX253" s="161">
        <f>+DW246</f>
        <v/>
      </c>
      <c r="DY253" s="161">
        <f>+DX246</f>
        <v/>
      </c>
      <c r="DZ253" s="161">
        <f>+DY246</f>
        <v/>
      </c>
      <c r="EA253" s="161">
        <f>+DZ246</f>
        <v/>
      </c>
      <c r="EB253" s="161">
        <f>+EA246</f>
        <v/>
      </c>
      <c r="EC253" s="161">
        <f>+EB246</f>
        <v/>
      </c>
      <c r="ED253" s="161">
        <f>+EC246</f>
        <v/>
      </c>
    </row>
    <row r="254" ht="13.5" customHeight="1" thickBot="1">
      <c r="AL254" s="161">
        <f>+IF(ISERROR(PV(#REF!,#REF!,,#REF!)),0,(PV(#REF!,#REF!,,#REF!)))</f>
        <v/>
      </c>
      <c r="AM254" s="161">
        <f>+IF(ISERROR(PV(#REF!,#REF!,,#REF!)),0,(PV(#REF!,#REF!,,#REF!)))</f>
        <v/>
      </c>
      <c r="CT254" s="192">
        <f>+CS247</f>
        <v/>
      </c>
      <c r="CU254" s="192">
        <f>+CT247</f>
        <v/>
      </c>
      <c r="CV254" s="192">
        <f>+CU247</f>
        <v/>
      </c>
      <c r="CW254" s="192">
        <f>+CV247</f>
        <v/>
      </c>
      <c r="CX254" s="192">
        <f>+CW247</f>
        <v/>
      </c>
      <c r="CY254" s="192">
        <f>+CX247</f>
        <v/>
      </c>
      <c r="CZ254" s="192">
        <f>+CY247</f>
        <v/>
      </c>
      <c r="DA254" s="192">
        <f>+CZ247</f>
        <v/>
      </c>
      <c r="DB254" s="192">
        <f>+DA247</f>
        <v/>
      </c>
      <c r="DC254" s="192">
        <f>+DB247</f>
        <v/>
      </c>
      <c r="DD254" s="192">
        <f>+DC247</f>
        <v/>
      </c>
      <c r="DE254" s="192">
        <f>+DD247</f>
        <v/>
      </c>
      <c r="DF254" s="192">
        <f>+DE247</f>
        <v/>
      </c>
      <c r="DG254" s="192">
        <f>+DF247</f>
        <v/>
      </c>
      <c r="DH254" s="192">
        <f>+DG247</f>
        <v/>
      </c>
      <c r="DI254" s="192">
        <f>+DH247</f>
        <v/>
      </c>
      <c r="DJ254" s="192">
        <f>+DI247</f>
        <v/>
      </c>
      <c r="DK254" s="192">
        <f>+DJ247</f>
        <v/>
      </c>
      <c r="DL254" s="192">
        <f>+DK247</f>
        <v/>
      </c>
      <c r="DM254" s="192">
        <f>+DL247</f>
        <v/>
      </c>
      <c r="DN254" s="192">
        <f>+DM247</f>
        <v/>
      </c>
      <c r="DO254" s="192">
        <f>+DN247</f>
        <v/>
      </c>
      <c r="DP254" s="192">
        <f>+DO247</f>
        <v/>
      </c>
      <c r="DQ254" s="192">
        <f>+DP247</f>
        <v/>
      </c>
      <c r="DR254" s="192">
        <f>+DQ247</f>
        <v/>
      </c>
      <c r="DS254" s="192">
        <f>+DR247</f>
        <v/>
      </c>
      <c r="DT254" s="192">
        <f>+DS247</f>
        <v/>
      </c>
      <c r="DU254" s="192">
        <f>+DT247</f>
        <v/>
      </c>
      <c r="DV254" s="192">
        <f>+DU247</f>
        <v/>
      </c>
      <c r="DW254" s="192">
        <f>+DV247</f>
        <v/>
      </c>
      <c r="DX254" s="192">
        <f>+DW247</f>
        <v/>
      </c>
      <c r="DY254" s="192">
        <f>+DX247</f>
        <v/>
      </c>
      <c r="DZ254" s="192">
        <f>+DY247</f>
        <v/>
      </c>
      <c r="EA254" s="192">
        <f>+DZ247</f>
        <v/>
      </c>
      <c r="EB254" s="192">
        <f>+EA247</f>
        <v/>
      </c>
      <c r="EC254" s="192">
        <f>+EB247</f>
        <v/>
      </c>
      <c r="ED254" s="192">
        <f>+EC247</f>
        <v/>
      </c>
    </row>
    <row r="255" ht="13.5" customHeight="1" thickTop="1">
      <c r="AL255" s="161">
        <f>+IF(ISERROR(PV(#REF!,#REF!,,#REF!)),0,(PV(#REF!,#REF!,,#REF!)))</f>
        <v/>
      </c>
      <c r="AM255" s="161">
        <f>+IF(ISERROR(PV(#REF!,#REF!,,#REF!)),0,(PV(#REF!,#REF!,,#REF!)))</f>
        <v/>
      </c>
      <c r="CT255" s="161">
        <f>+CS248</f>
        <v/>
      </c>
      <c r="CU255" s="161">
        <f>+CT248</f>
        <v/>
      </c>
      <c r="CV255" s="161">
        <f>+CU248</f>
        <v/>
      </c>
      <c r="CW255" s="161">
        <f>+CV248</f>
        <v/>
      </c>
      <c r="CX255" s="161">
        <f>+CW248</f>
        <v/>
      </c>
      <c r="CY255" s="161">
        <f>+CX248</f>
        <v/>
      </c>
      <c r="CZ255" s="161">
        <f>+CY248</f>
        <v/>
      </c>
      <c r="DA255" s="161">
        <f>+CZ248</f>
        <v/>
      </c>
      <c r="DB255" s="161">
        <f>+DA248</f>
        <v/>
      </c>
      <c r="DC255" s="161">
        <f>+DB248</f>
        <v/>
      </c>
      <c r="DD255" s="161">
        <f>+DC248</f>
        <v/>
      </c>
      <c r="DE255" s="161">
        <f>+DD248</f>
        <v/>
      </c>
      <c r="DF255" s="161">
        <f>+DE248</f>
        <v/>
      </c>
      <c r="DG255" s="161">
        <f>+DF248</f>
        <v/>
      </c>
      <c r="DH255" s="161">
        <f>+DG248</f>
        <v/>
      </c>
      <c r="DI255" s="161">
        <f>+DH248</f>
        <v/>
      </c>
      <c r="DJ255" s="161">
        <f>+DI248</f>
        <v/>
      </c>
      <c r="DK255" s="161">
        <f>+DJ248</f>
        <v/>
      </c>
      <c r="DL255" s="161">
        <f>+DK248</f>
        <v/>
      </c>
      <c r="DM255" s="161">
        <f>+DL248</f>
        <v/>
      </c>
      <c r="DN255" s="161">
        <f>+DM248</f>
        <v/>
      </c>
      <c r="DO255" s="161">
        <f>+DN248</f>
        <v/>
      </c>
      <c r="DP255" s="161">
        <f>+DO248</f>
        <v/>
      </c>
      <c r="DQ255" s="161">
        <f>+DP248</f>
        <v/>
      </c>
      <c r="DR255" s="161">
        <f>+DQ248</f>
        <v/>
      </c>
      <c r="DS255" s="161">
        <f>+DR248</f>
        <v/>
      </c>
      <c r="DT255" s="161">
        <f>+DS248</f>
        <v/>
      </c>
      <c r="DU255" s="161">
        <f>+DT248</f>
        <v/>
      </c>
      <c r="DV255" s="161">
        <f>+DU248</f>
        <v/>
      </c>
      <c r="DW255" s="161">
        <f>+DV248</f>
        <v/>
      </c>
      <c r="DX255" s="161">
        <f>+DW248</f>
        <v/>
      </c>
      <c r="DY255" s="161">
        <f>+DX248</f>
        <v/>
      </c>
      <c r="DZ255" s="161">
        <f>+DY248</f>
        <v/>
      </c>
      <c r="EA255" s="161">
        <f>+DZ248</f>
        <v/>
      </c>
      <c r="EB255" s="161">
        <f>+EA248</f>
        <v/>
      </c>
      <c r="EC255" s="161">
        <f>+EB248</f>
        <v/>
      </c>
      <c r="ED255" s="161">
        <f>+EC248</f>
        <v/>
      </c>
    </row>
    <row r="256" ht="13.5" customHeight="1" thickBot="1">
      <c r="AL256" s="161">
        <f>+IF(ISERROR(PV(#REF!,#REF!,,#REF!)),0,(PV(#REF!,#REF!,,#REF!)))</f>
        <v/>
      </c>
      <c r="AM256" s="161">
        <f>+IF(ISERROR(PV(#REF!,#REF!,,#REF!)),0,(PV(#REF!,#REF!,,#REF!)))</f>
        <v/>
      </c>
      <c r="CS256" s="1564" t="n">
        <v>16</v>
      </c>
      <c r="CT256" s="192">
        <f>+CS249</f>
        <v/>
      </c>
      <c r="CU256" s="192">
        <f>+CT249</f>
        <v/>
      </c>
      <c r="CV256" s="192">
        <f>+CU249</f>
        <v/>
      </c>
      <c r="CW256" s="192">
        <f>+CV249</f>
        <v/>
      </c>
      <c r="CX256" s="192">
        <f>+CW249</f>
        <v/>
      </c>
      <c r="CY256" s="192">
        <f>+CX249</f>
        <v/>
      </c>
      <c r="CZ256" s="192">
        <f>+CY249</f>
        <v/>
      </c>
      <c r="DA256" s="192">
        <f>+CZ249</f>
        <v/>
      </c>
      <c r="DB256" s="192">
        <f>+DA249</f>
        <v/>
      </c>
      <c r="DC256" s="192">
        <f>+DB249</f>
        <v/>
      </c>
      <c r="DD256" s="192">
        <f>+DC249</f>
        <v/>
      </c>
      <c r="DE256" s="192">
        <f>+DD249</f>
        <v/>
      </c>
      <c r="DF256" s="192">
        <f>+DE249</f>
        <v/>
      </c>
      <c r="DG256" s="192">
        <f>+DF249</f>
        <v/>
      </c>
      <c r="DH256" s="192">
        <f>+DG249</f>
        <v/>
      </c>
      <c r="DI256" s="192">
        <f>+DH249</f>
        <v/>
      </c>
      <c r="DJ256" s="192">
        <f>+DI249</f>
        <v/>
      </c>
      <c r="DK256" s="192">
        <f>+DJ249</f>
        <v/>
      </c>
      <c r="DL256" s="192">
        <f>+DK249</f>
        <v/>
      </c>
      <c r="DM256" s="192">
        <f>+DL249</f>
        <v/>
      </c>
      <c r="DN256" s="192">
        <f>+DM249</f>
        <v/>
      </c>
      <c r="DO256" s="192">
        <f>+DN249</f>
        <v/>
      </c>
      <c r="DP256" s="192">
        <f>+DO249</f>
        <v/>
      </c>
      <c r="DQ256" s="192">
        <f>+DP249</f>
        <v/>
      </c>
      <c r="DR256" s="192">
        <f>+DQ249</f>
        <v/>
      </c>
      <c r="DS256" s="192">
        <f>+DR249</f>
        <v/>
      </c>
      <c r="DT256" s="192">
        <f>+DS249</f>
        <v/>
      </c>
      <c r="DU256" s="192">
        <f>+DT249</f>
        <v/>
      </c>
      <c r="DV256" s="192">
        <f>+DU249</f>
        <v/>
      </c>
      <c r="DW256" s="192">
        <f>+DV249</f>
        <v/>
      </c>
      <c r="DX256" s="192">
        <f>+DW249</f>
        <v/>
      </c>
      <c r="DY256" s="192">
        <f>+DX249</f>
        <v/>
      </c>
      <c r="DZ256" s="192">
        <f>+DY249</f>
        <v/>
      </c>
      <c r="EA256" s="192">
        <f>+DZ249</f>
        <v/>
      </c>
      <c r="EB256" s="192">
        <f>+EA249</f>
        <v/>
      </c>
      <c r="EC256" s="192">
        <f>+EB249</f>
        <v/>
      </c>
      <c r="ED256" s="192">
        <f>+EC249</f>
        <v/>
      </c>
    </row>
    <row r="257" ht="13.5" customHeight="1" thickTop="1">
      <c r="AL257" s="161">
        <f>+IF(ISERROR(PV(#REF!,#REF!,,#REF!)),0,(PV(#REF!,#REF!,,#REF!)))</f>
        <v/>
      </c>
      <c r="AM257" s="161">
        <f>+IF(ISERROR(PV(#REF!,#REF!,,#REF!)),0,(PV(#REF!,#REF!,,#REF!)))</f>
        <v/>
      </c>
      <c r="CT257" s="161">
        <f>+CS250</f>
        <v/>
      </c>
      <c r="CU257" s="161">
        <f>+CT250</f>
        <v/>
      </c>
      <c r="CV257" s="161">
        <f>+CU250</f>
        <v/>
      </c>
      <c r="CW257" s="161">
        <f>+CV250</f>
        <v/>
      </c>
      <c r="CX257" s="161">
        <f>+CW250</f>
        <v/>
      </c>
      <c r="CY257" s="161">
        <f>+CX250</f>
        <v/>
      </c>
      <c r="CZ257" s="161">
        <f>+CY250</f>
        <v/>
      </c>
      <c r="DA257" s="161">
        <f>+CZ250</f>
        <v/>
      </c>
      <c r="DB257" s="161">
        <f>+DA250</f>
        <v/>
      </c>
      <c r="DC257" s="161">
        <f>+DB250</f>
        <v/>
      </c>
      <c r="DD257" s="161">
        <f>+DC250</f>
        <v/>
      </c>
      <c r="DE257" s="161">
        <f>+DD250</f>
        <v/>
      </c>
      <c r="DF257" s="161">
        <f>+DE250</f>
        <v/>
      </c>
      <c r="DG257" s="161">
        <f>+DF250</f>
        <v/>
      </c>
      <c r="DH257" s="161">
        <f>+DG250</f>
        <v/>
      </c>
      <c r="DI257" s="161">
        <f>+DH250</f>
        <v/>
      </c>
      <c r="DJ257" s="161">
        <f>+DI250</f>
        <v/>
      </c>
      <c r="DK257" s="161">
        <f>+DJ250</f>
        <v/>
      </c>
      <c r="DL257" s="161">
        <f>+DK250</f>
        <v/>
      </c>
      <c r="DM257" s="161">
        <f>+DL250</f>
        <v/>
      </c>
      <c r="DN257" s="161">
        <f>+DM250</f>
        <v/>
      </c>
      <c r="DO257" s="161">
        <f>+DN250</f>
        <v/>
      </c>
      <c r="DP257" s="161">
        <f>+DO250</f>
        <v/>
      </c>
      <c r="DQ257" s="161">
        <f>+DP250</f>
        <v/>
      </c>
      <c r="DR257" s="161">
        <f>+DQ250</f>
        <v/>
      </c>
      <c r="DS257" s="161">
        <f>+DR250</f>
        <v/>
      </c>
      <c r="DT257" s="161">
        <f>+DS250</f>
        <v/>
      </c>
      <c r="DU257" s="161">
        <f>+DT250</f>
        <v/>
      </c>
      <c r="DV257" s="161">
        <f>+DU250</f>
        <v/>
      </c>
      <c r="DW257" s="161">
        <f>+DV250</f>
        <v/>
      </c>
      <c r="DX257" s="161">
        <f>+DW250</f>
        <v/>
      </c>
      <c r="DY257" s="161">
        <f>+DX250</f>
        <v/>
      </c>
      <c r="DZ257" s="161">
        <f>+DY250</f>
        <v/>
      </c>
      <c r="EA257" s="161">
        <f>+DZ250</f>
        <v/>
      </c>
      <c r="EB257" s="161">
        <f>+EA250</f>
        <v/>
      </c>
      <c r="EC257" s="161">
        <f>+EB250</f>
        <v/>
      </c>
      <c r="ED257" s="161">
        <f>+EC250</f>
        <v/>
      </c>
    </row>
    <row r="258">
      <c r="AL258" s="161">
        <f>+IF(ISERROR(PV(#REF!,#REF!,,#REF!)),0,(PV(#REF!,#REF!,,#REF!)))</f>
        <v/>
      </c>
      <c r="AM258" s="161">
        <f>+IF(ISERROR(PV(#REF!,#REF!,,#REF!)),0,(PV(#REF!,#REF!,,#REF!)))</f>
        <v/>
      </c>
    </row>
    <row r="259">
      <c r="AL259" s="161">
        <f>+IF(ISERROR(PV(#REF!,#REF!,,#REF!)),0,(PV(#REF!,#REF!,,#REF!)))</f>
        <v/>
      </c>
      <c r="AM259" s="161">
        <f>+IF(ISERROR(PV(#REF!,#REF!,,#REF!)),0,(PV(#REF!,#REF!,,#REF!)))</f>
        <v/>
      </c>
      <c r="CU259" s="161">
        <f>+CT252</f>
        <v/>
      </c>
      <c r="CV259" s="161">
        <f>+CU252</f>
        <v/>
      </c>
      <c r="CW259" s="161">
        <f>+CV252</f>
        <v/>
      </c>
      <c r="CX259" s="161">
        <f>+CW252</f>
        <v/>
      </c>
      <c r="CY259" s="161">
        <f>+CX252</f>
        <v/>
      </c>
      <c r="CZ259" s="161">
        <f>+CY252</f>
        <v/>
      </c>
      <c r="DA259" s="161">
        <f>+CZ252</f>
        <v/>
      </c>
      <c r="DB259" s="161">
        <f>+DA252</f>
        <v/>
      </c>
      <c r="DC259" s="161">
        <f>+DB252</f>
        <v/>
      </c>
      <c r="DD259" s="161">
        <f>+DC252</f>
        <v/>
      </c>
      <c r="DE259" s="161">
        <f>+DD252</f>
        <v/>
      </c>
      <c r="DF259" s="161">
        <f>+DE252</f>
        <v/>
      </c>
      <c r="DG259" s="161">
        <f>+DF252</f>
        <v/>
      </c>
      <c r="DH259" s="161">
        <f>+DG252</f>
        <v/>
      </c>
      <c r="DI259" s="161">
        <f>+DH252</f>
        <v/>
      </c>
      <c r="DJ259" s="161">
        <f>+DI252</f>
        <v/>
      </c>
      <c r="DK259" s="161">
        <f>+DJ252</f>
        <v/>
      </c>
      <c r="DL259" s="161">
        <f>+DK252</f>
        <v/>
      </c>
      <c r="DM259" s="161">
        <f>+DL252</f>
        <v/>
      </c>
      <c r="DN259" s="161">
        <f>+DM252</f>
        <v/>
      </c>
      <c r="DO259" s="161">
        <f>+DN252</f>
        <v/>
      </c>
      <c r="DP259" s="161">
        <f>+DO252</f>
        <v/>
      </c>
      <c r="DQ259" s="161">
        <f>+DP252</f>
        <v/>
      </c>
      <c r="DR259" s="161">
        <f>+DQ252</f>
        <v/>
      </c>
      <c r="DS259" s="161">
        <f>+DR252</f>
        <v/>
      </c>
      <c r="DT259" s="161">
        <f>+DS252</f>
        <v/>
      </c>
      <c r="DU259" s="161">
        <f>+DT252</f>
        <v/>
      </c>
      <c r="DV259" s="161">
        <f>+DU252</f>
        <v/>
      </c>
      <c r="DW259" s="161">
        <f>+DV252</f>
        <v/>
      </c>
      <c r="DX259" s="161">
        <f>+DW252</f>
        <v/>
      </c>
      <c r="DY259" s="161">
        <f>+DX252</f>
        <v/>
      </c>
      <c r="DZ259" s="161">
        <f>+DY252</f>
        <v/>
      </c>
      <c r="EA259" s="161">
        <f>+DZ252</f>
        <v/>
      </c>
      <c r="EB259" s="161">
        <f>+EA252</f>
        <v/>
      </c>
      <c r="EC259" s="161">
        <f>+EB252</f>
        <v/>
      </c>
      <c r="ED259" s="161">
        <f>+EC252</f>
        <v/>
      </c>
      <c r="EE259" s="161">
        <f>+ED252</f>
        <v/>
      </c>
    </row>
    <row r="260">
      <c r="AL260" s="161">
        <f>+IF(ISERROR(PV(#REF!,#REF!,,#REF!)),0,(PV(#REF!,#REF!,,#REF!)))</f>
        <v/>
      </c>
      <c r="AM260" s="161">
        <f>+IF(ISERROR(PV(#REF!,#REF!,,#REF!)),0,(PV(#REF!,#REF!,,#REF!)))</f>
        <v/>
      </c>
      <c r="CU260" s="161">
        <f>+CT253</f>
        <v/>
      </c>
      <c r="CV260" s="161">
        <f>+CU253</f>
        <v/>
      </c>
      <c r="CW260" s="161">
        <f>+CV253</f>
        <v/>
      </c>
      <c r="CX260" s="161">
        <f>+CW253</f>
        <v/>
      </c>
      <c r="CY260" s="161">
        <f>+CX253</f>
        <v/>
      </c>
      <c r="CZ260" s="161">
        <f>+CY253</f>
        <v/>
      </c>
      <c r="DA260" s="161">
        <f>+CZ253</f>
        <v/>
      </c>
      <c r="DB260" s="161">
        <f>+DA253</f>
        <v/>
      </c>
      <c r="DC260" s="161">
        <f>+DB253</f>
        <v/>
      </c>
      <c r="DD260" s="161">
        <f>+DC253</f>
        <v/>
      </c>
      <c r="DE260" s="161">
        <f>+DD253</f>
        <v/>
      </c>
      <c r="DF260" s="161">
        <f>+DE253</f>
        <v/>
      </c>
      <c r="DG260" s="161">
        <f>+DF253</f>
        <v/>
      </c>
      <c r="DH260" s="161">
        <f>+DG253</f>
        <v/>
      </c>
      <c r="DI260" s="161">
        <f>+DH253</f>
        <v/>
      </c>
      <c r="DJ260" s="161">
        <f>+DI253</f>
        <v/>
      </c>
      <c r="DK260" s="161">
        <f>+DJ253</f>
        <v/>
      </c>
      <c r="DL260" s="161">
        <f>+DK253</f>
        <v/>
      </c>
      <c r="DM260" s="161">
        <f>+DL253</f>
        <v/>
      </c>
      <c r="DN260" s="161">
        <f>+DM253</f>
        <v/>
      </c>
      <c r="DO260" s="161">
        <f>+DN253</f>
        <v/>
      </c>
      <c r="DP260" s="161">
        <f>+DO253</f>
        <v/>
      </c>
      <c r="DQ260" s="161">
        <f>+DP253</f>
        <v/>
      </c>
      <c r="DR260" s="161">
        <f>+DQ253</f>
        <v/>
      </c>
      <c r="DS260" s="161">
        <f>+DR253</f>
        <v/>
      </c>
      <c r="DT260" s="161">
        <f>+DS253</f>
        <v/>
      </c>
      <c r="DU260" s="161">
        <f>+DT253</f>
        <v/>
      </c>
      <c r="DV260" s="161">
        <f>+DU253</f>
        <v/>
      </c>
      <c r="DW260" s="161">
        <f>+DV253</f>
        <v/>
      </c>
      <c r="DX260" s="161">
        <f>+DW253</f>
        <v/>
      </c>
      <c r="DY260" s="161">
        <f>+DX253</f>
        <v/>
      </c>
      <c r="DZ260" s="161">
        <f>+DY253</f>
        <v/>
      </c>
      <c r="EA260" s="161">
        <f>+DZ253</f>
        <v/>
      </c>
      <c r="EB260" s="161">
        <f>+EA253</f>
        <v/>
      </c>
      <c r="EC260" s="161">
        <f>+EB253</f>
        <v/>
      </c>
      <c r="ED260" s="161">
        <f>+EC253</f>
        <v/>
      </c>
      <c r="EE260" s="161">
        <f>+ED253</f>
        <v/>
      </c>
    </row>
    <row r="261" ht="13.5" customHeight="1" thickBot="1">
      <c r="AL261" s="161">
        <f>+IF(ISERROR(PV(#REF!,#REF!,,#REF!)),0,(PV(#REF!,#REF!,,#REF!)))</f>
        <v/>
      </c>
      <c r="AM261" s="161">
        <f>+IF(ISERROR(PV(#REF!,#REF!,,#REF!)),0,(PV(#REF!,#REF!,,#REF!)))</f>
        <v/>
      </c>
      <c r="CU261" s="192">
        <f>+CT254</f>
        <v/>
      </c>
      <c r="CV261" s="192">
        <f>+CU254</f>
        <v/>
      </c>
      <c r="CW261" s="192">
        <f>+CV254</f>
        <v/>
      </c>
      <c r="CX261" s="192">
        <f>+CW254</f>
        <v/>
      </c>
      <c r="CY261" s="192">
        <f>+CX254</f>
        <v/>
      </c>
      <c r="CZ261" s="192">
        <f>+CY254</f>
        <v/>
      </c>
      <c r="DA261" s="192">
        <f>+CZ254</f>
        <v/>
      </c>
      <c r="DB261" s="192">
        <f>+DA254</f>
        <v/>
      </c>
      <c r="DC261" s="192">
        <f>+DB254</f>
        <v/>
      </c>
      <c r="DD261" s="192">
        <f>+DC254</f>
        <v/>
      </c>
      <c r="DE261" s="192">
        <f>+DD254</f>
        <v/>
      </c>
      <c r="DF261" s="192">
        <f>+DE254</f>
        <v/>
      </c>
      <c r="DG261" s="192">
        <f>+DF254</f>
        <v/>
      </c>
      <c r="DH261" s="192">
        <f>+DG254</f>
        <v/>
      </c>
      <c r="DI261" s="192">
        <f>+DH254</f>
        <v/>
      </c>
      <c r="DJ261" s="192">
        <f>+DI254</f>
        <v/>
      </c>
      <c r="DK261" s="192">
        <f>+DJ254</f>
        <v/>
      </c>
      <c r="DL261" s="192">
        <f>+DK254</f>
        <v/>
      </c>
      <c r="DM261" s="192">
        <f>+DL254</f>
        <v/>
      </c>
      <c r="DN261" s="192">
        <f>+DM254</f>
        <v/>
      </c>
      <c r="DO261" s="192">
        <f>+DN254</f>
        <v/>
      </c>
      <c r="DP261" s="192">
        <f>+DO254</f>
        <v/>
      </c>
      <c r="DQ261" s="192">
        <f>+DP254</f>
        <v/>
      </c>
      <c r="DR261" s="192">
        <f>+DQ254</f>
        <v/>
      </c>
      <c r="DS261" s="192">
        <f>+DR254</f>
        <v/>
      </c>
      <c r="DT261" s="192">
        <f>+DS254</f>
        <v/>
      </c>
      <c r="DU261" s="192">
        <f>+DT254</f>
        <v/>
      </c>
      <c r="DV261" s="192">
        <f>+DU254</f>
        <v/>
      </c>
      <c r="DW261" s="192">
        <f>+DV254</f>
        <v/>
      </c>
      <c r="DX261" s="192">
        <f>+DW254</f>
        <v/>
      </c>
      <c r="DY261" s="192">
        <f>+DX254</f>
        <v/>
      </c>
      <c r="DZ261" s="192">
        <f>+DY254</f>
        <v/>
      </c>
      <c r="EA261" s="192">
        <f>+DZ254</f>
        <v/>
      </c>
      <c r="EB261" s="192">
        <f>+EA254</f>
        <v/>
      </c>
      <c r="EC261" s="192">
        <f>+EB254</f>
        <v/>
      </c>
      <c r="ED261" s="192">
        <f>+EC254</f>
        <v/>
      </c>
      <c r="EE261" s="192">
        <f>+ED254</f>
        <v/>
      </c>
    </row>
    <row r="262" ht="13.5" customHeight="1" thickTop="1">
      <c r="AL262" s="161">
        <f>+IF(ISERROR(PV(#REF!,#REF!,,#REF!)),0,(PV(#REF!,#REF!,,#REF!)))</f>
        <v/>
      </c>
      <c r="AM262" s="161">
        <f>+IF(ISERROR(PV(#REF!,#REF!,,#REF!)),0,(PV(#REF!,#REF!,,#REF!)))</f>
        <v/>
      </c>
      <c r="CU262" s="161">
        <f>+CT255</f>
        <v/>
      </c>
      <c r="CV262" s="161">
        <f>+CU255</f>
        <v/>
      </c>
      <c r="CW262" s="161">
        <f>+CV255</f>
        <v/>
      </c>
      <c r="CX262" s="161">
        <f>+CW255</f>
        <v/>
      </c>
      <c r="CY262" s="161">
        <f>+CX255</f>
        <v/>
      </c>
      <c r="CZ262" s="161">
        <f>+CY255</f>
        <v/>
      </c>
      <c r="DA262" s="161">
        <f>+CZ255</f>
        <v/>
      </c>
      <c r="DB262" s="161">
        <f>+DA255</f>
        <v/>
      </c>
      <c r="DC262" s="161">
        <f>+DB255</f>
        <v/>
      </c>
      <c r="DD262" s="161">
        <f>+DC255</f>
        <v/>
      </c>
      <c r="DE262" s="161">
        <f>+DD255</f>
        <v/>
      </c>
      <c r="DF262" s="161">
        <f>+DE255</f>
        <v/>
      </c>
      <c r="DG262" s="161">
        <f>+DF255</f>
        <v/>
      </c>
      <c r="DH262" s="161">
        <f>+DG255</f>
        <v/>
      </c>
      <c r="DI262" s="161">
        <f>+DH255</f>
        <v/>
      </c>
      <c r="DJ262" s="161">
        <f>+DI255</f>
        <v/>
      </c>
      <c r="DK262" s="161">
        <f>+DJ255</f>
        <v/>
      </c>
      <c r="DL262" s="161">
        <f>+DK255</f>
        <v/>
      </c>
      <c r="DM262" s="161">
        <f>+DL255</f>
        <v/>
      </c>
      <c r="DN262" s="161">
        <f>+DM255</f>
        <v/>
      </c>
      <c r="DO262" s="161">
        <f>+DN255</f>
        <v/>
      </c>
      <c r="DP262" s="161">
        <f>+DO255</f>
        <v/>
      </c>
      <c r="DQ262" s="161">
        <f>+DP255</f>
        <v/>
      </c>
      <c r="DR262" s="161">
        <f>+DQ255</f>
        <v/>
      </c>
      <c r="DS262" s="161">
        <f>+DR255</f>
        <v/>
      </c>
      <c r="DT262" s="161">
        <f>+DS255</f>
        <v/>
      </c>
      <c r="DU262" s="161">
        <f>+DT255</f>
        <v/>
      </c>
      <c r="DV262" s="161">
        <f>+DU255</f>
        <v/>
      </c>
      <c r="DW262" s="161">
        <f>+DV255</f>
        <v/>
      </c>
      <c r="DX262" s="161">
        <f>+DW255</f>
        <v/>
      </c>
      <c r="DY262" s="161">
        <f>+DX255</f>
        <v/>
      </c>
      <c r="DZ262" s="161">
        <f>+DY255</f>
        <v/>
      </c>
      <c r="EA262" s="161">
        <f>+DZ255</f>
        <v/>
      </c>
      <c r="EB262" s="161">
        <f>+EA255</f>
        <v/>
      </c>
      <c r="EC262" s="161">
        <f>+EB255</f>
        <v/>
      </c>
      <c r="ED262" s="161">
        <f>+EC255</f>
        <v/>
      </c>
      <c r="EE262" s="161">
        <f>+ED255</f>
        <v/>
      </c>
    </row>
    <row r="263" ht="13.5" customHeight="1" thickBot="1">
      <c r="AL263" s="161">
        <f>+IF(ISERROR(PV(#REF!,#REF!,,#REF!)),0,(PV(#REF!,#REF!,,#REF!)))</f>
        <v/>
      </c>
      <c r="AM263" s="161">
        <f>+IF(ISERROR(PV(#REF!,#REF!,,#REF!)),0,(PV(#REF!,#REF!,,#REF!)))</f>
        <v/>
      </c>
      <c r="CT263" s="1564" t="n">
        <v>17</v>
      </c>
      <c r="CU263" s="192">
        <f>+CT256</f>
        <v/>
      </c>
      <c r="CV263" s="192">
        <f>+CU256</f>
        <v/>
      </c>
      <c r="CW263" s="192">
        <f>+CV256</f>
        <v/>
      </c>
      <c r="CX263" s="192">
        <f>+CW256</f>
        <v/>
      </c>
      <c r="CY263" s="192">
        <f>+CX256</f>
        <v/>
      </c>
      <c r="CZ263" s="192">
        <f>+CY256</f>
        <v/>
      </c>
      <c r="DA263" s="192">
        <f>+CZ256</f>
        <v/>
      </c>
      <c r="DB263" s="192">
        <f>+DA256</f>
        <v/>
      </c>
      <c r="DC263" s="192">
        <f>+DB256</f>
        <v/>
      </c>
      <c r="DD263" s="192">
        <f>+DC256</f>
        <v/>
      </c>
      <c r="DE263" s="192">
        <f>+DD256</f>
        <v/>
      </c>
      <c r="DF263" s="192">
        <f>+DE256</f>
        <v/>
      </c>
      <c r="DG263" s="192">
        <f>+DF256</f>
        <v/>
      </c>
      <c r="DH263" s="192">
        <f>+DG256</f>
        <v/>
      </c>
      <c r="DI263" s="192">
        <f>+DH256</f>
        <v/>
      </c>
      <c r="DJ263" s="192">
        <f>+DI256</f>
        <v/>
      </c>
      <c r="DK263" s="192">
        <f>+DJ256</f>
        <v/>
      </c>
      <c r="DL263" s="192">
        <f>+DK256</f>
        <v/>
      </c>
      <c r="DM263" s="192">
        <f>+DL256</f>
        <v/>
      </c>
      <c r="DN263" s="192">
        <f>+DM256</f>
        <v/>
      </c>
      <c r="DO263" s="192">
        <f>+DN256</f>
        <v/>
      </c>
      <c r="DP263" s="192">
        <f>+DO256</f>
        <v/>
      </c>
      <c r="DQ263" s="192">
        <f>+DP256</f>
        <v/>
      </c>
      <c r="DR263" s="192">
        <f>+DQ256</f>
        <v/>
      </c>
      <c r="DS263" s="192">
        <f>+DR256</f>
        <v/>
      </c>
      <c r="DT263" s="192">
        <f>+DS256</f>
        <v/>
      </c>
      <c r="DU263" s="192">
        <f>+DT256</f>
        <v/>
      </c>
      <c r="DV263" s="192">
        <f>+DU256</f>
        <v/>
      </c>
      <c r="DW263" s="192">
        <f>+DV256</f>
        <v/>
      </c>
      <c r="DX263" s="192">
        <f>+DW256</f>
        <v/>
      </c>
      <c r="DY263" s="192">
        <f>+DX256</f>
        <v/>
      </c>
      <c r="DZ263" s="192">
        <f>+DY256</f>
        <v/>
      </c>
      <c r="EA263" s="192">
        <f>+DZ256</f>
        <v/>
      </c>
      <c r="EB263" s="192">
        <f>+EA256</f>
        <v/>
      </c>
      <c r="EC263" s="192">
        <f>+EB256</f>
        <v/>
      </c>
      <c r="ED263" s="192">
        <f>+EC256</f>
        <v/>
      </c>
      <c r="EE263" s="192">
        <f>+ED256</f>
        <v/>
      </c>
    </row>
    <row r="264" ht="13.5" customHeight="1" thickTop="1">
      <c r="AL264" s="161">
        <f>+IF(ISERROR(PV(#REF!,#REF!,,#REF!)),0,(PV(#REF!,#REF!,,#REF!)))</f>
        <v/>
      </c>
      <c r="AM264" s="161">
        <f>+IF(ISERROR(PV(#REF!,#REF!,,#REF!)),0,(PV(#REF!,#REF!,,#REF!)))</f>
        <v/>
      </c>
      <c r="CU264" s="161">
        <f>+CT257</f>
        <v/>
      </c>
      <c r="CV264" s="161">
        <f>+CU257</f>
        <v/>
      </c>
      <c r="CW264" s="161">
        <f>+CV257</f>
        <v/>
      </c>
      <c r="CX264" s="161">
        <f>+CW257</f>
        <v/>
      </c>
      <c r="CY264" s="161">
        <f>+CX257</f>
        <v/>
      </c>
      <c r="CZ264" s="161">
        <f>+CY257</f>
        <v/>
      </c>
      <c r="DA264" s="161">
        <f>+CZ257</f>
        <v/>
      </c>
      <c r="DB264" s="161">
        <f>+DA257</f>
        <v/>
      </c>
      <c r="DC264" s="161">
        <f>+DB257</f>
        <v/>
      </c>
      <c r="DD264" s="161">
        <f>+DC257</f>
        <v/>
      </c>
      <c r="DE264" s="161">
        <f>+DD257</f>
        <v/>
      </c>
      <c r="DF264" s="161">
        <f>+DE257</f>
        <v/>
      </c>
      <c r="DG264" s="161">
        <f>+DF257</f>
        <v/>
      </c>
      <c r="DH264" s="161">
        <f>+DG257</f>
        <v/>
      </c>
      <c r="DI264" s="161">
        <f>+DH257</f>
        <v/>
      </c>
      <c r="DJ264" s="161">
        <f>+DI257</f>
        <v/>
      </c>
      <c r="DK264" s="161">
        <f>+DJ257</f>
        <v/>
      </c>
      <c r="DL264" s="161">
        <f>+DK257</f>
        <v/>
      </c>
      <c r="DM264" s="161">
        <f>+DL257</f>
        <v/>
      </c>
      <c r="DN264" s="161">
        <f>+DM257</f>
        <v/>
      </c>
      <c r="DO264" s="161">
        <f>+DN257</f>
        <v/>
      </c>
      <c r="DP264" s="161">
        <f>+DO257</f>
        <v/>
      </c>
      <c r="DQ264" s="161">
        <f>+DP257</f>
        <v/>
      </c>
      <c r="DR264" s="161">
        <f>+DQ257</f>
        <v/>
      </c>
      <c r="DS264" s="161">
        <f>+DR257</f>
        <v/>
      </c>
      <c r="DT264" s="161">
        <f>+DS257</f>
        <v/>
      </c>
      <c r="DU264" s="161">
        <f>+DT257</f>
        <v/>
      </c>
      <c r="DV264" s="161">
        <f>+DU257</f>
        <v/>
      </c>
      <c r="DW264" s="161">
        <f>+DV257</f>
        <v/>
      </c>
      <c r="DX264" s="161">
        <f>+DW257</f>
        <v/>
      </c>
      <c r="DY264" s="161">
        <f>+DX257</f>
        <v/>
      </c>
      <c r="DZ264" s="161">
        <f>+DY257</f>
        <v/>
      </c>
      <c r="EA264" s="161">
        <f>+DZ257</f>
        <v/>
      </c>
      <c r="EB264" s="161">
        <f>+EA257</f>
        <v/>
      </c>
      <c r="EC264" s="161">
        <f>+EB257</f>
        <v/>
      </c>
      <c r="ED264" s="161">
        <f>+EC257</f>
        <v/>
      </c>
      <c r="EE264" s="161">
        <f>+ED257</f>
        <v/>
      </c>
    </row>
    <row r="265">
      <c r="AL265" s="161">
        <f>+IF(ISERROR(PV(#REF!,#REF!,,#REF!)),0,(PV(#REF!,#REF!,,#REF!)))</f>
        <v/>
      </c>
      <c r="AM265" s="161">
        <f>+IF(ISERROR(PV(#REF!,#REF!,,#REF!)),0,(PV(#REF!,#REF!,,#REF!)))</f>
        <v/>
      </c>
    </row>
    <row r="266">
      <c r="AL266" s="161">
        <f>+IF(ISERROR(PV(#REF!,#REF!,,#REF!)),0,(PV(#REF!,#REF!,,#REF!)))</f>
        <v/>
      </c>
      <c r="AM266" s="161">
        <f>+IF(ISERROR(PV(#REF!,#REF!,,#REF!)),0,(PV(#REF!,#REF!,,#REF!)))</f>
        <v/>
      </c>
      <c r="CV266" s="161">
        <f>+CP226</f>
        <v/>
      </c>
      <c r="CW266" s="161">
        <f>+CQ226</f>
        <v/>
      </c>
      <c r="CX266" s="161">
        <f>+CR226</f>
        <v/>
      </c>
      <c r="CY266" s="161">
        <f>+CS226</f>
        <v/>
      </c>
      <c r="CZ266" s="161">
        <f>+CT226</f>
        <v/>
      </c>
      <c r="DA266" s="161">
        <f>+CU226</f>
        <v/>
      </c>
      <c r="DB266" s="161">
        <f>+CV226</f>
        <v/>
      </c>
      <c r="DC266" s="161">
        <f>+CW226</f>
        <v/>
      </c>
      <c r="DD266" s="161">
        <f>+CX226</f>
        <v/>
      </c>
      <c r="DE266" s="161">
        <f>+CY226</f>
        <v/>
      </c>
      <c r="DF266" s="161">
        <f>+CZ226</f>
        <v/>
      </c>
      <c r="DG266" s="161">
        <f>+DA226</f>
        <v/>
      </c>
      <c r="DH266" s="161">
        <f>+DB226</f>
        <v/>
      </c>
      <c r="DI266" s="161">
        <f>+DC226</f>
        <v/>
      </c>
      <c r="DJ266" s="161">
        <f>+DD226</f>
        <v/>
      </c>
      <c r="DK266" s="161">
        <f>+DE226</f>
        <v/>
      </c>
      <c r="DL266" s="161">
        <f>+DF226</f>
        <v/>
      </c>
      <c r="DM266" s="161">
        <f>+DG226</f>
        <v/>
      </c>
      <c r="DN266" s="161">
        <f>+DH226</f>
        <v/>
      </c>
      <c r="DO266" s="161">
        <f>+DI226</f>
        <v/>
      </c>
      <c r="DP266" s="161">
        <f>+DJ226</f>
        <v/>
      </c>
      <c r="DQ266" s="161">
        <f>+DK226</f>
        <v/>
      </c>
      <c r="DR266" s="161">
        <f>+DL226</f>
        <v/>
      </c>
      <c r="DS266" s="161">
        <f>+DM226</f>
        <v/>
      </c>
      <c r="DT266" s="161">
        <f>+DN226</f>
        <v/>
      </c>
      <c r="DU266" s="161">
        <f>+DO226</f>
        <v/>
      </c>
      <c r="DV266" s="161">
        <f>+DP226</f>
        <v/>
      </c>
      <c r="DW266" s="161">
        <f>+DQ226</f>
        <v/>
      </c>
      <c r="DX266" s="161">
        <f>+DR226</f>
        <v/>
      </c>
      <c r="DY266" s="161">
        <f>+DS226</f>
        <v/>
      </c>
      <c r="DZ266" s="161">
        <f>+DT226</f>
        <v/>
      </c>
      <c r="EA266" s="161">
        <f>+DU226</f>
        <v/>
      </c>
      <c r="EB266" s="161">
        <f>+DV226</f>
        <v/>
      </c>
      <c r="EC266" s="161">
        <f>+DW226</f>
        <v/>
      </c>
      <c r="ED266" s="161">
        <f>+DX226</f>
        <v/>
      </c>
      <c r="EE266" s="161">
        <f>+DY226</f>
        <v/>
      </c>
      <c r="EF266" s="161">
        <f>+DZ226</f>
        <v/>
      </c>
    </row>
    <row r="267">
      <c r="AL267" s="161">
        <f>+IF(ISERROR(PV(#REF!,#REF!,,#REF!)),0,(PV(#REF!,#REF!,,#REF!)))</f>
        <v/>
      </c>
      <c r="AM267" s="161">
        <f>+IF(ISERROR(PV(#REF!,#REF!,,#REF!)),0,(PV(#REF!,#REF!,,#REF!)))</f>
        <v/>
      </c>
      <c r="CV267" s="161">
        <f>+CM227</f>
        <v/>
      </c>
      <c r="CW267" s="161">
        <f>+CN227</f>
        <v/>
      </c>
      <c r="CX267" s="161">
        <f>+CO227</f>
        <v/>
      </c>
      <c r="CY267" s="161">
        <f>+CP227</f>
        <v/>
      </c>
      <c r="CZ267" s="161">
        <f>+CQ227</f>
        <v/>
      </c>
      <c r="DA267" s="161">
        <f>+CR227</f>
        <v/>
      </c>
      <c r="DB267" s="161">
        <f>+CS227</f>
        <v/>
      </c>
      <c r="DC267" s="161">
        <f>+CT227</f>
        <v/>
      </c>
      <c r="DD267" s="161">
        <f>+CU227</f>
        <v/>
      </c>
      <c r="DE267" s="161">
        <f>+CV227</f>
        <v/>
      </c>
      <c r="DF267" s="161">
        <f>+CW227</f>
        <v/>
      </c>
      <c r="DG267" s="161">
        <f>+CX227</f>
        <v/>
      </c>
      <c r="DH267" s="161">
        <f>+CY227</f>
        <v/>
      </c>
      <c r="DI267" s="161">
        <f>+CZ227</f>
        <v/>
      </c>
      <c r="DJ267" s="161">
        <f>+DA227</f>
        <v/>
      </c>
      <c r="DK267" s="161">
        <f>+DB227</f>
        <v/>
      </c>
      <c r="DL267" s="161">
        <f>+DC227</f>
        <v/>
      </c>
      <c r="DM267" s="161">
        <f>+DD227</f>
        <v/>
      </c>
      <c r="DN267" s="161">
        <f>+DE227</f>
        <v/>
      </c>
      <c r="DO267" s="161">
        <f>+DF227</f>
        <v/>
      </c>
      <c r="DP267" s="161">
        <f>+DG227</f>
        <v/>
      </c>
      <c r="DQ267" s="161">
        <f>+DH227</f>
        <v/>
      </c>
      <c r="DR267" s="161">
        <f>+DI227</f>
        <v/>
      </c>
      <c r="DS267" s="161">
        <f>+DJ227</f>
        <v/>
      </c>
      <c r="DT267" s="161">
        <f>+DK227</f>
        <v/>
      </c>
      <c r="DU267" s="161">
        <f>+DL227</f>
        <v/>
      </c>
      <c r="DV267" s="161">
        <f>+DM227</f>
        <v/>
      </c>
      <c r="DW267" s="161">
        <f>+DN227</f>
        <v/>
      </c>
      <c r="DX267" s="161">
        <f>+DO227</f>
        <v/>
      </c>
      <c r="DY267" s="161">
        <f>+DP227</f>
        <v/>
      </c>
      <c r="DZ267" s="161">
        <f>+DQ227</f>
        <v/>
      </c>
      <c r="EA267" s="161">
        <f>+DR227</f>
        <v/>
      </c>
      <c r="EB267" s="161">
        <f>+DS227</f>
        <v/>
      </c>
      <c r="EC267" s="161">
        <f>+DT227</f>
        <v/>
      </c>
      <c r="ED267" s="161">
        <f>+DU227</f>
        <v/>
      </c>
      <c r="EE267" s="161">
        <f>+DV227</f>
        <v/>
      </c>
      <c r="EF267" s="161">
        <f>+DW227</f>
        <v/>
      </c>
    </row>
    <row r="268" ht="13.5" customHeight="1" thickBot="1">
      <c r="AL268" s="161">
        <f>+IF(ISERROR(PV(#REF!,#REF!,,#REF!)),0,(PV(#REF!,#REF!,,#REF!)))</f>
        <v/>
      </c>
      <c r="AM268" s="161">
        <f>+IF(ISERROR(PV(#REF!,#REF!,,#REF!)),0,(PV(#REF!,#REF!,,#REF!)))</f>
        <v/>
      </c>
      <c r="CV268" s="192">
        <f>+CM228</f>
        <v/>
      </c>
      <c r="CW268" s="192">
        <f>+CN228</f>
        <v/>
      </c>
      <c r="CX268" s="192">
        <f>+CO228</f>
        <v/>
      </c>
      <c r="CY268" s="192">
        <f>+CP228</f>
        <v/>
      </c>
      <c r="CZ268" s="192">
        <f>+CQ228</f>
        <v/>
      </c>
      <c r="DA268" s="192">
        <f>+CR228</f>
        <v/>
      </c>
      <c r="DB268" s="192">
        <f>+CS228</f>
        <v/>
      </c>
      <c r="DC268" s="192">
        <f>+CT228</f>
        <v/>
      </c>
      <c r="DD268" s="192">
        <f>+CU228</f>
        <v/>
      </c>
      <c r="DE268" s="192">
        <f>+CV228</f>
        <v/>
      </c>
      <c r="DF268" s="192">
        <f>+CW228</f>
        <v/>
      </c>
      <c r="DG268" s="192">
        <f>+CX228</f>
        <v/>
      </c>
      <c r="DH268" s="192">
        <f>+CY228</f>
        <v/>
      </c>
      <c r="DI268" s="192">
        <f>+CZ228</f>
        <v/>
      </c>
      <c r="DJ268" s="192">
        <f>+DA228</f>
        <v/>
      </c>
      <c r="DK268" s="192">
        <f>+DB228</f>
        <v/>
      </c>
      <c r="DL268" s="192">
        <f>+DC228</f>
        <v/>
      </c>
      <c r="DM268" s="192">
        <f>+DD228</f>
        <v/>
      </c>
      <c r="DN268" s="192">
        <f>+DE228</f>
        <v/>
      </c>
      <c r="DO268" s="192">
        <f>+DF228</f>
        <v/>
      </c>
      <c r="DP268" s="192">
        <f>+DG228</f>
        <v/>
      </c>
      <c r="DQ268" s="192">
        <f>+DH228</f>
        <v/>
      </c>
      <c r="DR268" s="192">
        <f>+DI228</f>
        <v/>
      </c>
      <c r="DS268" s="192">
        <f>+DJ228</f>
        <v/>
      </c>
      <c r="DT268" s="192">
        <f>+DK228</f>
        <v/>
      </c>
      <c r="DU268" s="192">
        <f>+DL228</f>
        <v/>
      </c>
      <c r="DV268" s="192">
        <f>+DM228</f>
        <v/>
      </c>
      <c r="DW268" s="192">
        <f>+DN228</f>
        <v/>
      </c>
      <c r="DX268" s="192">
        <f>+DO228</f>
        <v/>
      </c>
      <c r="DY268" s="192">
        <f>+DP228</f>
        <v/>
      </c>
      <c r="DZ268" s="192">
        <f>+DQ228</f>
        <v/>
      </c>
      <c r="EA268" s="192">
        <f>+DR228</f>
        <v/>
      </c>
      <c r="EB268" s="192">
        <f>+DS228</f>
        <v/>
      </c>
      <c r="EC268" s="192">
        <f>+DT228</f>
        <v/>
      </c>
      <c r="ED268" s="192">
        <f>+DU228</f>
        <v/>
      </c>
      <c r="EE268" s="192">
        <f>+DV228</f>
        <v/>
      </c>
      <c r="EF268" s="192">
        <f>+DW228</f>
        <v/>
      </c>
    </row>
    <row r="269" ht="13.5" customHeight="1" thickTop="1">
      <c r="AL269" s="161">
        <f>+IF(ISERROR(PV(#REF!,#REF!,,#REF!)),0,(PV(#REF!,#REF!,,#REF!)))</f>
        <v/>
      </c>
      <c r="AM269" s="161">
        <f>+IF(ISERROR(PV(#REF!,#REF!,,#REF!)),0,(PV(#REF!,#REF!,,#REF!)))</f>
        <v/>
      </c>
      <c r="CV269" s="161">
        <f>+CM229</f>
        <v/>
      </c>
      <c r="CW269" s="161">
        <f>+CN229</f>
        <v/>
      </c>
      <c r="CX269" s="161">
        <f>+CO229</f>
        <v/>
      </c>
      <c r="CY269" s="161">
        <f>+CP229</f>
        <v/>
      </c>
      <c r="CZ269" s="161">
        <f>+CQ229</f>
        <v/>
      </c>
      <c r="DA269" s="161">
        <f>+CR229</f>
        <v/>
      </c>
      <c r="DB269" s="161">
        <f>+CS229</f>
        <v/>
      </c>
      <c r="DC269" s="161">
        <f>+CT229</f>
        <v/>
      </c>
      <c r="DD269" s="161">
        <f>+CU229</f>
        <v/>
      </c>
      <c r="DE269" s="161">
        <f>+CV229</f>
        <v/>
      </c>
      <c r="DF269" s="161">
        <f>+CW229</f>
        <v/>
      </c>
      <c r="DG269" s="161">
        <f>+CX229</f>
        <v/>
      </c>
      <c r="DH269" s="161">
        <f>+CY229</f>
        <v/>
      </c>
      <c r="DI269" s="161">
        <f>+CZ229</f>
        <v/>
      </c>
      <c r="DJ269" s="161">
        <f>+DA229</f>
        <v/>
      </c>
      <c r="DK269" s="161">
        <f>+DB229</f>
        <v/>
      </c>
      <c r="DL269" s="161">
        <f>+DC229</f>
        <v/>
      </c>
      <c r="DM269" s="161">
        <f>+DD229</f>
        <v/>
      </c>
      <c r="DN269" s="161">
        <f>+DE229</f>
        <v/>
      </c>
      <c r="DO269" s="161">
        <f>+DF229</f>
        <v/>
      </c>
      <c r="DP269" s="161">
        <f>+DG229</f>
        <v/>
      </c>
      <c r="DQ269" s="161">
        <f>+DH229</f>
        <v/>
      </c>
      <c r="DR269" s="161">
        <f>+DI229</f>
        <v/>
      </c>
      <c r="DS269" s="161">
        <f>+DJ229</f>
        <v/>
      </c>
      <c r="DT269" s="161">
        <f>+DK229</f>
        <v/>
      </c>
      <c r="DU269" s="161">
        <f>+DL229</f>
        <v/>
      </c>
      <c r="DV269" s="161">
        <f>+DM229</f>
        <v/>
      </c>
      <c r="DW269" s="161">
        <f>+DN229</f>
        <v/>
      </c>
      <c r="DX269" s="161">
        <f>+DO229</f>
        <v/>
      </c>
      <c r="DY269" s="161">
        <f>+DP229</f>
        <v/>
      </c>
      <c r="DZ269" s="161">
        <f>+DQ229</f>
        <v/>
      </c>
      <c r="EA269" s="161">
        <f>+DR229</f>
        <v/>
      </c>
      <c r="EB269" s="161">
        <f>+DS229</f>
        <v/>
      </c>
      <c r="EC269" s="161">
        <f>+DT229</f>
        <v/>
      </c>
      <c r="ED269" s="161">
        <f>+DU229</f>
        <v/>
      </c>
      <c r="EE269" s="161">
        <f>+DV229</f>
        <v/>
      </c>
      <c r="EF269" s="161">
        <f>+DW229</f>
        <v/>
      </c>
    </row>
    <row r="270" ht="13.5" customHeight="1" thickBot="1">
      <c r="AL270" s="161">
        <f>+IF(ISERROR(PV(#REF!,#REF!,,#REF!)),0,(PV(#REF!,#REF!,,#REF!)))</f>
        <v/>
      </c>
      <c r="AM270" s="161">
        <f>+IF(ISERROR(PV(#REF!,#REF!,,#REF!)),0,(PV(#REF!,#REF!,,#REF!)))</f>
        <v/>
      </c>
      <c r="CU270" s="1564" t="n">
        <v>18</v>
      </c>
      <c r="CV270" s="192">
        <f>+CP230</f>
        <v/>
      </c>
      <c r="CW270" s="192">
        <f>+CQ230</f>
        <v/>
      </c>
      <c r="CX270" s="192">
        <f>+CR230</f>
        <v/>
      </c>
      <c r="CY270" s="192">
        <f>+CS230</f>
        <v/>
      </c>
      <c r="CZ270" s="192">
        <f>+CT230</f>
        <v/>
      </c>
      <c r="DA270" s="192">
        <f>+CU230</f>
        <v/>
      </c>
      <c r="DB270" s="192">
        <f>+CV230</f>
        <v/>
      </c>
      <c r="DC270" s="192">
        <f>+CW230</f>
        <v/>
      </c>
      <c r="DD270" s="192">
        <f>+CX230</f>
        <v/>
      </c>
      <c r="DE270" s="192">
        <f>+CY230</f>
        <v/>
      </c>
      <c r="DF270" s="192">
        <f>+CZ230</f>
        <v/>
      </c>
      <c r="DG270" s="192">
        <f>+DA230</f>
        <v/>
      </c>
      <c r="DH270" s="192">
        <f>+DB230</f>
        <v/>
      </c>
      <c r="DI270" s="192">
        <f>+DC230</f>
        <v/>
      </c>
      <c r="DJ270" s="192">
        <f>+DD230</f>
        <v/>
      </c>
      <c r="DK270" s="192">
        <f>+DE230</f>
        <v/>
      </c>
      <c r="DL270" s="192">
        <f>+DF230</f>
        <v/>
      </c>
      <c r="DM270" s="192">
        <f>+DG230</f>
        <v/>
      </c>
      <c r="DN270" s="192">
        <f>+DH230</f>
        <v/>
      </c>
      <c r="DO270" s="192">
        <f>+DI230</f>
        <v/>
      </c>
      <c r="DP270" s="192">
        <f>+DJ230</f>
        <v/>
      </c>
      <c r="DQ270" s="192">
        <f>+DK230</f>
        <v/>
      </c>
      <c r="DR270" s="192">
        <f>+DL230</f>
        <v/>
      </c>
      <c r="DS270" s="192">
        <f>+DM230</f>
        <v/>
      </c>
      <c r="DT270" s="192">
        <f>+DN230</f>
        <v/>
      </c>
      <c r="DU270" s="192">
        <f>+DO230</f>
        <v/>
      </c>
      <c r="DV270" s="192">
        <f>+DP230</f>
        <v/>
      </c>
      <c r="DW270" s="192">
        <f>+DQ230</f>
        <v/>
      </c>
      <c r="DX270" s="192">
        <f>+DR230</f>
        <v/>
      </c>
      <c r="DY270" s="192">
        <f>+DS230</f>
        <v/>
      </c>
      <c r="DZ270" s="192">
        <f>+DT230</f>
        <v/>
      </c>
      <c r="EA270" s="192">
        <f>+DU230</f>
        <v/>
      </c>
      <c r="EB270" s="192">
        <f>+DV230</f>
        <v/>
      </c>
      <c r="EC270" s="192">
        <f>+DW230</f>
        <v/>
      </c>
      <c r="ED270" s="192">
        <f>+DX230</f>
        <v/>
      </c>
      <c r="EE270" s="192">
        <f>+DY230</f>
        <v/>
      </c>
      <c r="EF270" s="192">
        <f>+DZ230</f>
        <v/>
      </c>
    </row>
    <row r="271" ht="13.5" customHeight="1" thickTop="1">
      <c r="AL271" s="161">
        <f>+IF(ISERROR(PV(#REF!,#REF!,,#REF!)),0,(PV(#REF!,#REF!,,#REF!)))</f>
        <v/>
      </c>
      <c r="AM271" s="161">
        <f>+IF(ISERROR(PV(#REF!,#REF!,,#REF!)),0,(PV(#REF!,#REF!,,#REF!)))</f>
        <v/>
      </c>
      <c r="CV271" s="161">
        <f>+CP231</f>
        <v/>
      </c>
      <c r="CW271" s="161">
        <f>+CQ231</f>
        <v/>
      </c>
      <c r="CX271" s="161">
        <f>+CR231</f>
        <v/>
      </c>
      <c r="CY271" s="161">
        <f>+CS231</f>
        <v/>
      </c>
      <c r="CZ271" s="161">
        <f>+CT231</f>
        <v/>
      </c>
      <c r="DA271" s="161">
        <f>+CU231</f>
        <v/>
      </c>
      <c r="DB271" s="161">
        <f>+CV231</f>
        <v/>
      </c>
      <c r="DC271" s="161">
        <f>+CW231</f>
        <v/>
      </c>
      <c r="DD271" s="161">
        <f>+CX231</f>
        <v/>
      </c>
      <c r="DE271" s="161">
        <f>+CY231</f>
        <v/>
      </c>
      <c r="DF271" s="161">
        <f>+CZ231</f>
        <v/>
      </c>
      <c r="DG271" s="161">
        <f>+DA231</f>
        <v/>
      </c>
      <c r="DH271" s="161">
        <f>+DB231</f>
        <v/>
      </c>
      <c r="DI271" s="161">
        <f>+DC231</f>
        <v/>
      </c>
      <c r="DJ271" s="161">
        <f>+DD231</f>
        <v/>
      </c>
      <c r="DK271" s="161">
        <f>+DE231</f>
        <v/>
      </c>
      <c r="DL271" s="161">
        <f>+DF231</f>
        <v/>
      </c>
      <c r="DM271" s="161">
        <f>+DG231</f>
        <v/>
      </c>
      <c r="DN271" s="161">
        <f>+DH231</f>
        <v/>
      </c>
      <c r="DO271" s="161">
        <f>+DI231</f>
        <v/>
      </c>
      <c r="DP271" s="161">
        <f>+DJ231</f>
        <v/>
      </c>
      <c r="DQ271" s="161">
        <f>+DK231</f>
        <v/>
      </c>
      <c r="DR271" s="161">
        <f>+DL231</f>
        <v/>
      </c>
      <c r="DS271" s="161">
        <f>+DM231</f>
        <v/>
      </c>
      <c r="DT271" s="161">
        <f>+DN231</f>
        <v/>
      </c>
      <c r="DU271" s="161">
        <f>+DO231</f>
        <v/>
      </c>
      <c r="DV271" s="161">
        <f>+DP231</f>
        <v/>
      </c>
      <c r="DW271" s="161">
        <f>+DQ231</f>
        <v/>
      </c>
      <c r="DX271" s="161">
        <f>+DR231</f>
        <v/>
      </c>
      <c r="DY271" s="161">
        <f>+DS231</f>
        <v/>
      </c>
      <c r="DZ271" s="161">
        <f>+DT231</f>
        <v/>
      </c>
      <c r="EA271" s="161">
        <f>+DU231</f>
        <v/>
      </c>
      <c r="EB271" s="161">
        <f>+DV231</f>
        <v/>
      </c>
      <c r="EC271" s="161">
        <f>+DW231</f>
        <v/>
      </c>
      <c r="ED271" s="161">
        <f>+DX231</f>
        <v/>
      </c>
      <c r="EE271" s="161">
        <f>+DY231</f>
        <v/>
      </c>
      <c r="EF271" s="161">
        <f>+DZ231</f>
        <v/>
      </c>
    </row>
    <row r="272">
      <c r="AL272" s="161">
        <f>+IF(ISERROR(PV(#REF!,#REF!,,#REF!)),0,(PV(#REF!,#REF!,,#REF!)))</f>
        <v/>
      </c>
      <c r="AM272" s="161">
        <f>+IF(ISERROR(PV(#REF!,#REF!,,#REF!)),0,(PV(#REF!,#REF!,,#REF!)))</f>
        <v/>
      </c>
      <c r="CW272" s="1564">
        <f>+#REF!</f>
        <v/>
      </c>
      <c r="CX272" s="1564">
        <f>+#REF!</f>
        <v/>
      </c>
      <c r="CY272" s="1564">
        <f>+#REF!</f>
        <v/>
      </c>
      <c r="CZ272" s="1564">
        <f>+#REF!</f>
        <v/>
      </c>
      <c r="DA272" s="1564">
        <f>+#REF!</f>
        <v/>
      </c>
      <c r="DB272" s="1564">
        <f>+#REF!</f>
        <v/>
      </c>
      <c r="DC272" s="1564">
        <f>+#REF!</f>
        <v/>
      </c>
      <c r="DD272" s="1564">
        <f>+#REF!</f>
        <v/>
      </c>
      <c r="DE272" s="1564">
        <f>+#REF!</f>
        <v/>
      </c>
      <c r="DF272" s="1564">
        <f>+#REF!</f>
        <v/>
      </c>
      <c r="DG272" s="1564">
        <f>+#REF!</f>
        <v/>
      </c>
      <c r="DH272" s="1564">
        <f>+#REF!</f>
        <v/>
      </c>
      <c r="DI272" s="1564">
        <f>+#REF!</f>
        <v/>
      </c>
      <c r="DJ272" s="1564">
        <f>+#REF!</f>
        <v/>
      </c>
      <c r="DK272" s="1564">
        <f>+#REF!</f>
        <v/>
      </c>
      <c r="DL272" s="1564">
        <f>+#REF!</f>
        <v/>
      </c>
      <c r="DM272" s="1564">
        <f>+#REF!</f>
        <v/>
      </c>
      <c r="DN272" s="1564">
        <f>+#REF!</f>
        <v/>
      </c>
      <c r="DO272" s="1564">
        <f>+#REF!</f>
        <v/>
      </c>
      <c r="DP272" s="1564">
        <f>+#REF!</f>
        <v/>
      </c>
      <c r="DQ272" s="1564">
        <f>+#REF!</f>
        <v/>
      </c>
      <c r="DR272" s="1564">
        <f>+#REF!</f>
        <v/>
      </c>
      <c r="DS272" s="1564">
        <f>+#REF!</f>
        <v/>
      </c>
      <c r="DT272" s="1564">
        <f>+#REF!</f>
        <v/>
      </c>
      <c r="DU272" s="1564">
        <f>+#REF!</f>
        <v/>
      </c>
      <c r="DV272" s="1564">
        <f>+#REF!</f>
        <v/>
      </c>
      <c r="DW272" s="1564">
        <f>+#REF!</f>
        <v/>
      </c>
      <c r="DX272" s="1564">
        <f>+#REF!</f>
        <v/>
      </c>
      <c r="DY272" s="1564">
        <f>+#REF!</f>
        <v/>
      </c>
      <c r="DZ272" s="1564">
        <f>+#REF!</f>
        <v/>
      </c>
      <c r="EA272" s="1564">
        <f>+#REF!</f>
        <v/>
      </c>
      <c r="EB272" s="1564">
        <f>+#REF!</f>
        <v/>
      </c>
      <c r="EC272" s="1564">
        <f>+#REF!</f>
        <v/>
      </c>
      <c r="ED272" s="1564">
        <f>+#REF!</f>
        <v/>
      </c>
      <c r="EE272" s="1564">
        <f>+#REF!</f>
        <v/>
      </c>
      <c r="EF272" s="1564">
        <f>+#REF!</f>
        <v/>
      </c>
    </row>
    <row r="273">
      <c r="AL273" s="161">
        <f>+IF(ISERROR(PV(#REF!,#REF!,,#REF!)),0,(PV(#REF!,#REF!,,#REF!)))</f>
        <v/>
      </c>
      <c r="AM273" s="161">
        <f>+IF(ISERROR(PV(#REF!,#REF!,,#REF!)),0,(PV(#REF!,#REF!,,#REF!)))</f>
        <v/>
      </c>
      <c r="CW273" s="161">
        <f>+#REF!</f>
        <v/>
      </c>
      <c r="CX273" s="161">
        <f>+#REF!</f>
        <v/>
      </c>
      <c r="CY273" s="161">
        <f>+#REF!</f>
        <v/>
      </c>
      <c r="CZ273" s="161">
        <f>+#REF!</f>
        <v/>
      </c>
      <c r="DA273" s="161">
        <f>+#REF!</f>
        <v/>
      </c>
      <c r="DB273" s="161">
        <f>+#REF!</f>
        <v/>
      </c>
      <c r="DC273" s="161">
        <f>+#REF!</f>
        <v/>
      </c>
      <c r="DD273" s="161">
        <f>+#REF!</f>
        <v/>
      </c>
      <c r="DE273" s="161">
        <f>+#REF!</f>
        <v/>
      </c>
      <c r="DF273" s="161">
        <f>+#REF!</f>
        <v/>
      </c>
      <c r="DG273" s="161">
        <f>+#REF!</f>
        <v/>
      </c>
      <c r="DH273" s="161">
        <f>+#REF!</f>
        <v/>
      </c>
      <c r="DI273" s="161">
        <f>+#REF!</f>
        <v/>
      </c>
      <c r="DJ273" s="161">
        <f>+#REF!</f>
        <v/>
      </c>
      <c r="DK273" s="161">
        <f>+#REF!</f>
        <v/>
      </c>
      <c r="DL273" s="161">
        <f>+#REF!</f>
        <v/>
      </c>
      <c r="DM273" s="161">
        <f>+#REF!</f>
        <v/>
      </c>
      <c r="DN273" s="161">
        <f>+#REF!</f>
        <v/>
      </c>
      <c r="DO273" s="161">
        <f>+#REF!</f>
        <v/>
      </c>
      <c r="DP273" s="161">
        <f>+#REF!</f>
        <v/>
      </c>
      <c r="DQ273" s="161">
        <f>+#REF!</f>
        <v/>
      </c>
      <c r="DR273" s="161">
        <f>+#REF!</f>
        <v/>
      </c>
      <c r="DS273" s="161">
        <f>+#REF!</f>
        <v/>
      </c>
      <c r="DT273" s="161">
        <f>+#REF!</f>
        <v/>
      </c>
      <c r="DU273" s="161">
        <f>+#REF!</f>
        <v/>
      </c>
      <c r="DV273" s="161">
        <f>+#REF!</f>
        <v/>
      </c>
      <c r="DW273" s="161">
        <f>+#REF!</f>
        <v/>
      </c>
      <c r="DX273" s="161">
        <f>+#REF!</f>
        <v/>
      </c>
      <c r="DY273" s="161">
        <f>+#REF!</f>
        <v/>
      </c>
      <c r="DZ273" s="161">
        <f>+#REF!</f>
        <v/>
      </c>
      <c r="EA273" s="161">
        <f>+#REF!</f>
        <v/>
      </c>
      <c r="EB273" s="161">
        <f>+#REF!</f>
        <v/>
      </c>
      <c r="EC273" s="161">
        <f>+#REF!</f>
        <v/>
      </c>
      <c r="ED273" s="161">
        <f>+#REF!</f>
        <v/>
      </c>
      <c r="EE273" s="161">
        <f>+#REF!</f>
        <v/>
      </c>
      <c r="EF273" s="161">
        <f>+#REF!</f>
        <v/>
      </c>
      <c r="EG273" s="161">
        <f>+#REF!</f>
        <v/>
      </c>
    </row>
    <row r="274">
      <c r="AL274" s="161">
        <f>+IF(ISERROR(PV(#REF!,#REF!,,#REF!)),0,(PV(#REF!,#REF!,,#REF!)))</f>
        <v/>
      </c>
      <c r="AM274" s="161">
        <f>+IF(ISERROR(PV(#REF!,#REF!,,#REF!)),0,(PV(#REF!,#REF!,,#REF!)))</f>
        <v/>
      </c>
      <c r="CW274" s="161">
        <f>+#REF!</f>
        <v/>
      </c>
      <c r="CX274" s="161">
        <f>+#REF!</f>
        <v/>
      </c>
      <c r="CY274" s="161">
        <f>+#REF!</f>
        <v/>
      </c>
      <c r="CZ274" s="161">
        <f>+#REF!</f>
        <v/>
      </c>
      <c r="DA274" s="161">
        <f>+#REF!</f>
        <v/>
      </c>
      <c r="DB274" s="161">
        <f>+#REF!</f>
        <v/>
      </c>
      <c r="DC274" s="161">
        <f>+#REF!</f>
        <v/>
      </c>
      <c r="DD274" s="161">
        <f>+#REF!</f>
        <v/>
      </c>
      <c r="DE274" s="161">
        <f>+#REF!</f>
        <v/>
      </c>
      <c r="DF274" s="161">
        <f>+#REF!</f>
        <v/>
      </c>
      <c r="DG274" s="161">
        <f>+#REF!</f>
        <v/>
      </c>
      <c r="DH274" s="161">
        <f>+#REF!</f>
        <v/>
      </c>
      <c r="DI274" s="161">
        <f>+#REF!</f>
        <v/>
      </c>
      <c r="DJ274" s="161">
        <f>+#REF!</f>
        <v/>
      </c>
      <c r="DK274" s="161">
        <f>+#REF!</f>
        <v/>
      </c>
      <c r="DL274" s="161">
        <f>+#REF!</f>
        <v/>
      </c>
      <c r="DM274" s="161">
        <f>+#REF!</f>
        <v/>
      </c>
      <c r="DN274" s="161">
        <f>+#REF!</f>
        <v/>
      </c>
      <c r="DO274" s="161">
        <f>+#REF!</f>
        <v/>
      </c>
      <c r="DP274" s="161">
        <f>+#REF!</f>
        <v/>
      </c>
      <c r="DQ274" s="161">
        <f>+#REF!</f>
        <v/>
      </c>
      <c r="DR274" s="161">
        <f>+#REF!</f>
        <v/>
      </c>
      <c r="DS274" s="161">
        <f>+#REF!</f>
        <v/>
      </c>
      <c r="DT274" s="161">
        <f>+#REF!</f>
        <v/>
      </c>
      <c r="DU274" s="161">
        <f>+#REF!</f>
        <v/>
      </c>
      <c r="DV274" s="161">
        <f>+#REF!</f>
        <v/>
      </c>
      <c r="DW274" s="161">
        <f>+#REF!</f>
        <v/>
      </c>
      <c r="DX274" s="161">
        <f>+#REF!</f>
        <v/>
      </c>
      <c r="DY274" s="161">
        <f>+#REF!</f>
        <v/>
      </c>
      <c r="DZ274" s="161">
        <f>+#REF!</f>
        <v/>
      </c>
      <c r="EA274" s="161">
        <f>+#REF!</f>
        <v/>
      </c>
      <c r="EB274" s="161">
        <f>+#REF!</f>
        <v/>
      </c>
      <c r="EC274" s="161">
        <f>+#REF!</f>
        <v/>
      </c>
      <c r="ED274" s="161">
        <f>+#REF!</f>
        <v/>
      </c>
      <c r="EE274" s="161">
        <f>+#REF!</f>
        <v/>
      </c>
      <c r="EF274" s="161">
        <f>+#REF!</f>
        <v/>
      </c>
      <c r="EG274" s="161">
        <f>+#REF!</f>
        <v/>
      </c>
    </row>
    <row r="275" ht="13.5" customHeight="1" thickBot="1">
      <c r="AL275" s="161">
        <f>+IF(ISERROR(PV(#REF!,#REF!,,#REF!)),0,(PV(#REF!,#REF!,,#REF!)))</f>
        <v/>
      </c>
      <c r="AM275" s="161">
        <f>+IF(ISERROR(PV(#REF!,#REF!,,#REF!)),0,(PV(#REF!,#REF!,,#REF!)))</f>
        <v/>
      </c>
      <c r="CW275" s="192">
        <f>+#REF!</f>
        <v/>
      </c>
      <c r="CX275" s="192">
        <f>+#REF!</f>
        <v/>
      </c>
      <c r="CY275" s="192">
        <f>+#REF!</f>
        <v/>
      </c>
      <c r="CZ275" s="192">
        <f>+#REF!</f>
        <v/>
      </c>
      <c r="DA275" s="192">
        <f>+#REF!</f>
        <v/>
      </c>
      <c r="DB275" s="192">
        <f>+#REF!</f>
        <v/>
      </c>
      <c r="DC275" s="192">
        <f>+#REF!</f>
        <v/>
      </c>
      <c r="DD275" s="192">
        <f>+#REF!</f>
        <v/>
      </c>
      <c r="DE275" s="192">
        <f>+#REF!</f>
        <v/>
      </c>
      <c r="DF275" s="192">
        <f>+#REF!</f>
        <v/>
      </c>
      <c r="DG275" s="192">
        <f>+#REF!</f>
        <v/>
      </c>
      <c r="DH275" s="192">
        <f>+#REF!</f>
        <v/>
      </c>
      <c r="DI275" s="192">
        <f>+#REF!</f>
        <v/>
      </c>
      <c r="DJ275" s="192">
        <f>+#REF!</f>
        <v/>
      </c>
      <c r="DK275" s="192">
        <f>+#REF!</f>
        <v/>
      </c>
      <c r="DL275" s="192">
        <f>+#REF!</f>
        <v/>
      </c>
      <c r="DM275" s="192">
        <f>+#REF!</f>
        <v/>
      </c>
      <c r="DN275" s="192">
        <f>+#REF!</f>
        <v/>
      </c>
      <c r="DO275" s="192">
        <f>+#REF!</f>
        <v/>
      </c>
      <c r="DP275" s="192">
        <f>+#REF!</f>
        <v/>
      </c>
      <c r="DQ275" s="192">
        <f>+#REF!</f>
        <v/>
      </c>
      <c r="DR275" s="192">
        <f>+#REF!</f>
        <v/>
      </c>
      <c r="DS275" s="192">
        <f>+#REF!</f>
        <v/>
      </c>
      <c r="DT275" s="192">
        <f>+#REF!</f>
        <v/>
      </c>
      <c r="DU275" s="192">
        <f>+#REF!</f>
        <v/>
      </c>
      <c r="DV275" s="192">
        <f>+#REF!</f>
        <v/>
      </c>
      <c r="DW275" s="192">
        <f>+#REF!</f>
        <v/>
      </c>
      <c r="DX275" s="192">
        <f>+#REF!</f>
        <v/>
      </c>
      <c r="DY275" s="192">
        <f>+#REF!</f>
        <v/>
      </c>
      <c r="DZ275" s="192">
        <f>+#REF!</f>
        <v/>
      </c>
      <c r="EA275" s="192">
        <f>+#REF!</f>
        <v/>
      </c>
      <c r="EB275" s="192">
        <f>+#REF!</f>
        <v/>
      </c>
      <c r="EC275" s="192">
        <f>+#REF!</f>
        <v/>
      </c>
      <c r="ED275" s="192">
        <f>+#REF!</f>
        <v/>
      </c>
      <c r="EE275" s="192">
        <f>+#REF!</f>
        <v/>
      </c>
      <c r="EF275" s="192">
        <f>+#REF!</f>
        <v/>
      </c>
      <c r="EG275" s="192">
        <f>+#REF!</f>
        <v/>
      </c>
    </row>
    <row r="276" ht="13.5" customHeight="1" thickTop="1">
      <c r="AL276" s="161">
        <f>+IF(ISERROR(PV(#REF!,#REF!,,#REF!)),0,(PV(#REF!,#REF!,,#REF!)))</f>
        <v/>
      </c>
      <c r="AM276" s="161">
        <f>+IF(ISERROR(PV(#REF!,#REF!,,#REF!)),0,(PV(#REF!,#REF!,,#REF!)))</f>
        <v/>
      </c>
      <c r="CW276" s="161">
        <f>+CQ232</f>
        <v/>
      </c>
      <c r="CX276" s="161">
        <f>+CR232</f>
        <v/>
      </c>
      <c r="CY276" s="161">
        <f>+CS232</f>
        <v/>
      </c>
      <c r="CZ276" s="161">
        <f>+CT232</f>
        <v/>
      </c>
      <c r="DA276" s="161">
        <f>+CU232</f>
        <v/>
      </c>
      <c r="DB276" s="161">
        <f>+CV232</f>
        <v/>
      </c>
      <c r="DC276" s="161">
        <f>+CW232</f>
        <v/>
      </c>
      <c r="DD276" s="161">
        <f>+CX232</f>
        <v/>
      </c>
      <c r="DE276" s="161">
        <f>+CY232</f>
        <v/>
      </c>
      <c r="DF276" s="161">
        <f>+CZ232</f>
        <v/>
      </c>
      <c r="DG276" s="161">
        <f>+DA232</f>
        <v/>
      </c>
      <c r="DH276" s="161">
        <f>+DB232</f>
        <v/>
      </c>
      <c r="DI276" s="161">
        <f>+DC232</f>
        <v/>
      </c>
      <c r="DJ276" s="161">
        <f>+DD232</f>
        <v/>
      </c>
      <c r="DK276" s="161">
        <f>+DE232</f>
        <v/>
      </c>
      <c r="DL276" s="161">
        <f>+DF232</f>
        <v/>
      </c>
      <c r="DM276" s="161">
        <f>+DG232</f>
        <v/>
      </c>
      <c r="DN276" s="161">
        <f>+DH232</f>
        <v/>
      </c>
      <c r="DO276" s="161">
        <f>+DI232</f>
        <v/>
      </c>
      <c r="DP276" s="161">
        <f>+DJ232</f>
        <v/>
      </c>
      <c r="DQ276" s="161">
        <f>+DK232</f>
        <v/>
      </c>
      <c r="DR276" s="161">
        <f>+DL232</f>
        <v/>
      </c>
      <c r="DS276" s="161">
        <f>+DM232</f>
        <v/>
      </c>
      <c r="DT276" s="161">
        <f>+DN232</f>
        <v/>
      </c>
      <c r="DU276" s="161">
        <f>+DO232</f>
        <v/>
      </c>
      <c r="DV276" s="161">
        <f>+DP232</f>
        <v/>
      </c>
      <c r="DW276" s="161">
        <f>+DQ232</f>
        <v/>
      </c>
      <c r="DX276" s="161">
        <f>+DR232</f>
        <v/>
      </c>
      <c r="DY276" s="161">
        <f>+DS232</f>
        <v/>
      </c>
      <c r="DZ276" s="161">
        <f>+DT232</f>
        <v/>
      </c>
      <c r="EA276" s="161">
        <f>+DU232</f>
        <v/>
      </c>
      <c r="EB276" s="161">
        <f>+DV232</f>
        <v/>
      </c>
      <c r="EC276" s="161">
        <f>+DW232</f>
        <v/>
      </c>
      <c r="ED276" s="161">
        <f>+DX232</f>
        <v/>
      </c>
      <c r="EE276" s="161">
        <f>+DY232</f>
        <v/>
      </c>
      <c r="EF276" s="161">
        <f>+DZ232</f>
        <v/>
      </c>
      <c r="EG276" s="161">
        <f>+EA232</f>
        <v/>
      </c>
    </row>
    <row r="277" ht="13.5" customHeight="1" thickBot="1">
      <c r="AL277" s="161">
        <f>+IF(ISERROR(PV(#REF!,#REF!,,#REF!)),0,(PV(#REF!,#REF!,,#REF!)))</f>
        <v/>
      </c>
      <c r="AM277" s="161">
        <f>+IF(ISERROR(PV(#REF!,#REF!,,#REF!)),0,(PV(#REF!,#REF!,,#REF!)))</f>
        <v/>
      </c>
      <c r="CV277" s="1564" t="n">
        <v>19</v>
      </c>
      <c r="CW277" s="192">
        <f>+CQ233</f>
        <v/>
      </c>
      <c r="CX277" s="192">
        <f>+CR233</f>
        <v/>
      </c>
      <c r="CY277" s="192">
        <f>+CS233</f>
        <v/>
      </c>
      <c r="CZ277" s="192">
        <f>+CT233</f>
        <v/>
      </c>
      <c r="DA277" s="192">
        <f>+CU233</f>
        <v/>
      </c>
      <c r="DB277" s="192">
        <f>+CV233</f>
        <v/>
      </c>
      <c r="DC277" s="192">
        <f>+CW233</f>
        <v/>
      </c>
      <c r="DD277" s="192">
        <f>+CX233</f>
        <v/>
      </c>
      <c r="DE277" s="192">
        <f>+CY233</f>
        <v/>
      </c>
      <c r="DF277" s="192">
        <f>+CZ233</f>
        <v/>
      </c>
      <c r="DG277" s="192">
        <f>+DA233</f>
        <v/>
      </c>
      <c r="DH277" s="192">
        <f>+DB233</f>
        <v/>
      </c>
      <c r="DI277" s="192">
        <f>+DC233</f>
        <v/>
      </c>
      <c r="DJ277" s="192">
        <f>+DD233</f>
        <v/>
      </c>
      <c r="DK277" s="192">
        <f>+DE233</f>
        <v/>
      </c>
      <c r="DL277" s="192">
        <f>+DF233</f>
        <v/>
      </c>
      <c r="DM277" s="192">
        <f>+DG233</f>
        <v/>
      </c>
      <c r="DN277" s="192">
        <f>+DH233</f>
        <v/>
      </c>
      <c r="DO277" s="192">
        <f>+DI233</f>
        <v/>
      </c>
      <c r="DP277" s="192">
        <f>+DJ233</f>
        <v/>
      </c>
      <c r="DQ277" s="192">
        <f>+DK233</f>
        <v/>
      </c>
      <c r="DR277" s="192">
        <f>+DL233</f>
        <v/>
      </c>
      <c r="DS277" s="192">
        <f>+DM233</f>
        <v/>
      </c>
      <c r="DT277" s="192">
        <f>+DN233</f>
        <v/>
      </c>
      <c r="DU277" s="192">
        <f>+DO233</f>
        <v/>
      </c>
      <c r="DV277" s="192">
        <f>+DP233</f>
        <v/>
      </c>
      <c r="DW277" s="192">
        <f>+DQ233</f>
        <v/>
      </c>
      <c r="DX277" s="192">
        <f>+DR233</f>
        <v/>
      </c>
      <c r="DY277" s="192">
        <f>+DS233</f>
        <v/>
      </c>
      <c r="DZ277" s="192">
        <f>+DT233</f>
        <v/>
      </c>
      <c r="EA277" s="192">
        <f>+DU233</f>
        <v/>
      </c>
      <c r="EB277" s="192">
        <f>+DV233</f>
        <v/>
      </c>
      <c r="EC277" s="192">
        <f>+DW233</f>
        <v/>
      </c>
      <c r="ED277" s="192">
        <f>+DX233</f>
        <v/>
      </c>
      <c r="EE277" s="192">
        <f>+DY233</f>
        <v/>
      </c>
      <c r="EF277" s="192">
        <f>+DZ233</f>
        <v/>
      </c>
      <c r="EG277" s="192">
        <f>+EA233</f>
        <v/>
      </c>
    </row>
    <row r="278" ht="13.5" customHeight="1" thickTop="1">
      <c r="AL278" s="161">
        <f>+IF(ISERROR(PV(#REF!,#REF!,,#REF!)),0,(PV(#REF!,#REF!,,#REF!)))</f>
        <v/>
      </c>
      <c r="AM278" s="161">
        <f>+IF(ISERROR(PV(#REF!,#REF!,,#REF!)),0,(PV(#REF!,#REF!,,#REF!)))</f>
        <v/>
      </c>
      <c r="CW278" s="161">
        <f>+CQ234</f>
        <v/>
      </c>
      <c r="CX278" s="161">
        <f>+CR234</f>
        <v/>
      </c>
      <c r="CY278" s="161">
        <f>+CS234</f>
        <v/>
      </c>
      <c r="CZ278" s="161">
        <f>+CT234</f>
        <v/>
      </c>
      <c r="DA278" s="161">
        <f>+CU234</f>
        <v/>
      </c>
      <c r="DB278" s="161">
        <f>+CV234</f>
        <v/>
      </c>
      <c r="DC278" s="161">
        <f>+CW234</f>
        <v/>
      </c>
      <c r="DD278" s="161">
        <f>+CX234</f>
        <v/>
      </c>
      <c r="DE278" s="161">
        <f>+CY234</f>
        <v/>
      </c>
      <c r="DF278" s="161">
        <f>+CZ234</f>
        <v/>
      </c>
      <c r="DG278" s="161">
        <f>+DA234</f>
        <v/>
      </c>
      <c r="DH278" s="161">
        <f>+DB234</f>
        <v/>
      </c>
      <c r="DI278" s="161">
        <f>+DC234</f>
        <v/>
      </c>
      <c r="DJ278" s="161">
        <f>+DD234</f>
        <v/>
      </c>
      <c r="DK278" s="161">
        <f>+DE234</f>
        <v/>
      </c>
      <c r="DL278" s="161">
        <f>+DF234</f>
        <v/>
      </c>
      <c r="DM278" s="161">
        <f>+DG234</f>
        <v/>
      </c>
      <c r="DN278" s="161">
        <f>+DH234</f>
        <v/>
      </c>
      <c r="DO278" s="161">
        <f>+DI234</f>
        <v/>
      </c>
      <c r="DP278" s="161">
        <f>+DJ234</f>
        <v/>
      </c>
      <c r="DQ278" s="161">
        <f>+DK234</f>
        <v/>
      </c>
      <c r="DR278" s="161">
        <f>+DL234</f>
        <v/>
      </c>
      <c r="DS278" s="161">
        <f>+DM234</f>
        <v/>
      </c>
      <c r="DT278" s="161">
        <f>+DN234</f>
        <v/>
      </c>
      <c r="DU278" s="161">
        <f>+DO234</f>
        <v/>
      </c>
      <c r="DV278" s="161">
        <f>+DP234</f>
        <v/>
      </c>
      <c r="DW278" s="161">
        <f>+DQ234</f>
        <v/>
      </c>
      <c r="DX278" s="161">
        <f>+DR234</f>
        <v/>
      </c>
      <c r="DY278" s="161">
        <f>+DS234</f>
        <v/>
      </c>
      <c r="DZ278" s="161">
        <f>+DT234</f>
        <v/>
      </c>
      <c r="EA278" s="161">
        <f>+DU234</f>
        <v/>
      </c>
      <c r="EB278" s="161">
        <f>+DV234</f>
        <v/>
      </c>
      <c r="EC278" s="161">
        <f>+DW234</f>
        <v/>
      </c>
      <c r="ED278" s="161">
        <f>+DX234</f>
        <v/>
      </c>
      <c r="EE278" s="161">
        <f>+DY234</f>
        <v/>
      </c>
      <c r="EF278" s="161">
        <f>+DZ234</f>
        <v/>
      </c>
      <c r="EG278" s="161">
        <f>+EA234</f>
        <v/>
      </c>
    </row>
    <row r="279">
      <c r="AL279" s="161">
        <f>+IF(ISERROR(PV(#REF!,#REF!,,#REF!)),0,(PV(#REF!,#REF!,,#REF!)))</f>
        <v/>
      </c>
      <c r="AM279" s="161">
        <f>+IF(ISERROR(PV(#REF!,#REF!,,#REF!)),0,(PV(#REF!,#REF!,,#REF!)))</f>
        <v/>
      </c>
      <c r="CX279" s="1564">
        <f>+CR235</f>
        <v/>
      </c>
      <c r="CY279" s="1564">
        <f>+CS235</f>
        <v/>
      </c>
      <c r="CZ279" s="1564">
        <f>+CT235</f>
        <v/>
      </c>
      <c r="DA279" s="1564">
        <f>+CU235</f>
        <v/>
      </c>
      <c r="DB279" s="1564">
        <f>+CV235</f>
        <v/>
      </c>
      <c r="DC279" s="1564">
        <f>+CW235</f>
        <v/>
      </c>
      <c r="DD279" s="1564">
        <f>+CX235</f>
        <v/>
      </c>
      <c r="DE279" s="1564">
        <f>+CY235</f>
        <v/>
      </c>
      <c r="DF279" s="1564">
        <f>+CZ235</f>
        <v/>
      </c>
      <c r="DG279" s="1564">
        <f>+DA235</f>
        <v/>
      </c>
      <c r="DH279" s="1564">
        <f>+DB235</f>
        <v/>
      </c>
      <c r="DI279" s="1564">
        <f>+DC235</f>
        <v/>
      </c>
      <c r="DJ279" s="1564">
        <f>+DD235</f>
        <v/>
      </c>
      <c r="DK279" s="1564">
        <f>+DE235</f>
        <v/>
      </c>
      <c r="DL279" s="1564">
        <f>+DF235</f>
        <v/>
      </c>
      <c r="DM279" s="1564">
        <f>+DG235</f>
        <v/>
      </c>
      <c r="DN279" s="1564">
        <f>+DH235</f>
        <v/>
      </c>
      <c r="DO279" s="1564">
        <f>+DI235</f>
        <v/>
      </c>
      <c r="DP279" s="1564">
        <f>+DJ235</f>
        <v/>
      </c>
      <c r="DQ279" s="1564">
        <f>+DK235</f>
        <v/>
      </c>
      <c r="DR279" s="1564">
        <f>+DL235</f>
        <v/>
      </c>
      <c r="DS279" s="1564">
        <f>+DM235</f>
        <v/>
      </c>
      <c r="DT279" s="1564">
        <f>+DN235</f>
        <v/>
      </c>
      <c r="DU279" s="1564">
        <f>+DO235</f>
        <v/>
      </c>
      <c r="DV279" s="1564">
        <f>+DP235</f>
        <v/>
      </c>
      <c r="DW279" s="1564">
        <f>+DQ235</f>
        <v/>
      </c>
      <c r="DX279" s="1564">
        <f>+DR235</f>
        <v/>
      </c>
      <c r="DY279" s="1564">
        <f>+DS235</f>
        <v/>
      </c>
      <c r="DZ279" s="1564">
        <f>+DT235</f>
        <v/>
      </c>
      <c r="EA279" s="1564">
        <f>+DU235</f>
        <v/>
      </c>
      <c r="EB279" s="1564">
        <f>+DV235</f>
        <v/>
      </c>
      <c r="EC279" s="1564">
        <f>+DW235</f>
        <v/>
      </c>
      <c r="ED279" s="1564">
        <f>+DX235</f>
        <v/>
      </c>
      <c r="EE279" s="1564">
        <f>+DY235</f>
        <v/>
      </c>
      <c r="EF279" s="1564">
        <f>+DZ235</f>
        <v/>
      </c>
      <c r="EG279" s="1564">
        <f>+EA235</f>
        <v/>
      </c>
    </row>
    <row r="280">
      <c r="AL280" s="161">
        <f>+IF(ISERROR(PV(#REF!,#REF!,,#REF!)),0,(PV(#REF!,#REF!,,#REF!)))</f>
        <v/>
      </c>
      <c r="AM280" s="161">
        <f>+IF(ISERROR(PV(#REF!,#REF!,,#REF!)),0,(PV(#REF!,#REF!,,#REF!)))</f>
        <v/>
      </c>
      <c r="CX280" s="161">
        <f>+CR238</f>
        <v/>
      </c>
      <c r="CY280" s="161">
        <f>+CS238</f>
        <v/>
      </c>
      <c r="CZ280" s="161">
        <f>+CT238</f>
        <v/>
      </c>
      <c r="DA280" s="161">
        <f>+CU238</f>
        <v/>
      </c>
      <c r="DB280" s="161">
        <f>+CV238</f>
        <v/>
      </c>
      <c r="DC280" s="161">
        <f>+CW238</f>
        <v/>
      </c>
      <c r="DD280" s="161">
        <f>+CX238</f>
        <v/>
      </c>
      <c r="DE280" s="161">
        <f>+CY238</f>
        <v/>
      </c>
      <c r="DF280" s="161">
        <f>+CZ238</f>
        <v/>
      </c>
      <c r="DG280" s="161">
        <f>+DA238</f>
        <v/>
      </c>
      <c r="DH280" s="161">
        <f>+DB238</f>
        <v/>
      </c>
      <c r="DI280" s="161">
        <f>+DC238</f>
        <v/>
      </c>
      <c r="DJ280" s="161">
        <f>+DD238</f>
        <v/>
      </c>
      <c r="DK280" s="161">
        <f>+DE238</f>
        <v/>
      </c>
      <c r="DL280" s="161">
        <f>+DF238</f>
        <v/>
      </c>
      <c r="DM280" s="161">
        <f>+DG238</f>
        <v/>
      </c>
      <c r="DN280" s="161">
        <f>+DH238</f>
        <v/>
      </c>
      <c r="DO280" s="161">
        <f>+DI238</f>
        <v/>
      </c>
      <c r="DP280" s="161">
        <f>+DJ238</f>
        <v/>
      </c>
      <c r="DQ280" s="161">
        <f>+DK238</f>
        <v/>
      </c>
      <c r="DR280" s="161">
        <f>+DL238</f>
        <v/>
      </c>
      <c r="DS280" s="161">
        <f>+DM238</f>
        <v/>
      </c>
      <c r="DT280" s="161">
        <f>+DN238</f>
        <v/>
      </c>
      <c r="DU280" s="161">
        <f>+DO238</f>
        <v/>
      </c>
      <c r="DV280" s="161">
        <f>+DP238</f>
        <v/>
      </c>
      <c r="DW280" s="161">
        <f>+DQ238</f>
        <v/>
      </c>
      <c r="DX280" s="161">
        <f>+DR238</f>
        <v/>
      </c>
      <c r="DY280" s="161">
        <f>+DS238</f>
        <v/>
      </c>
      <c r="DZ280" s="161">
        <f>+DT238</f>
        <v/>
      </c>
      <c r="EA280" s="161">
        <f>+DU238</f>
        <v/>
      </c>
      <c r="EB280" s="161">
        <f>+DV238</f>
        <v/>
      </c>
      <c r="EC280" s="161">
        <f>+DW238</f>
        <v/>
      </c>
      <c r="ED280" s="161">
        <f>+DX238</f>
        <v/>
      </c>
      <c r="EE280" s="161">
        <f>+DY238</f>
        <v/>
      </c>
      <c r="EF280" s="161">
        <f>+DZ238</f>
        <v/>
      </c>
      <c r="EG280" s="161">
        <f>+EA238</f>
        <v/>
      </c>
      <c r="EH280" s="161">
        <f>+EB238</f>
        <v/>
      </c>
    </row>
    <row r="281">
      <c r="AL281" s="161">
        <f>+IF(ISERROR(PV(#REF!,#REF!,,#REF!)),0,(PV(#REF!,#REF!,,#REF!)))</f>
        <v/>
      </c>
      <c r="AM281" s="161">
        <f>+IF(ISERROR(PV(#REF!,#REF!,,#REF!)),0,(PV(#REF!,#REF!,,#REF!)))</f>
        <v/>
      </c>
      <c r="CX281" s="161">
        <f>+CR239</f>
        <v/>
      </c>
      <c r="CY281" s="161">
        <f>+CS239</f>
        <v/>
      </c>
      <c r="CZ281" s="161">
        <f>+CT239</f>
        <v/>
      </c>
      <c r="DA281" s="161">
        <f>+CU239</f>
        <v/>
      </c>
      <c r="DB281" s="161">
        <f>+CV239</f>
        <v/>
      </c>
      <c r="DC281" s="161">
        <f>+CW239</f>
        <v/>
      </c>
      <c r="DD281" s="161">
        <f>+CX239</f>
        <v/>
      </c>
      <c r="DE281" s="161">
        <f>+CY239</f>
        <v/>
      </c>
      <c r="DF281" s="161">
        <f>+CZ239</f>
        <v/>
      </c>
      <c r="DG281" s="161">
        <f>+DA239</f>
        <v/>
      </c>
      <c r="DH281" s="161">
        <f>+DB239</f>
        <v/>
      </c>
      <c r="DI281" s="161">
        <f>+DC239</f>
        <v/>
      </c>
      <c r="DJ281" s="161">
        <f>+DD239</f>
        <v/>
      </c>
      <c r="DK281" s="161">
        <f>+DE239</f>
        <v/>
      </c>
      <c r="DL281" s="161">
        <f>+DF239</f>
        <v/>
      </c>
      <c r="DM281" s="161">
        <f>+DG239</f>
        <v/>
      </c>
      <c r="DN281" s="161">
        <f>+DH239</f>
        <v/>
      </c>
      <c r="DO281" s="161">
        <f>+DI239</f>
        <v/>
      </c>
      <c r="DP281" s="161">
        <f>+DJ239</f>
        <v/>
      </c>
      <c r="DQ281" s="161">
        <f>+DK239</f>
        <v/>
      </c>
      <c r="DR281" s="161">
        <f>+DL239</f>
        <v/>
      </c>
      <c r="DS281" s="161">
        <f>+DM239</f>
        <v/>
      </c>
      <c r="DT281" s="161">
        <f>+DN239</f>
        <v/>
      </c>
      <c r="DU281" s="161">
        <f>+DO239</f>
        <v/>
      </c>
      <c r="DV281" s="161">
        <f>+DP239</f>
        <v/>
      </c>
      <c r="DW281" s="161">
        <f>+DQ239</f>
        <v/>
      </c>
      <c r="DX281" s="161">
        <f>+DR239</f>
        <v/>
      </c>
      <c r="DY281" s="161">
        <f>+DS239</f>
        <v/>
      </c>
      <c r="DZ281" s="161">
        <f>+DT239</f>
        <v/>
      </c>
      <c r="EA281" s="161">
        <f>+DU239</f>
        <v/>
      </c>
      <c r="EB281" s="161">
        <f>+DV239</f>
        <v/>
      </c>
      <c r="EC281" s="161">
        <f>+DW239</f>
        <v/>
      </c>
      <c r="ED281" s="161">
        <f>+DX239</f>
        <v/>
      </c>
      <c r="EE281" s="161">
        <f>+DY239</f>
        <v/>
      </c>
      <c r="EF281" s="161">
        <f>+DZ239</f>
        <v/>
      </c>
      <c r="EG281" s="161">
        <f>+EA239</f>
        <v/>
      </c>
      <c r="EH281" s="161">
        <f>+EB239</f>
        <v/>
      </c>
    </row>
    <row r="282" ht="13.5" customHeight="1" thickBot="1">
      <c r="AL282" s="161">
        <f>+IF(ISERROR(PV(#REF!,#REF!,,#REF!)),0,(PV(#REF!,#REF!,,#REF!)))</f>
        <v/>
      </c>
      <c r="AM282" s="161">
        <f>+IF(ISERROR(PV(#REF!,#REF!,,#REF!)),0,(PV(#REF!,#REF!,,#REF!)))</f>
        <v/>
      </c>
      <c r="CX282" s="192">
        <f>+CR240</f>
        <v/>
      </c>
      <c r="CY282" s="192">
        <f>+CS240</f>
        <v/>
      </c>
      <c r="CZ282" s="192">
        <f>+CT240</f>
        <v/>
      </c>
      <c r="DA282" s="192">
        <f>+CU240</f>
        <v/>
      </c>
      <c r="DB282" s="192">
        <f>+CV240</f>
        <v/>
      </c>
      <c r="DC282" s="192">
        <f>+CW240</f>
        <v/>
      </c>
      <c r="DD282" s="192">
        <f>+CX240</f>
        <v/>
      </c>
      <c r="DE282" s="192">
        <f>+CY240</f>
        <v/>
      </c>
      <c r="DF282" s="192">
        <f>+CZ240</f>
        <v/>
      </c>
      <c r="DG282" s="192">
        <f>+DA240</f>
        <v/>
      </c>
      <c r="DH282" s="192">
        <f>+DB240</f>
        <v/>
      </c>
      <c r="DI282" s="192">
        <f>+DC240</f>
        <v/>
      </c>
      <c r="DJ282" s="192">
        <f>+DD240</f>
        <v/>
      </c>
      <c r="DK282" s="192">
        <f>+DE240</f>
        <v/>
      </c>
      <c r="DL282" s="192">
        <f>+DF240</f>
        <v/>
      </c>
      <c r="DM282" s="192">
        <f>+DG240</f>
        <v/>
      </c>
      <c r="DN282" s="192">
        <f>+DH240</f>
        <v/>
      </c>
      <c r="DO282" s="192">
        <f>+DI240</f>
        <v/>
      </c>
      <c r="DP282" s="192">
        <f>+DJ240</f>
        <v/>
      </c>
      <c r="DQ282" s="192">
        <f>+DK240</f>
        <v/>
      </c>
      <c r="DR282" s="192">
        <f>+DL240</f>
        <v/>
      </c>
      <c r="DS282" s="192">
        <f>+DM240</f>
        <v/>
      </c>
      <c r="DT282" s="192">
        <f>+DN240</f>
        <v/>
      </c>
      <c r="DU282" s="192">
        <f>+DO240</f>
        <v/>
      </c>
      <c r="DV282" s="192">
        <f>+DP240</f>
        <v/>
      </c>
      <c r="DW282" s="192">
        <f>+DQ240</f>
        <v/>
      </c>
      <c r="DX282" s="192">
        <f>+DR240</f>
        <v/>
      </c>
      <c r="DY282" s="192">
        <f>+DS240</f>
        <v/>
      </c>
      <c r="DZ282" s="192">
        <f>+DT240</f>
        <v/>
      </c>
      <c r="EA282" s="192">
        <f>+DU240</f>
        <v/>
      </c>
      <c r="EB282" s="192">
        <f>+DV240</f>
        <v/>
      </c>
      <c r="EC282" s="192">
        <f>+DW240</f>
        <v/>
      </c>
      <c r="ED282" s="192">
        <f>+DX240</f>
        <v/>
      </c>
      <c r="EE282" s="192">
        <f>+DY240</f>
        <v/>
      </c>
      <c r="EF282" s="192">
        <f>+DZ240</f>
        <v/>
      </c>
      <c r="EG282" s="192">
        <f>+EA240</f>
        <v/>
      </c>
      <c r="EH282" s="192">
        <f>+EB240</f>
        <v/>
      </c>
    </row>
    <row r="283" ht="13.5" customHeight="1" thickTop="1">
      <c r="AL283" s="161">
        <f>+IF(ISERROR(PV(#REF!,#REF!,,#REF!)),0,(PV(#REF!,#REF!,,#REF!)))</f>
        <v/>
      </c>
      <c r="AM283" s="161">
        <f>+IF(ISERROR(PV(#REF!,#REF!,,#REF!)),0,(PV(#REF!,#REF!,,#REF!)))</f>
        <v/>
      </c>
      <c r="CX283" s="161">
        <f>+CR241</f>
        <v/>
      </c>
      <c r="CY283" s="161">
        <f>+CS241</f>
        <v/>
      </c>
      <c r="CZ283" s="161">
        <f>+CT241</f>
        <v/>
      </c>
      <c r="DA283" s="161">
        <f>+CU241</f>
        <v/>
      </c>
      <c r="DB283" s="161">
        <f>+CV241</f>
        <v/>
      </c>
      <c r="DC283" s="161">
        <f>+CW241</f>
        <v/>
      </c>
      <c r="DD283" s="161">
        <f>+CX241</f>
        <v/>
      </c>
      <c r="DE283" s="161">
        <f>+CY241</f>
        <v/>
      </c>
      <c r="DF283" s="161">
        <f>+CZ241</f>
        <v/>
      </c>
      <c r="DG283" s="161">
        <f>+DA241</f>
        <v/>
      </c>
      <c r="DH283" s="161">
        <f>+DB241</f>
        <v/>
      </c>
      <c r="DI283" s="161">
        <f>+DC241</f>
        <v/>
      </c>
      <c r="DJ283" s="161">
        <f>+DD241</f>
        <v/>
      </c>
      <c r="DK283" s="161">
        <f>+DE241</f>
        <v/>
      </c>
      <c r="DL283" s="161">
        <f>+DF241</f>
        <v/>
      </c>
      <c r="DM283" s="161">
        <f>+DG241</f>
        <v/>
      </c>
      <c r="DN283" s="161">
        <f>+DH241</f>
        <v/>
      </c>
      <c r="DO283" s="161">
        <f>+DI241</f>
        <v/>
      </c>
      <c r="DP283" s="161">
        <f>+DJ241</f>
        <v/>
      </c>
      <c r="DQ283" s="161">
        <f>+DK241</f>
        <v/>
      </c>
      <c r="DR283" s="161">
        <f>+DL241</f>
        <v/>
      </c>
      <c r="DS283" s="161">
        <f>+DM241</f>
        <v/>
      </c>
      <c r="DT283" s="161">
        <f>+DN241</f>
        <v/>
      </c>
      <c r="DU283" s="161">
        <f>+DO241</f>
        <v/>
      </c>
      <c r="DV283" s="161">
        <f>+DP241</f>
        <v/>
      </c>
      <c r="DW283" s="161">
        <f>+DQ241</f>
        <v/>
      </c>
      <c r="DX283" s="161">
        <f>+DR241</f>
        <v/>
      </c>
      <c r="DY283" s="161">
        <f>+DS241</f>
        <v/>
      </c>
      <c r="DZ283" s="161">
        <f>+DT241</f>
        <v/>
      </c>
      <c r="EA283" s="161">
        <f>+DU241</f>
        <v/>
      </c>
      <c r="EB283" s="161">
        <f>+DV241</f>
        <v/>
      </c>
      <c r="EC283" s="161">
        <f>+DW241</f>
        <v/>
      </c>
      <c r="ED283" s="161">
        <f>+DX241</f>
        <v/>
      </c>
      <c r="EE283" s="161">
        <f>+DY241</f>
        <v/>
      </c>
      <c r="EF283" s="161">
        <f>+DZ241</f>
        <v/>
      </c>
      <c r="EG283" s="161">
        <f>+EA241</f>
        <v/>
      </c>
      <c r="EH283" s="161">
        <f>+EB241</f>
        <v/>
      </c>
    </row>
    <row r="284" ht="13.5" customHeight="1" thickBot="1">
      <c r="AL284" s="161">
        <f>+IF(ISERROR(PV(#REF!,#REF!,,#REF!)),0,(PV(#REF!,#REF!,,#REF!)))</f>
        <v/>
      </c>
      <c r="AM284" s="161">
        <f>+IF(ISERROR(PV(#REF!,#REF!,,#REF!)),0,(PV(#REF!,#REF!,,#REF!)))</f>
        <v/>
      </c>
      <c r="CW284" s="1564" t="n">
        <v>20</v>
      </c>
      <c r="CX284" s="192">
        <f>+CR242</f>
        <v/>
      </c>
      <c r="CY284" s="192">
        <f>+CS242</f>
        <v/>
      </c>
      <c r="CZ284" s="192">
        <f>+CT242</f>
        <v/>
      </c>
      <c r="DA284" s="192">
        <f>+CU242</f>
        <v/>
      </c>
      <c r="DB284" s="192">
        <f>+CV242</f>
        <v/>
      </c>
      <c r="DC284" s="192">
        <f>+CW242</f>
        <v/>
      </c>
      <c r="DD284" s="192">
        <f>+CX242</f>
        <v/>
      </c>
      <c r="DE284" s="192">
        <f>+CY242</f>
        <v/>
      </c>
      <c r="DF284" s="192">
        <f>+CZ242</f>
        <v/>
      </c>
      <c r="DG284" s="192">
        <f>+DA242</f>
        <v/>
      </c>
      <c r="DH284" s="192">
        <f>+DB242</f>
        <v/>
      </c>
      <c r="DI284" s="192">
        <f>+DC242</f>
        <v/>
      </c>
      <c r="DJ284" s="192">
        <f>+DD242</f>
        <v/>
      </c>
      <c r="DK284" s="192">
        <f>+DE242</f>
        <v/>
      </c>
      <c r="DL284" s="192">
        <f>+DF242</f>
        <v/>
      </c>
      <c r="DM284" s="192">
        <f>+DG242</f>
        <v/>
      </c>
      <c r="DN284" s="192">
        <f>+DH242</f>
        <v/>
      </c>
      <c r="DO284" s="192">
        <f>+DI242</f>
        <v/>
      </c>
      <c r="DP284" s="192">
        <f>+DJ242</f>
        <v/>
      </c>
      <c r="DQ284" s="192">
        <f>+DK242</f>
        <v/>
      </c>
      <c r="DR284" s="192">
        <f>+DL242</f>
        <v/>
      </c>
      <c r="DS284" s="192">
        <f>+DM242</f>
        <v/>
      </c>
      <c r="DT284" s="192">
        <f>+DN242</f>
        <v/>
      </c>
      <c r="DU284" s="192">
        <f>+DO242</f>
        <v/>
      </c>
      <c r="DV284" s="192">
        <f>+DP242</f>
        <v/>
      </c>
      <c r="DW284" s="192">
        <f>+DQ242</f>
        <v/>
      </c>
      <c r="DX284" s="192">
        <f>+DR242</f>
        <v/>
      </c>
      <c r="DY284" s="192">
        <f>+DS242</f>
        <v/>
      </c>
      <c r="DZ284" s="192">
        <f>+DT242</f>
        <v/>
      </c>
      <c r="EA284" s="192">
        <f>+DU242</f>
        <v/>
      </c>
      <c r="EB284" s="192">
        <f>+DV242</f>
        <v/>
      </c>
      <c r="EC284" s="192">
        <f>+DW242</f>
        <v/>
      </c>
      <c r="ED284" s="192">
        <f>+DX242</f>
        <v/>
      </c>
      <c r="EE284" s="192">
        <f>+DY242</f>
        <v/>
      </c>
      <c r="EF284" s="192">
        <f>+DZ242</f>
        <v/>
      </c>
      <c r="EG284" s="192">
        <f>+EA242</f>
        <v/>
      </c>
      <c r="EH284" s="192">
        <f>+EB242</f>
        <v/>
      </c>
    </row>
    <row r="285" ht="13.5" customHeight="1" thickTop="1">
      <c r="AL285" s="161">
        <f>+IF(ISERROR(PV(#REF!,#REF!,,#REF!)),0,(PV(#REF!,#REF!,,#REF!)))</f>
        <v/>
      </c>
      <c r="AM285" s="161">
        <f>+IF(ISERROR(PV(#REF!,#REF!,,#REF!)),0,(PV(#REF!,#REF!,,#REF!)))</f>
        <v/>
      </c>
      <c r="CX285" s="161">
        <f>+CR243</f>
        <v/>
      </c>
      <c r="CY285" s="161">
        <f>+CS243</f>
        <v/>
      </c>
      <c r="CZ285" s="161">
        <f>+CT243</f>
        <v/>
      </c>
      <c r="DA285" s="161">
        <f>+CU243</f>
        <v/>
      </c>
      <c r="DB285" s="161">
        <f>+CV243</f>
        <v/>
      </c>
      <c r="DC285" s="161">
        <f>+CW243</f>
        <v/>
      </c>
      <c r="DD285" s="161">
        <f>+CX243</f>
        <v/>
      </c>
      <c r="DE285" s="161">
        <f>+CY243</f>
        <v/>
      </c>
      <c r="DF285" s="161">
        <f>+CZ243</f>
        <v/>
      </c>
      <c r="DG285" s="161">
        <f>+DA243</f>
        <v/>
      </c>
      <c r="DH285" s="161">
        <f>+DB243</f>
        <v/>
      </c>
      <c r="DI285" s="161">
        <f>+DC243</f>
        <v/>
      </c>
      <c r="DJ285" s="161">
        <f>+DD243</f>
        <v/>
      </c>
      <c r="DK285" s="161">
        <f>+DE243</f>
        <v/>
      </c>
      <c r="DL285" s="161">
        <f>+DF243</f>
        <v/>
      </c>
      <c r="DM285" s="161">
        <f>+DG243</f>
        <v/>
      </c>
      <c r="DN285" s="161">
        <f>+DH243</f>
        <v/>
      </c>
      <c r="DO285" s="161">
        <f>+DI243</f>
        <v/>
      </c>
      <c r="DP285" s="161">
        <f>+DJ243</f>
        <v/>
      </c>
      <c r="DQ285" s="161">
        <f>+DK243</f>
        <v/>
      </c>
      <c r="DR285" s="161">
        <f>+DL243</f>
        <v/>
      </c>
      <c r="DS285" s="161">
        <f>+DM243</f>
        <v/>
      </c>
      <c r="DT285" s="161">
        <f>+DN243</f>
        <v/>
      </c>
      <c r="DU285" s="161">
        <f>+DO243</f>
        <v/>
      </c>
      <c r="DV285" s="161">
        <f>+DP243</f>
        <v/>
      </c>
      <c r="DW285" s="161">
        <f>+DQ243</f>
        <v/>
      </c>
      <c r="DX285" s="161">
        <f>+DR243</f>
        <v/>
      </c>
      <c r="DY285" s="161">
        <f>+DS243</f>
        <v/>
      </c>
      <c r="DZ285" s="161">
        <f>+DT243</f>
        <v/>
      </c>
      <c r="EA285" s="161">
        <f>+DU243</f>
        <v/>
      </c>
      <c r="EB285" s="161">
        <f>+DV243</f>
        <v/>
      </c>
      <c r="EC285" s="161">
        <f>+DW243</f>
        <v/>
      </c>
      <c r="ED285" s="161">
        <f>+DX243</f>
        <v/>
      </c>
      <c r="EE285" s="161">
        <f>+DY243</f>
        <v/>
      </c>
      <c r="EF285" s="161">
        <f>+DZ243</f>
        <v/>
      </c>
      <c r="EG285" s="161">
        <f>+EA243</f>
        <v/>
      </c>
      <c r="EH285" s="161">
        <f>+EB243</f>
        <v/>
      </c>
    </row>
    <row r="286">
      <c r="AL286" s="161">
        <f>+IF(ISERROR(PV(#REF!,#REF!,,#REF!)),0,(PV(#REF!,#REF!,,#REF!)))</f>
        <v/>
      </c>
      <c r="AM286" s="161">
        <f>+IF(ISERROR(PV(#REF!,#REF!,,#REF!)),0,(PV(#REF!,#REF!,,#REF!)))</f>
        <v/>
      </c>
      <c r="CY286" s="1564">
        <f>+CS244</f>
        <v/>
      </c>
      <c r="CZ286" s="1564">
        <f>+CT244</f>
        <v/>
      </c>
      <c r="DA286" s="1564">
        <f>+CU244</f>
        <v/>
      </c>
      <c r="DB286" s="1564">
        <f>+CV244</f>
        <v/>
      </c>
      <c r="DC286" s="1564">
        <f>+CW244</f>
        <v/>
      </c>
      <c r="DD286" s="1564">
        <f>+CX244</f>
        <v/>
      </c>
      <c r="DE286" s="1564">
        <f>+CY244</f>
        <v/>
      </c>
      <c r="DF286" s="1564">
        <f>+CZ244</f>
        <v/>
      </c>
      <c r="DG286" s="1564">
        <f>+DA244</f>
        <v/>
      </c>
      <c r="DH286" s="1564">
        <f>+DB244</f>
        <v/>
      </c>
      <c r="DI286" s="1564">
        <f>+DC244</f>
        <v/>
      </c>
      <c r="DJ286" s="1564">
        <f>+DD244</f>
        <v/>
      </c>
      <c r="DK286" s="1564">
        <f>+DE244</f>
        <v/>
      </c>
      <c r="DL286" s="1564">
        <f>+DF244</f>
        <v/>
      </c>
      <c r="DM286" s="1564">
        <f>+DG244</f>
        <v/>
      </c>
      <c r="DN286" s="1564">
        <f>+DH244</f>
        <v/>
      </c>
      <c r="DO286" s="1564">
        <f>+DI244</f>
        <v/>
      </c>
      <c r="DP286" s="1564">
        <f>+DJ244</f>
        <v/>
      </c>
      <c r="DQ286" s="1564">
        <f>+DK244</f>
        <v/>
      </c>
      <c r="DR286" s="1564">
        <f>+DL244</f>
        <v/>
      </c>
      <c r="DS286" s="1564">
        <f>+DM244</f>
        <v/>
      </c>
      <c r="DT286" s="1564">
        <f>+DN244</f>
        <v/>
      </c>
      <c r="DU286" s="1564">
        <f>+DO244</f>
        <v/>
      </c>
      <c r="DV286" s="1564">
        <f>+DP244</f>
        <v/>
      </c>
      <c r="DW286" s="1564">
        <f>+DQ244</f>
        <v/>
      </c>
      <c r="DX286" s="1564">
        <f>+DR244</f>
        <v/>
      </c>
      <c r="DY286" s="1564">
        <f>+DS244</f>
        <v/>
      </c>
      <c r="DZ286" s="1564">
        <f>+DT244</f>
        <v/>
      </c>
      <c r="EA286" s="1564">
        <f>+DU244</f>
        <v/>
      </c>
      <c r="EB286" s="1564">
        <f>+DV244</f>
        <v/>
      </c>
      <c r="EC286" s="1564">
        <f>+DW244</f>
        <v/>
      </c>
      <c r="ED286" s="1564">
        <f>+DX244</f>
        <v/>
      </c>
      <c r="EE286" s="1564">
        <f>+DY244</f>
        <v/>
      </c>
      <c r="EF286" s="1564">
        <f>+DZ244</f>
        <v/>
      </c>
      <c r="EG286" s="1564">
        <f>+EA244</f>
        <v/>
      </c>
      <c r="EH286" s="1564">
        <f>+EB244</f>
        <v/>
      </c>
    </row>
    <row r="287">
      <c r="AL287" s="161">
        <f>+IF(ISERROR(PV(#REF!,#REF!,,#REF!)),0,(PV(#REF!,#REF!,,#REF!)))</f>
        <v/>
      </c>
      <c r="AM287" s="161">
        <f>+IF(ISERROR(PV(#REF!,#REF!,,#REF!)),0,(PV(#REF!,#REF!,,#REF!)))</f>
        <v/>
      </c>
      <c r="CY287" s="161">
        <f>+CS245</f>
        <v/>
      </c>
      <c r="CZ287" s="161">
        <f>+CT245</f>
        <v/>
      </c>
      <c r="DA287" s="161">
        <f>+CU245</f>
        <v/>
      </c>
      <c r="DB287" s="161">
        <f>+CV245</f>
        <v/>
      </c>
      <c r="DC287" s="161">
        <f>+CW245</f>
        <v/>
      </c>
      <c r="DD287" s="161">
        <f>+CX245</f>
        <v/>
      </c>
      <c r="DE287" s="161">
        <f>+CY245</f>
        <v/>
      </c>
      <c r="DF287" s="161">
        <f>+CZ245</f>
        <v/>
      </c>
      <c r="DG287" s="161">
        <f>+DA245</f>
        <v/>
      </c>
      <c r="DH287" s="161">
        <f>+DB245</f>
        <v/>
      </c>
      <c r="DI287" s="161">
        <f>+DC245</f>
        <v/>
      </c>
      <c r="DJ287" s="161">
        <f>+DD245</f>
        <v/>
      </c>
      <c r="DK287" s="161">
        <f>+DE245</f>
        <v/>
      </c>
      <c r="DL287" s="161">
        <f>+DF245</f>
        <v/>
      </c>
      <c r="DM287" s="161">
        <f>+DG245</f>
        <v/>
      </c>
      <c r="DN287" s="161">
        <f>+DH245</f>
        <v/>
      </c>
      <c r="DO287" s="161">
        <f>+DI245</f>
        <v/>
      </c>
      <c r="DP287" s="161">
        <f>+DJ245</f>
        <v/>
      </c>
      <c r="DQ287" s="161">
        <f>+DK245</f>
        <v/>
      </c>
      <c r="DR287" s="161">
        <f>+DL245</f>
        <v/>
      </c>
      <c r="DS287" s="161">
        <f>+DM245</f>
        <v/>
      </c>
      <c r="DT287" s="161">
        <f>+DN245</f>
        <v/>
      </c>
      <c r="DU287" s="161">
        <f>+DO245</f>
        <v/>
      </c>
      <c r="DV287" s="161">
        <f>+DP245</f>
        <v/>
      </c>
      <c r="DW287" s="161">
        <f>+DQ245</f>
        <v/>
      </c>
      <c r="DX287" s="161">
        <f>+DR245</f>
        <v/>
      </c>
      <c r="DY287" s="161">
        <f>+DS245</f>
        <v/>
      </c>
      <c r="DZ287" s="161">
        <f>+DT245</f>
        <v/>
      </c>
      <c r="EA287" s="161">
        <f>+DU245</f>
        <v/>
      </c>
      <c r="EB287" s="161">
        <f>+DV245</f>
        <v/>
      </c>
      <c r="EC287" s="161">
        <f>+DW245</f>
        <v/>
      </c>
      <c r="ED287" s="161">
        <f>+DX245</f>
        <v/>
      </c>
      <c r="EE287" s="161">
        <f>+DY245</f>
        <v/>
      </c>
      <c r="EF287" s="161">
        <f>+DZ245</f>
        <v/>
      </c>
      <c r="EG287" s="161">
        <f>+EA245</f>
        <v/>
      </c>
      <c r="EH287" s="161">
        <f>+EB245</f>
        <v/>
      </c>
      <c r="EI287" s="161">
        <f>+EC245</f>
        <v/>
      </c>
    </row>
    <row r="288">
      <c r="AL288" s="161">
        <f>+IF(ISERROR(PV(#REF!,#REF!,,#REF!)),0,(PV(#REF!,#REF!,,#REF!)))</f>
        <v/>
      </c>
      <c r="AM288" s="161">
        <f>+IF(ISERROR(PV(#REF!,#REF!,,#REF!)),0,(PV(#REF!,#REF!,,#REF!)))</f>
        <v/>
      </c>
      <c r="CY288" s="161">
        <f>+CS246</f>
        <v/>
      </c>
      <c r="CZ288" s="161">
        <f>+CT246</f>
        <v/>
      </c>
      <c r="DA288" s="161">
        <f>+CU246</f>
        <v/>
      </c>
      <c r="DB288" s="161">
        <f>+CV246</f>
        <v/>
      </c>
      <c r="DC288" s="161">
        <f>+CW246</f>
        <v/>
      </c>
      <c r="DD288" s="161">
        <f>+CX246</f>
        <v/>
      </c>
      <c r="DE288" s="161">
        <f>+CY246</f>
        <v/>
      </c>
      <c r="DF288" s="161">
        <f>+CZ246</f>
        <v/>
      </c>
      <c r="DG288" s="161">
        <f>+DA246</f>
        <v/>
      </c>
      <c r="DH288" s="161">
        <f>+DB246</f>
        <v/>
      </c>
      <c r="DI288" s="161">
        <f>+DC246</f>
        <v/>
      </c>
      <c r="DJ288" s="161">
        <f>+DD246</f>
        <v/>
      </c>
      <c r="DK288" s="161">
        <f>+DE246</f>
        <v/>
      </c>
      <c r="DL288" s="161">
        <f>+DF246</f>
        <v/>
      </c>
      <c r="DM288" s="161">
        <f>+DG246</f>
        <v/>
      </c>
      <c r="DN288" s="161">
        <f>+DH246</f>
        <v/>
      </c>
      <c r="DO288" s="161">
        <f>+DI246</f>
        <v/>
      </c>
      <c r="DP288" s="161">
        <f>+DJ246</f>
        <v/>
      </c>
      <c r="DQ288" s="161">
        <f>+DK246</f>
        <v/>
      </c>
      <c r="DR288" s="161">
        <f>+DL246</f>
        <v/>
      </c>
      <c r="DS288" s="161">
        <f>+DM246</f>
        <v/>
      </c>
      <c r="DT288" s="161">
        <f>+DN246</f>
        <v/>
      </c>
      <c r="DU288" s="161">
        <f>+DO246</f>
        <v/>
      </c>
      <c r="DV288" s="161">
        <f>+DP246</f>
        <v/>
      </c>
      <c r="DW288" s="161">
        <f>+DQ246</f>
        <v/>
      </c>
      <c r="DX288" s="161">
        <f>+DR246</f>
        <v/>
      </c>
      <c r="DY288" s="161">
        <f>+DS246</f>
        <v/>
      </c>
      <c r="DZ288" s="161">
        <f>+DT246</f>
        <v/>
      </c>
      <c r="EA288" s="161">
        <f>+DU246</f>
        <v/>
      </c>
      <c r="EB288" s="161">
        <f>+DV246</f>
        <v/>
      </c>
      <c r="EC288" s="161">
        <f>+DW246</f>
        <v/>
      </c>
      <c r="ED288" s="161">
        <f>+DX246</f>
        <v/>
      </c>
      <c r="EE288" s="161">
        <f>+DY246</f>
        <v/>
      </c>
      <c r="EF288" s="161">
        <f>+DZ246</f>
        <v/>
      </c>
      <c r="EG288" s="161">
        <f>+EA246</f>
        <v/>
      </c>
      <c r="EH288" s="161">
        <f>+EB246</f>
        <v/>
      </c>
      <c r="EI288" s="161">
        <f>+EC246</f>
        <v/>
      </c>
    </row>
    <row r="289" ht="13.5" customHeight="1" thickBot="1">
      <c r="AL289" s="161">
        <f>+IF(ISERROR(PV(#REF!,#REF!,,#REF!)),0,(PV(#REF!,#REF!,,#REF!)))</f>
        <v/>
      </c>
      <c r="AM289" s="161">
        <f>+IF(ISERROR(PV(#REF!,#REF!,,#REF!)),0,(PV(#REF!,#REF!,,#REF!)))</f>
        <v/>
      </c>
      <c r="CY289" s="192">
        <f>+CS247</f>
        <v/>
      </c>
      <c r="CZ289" s="192">
        <f>+CT247</f>
        <v/>
      </c>
      <c r="DA289" s="192">
        <f>+CU247</f>
        <v/>
      </c>
      <c r="DB289" s="192">
        <f>+CV247</f>
        <v/>
      </c>
      <c r="DC289" s="192">
        <f>+CW247</f>
        <v/>
      </c>
      <c r="DD289" s="192">
        <f>+CX247</f>
        <v/>
      </c>
      <c r="DE289" s="192">
        <f>+CY247</f>
        <v/>
      </c>
      <c r="DF289" s="192">
        <f>+CZ247</f>
        <v/>
      </c>
      <c r="DG289" s="192">
        <f>+DA247</f>
        <v/>
      </c>
      <c r="DH289" s="192">
        <f>+DB247</f>
        <v/>
      </c>
      <c r="DI289" s="192">
        <f>+DC247</f>
        <v/>
      </c>
      <c r="DJ289" s="192">
        <f>+DD247</f>
        <v/>
      </c>
      <c r="DK289" s="192">
        <f>+DE247</f>
        <v/>
      </c>
      <c r="DL289" s="192">
        <f>+DF247</f>
        <v/>
      </c>
      <c r="DM289" s="192">
        <f>+DG247</f>
        <v/>
      </c>
      <c r="DN289" s="192">
        <f>+DH247</f>
        <v/>
      </c>
      <c r="DO289" s="192">
        <f>+DI247</f>
        <v/>
      </c>
      <c r="DP289" s="192">
        <f>+DJ247</f>
        <v/>
      </c>
      <c r="DQ289" s="192">
        <f>+DK247</f>
        <v/>
      </c>
      <c r="DR289" s="192">
        <f>+DL247</f>
        <v/>
      </c>
      <c r="DS289" s="192">
        <f>+DM247</f>
        <v/>
      </c>
      <c r="DT289" s="192">
        <f>+DN247</f>
        <v/>
      </c>
      <c r="DU289" s="192">
        <f>+DO247</f>
        <v/>
      </c>
      <c r="DV289" s="192">
        <f>+DP247</f>
        <v/>
      </c>
      <c r="DW289" s="192">
        <f>+DQ247</f>
        <v/>
      </c>
      <c r="DX289" s="192">
        <f>+DR247</f>
        <v/>
      </c>
      <c r="DY289" s="192">
        <f>+DS247</f>
        <v/>
      </c>
      <c r="DZ289" s="192">
        <f>+DT247</f>
        <v/>
      </c>
      <c r="EA289" s="192">
        <f>+DU247</f>
        <v/>
      </c>
      <c r="EB289" s="192">
        <f>+DV247</f>
        <v/>
      </c>
      <c r="EC289" s="192">
        <f>+DW247</f>
        <v/>
      </c>
      <c r="ED289" s="192">
        <f>+DX247</f>
        <v/>
      </c>
      <c r="EE289" s="192">
        <f>+DY247</f>
        <v/>
      </c>
      <c r="EF289" s="192">
        <f>+DZ247</f>
        <v/>
      </c>
      <c r="EG289" s="192">
        <f>+EA247</f>
        <v/>
      </c>
      <c r="EH289" s="192">
        <f>+EB247</f>
        <v/>
      </c>
      <c r="EI289" s="192">
        <f>+EC247</f>
        <v/>
      </c>
    </row>
    <row r="290" ht="13.5" customHeight="1" thickTop="1">
      <c r="AL290" s="161">
        <f>+IF(ISERROR(PV(#REF!,#REF!,,#REF!)),0,(PV(#REF!,#REF!,,#REF!)))</f>
        <v/>
      </c>
      <c r="AM290" s="161">
        <f>+IF(ISERROR(PV(#REF!,#REF!,,#REF!)),0,(PV(#REF!,#REF!,,#REF!)))</f>
        <v/>
      </c>
      <c r="CY290" s="161">
        <f>+CS248</f>
        <v/>
      </c>
      <c r="CZ290" s="161">
        <f>+CT248</f>
        <v/>
      </c>
      <c r="DA290" s="161">
        <f>+CU248</f>
        <v/>
      </c>
      <c r="DB290" s="161">
        <f>+CV248</f>
        <v/>
      </c>
      <c r="DC290" s="161">
        <f>+CW248</f>
        <v/>
      </c>
      <c r="DD290" s="161">
        <f>+CX248</f>
        <v/>
      </c>
      <c r="DE290" s="161">
        <f>+CY248</f>
        <v/>
      </c>
      <c r="DF290" s="161">
        <f>+CZ248</f>
        <v/>
      </c>
      <c r="DG290" s="161">
        <f>+DA248</f>
        <v/>
      </c>
      <c r="DH290" s="161">
        <f>+DB248</f>
        <v/>
      </c>
      <c r="DI290" s="161">
        <f>+DC248</f>
        <v/>
      </c>
      <c r="DJ290" s="161">
        <f>+DD248</f>
        <v/>
      </c>
      <c r="DK290" s="161">
        <f>+DE248</f>
        <v/>
      </c>
      <c r="DL290" s="161">
        <f>+DF248</f>
        <v/>
      </c>
      <c r="DM290" s="161">
        <f>+DG248</f>
        <v/>
      </c>
      <c r="DN290" s="161">
        <f>+DH248</f>
        <v/>
      </c>
      <c r="DO290" s="161">
        <f>+DI248</f>
        <v/>
      </c>
      <c r="DP290" s="161">
        <f>+DJ248</f>
        <v/>
      </c>
      <c r="DQ290" s="161">
        <f>+DK248</f>
        <v/>
      </c>
      <c r="DR290" s="161">
        <f>+DL248</f>
        <v/>
      </c>
      <c r="DS290" s="161">
        <f>+DM248</f>
        <v/>
      </c>
      <c r="DT290" s="161">
        <f>+DN248</f>
        <v/>
      </c>
      <c r="DU290" s="161">
        <f>+DO248</f>
        <v/>
      </c>
      <c r="DV290" s="161">
        <f>+DP248</f>
        <v/>
      </c>
      <c r="DW290" s="161">
        <f>+DQ248</f>
        <v/>
      </c>
      <c r="DX290" s="161">
        <f>+DR248</f>
        <v/>
      </c>
      <c r="DY290" s="161">
        <f>+DS248</f>
        <v/>
      </c>
      <c r="DZ290" s="161">
        <f>+DT248</f>
        <v/>
      </c>
      <c r="EA290" s="161">
        <f>+DU248</f>
        <v/>
      </c>
      <c r="EB290" s="161">
        <f>+DV248</f>
        <v/>
      </c>
      <c r="EC290" s="161">
        <f>+DW248</f>
        <v/>
      </c>
      <c r="ED290" s="161">
        <f>+DX248</f>
        <v/>
      </c>
      <c r="EE290" s="161">
        <f>+DY248</f>
        <v/>
      </c>
      <c r="EF290" s="161">
        <f>+DZ248</f>
        <v/>
      </c>
      <c r="EG290" s="161">
        <f>+EA248</f>
        <v/>
      </c>
      <c r="EH290" s="161">
        <f>+EB248</f>
        <v/>
      </c>
      <c r="EI290" s="161">
        <f>+EC248</f>
        <v/>
      </c>
    </row>
    <row r="291" ht="13.5" customHeight="1" thickBot="1">
      <c r="AL291" s="161">
        <f>+IF(ISERROR(PV(#REF!,#REF!,,#REF!)),0,(PV(#REF!,#REF!,,#REF!)))</f>
        <v/>
      </c>
      <c r="AM291" s="161">
        <f>+IF(ISERROR(PV(#REF!,#REF!,,#REF!)),0,(PV(#REF!,#REF!,,#REF!)))</f>
        <v/>
      </c>
      <c r="CX291" s="1564" t="n">
        <v>21</v>
      </c>
      <c r="CY291" s="192">
        <f>+CS249</f>
        <v/>
      </c>
      <c r="CZ291" s="192">
        <f>+CT249</f>
        <v/>
      </c>
      <c r="DA291" s="192">
        <f>+CU249</f>
        <v/>
      </c>
      <c r="DB291" s="192">
        <f>+CV249</f>
        <v/>
      </c>
      <c r="DC291" s="192">
        <f>+CW249</f>
        <v/>
      </c>
      <c r="DD291" s="192">
        <f>+CX249</f>
        <v/>
      </c>
      <c r="DE291" s="192">
        <f>+CY249</f>
        <v/>
      </c>
      <c r="DF291" s="192">
        <f>+CZ249</f>
        <v/>
      </c>
      <c r="DG291" s="192">
        <f>+DA249</f>
        <v/>
      </c>
      <c r="DH291" s="192">
        <f>+DB249</f>
        <v/>
      </c>
      <c r="DI291" s="192">
        <f>+DC249</f>
        <v/>
      </c>
      <c r="DJ291" s="192">
        <f>+DD249</f>
        <v/>
      </c>
      <c r="DK291" s="192">
        <f>+DE249</f>
        <v/>
      </c>
      <c r="DL291" s="192">
        <f>+DF249</f>
        <v/>
      </c>
      <c r="DM291" s="192">
        <f>+DG249</f>
        <v/>
      </c>
      <c r="DN291" s="192">
        <f>+DH249</f>
        <v/>
      </c>
      <c r="DO291" s="192">
        <f>+DI249</f>
        <v/>
      </c>
      <c r="DP291" s="192">
        <f>+DJ249</f>
        <v/>
      </c>
      <c r="DQ291" s="192">
        <f>+DK249</f>
        <v/>
      </c>
      <c r="DR291" s="192">
        <f>+DL249</f>
        <v/>
      </c>
      <c r="DS291" s="192">
        <f>+DM249</f>
        <v/>
      </c>
      <c r="DT291" s="192">
        <f>+DN249</f>
        <v/>
      </c>
      <c r="DU291" s="192">
        <f>+DO249</f>
        <v/>
      </c>
      <c r="DV291" s="192">
        <f>+DP249</f>
        <v/>
      </c>
      <c r="DW291" s="192">
        <f>+DQ249</f>
        <v/>
      </c>
      <c r="DX291" s="192">
        <f>+DR249</f>
        <v/>
      </c>
      <c r="DY291" s="192">
        <f>+DS249</f>
        <v/>
      </c>
      <c r="DZ291" s="192">
        <f>+DT249</f>
        <v/>
      </c>
      <c r="EA291" s="192">
        <f>+DU249</f>
        <v/>
      </c>
      <c r="EB291" s="192">
        <f>+DV249</f>
        <v/>
      </c>
      <c r="EC291" s="192">
        <f>+DW249</f>
        <v/>
      </c>
      <c r="ED291" s="192">
        <f>+DX249</f>
        <v/>
      </c>
      <c r="EE291" s="192">
        <f>+DY249</f>
        <v/>
      </c>
      <c r="EF291" s="192">
        <f>+DZ249</f>
        <v/>
      </c>
      <c r="EG291" s="192">
        <f>+EA249</f>
        <v/>
      </c>
      <c r="EH291" s="192">
        <f>+EB249</f>
        <v/>
      </c>
      <c r="EI291" s="192">
        <f>+EC249</f>
        <v/>
      </c>
    </row>
    <row r="292" ht="13.5" customHeight="1" thickTop="1">
      <c r="AL292" s="161">
        <f>+IF(ISERROR(PV(#REF!,#REF!,,#REF!)),0,(PV(#REF!,#REF!,,#REF!)))</f>
        <v/>
      </c>
      <c r="AM292" s="161">
        <f>+IF(ISERROR(PV(#REF!,#REF!,,#REF!)),0,(PV(#REF!,#REF!,,#REF!)))</f>
        <v/>
      </c>
      <c r="CY292" s="161">
        <f>+CS250</f>
        <v/>
      </c>
      <c r="CZ292" s="161">
        <f>+CT250</f>
        <v/>
      </c>
      <c r="DA292" s="161">
        <f>+CU250</f>
        <v/>
      </c>
      <c r="DB292" s="161">
        <f>+CV250</f>
        <v/>
      </c>
      <c r="DC292" s="161">
        <f>+CW250</f>
        <v/>
      </c>
      <c r="DD292" s="161">
        <f>+CX250</f>
        <v/>
      </c>
      <c r="DE292" s="161">
        <f>+CY250</f>
        <v/>
      </c>
      <c r="DF292" s="161">
        <f>+CZ250</f>
        <v/>
      </c>
      <c r="DG292" s="161">
        <f>+DA250</f>
        <v/>
      </c>
      <c r="DH292" s="161">
        <f>+DB250</f>
        <v/>
      </c>
      <c r="DI292" s="161">
        <f>+DC250</f>
        <v/>
      </c>
      <c r="DJ292" s="161">
        <f>+DD250</f>
        <v/>
      </c>
      <c r="DK292" s="161">
        <f>+DE250</f>
        <v/>
      </c>
      <c r="DL292" s="161">
        <f>+DF250</f>
        <v/>
      </c>
      <c r="DM292" s="161">
        <f>+DG250</f>
        <v/>
      </c>
      <c r="DN292" s="161">
        <f>+DH250</f>
        <v/>
      </c>
      <c r="DO292" s="161">
        <f>+DI250</f>
        <v/>
      </c>
      <c r="DP292" s="161">
        <f>+DJ250</f>
        <v/>
      </c>
      <c r="DQ292" s="161">
        <f>+DK250</f>
        <v/>
      </c>
      <c r="DR292" s="161">
        <f>+DL250</f>
        <v/>
      </c>
      <c r="DS292" s="161">
        <f>+DM250</f>
        <v/>
      </c>
      <c r="DT292" s="161">
        <f>+DN250</f>
        <v/>
      </c>
      <c r="DU292" s="161">
        <f>+DO250</f>
        <v/>
      </c>
      <c r="DV292" s="161">
        <f>+DP250</f>
        <v/>
      </c>
      <c r="DW292" s="161">
        <f>+DQ250</f>
        <v/>
      </c>
      <c r="DX292" s="161">
        <f>+DR250</f>
        <v/>
      </c>
      <c r="DY292" s="161">
        <f>+DS250</f>
        <v/>
      </c>
      <c r="DZ292" s="161">
        <f>+DT250</f>
        <v/>
      </c>
      <c r="EA292" s="161">
        <f>+DU250</f>
        <v/>
      </c>
      <c r="EB292" s="161">
        <f>+DV250</f>
        <v/>
      </c>
      <c r="EC292" s="161">
        <f>+DW250</f>
        <v/>
      </c>
      <c r="ED292" s="161">
        <f>+DX250</f>
        <v/>
      </c>
      <c r="EE292" s="161">
        <f>+DY250</f>
        <v/>
      </c>
      <c r="EF292" s="161">
        <f>+DZ250</f>
        <v/>
      </c>
      <c r="EG292" s="161">
        <f>+EA250</f>
        <v/>
      </c>
      <c r="EH292" s="161">
        <f>+EB250</f>
        <v/>
      </c>
      <c r="EI292" s="161">
        <f>+EC250</f>
        <v/>
      </c>
    </row>
    <row r="293">
      <c r="AL293" s="161">
        <f>+IF(ISERROR(PV(#REF!,#REF!,,#REF!)),0,(PV(#REF!,#REF!,,#REF!)))</f>
        <v/>
      </c>
      <c r="AM293" s="161">
        <f>+IF(ISERROR(PV(#REF!,#REF!,,#REF!)),0,(PV(#REF!,#REF!,,#REF!)))</f>
        <v/>
      </c>
      <c r="CZ293" s="1564">
        <f>+CT251</f>
        <v/>
      </c>
      <c r="DA293" s="1564">
        <f>+CU251</f>
        <v/>
      </c>
      <c r="DB293" s="1564">
        <f>+CV251</f>
        <v/>
      </c>
      <c r="DC293" s="1564">
        <f>+CW251</f>
        <v/>
      </c>
      <c r="DD293" s="1564">
        <f>+CX251</f>
        <v/>
      </c>
      <c r="DE293" s="1564">
        <f>+CY251</f>
        <v/>
      </c>
      <c r="DF293" s="1564">
        <f>+CZ251</f>
        <v/>
      </c>
      <c r="DG293" s="1564">
        <f>+DA251</f>
        <v/>
      </c>
      <c r="DH293" s="1564">
        <f>+DB251</f>
        <v/>
      </c>
      <c r="DI293" s="1564">
        <f>+DC251</f>
        <v/>
      </c>
      <c r="DJ293" s="1564">
        <f>+DD251</f>
        <v/>
      </c>
      <c r="DK293" s="1564">
        <f>+DE251</f>
        <v/>
      </c>
      <c r="DL293" s="1564">
        <f>+DF251</f>
        <v/>
      </c>
      <c r="DM293" s="1564">
        <f>+DG251</f>
        <v/>
      </c>
      <c r="DN293" s="1564">
        <f>+DH251</f>
        <v/>
      </c>
      <c r="DO293" s="1564">
        <f>+DI251</f>
        <v/>
      </c>
      <c r="DP293" s="1564">
        <f>+DJ251</f>
        <v/>
      </c>
      <c r="DQ293" s="1564">
        <f>+DK251</f>
        <v/>
      </c>
      <c r="DR293" s="1564">
        <f>+DL251</f>
        <v/>
      </c>
      <c r="DS293" s="1564">
        <f>+DM251</f>
        <v/>
      </c>
      <c r="DT293" s="1564">
        <f>+DN251</f>
        <v/>
      </c>
      <c r="DU293" s="1564">
        <f>+DO251</f>
        <v/>
      </c>
      <c r="DV293" s="1564">
        <f>+DP251</f>
        <v/>
      </c>
      <c r="DW293" s="1564">
        <f>+DQ251</f>
        <v/>
      </c>
      <c r="DX293" s="1564">
        <f>+DR251</f>
        <v/>
      </c>
      <c r="DY293" s="1564">
        <f>+DS251</f>
        <v/>
      </c>
      <c r="DZ293" s="1564">
        <f>+DT251</f>
        <v/>
      </c>
      <c r="EA293" s="1564">
        <f>+DU251</f>
        <v/>
      </c>
      <c r="EB293" s="1564">
        <f>+DV251</f>
        <v/>
      </c>
      <c r="EC293" s="1564">
        <f>+DW251</f>
        <v/>
      </c>
      <c r="ED293" s="1564">
        <f>+DX251</f>
        <v/>
      </c>
      <c r="EE293" s="1564">
        <f>+DY251</f>
        <v/>
      </c>
      <c r="EF293" s="1564">
        <f>+DZ251</f>
        <v/>
      </c>
      <c r="EG293" s="1564">
        <f>+EA251</f>
        <v/>
      </c>
      <c r="EH293" s="1564">
        <f>+EB251</f>
        <v/>
      </c>
      <c r="EI293" s="1564">
        <f>+EC251</f>
        <v/>
      </c>
    </row>
    <row r="294">
      <c r="AL294" s="161">
        <f>+IF(ISERROR(PV(#REF!,#REF!,,#REF!)),0,(PV(#REF!,#REF!,,#REF!)))</f>
        <v/>
      </c>
      <c r="AM294" s="161">
        <f>+IF(ISERROR(PV(#REF!,#REF!,,#REF!)),0,(PV(#REF!,#REF!,,#REF!)))</f>
        <v/>
      </c>
      <c r="CZ294" s="161">
        <f>+CT252</f>
        <v/>
      </c>
      <c r="DA294" s="161">
        <f>+CU252</f>
        <v/>
      </c>
      <c r="DB294" s="161">
        <f>+CV252</f>
        <v/>
      </c>
      <c r="DC294" s="161">
        <f>+CW252</f>
        <v/>
      </c>
      <c r="DD294" s="161">
        <f>+CX252</f>
        <v/>
      </c>
      <c r="DE294" s="161">
        <f>+CY252</f>
        <v/>
      </c>
      <c r="DF294" s="161">
        <f>+CZ252</f>
        <v/>
      </c>
      <c r="DG294" s="161">
        <f>+DA252</f>
        <v/>
      </c>
      <c r="DH294" s="161">
        <f>+DB252</f>
        <v/>
      </c>
      <c r="DI294" s="161">
        <f>+DC252</f>
        <v/>
      </c>
      <c r="DJ294" s="161">
        <f>+DD252</f>
        <v/>
      </c>
      <c r="DK294" s="161">
        <f>+DE252</f>
        <v/>
      </c>
      <c r="DL294" s="161">
        <f>+DF252</f>
        <v/>
      </c>
      <c r="DM294" s="161">
        <f>+DG252</f>
        <v/>
      </c>
      <c r="DN294" s="161">
        <f>+DH252</f>
        <v/>
      </c>
      <c r="DO294" s="161">
        <f>+DI252</f>
        <v/>
      </c>
      <c r="DP294" s="161">
        <f>+DJ252</f>
        <v/>
      </c>
      <c r="DQ294" s="161">
        <f>+DK252</f>
        <v/>
      </c>
      <c r="DR294" s="161">
        <f>+DL252</f>
        <v/>
      </c>
      <c r="DS294" s="161">
        <f>+DM252</f>
        <v/>
      </c>
      <c r="DT294" s="161">
        <f>+DN252</f>
        <v/>
      </c>
      <c r="DU294" s="161">
        <f>+DO252</f>
        <v/>
      </c>
      <c r="DV294" s="161">
        <f>+DP252</f>
        <v/>
      </c>
      <c r="DW294" s="161">
        <f>+DQ252</f>
        <v/>
      </c>
      <c r="DX294" s="161">
        <f>+DR252</f>
        <v/>
      </c>
      <c r="DY294" s="161">
        <f>+DS252</f>
        <v/>
      </c>
      <c r="DZ294" s="161">
        <f>+DT252</f>
        <v/>
      </c>
      <c r="EA294" s="161">
        <f>+DU252</f>
        <v/>
      </c>
      <c r="EB294" s="161">
        <f>+DV252</f>
        <v/>
      </c>
      <c r="EC294" s="161">
        <f>+DW252</f>
        <v/>
      </c>
      <c r="ED294" s="161">
        <f>+DX252</f>
        <v/>
      </c>
      <c r="EE294" s="161">
        <f>+DY252</f>
        <v/>
      </c>
      <c r="EF294" s="161">
        <f>+DZ252</f>
        <v/>
      </c>
      <c r="EG294" s="161">
        <f>+EA252</f>
        <v/>
      </c>
      <c r="EH294" s="161">
        <f>+EB252</f>
        <v/>
      </c>
      <c r="EI294" s="161">
        <f>+EC252</f>
        <v/>
      </c>
      <c r="EJ294" s="161">
        <f>+ED252</f>
        <v/>
      </c>
    </row>
    <row r="295">
      <c r="AL295" s="161">
        <f>+IF(ISERROR(PV(#REF!,#REF!,,#REF!)),0,(PV(#REF!,#REF!,,#REF!)))</f>
        <v/>
      </c>
      <c r="AM295" s="161">
        <f>+IF(ISERROR(PV(#REF!,#REF!,,#REF!)),0,(PV(#REF!,#REF!,,#REF!)))</f>
        <v/>
      </c>
      <c r="CZ295" s="161">
        <f>+CT253</f>
        <v/>
      </c>
      <c r="DA295" s="161">
        <f>+CU253</f>
        <v/>
      </c>
      <c r="DB295" s="161">
        <f>+CV253</f>
        <v/>
      </c>
      <c r="DC295" s="161">
        <f>+CW253</f>
        <v/>
      </c>
      <c r="DD295" s="161">
        <f>+CX253</f>
        <v/>
      </c>
      <c r="DE295" s="161">
        <f>+CY253</f>
        <v/>
      </c>
      <c r="DF295" s="161">
        <f>+CZ253</f>
        <v/>
      </c>
      <c r="DG295" s="161">
        <f>+DA253</f>
        <v/>
      </c>
      <c r="DH295" s="161">
        <f>+DB253</f>
        <v/>
      </c>
      <c r="DI295" s="161">
        <f>+DC253</f>
        <v/>
      </c>
      <c r="DJ295" s="161">
        <f>+DD253</f>
        <v/>
      </c>
      <c r="DK295" s="161">
        <f>+DE253</f>
        <v/>
      </c>
      <c r="DL295" s="161">
        <f>+DF253</f>
        <v/>
      </c>
      <c r="DM295" s="161">
        <f>+DG253</f>
        <v/>
      </c>
      <c r="DN295" s="161">
        <f>+DH253</f>
        <v/>
      </c>
      <c r="DO295" s="161">
        <f>+DI253</f>
        <v/>
      </c>
      <c r="DP295" s="161">
        <f>+DJ253</f>
        <v/>
      </c>
      <c r="DQ295" s="161">
        <f>+DK253</f>
        <v/>
      </c>
      <c r="DR295" s="161">
        <f>+DL253</f>
        <v/>
      </c>
      <c r="DS295" s="161">
        <f>+DM253</f>
        <v/>
      </c>
      <c r="DT295" s="161">
        <f>+DN253</f>
        <v/>
      </c>
      <c r="DU295" s="161">
        <f>+DO253</f>
        <v/>
      </c>
      <c r="DV295" s="161">
        <f>+DP253</f>
        <v/>
      </c>
      <c r="DW295" s="161">
        <f>+DQ253</f>
        <v/>
      </c>
      <c r="DX295" s="161">
        <f>+DR253</f>
        <v/>
      </c>
      <c r="DY295" s="161">
        <f>+DS253</f>
        <v/>
      </c>
      <c r="DZ295" s="161">
        <f>+DT253</f>
        <v/>
      </c>
      <c r="EA295" s="161">
        <f>+DU253</f>
        <v/>
      </c>
      <c r="EB295" s="161">
        <f>+DV253</f>
        <v/>
      </c>
      <c r="EC295" s="161">
        <f>+DW253</f>
        <v/>
      </c>
      <c r="ED295" s="161">
        <f>+DX253</f>
        <v/>
      </c>
      <c r="EE295" s="161">
        <f>+DY253</f>
        <v/>
      </c>
      <c r="EF295" s="161">
        <f>+DZ253</f>
        <v/>
      </c>
      <c r="EG295" s="161">
        <f>+EA253</f>
        <v/>
      </c>
      <c r="EH295" s="161">
        <f>+EB253</f>
        <v/>
      </c>
      <c r="EI295" s="161">
        <f>+EC253</f>
        <v/>
      </c>
      <c r="EJ295" s="161">
        <f>+ED253</f>
        <v/>
      </c>
    </row>
    <row r="296" ht="13.5" customHeight="1" thickBot="1">
      <c r="AL296" s="161">
        <f>+IF(ISERROR(PV(#REF!,#REF!,,#REF!)),0,(PV(#REF!,#REF!,,#REF!)))</f>
        <v/>
      </c>
      <c r="AM296" s="161">
        <f>+IF(ISERROR(PV(#REF!,#REF!,,#REF!)),0,(PV(#REF!,#REF!,,#REF!)))</f>
        <v/>
      </c>
      <c r="CZ296" s="192">
        <f>+CT254</f>
        <v/>
      </c>
      <c r="DA296" s="192">
        <f>+CU254</f>
        <v/>
      </c>
      <c r="DB296" s="192">
        <f>+CV254</f>
        <v/>
      </c>
      <c r="DC296" s="192">
        <f>+CW254</f>
        <v/>
      </c>
      <c r="DD296" s="192">
        <f>+CX254</f>
        <v/>
      </c>
      <c r="DE296" s="192">
        <f>+CY254</f>
        <v/>
      </c>
      <c r="DF296" s="192">
        <f>+CZ254</f>
        <v/>
      </c>
      <c r="DG296" s="192">
        <f>+DA254</f>
        <v/>
      </c>
      <c r="DH296" s="192">
        <f>+DB254</f>
        <v/>
      </c>
      <c r="DI296" s="192">
        <f>+DC254</f>
        <v/>
      </c>
      <c r="DJ296" s="192">
        <f>+DD254</f>
        <v/>
      </c>
      <c r="DK296" s="192">
        <f>+DE254</f>
        <v/>
      </c>
      <c r="DL296" s="192">
        <f>+DF254</f>
        <v/>
      </c>
      <c r="DM296" s="192">
        <f>+DG254</f>
        <v/>
      </c>
      <c r="DN296" s="192">
        <f>+DH254</f>
        <v/>
      </c>
      <c r="DO296" s="192">
        <f>+DI254</f>
        <v/>
      </c>
      <c r="DP296" s="192">
        <f>+DJ254</f>
        <v/>
      </c>
      <c r="DQ296" s="192">
        <f>+DK254</f>
        <v/>
      </c>
      <c r="DR296" s="192">
        <f>+DL254</f>
        <v/>
      </c>
      <c r="DS296" s="192">
        <f>+DM254</f>
        <v/>
      </c>
      <c r="DT296" s="192">
        <f>+DN254</f>
        <v/>
      </c>
      <c r="DU296" s="192">
        <f>+DO254</f>
        <v/>
      </c>
      <c r="DV296" s="192">
        <f>+DP254</f>
        <v/>
      </c>
      <c r="DW296" s="192">
        <f>+DQ254</f>
        <v/>
      </c>
      <c r="DX296" s="192">
        <f>+DR254</f>
        <v/>
      </c>
      <c r="DY296" s="192">
        <f>+DS254</f>
        <v/>
      </c>
      <c r="DZ296" s="192">
        <f>+DT254</f>
        <v/>
      </c>
      <c r="EA296" s="192">
        <f>+DU254</f>
        <v/>
      </c>
      <c r="EB296" s="192">
        <f>+DV254</f>
        <v/>
      </c>
      <c r="EC296" s="192">
        <f>+DW254</f>
        <v/>
      </c>
      <c r="ED296" s="192">
        <f>+DX254</f>
        <v/>
      </c>
      <c r="EE296" s="192">
        <f>+DY254</f>
        <v/>
      </c>
      <c r="EF296" s="192">
        <f>+DZ254</f>
        <v/>
      </c>
      <c r="EG296" s="192">
        <f>+EA254</f>
        <v/>
      </c>
      <c r="EH296" s="192">
        <f>+EB254</f>
        <v/>
      </c>
      <c r="EI296" s="192">
        <f>+EC254</f>
        <v/>
      </c>
      <c r="EJ296" s="192">
        <f>+ED254</f>
        <v/>
      </c>
    </row>
    <row r="297" ht="13.5" customHeight="1" thickTop="1">
      <c r="AL297" s="161">
        <f>+IF(ISERROR(PV(#REF!,#REF!,,#REF!)),0,(PV(#REF!,#REF!,,#REF!)))</f>
        <v/>
      </c>
      <c r="AM297" s="161">
        <f>+IF(ISERROR(PV(#REF!,#REF!,,#REF!)),0,(PV(#REF!,#REF!,,#REF!)))</f>
        <v/>
      </c>
      <c r="CZ297" s="161">
        <f>+CT255</f>
        <v/>
      </c>
      <c r="DA297" s="161">
        <f>+CU255</f>
        <v/>
      </c>
      <c r="DB297" s="161">
        <f>+CV255</f>
        <v/>
      </c>
      <c r="DC297" s="161">
        <f>+CW255</f>
        <v/>
      </c>
      <c r="DD297" s="161">
        <f>+CX255</f>
        <v/>
      </c>
      <c r="DE297" s="161">
        <f>+CY255</f>
        <v/>
      </c>
      <c r="DF297" s="161">
        <f>+CZ255</f>
        <v/>
      </c>
      <c r="DG297" s="161">
        <f>+DA255</f>
        <v/>
      </c>
      <c r="DH297" s="161">
        <f>+DB255</f>
        <v/>
      </c>
      <c r="DI297" s="161">
        <f>+DC255</f>
        <v/>
      </c>
      <c r="DJ297" s="161">
        <f>+DD255</f>
        <v/>
      </c>
      <c r="DK297" s="161">
        <f>+DE255</f>
        <v/>
      </c>
      <c r="DL297" s="161">
        <f>+DF255</f>
        <v/>
      </c>
      <c r="DM297" s="161">
        <f>+DG255</f>
        <v/>
      </c>
      <c r="DN297" s="161">
        <f>+DH255</f>
        <v/>
      </c>
      <c r="DO297" s="161">
        <f>+DI255</f>
        <v/>
      </c>
      <c r="DP297" s="161">
        <f>+DJ255</f>
        <v/>
      </c>
      <c r="DQ297" s="161">
        <f>+DK255</f>
        <v/>
      </c>
      <c r="DR297" s="161">
        <f>+DL255</f>
        <v/>
      </c>
      <c r="DS297" s="161">
        <f>+DM255</f>
        <v/>
      </c>
      <c r="DT297" s="161">
        <f>+DN255</f>
        <v/>
      </c>
      <c r="DU297" s="161">
        <f>+DO255</f>
        <v/>
      </c>
      <c r="DV297" s="161">
        <f>+DP255</f>
        <v/>
      </c>
      <c r="DW297" s="161">
        <f>+DQ255</f>
        <v/>
      </c>
      <c r="DX297" s="161">
        <f>+DR255</f>
        <v/>
      </c>
      <c r="DY297" s="161">
        <f>+DS255</f>
        <v/>
      </c>
      <c r="DZ297" s="161">
        <f>+DT255</f>
        <v/>
      </c>
      <c r="EA297" s="161">
        <f>+DU255</f>
        <v/>
      </c>
      <c r="EB297" s="161">
        <f>+DV255</f>
        <v/>
      </c>
      <c r="EC297" s="161">
        <f>+DW255</f>
        <v/>
      </c>
      <c r="ED297" s="161">
        <f>+DX255</f>
        <v/>
      </c>
      <c r="EE297" s="161">
        <f>+DY255</f>
        <v/>
      </c>
      <c r="EF297" s="161">
        <f>+DZ255</f>
        <v/>
      </c>
      <c r="EG297" s="161">
        <f>+EA255</f>
        <v/>
      </c>
      <c r="EH297" s="161">
        <f>+EB255</f>
        <v/>
      </c>
      <c r="EI297" s="161">
        <f>+EC255</f>
        <v/>
      </c>
      <c r="EJ297" s="161">
        <f>+ED255</f>
        <v/>
      </c>
    </row>
    <row r="298" ht="13.5" customHeight="1" thickBot="1">
      <c r="AL298" s="161">
        <f>+IF(ISERROR(PV(#REF!,#REF!,,#REF!)),0,(PV(#REF!,#REF!,,#REF!)))</f>
        <v/>
      </c>
      <c r="AM298" s="161">
        <f>+IF(ISERROR(PV(#REF!,#REF!,,#REF!)),0,(PV(#REF!,#REF!,,#REF!)))</f>
        <v/>
      </c>
      <c r="CY298" s="1564" t="n">
        <v>22</v>
      </c>
      <c r="CZ298" s="192">
        <f>+CT256</f>
        <v/>
      </c>
      <c r="DA298" s="192">
        <f>+CU256</f>
        <v/>
      </c>
      <c r="DB298" s="192">
        <f>+CV256</f>
        <v/>
      </c>
      <c r="DC298" s="192">
        <f>+CW256</f>
        <v/>
      </c>
      <c r="DD298" s="192">
        <f>+CX256</f>
        <v/>
      </c>
      <c r="DE298" s="192">
        <f>+CY256</f>
        <v/>
      </c>
      <c r="DF298" s="192">
        <f>+CZ256</f>
        <v/>
      </c>
      <c r="DG298" s="192">
        <f>+DA256</f>
        <v/>
      </c>
      <c r="DH298" s="192">
        <f>+DB256</f>
        <v/>
      </c>
      <c r="DI298" s="192">
        <f>+DC256</f>
        <v/>
      </c>
      <c r="DJ298" s="192">
        <f>+DD256</f>
        <v/>
      </c>
      <c r="DK298" s="192">
        <f>+DE256</f>
        <v/>
      </c>
      <c r="DL298" s="192">
        <f>+DF256</f>
        <v/>
      </c>
      <c r="DM298" s="192">
        <f>+DG256</f>
        <v/>
      </c>
      <c r="DN298" s="192">
        <f>+DH256</f>
        <v/>
      </c>
      <c r="DO298" s="192">
        <f>+DI256</f>
        <v/>
      </c>
      <c r="DP298" s="192">
        <f>+DJ256</f>
        <v/>
      </c>
      <c r="DQ298" s="192">
        <f>+DK256</f>
        <v/>
      </c>
      <c r="DR298" s="192">
        <f>+DL256</f>
        <v/>
      </c>
      <c r="DS298" s="192">
        <f>+DM256</f>
        <v/>
      </c>
      <c r="DT298" s="192">
        <f>+DN256</f>
        <v/>
      </c>
      <c r="DU298" s="192">
        <f>+DO256</f>
        <v/>
      </c>
      <c r="DV298" s="192">
        <f>+DP256</f>
        <v/>
      </c>
      <c r="DW298" s="192">
        <f>+DQ256</f>
        <v/>
      </c>
      <c r="DX298" s="192">
        <f>+DR256</f>
        <v/>
      </c>
      <c r="DY298" s="192">
        <f>+DS256</f>
        <v/>
      </c>
      <c r="DZ298" s="192">
        <f>+DT256</f>
        <v/>
      </c>
      <c r="EA298" s="192">
        <f>+DU256</f>
        <v/>
      </c>
      <c r="EB298" s="192">
        <f>+DV256</f>
        <v/>
      </c>
      <c r="EC298" s="192">
        <f>+DW256</f>
        <v/>
      </c>
      <c r="ED298" s="192">
        <f>+DX256</f>
        <v/>
      </c>
      <c r="EE298" s="192">
        <f>+DY256</f>
        <v/>
      </c>
      <c r="EF298" s="192">
        <f>+DZ256</f>
        <v/>
      </c>
      <c r="EG298" s="192">
        <f>+EA256</f>
        <v/>
      </c>
      <c r="EH298" s="192">
        <f>+EB256</f>
        <v/>
      </c>
      <c r="EI298" s="192">
        <f>+EC256</f>
        <v/>
      </c>
      <c r="EJ298" s="192">
        <f>+ED256</f>
        <v/>
      </c>
    </row>
    <row r="299" ht="13.5" customHeight="1" thickTop="1">
      <c r="AL299" s="161">
        <f>+IF(ISERROR(PV(#REF!,#REF!,,#REF!)),0,(PV(#REF!,#REF!,,#REF!)))</f>
        <v/>
      </c>
      <c r="AM299" s="161">
        <f>+IF(ISERROR(PV(#REF!,#REF!,,#REF!)),0,(PV(#REF!,#REF!,,#REF!)))</f>
        <v/>
      </c>
      <c r="CZ299" s="161">
        <f>+CT257</f>
        <v/>
      </c>
      <c r="DA299" s="161">
        <f>+CU257</f>
        <v/>
      </c>
      <c r="DB299" s="161">
        <f>+CV257</f>
        <v/>
      </c>
      <c r="DC299" s="161">
        <f>+CW257</f>
        <v/>
      </c>
      <c r="DD299" s="161">
        <f>+CX257</f>
        <v/>
      </c>
      <c r="DE299" s="161">
        <f>+CY257</f>
        <v/>
      </c>
      <c r="DF299" s="161">
        <f>+CZ257</f>
        <v/>
      </c>
      <c r="DG299" s="161">
        <f>+DA257</f>
        <v/>
      </c>
      <c r="DH299" s="161">
        <f>+DB257</f>
        <v/>
      </c>
      <c r="DI299" s="161">
        <f>+DC257</f>
        <v/>
      </c>
      <c r="DJ299" s="161">
        <f>+DD257</f>
        <v/>
      </c>
      <c r="DK299" s="161">
        <f>+DE257</f>
        <v/>
      </c>
      <c r="DL299" s="161">
        <f>+DF257</f>
        <v/>
      </c>
      <c r="DM299" s="161">
        <f>+DG257</f>
        <v/>
      </c>
      <c r="DN299" s="161">
        <f>+DH257</f>
        <v/>
      </c>
      <c r="DO299" s="161">
        <f>+DI257</f>
        <v/>
      </c>
      <c r="DP299" s="161">
        <f>+DJ257</f>
        <v/>
      </c>
      <c r="DQ299" s="161">
        <f>+DK257</f>
        <v/>
      </c>
      <c r="DR299" s="161">
        <f>+DL257</f>
        <v/>
      </c>
      <c r="DS299" s="161">
        <f>+DM257</f>
        <v/>
      </c>
      <c r="DT299" s="161">
        <f>+DN257</f>
        <v/>
      </c>
      <c r="DU299" s="161">
        <f>+DO257</f>
        <v/>
      </c>
      <c r="DV299" s="161">
        <f>+DP257</f>
        <v/>
      </c>
      <c r="DW299" s="161">
        <f>+DQ257</f>
        <v/>
      </c>
      <c r="DX299" s="161">
        <f>+DR257</f>
        <v/>
      </c>
      <c r="DY299" s="161">
        <f>+DS257</f>
        <v/>
      </c>
      <c r="DZ299" s="161">
        <f>+DT257</f>
        <v/>
      </c>
      <c r="EA299" s="161">
        <f>+DU257</f>
        <v/>
      </c>
      <c r="EB299" s="161">
        <f>+DV257</f>
        <v/>
      </c>
      <c r="EC299" s="161">
        <f>+DW257</f>
        <v/>
      </c>
      <c r="ED299" s="161">
        <f>+DX257</f>
        <v/>
      </c>
      <c r="EE299" s="161">
        <f>+DY257</f>
        <v/>
      </c>
      <c r="EF299" s="161">
        <f>+DZ257</f>
        <v/>
      </c>
      <c r="EG299" s="161">
        <f>+EA257</f>
        <v/>
      </c>
      <c r="EH299" s="161">
        <f>+EB257</f>
        <v/>
      </c>
      <c r="EI299" s="161">
        <f>+EC257</f>
        <v/>
      </c>
      <c r="EJ299" s="161">
        <f>+ED257</f>
        <v/>
      </c>
    </row>
    <row r="300">
      <c r="AL300" s="161">
        <f>+IF(ISERROR(PV(#REF!,#REF!,,#REF!)),0,(PV(#REF!,#REF!,,#REF!)))</f>
        <v/>
      </c>
      <c r="AM300" s="161">
        <f>+IF(ISERROR(PV(#REF!,#REF!,,#REF!)),0,(PV(#REF!,#REF!,,#REF!)))</f>
        <v/>
      </c>
      <c r="DA300" s="1564">
        <f>+CU258</f>
        <v/>
      </c>
      <c r="DB300" s="1564">
        <f>+CV258</f>
        <v/>
      </c>
      <c r="DC300" s="1564">
        <f>+CW258</f>
        <v/>
      </c>
      <c r="DD300" s="1564">
        <f>+CX258</f>
        <v/>
      </c>
      <c r="DE300" s="1564">
        <f>+CY258</f>
        <v/>
      </c>
      <c r="DF300" s="1564">
        <f>+CZ258</f>
        <v/>
      </c>
      <c r="DG300" s="1564">
        <f>+DA258</f>
        <v/>
      </c>
      <c r="DH300" s="1564">
        <f>+DB258</f>
        <v/>
      </c>
      <c r="DI300" s="1564">
        <f>+DC258</f>
        <v/>
      </c>
      <c r="DJ300" s="1564">
        <f>+DD258</f>
        <v/>
      </c>
      <c r="DK300" s="1564">
        <f>+DE258</f>
        <v/>
      </c>
      <c r="DL300" s="1564">
        <f>+DF258</f>
        <v/>
      </c>
      <c r="DM300" s="1564">
        <f>+DG258</f>
        <v/>
      </c>
      <c r="DN300" s="1564">
        <f>+DH258</f>
        <v/>
      </c>
      <c r="DO300" s="1564">
        <f>+DI258</f>
        <v/>
      </c>
      <c r="DP300" s="1564">
        <f>+DJ258</f>
        <v/>
      </c>
      <c r="DQ300" s="1564">
        <f>+DK258</f>
        <v/>
      </c>
      <c r="DR300" s="1564">
        <f>+DL258</f>
        <v/>
      </c>
      <c r="DS300" s="1564">
        <f>+DM258</f>
        <v/>
      </c>
      <c r="DT300" s="1564">
        <f>+DN258</f>
        <v/>
      </c>
      <c r="DU300" s="1564">
        <f>+DO258</f>
        <v/>
      </c>
      <c r="DV300" s="1564">
        <f>+DP258</f>
        <v/>
      </c>
      <c r="DW300" s="1564">
        <f>+DQ258</f>
        <v/>
      </c>
      <c r="DX300" s="1564">
        <f>+DR258</f>
        <v/>
      </c>
      <c r="DY300" s="1564">
        <f>+DS258</f>
        <v/>
      </c>
      <c r="DZ300" s="1564">
        <f>+DT258</f>
        <v/>
      </c>
      <c r="EA300" s="1564">
        <f>+DU258</f>
        <v/>
      </c>
      <c r="EB300" s="1564">
        <f>+DV258</f>
        <v/>
      </c>
      <c r="EC300" s="1564">
        <f>+DW258</f>
        <v/>
      </c>
      <c r="ED300" s="1564">
        <f>+DX258</f>
        <v/>
      </c>
      <c r="EE300" s="1564">
        <f>+DY258</f>
        <v/>
      </c>
      <c r="EF300" s="1564">
        <f>+DZ258</f>
        <v/>
      </c>
      <c r="EG300" s="1564">
        <f>+EA258</f>
        <v/>
      </c>
      <c r="EH300" s="1564">
        <f>+EB258</f>
        <v/>
      </c>
      <c r="EI300" s="1564">
        <f>+EC258</f>
        <v/>
      </c>
      <c r="EJ300" s="1564">
        <f>+ED258</f>
        <v/>
      </c>
    </row>
    <row r="301">
      <c r="AL301" s="161">
        <f>+IF(ISERROR(PV(#REF!,#REF!,,#REF!)),0,(PV(#REF!,#REF!,,#REF!)))</f>
        <v/>
      </c>
      <c r="AM301" s="161">
        <f>+IF(ISERROR(PV(#REF!,#REF!,,#REF!)),0,(PV(#REF!,#REF!,,#REF!)))</f>
        <v/>
      </c>
      <c r="DA301" s="161">
        <f>+CU259</f>
        <v/>
      </c>
      <c r="DB301" s="161">
        <f>+CV259</f>
        <v/>
      </c>
      <c r="DC301" s="161">
        <f>+CW259</f>
        <v/>
      </c>
      <c r="DD301" s="161">
        <f>+CX259</f>
        <v/>
      </c>
      <c r="DE301" s="161">
        <f>+CY259</f>
        <v/>
      </c>
      <c r="DF301" s="161">
        <f>+CZ259</f>
        <v/>
      </c>
      <c r="DG301" s="161">
        <f>+DA259</f>
        <v/>
      </c>
      <c r="DH301" s="161">
        <f>+DB259</f>
        <v/>
      </c>
      <c r="DI301" s="161">
        <f>+DC259</f>
        <v/>
      </c>
      <c r="DJ301" s="161">
        <f>+DD259</f>
        <v/>
      </c>
      <c r="DK301" s="161">
        <f>+DE259</f>
        <v/>
      </c>
      <c r="DL301" s="161">
        <f>+DF259</f>
        <v/>
      </c>
      <c r="DM301" s="161">
        <f>+DG259</f>
        <v/>
      </c>
      <c r="DN301" s="161">
        <f>+DH259</f>
        <v/>
      </c>
      <c r="DO301" s="161">
        <f>+DI259</f>
        <v/>
      </c>
      <c r="DP301" s="161">
        <f>+DJ259</f>
        <v/>
      </c>
      <c r="DQ301" s="161">
        <f>+DK259</f>
        <v/>
      </c>
      <c r="DR301" s="161">
        <f>+DL259</f>
        <v/>
      </c>
      <c r="DS301" s="161">
        <f>+DM259</f>
        <v/>
      </c>
      <c r="DT301" s="161">
        <f>+DN259</f>
        <v/>
      </c>
      <c r="DU301" s="161">
        <f>+DO259</f>
        <v/>
      </c>
      <c r="DV301" s="161">
        <f>+DP259</f>
        <v/>
      </c>
      <c r="DW301" s="161">
        <f>+DQ259</f>
        <v/>
      </c>
      <c r="DX301" s="161">
        <f>+DR259</f>
        <v/>
      </c>
      <c r="DY301" s="161">
        <f>+DS259</f>
        <v/>
      </c>
      <c r="DZ301" s="161">
        <f>+DT259</f>
        <v/>
      </c>
      <c r="EA301" s="161">
        <f>+DU259</f>
        <v/>
      </c>
      <c r="EB301" s="161">
        <f>+DV259</f>
        <v/>
      </c>
      <c r="EC301" s="161">
        <f>+DW259</f>
        <v/>
      </c>
      <c r="ED301" s="161">
        <f>+DX259</f>
        <v/>
      </c>
      <c r="EE301" s="161">
        <f>+DY259</f>
        <v/>
      </c>
      <c r="EF301" s="161">
        <f>+DZ259</f>
        <v/>
      </c>
      <c r="EG301" s="161">
        <f>+EA259</f>
        <v/>
      </c>
      <c r="EH301" s="161">
        <f>+EB259</f>
        <v/>
      </c>
      <c r="EI301" s="161">
        <f>+EC259</f>
        <v/>
      </c>
      <c r="EJ301" s="161">
        <f>+ED259</f>
        <v/>
      </c>
      <c r="EK301" s="161">
        <f>+EE259</f>
        <v/>
      </c>
    </row>
    <row r="302">
      <c r="AL302" s="161">
        <f>+IF(ISERROR(PV(#REF!,#REF!,,#REF!)),0,(PV(#REF!,#REF!,,#REF!)))</f>
        <v/>
      </c>
      <c r="AM302" s="161">
        <f>+IF(ISERROR(PV(#REF!,#REF!,,#REF!)),0,(PV(#REF!,#REF!,,#REF!)))</f>
        <v/>
      </c>
      <c r="DA302" s="161">
        <f>+CU260</f>
        <v/>
      </c>
      <c r="DB302" s="161">
        <f>+CV260</f>
        <v/>
      </c>
      <c r="DC302" s="161">
        <f>+CW260</f>
        <v/>
      </c>
      <c r="DD302" s="161">
        <f>+CX260</f>
        <v/>
      </c>
      <c r="DE302" s="161">
        <f>+CY260</f>
        <v/>
      </c>
      <c r="DF302" s="161">
        <f>+CZ260</f>
        <v/>
      </c>
      <c r="DG302" s="161">
        <f>+DA260</f>
        <v/>
      </c>
      <c r="DH302" s="161">
        <f>+DB260</f>
        <v/>
      </c>
      <c r="DI302" s="161">
        <f>+DC260</f>
        <v/>
      </c>
      <c r="DJ302" s="161">
        <f>+DD260</f>
        <v/>
      </c>
      <c r="DK302" s="161">
        <f>+DE260</f>
        <v/>
      </c>
      <c r="DL302" s="161">
        <f>+DF260</f>
        <v/>
      </c>
      <c r="DM302" s="161">
        <f>+DG260</f>
        <v/>
      </c>
      <c r="DN302" s="161">
        <f>+DH260</f>
        <v/>
      </c>
      <c r="DO302" s="161">
        <f>+DI260</f>
        <v/>
      </c>
      <c r="DP302" s="161">
        <f>+DJ260</f>
        <v/>
      </c>
      <c r="DQ302" s="161">
        <f>+DK260</f>
        <v/>
      </c>
      <c r="DR302" s="161">
        <f>+DL260</f>
        <v/>
      </c>
      <c r="DS302" s="161">
        <f>+DM260</f>
        <v/>
      </c>
      <c r="DT302" s="161">
        <f>+DN260</f>
        <v/>
      </c>
      <c r="DU302" s="161">
        <f>+DO260</f>
        <v/>
      </c>
      <c r="DV302" s="161">
        <f>+DP260</f>
        <v/>
      </c>
      <c r="DW302" s="161">
        <f>+DQ260</f>
        <v/>
      </c>
      <c r="DX302" s="161">
        <f>+DR260</f>
        <v/>
      </c>
      <c r="DY302" s="161">
        <f>+DS260</f>
        <v/>
      </c>
      <c r="DZ302" s="161">
        <f>+DT260</f>
        <v/>
      </c>
      <c r="EA302" s="161">
        <f>+DU260</f>
        <v/>
      </c>
      <c r="EB302" s="161">
        <f>+DV260</f>
        <v/>
      </c>
      <c r="EC302" s="161">
        <f>+DW260</f>
        <v/>
      </c>
      <c r="ED302" s="161">
        <f>+DX260</f>
        <v/>
      </c>
      <c r="EE302" s="161">
        <f>+DY260</f>
        <v/>
      </c>
      <c r="EF302" s="161">
        <f>+DZ260</f>
        <v/>
      </c>
      <c r="EG302" s="161">
        <f>+EA260</f>
        <v/>
      </c>
      <c r="EH302" s="161">
        <f>+EB260</f>
        <v/>
      </c>
      <c r="EI302" s="161">
        <f>+EC260</f>
        <v/>
      </c>
      <c r="EJ302" s="161">
        <f>+ED260</f>
        <v/>
      </c>
      <c r="EK302" s="161">
        <f>+EE260</f>
        <v/>
      </c>
    </row>
    <row r="303" ht="13.5" customHeight="1" thickBot="1">
      <c r="AL303" s="161">
        <f>+IF(ISERROR(PV(#REF!,#REF!,,#REF!)),0,(PV(#REF!,#REF!,,#REF!)))</f>
        <v/>
      </c>
      <c r="AM303" s="161">
        <f>+IF(ISERROR(PV(#REF!,#REF!,,#REF!)),0,(PV(#REF!,#REF!,,#REF!)))</f>
        <v/>
      </c>
      <c r="DA303" s="192">
        <f>+CU261</f>
        <v/>
      </c>
      <c r="DB303" s="192">
        <f>+CV261</f>
        <v/>
      </c>
      <c r="DC303" s="192">
        <f>+CW261</f>
        <v/>
      </c>
      <c r="DD303" s="192">
        <f>+CX261</f>
        <v/>
      </c>
      <c r="DE303" s="192">
        <f>+CY261</f>
        <v/>
      </c>
      <c r="DF303" s="192">
        <f>+CZ261</f>
        <v/>
      </c>
      <c r="DG303" s="192">
        <f>+DA261</f>
        <v/>
      </c>
      <c r="DH303" s="192">
        <f>+DB261</f>
        <v/>
      </c>
      <c r="DI303" s="192">
        <f>+DC261</f>
        <v/>
      </c>
      <c r="DJ303" s="192">
        <f>+DD261</f>
        <v/>
      </c>
      <c r="DK303" s="192">
        <f>+DE261</f>
        <v/>
      </c>
      <c r="DL303" s="192">
        <f>+DF261</f>
        <v/>
      </c>
      <c r="DM303" s="192">
        <f>+DG261</f>
        <v/>
      </c>
      <c r="DN303" s="192">
        <f>+DH261</f>
        <v/>
      </c>
      <c r="DO303" s="192">
        <f>+DI261</f>
        <v/>
      </c>
      <c r="DP303" s="192">
        <f>+DJ261</f>
        <v/>
      </c>
      <c r="DQ303" s="192">
        <f>+DK261</f>
        <v/>
      </c>
      <c r="DR303" s="192">
        <f>+DL261</f>
        <v/>
      </c>
      <c r="DS303" s="192">
        <f>+DM261</f>
        <v/>
      </c>
      <c r="DT303" s="192">
        <f>+DN261</f>
        <v/>
      </c>
      <c r="DU303" s="192">
        <f>+DO261</f>
        <v/>
      </c>
      <c r="DV303" s="192">
        <f>+DP261</f>
        <v/>
      </c>
      <c r="DW303" s="192">
        <f>+DQ261</f>
        <v/>
      </c>
      <c r="DX303" s="192">
        <f>+DR261</f>
        <v/>
      </c>
      <c r="DY303" s="192">
        <f>+DS261</f>
        <v/>
      </c>
      <c r="DZ303" s="192">
        <f>+DT261</f>
        <v/>
      </c>
      <c r="EA303" s="192">
        <f>+DU261</f>
        <v/>
      </c>
      <c r="EB303" s="192">
        <f>+DV261</f>
        <v/>
      </c>
      <c r="EC303" s="192">
        <f>+DW261</f>
        <v/>
      </c>
      <c r="ED303" s="192">
        <f>+DX261</f>
        <v/>
      </c>
      <c r="EE303" s="192">
        <f>+DY261</f>
        <v/>
      </c>
      <c r="EF303" s="192">
        <f>+DZ261</f>
        <v/>
      </c>
      <c r="EG303" s="192">
        <f>+EA261</f>
        <v/>
      </c>
      <c r="EH303" s="192">
        <f>+EB261</f>
        <v/>
      </c>
      <c r="EI303" s="192">
        <f>+EC261</f>
        <v/>
      </c>
      <c r="EJ303" s="192">
        <f>+ED261</f>
        <v/>
      </c>
      <c r="EK303" s="192">
        <f>+EE261</f>
        <v/>
      </c>
    </row>
    <row r="304" ht="13.5" customHeight="1" thickTop="1">
      <c r="AL304" s="161">
        <f>+IF(ISERROR(PV(#REF!,#REF!,,#REF!)),0,(PV(#REF!,#REF!,,#REF!)))</f>
        <v/>
      </c>
      <c r="AM304" s="161">
        <f>+IF(ISERROR(PV(#REF!,#REF!,,#REF!)),0,(PV(#REF!,#REF!,,#REF!)))</f>
        <v/>
      </c>
      <c r="DA304" s="161">
        <f>+CU262</f>
        <v/>
      </c>
      <c r="DB304" s="161">
        <f>+CV262</f>
        <v/>
      </c>
      <c r="DC304" s="161">
        <f>+CW262</f>
        <v/>
      </c>
      <c r="DD304" s="161">
        <f>+CX262</f>
        <v/>
      </c>
      <c r="DE304" s="161">
        <f>+CY262</f>
        <v/>
      </c>
      <c r="DF304" s="161">
        <f>+CZ262</f>
        <v/>
      </c>
      <c r="DG304" s="161">
        <f>+DA262</f>
        <v/>
      </c>
      <c r="DH304" s="161">
        <f>+DB262</f>
        <v/>
      </c>
      <c r="DI304" s="161">
        <f>+DC262</f>
        <v/>
      </c>
      <c r="DJ304" s="161">
        <f>+DD262</f>
        <v/>
      </c>
      <c r="DK304" s="161">
        <f>+DE262</f>
        <v/>
      </c>
      <c r="DL304" s="161">
        <f>+DF262</f>
        <v/>
      </c>
      <c r="DM304" s="161">
        <f>+DG262</f>
        <v/>
      </c>
      <c r="DN304" s="161">
        <f>+DH262</f>
        <v/>
      </c>
      <c r="DO304" s="161">
        <f>+DI262</f>
        <v/>
      </c>
      <c r="DP304" s="161">
        <f>+DJ262</f>
        <v/>
      </c>
      <c r="DQ304" s="161">
        <f>+DK262</f>
        <v/>
      </c>
      <c r="DR304" s="161">
        <f>+DL262</f>
        <v/>
      </c>
      <c r="DS304" s="161">
        <f>+DM262</f>
        <v/>
      </c>
      <c r="DT304" s="161">
        <f>+DN262</f>
        <v/>
      </c>
      <c r="DU304" s="161">
        <f>+DO262</f>
        <v/>
      </c>
      <c r="DV304" s="161">
        <f>+DP262</f>
        <v/>
      </c>
      <c r="DW304" s="161">
        <f>+DQ262</f>
        <v/>
      </c>
      <c r="DX304" s="161">
        <f>+DR262</f>
        <v/>
      </c>
      <c r="DY304" s="161">
        <f>+DS262</f>
        <v/>
      </c>
      <c r="DZ304" s="161">
        <f>+DT262</f>
        <v/>
      </c>
      <c r="EA304" s="161">
        <f>+DU262</f>
        <v/>
      </c>
      <c r="EB304" s="161">
        <f>+DV262</f>
        <v/>
      </c>
      <c r="EC304" s="161">
        <f>+DW262</f>
        <v/>
      </c>
      <c r="ED304" s="161">
        <f>+DX262</f>
        <v/>
      </c>
      <c r="EE304" s="161">
        <f>+DY262</f>
        <v/>
      </c>
      <c r="EF304" s="161">
        <f>+DZ262</f>
        <v/>
      </c>
      <c r="EG304" s="161">
        <f>+EA262</f>
        <v/>
      </c>
      <c r="EH304" s="161">
        <f>+EB262</f>
        <v/>
      </c>
      <c r="EI304" s="161">
        <f>+EC262</f>
        <v/>
      </c>
      <c r="EJ304" s="161">
        <f>+ED262</f>
        <v/>
      </c>
      <c r="EK304" s="161">
        <f>+EE262</f>
        <v/>
      </c>
    </row>
    <row r="305" ht="13.5" customHeight="1" thickBot="1">
      <c r="AL305" s="161">
        <f>+IF(ISERROR(PV(#REF!,#REF!,,#REF!)),0,(PV(#REF!,#REF!,,#REF!)))</f>
        <v/>
      </c>
      <c r="AM305" s="161">
        <f>+IF(ISERROR(PV(#REF!,#REF!,,#REF!)),0,(PV(#REF!,#REF!,,#REF!)))</f>
        <v/>
      </c>
      <c r="CZ305" s="1564" t="n">
        <v>23</v>
      </c>
      <c r="DA305" s="192">
        <f>+CU263</f>
        <v/>
      </c>
      <c r="DB305" s="192">
        <f>+CV263</f>
        <v/>
      </c>
      <c r="DC305" s="192">
        <f>+CW263</f>
        <v/>
      </c>
      <c r="DD305" s="192">
        <f>+CX263</f>
        <v/>
      </c>
      <c r="DE305" s="192">
        <f>+CY263</f>
        <v/>
      </c>
      <c r="DF305" s="192">
        <f>+CZ263</f>
        <v/>
      </c>
      <c r="DG305" s="192">
        <f>+DA263</f>
        <v/>
      </c>
      <c r="DH305" s="192">
        <f>+DB263</f>
        <v/>
      </c>
      <c r="DI305" s="192">
        <f>+DC263</f>
        <v/>
      </c>
      <c r="DJ305" s="192">
        <f>+DD263</f>
        <v/>
      </c>
      <c r="DK305" s="192">
        <f>+DE263</f>
        <v/>
      </c>
      <c r="DL305" s="192">
        <f>+DF263</f>
        <v/>
      </c>
      <c r="DM305" s="192">
        <f>+DG263</f>
        <v/>
      </c>
      <c r="DN305" s="192">
        <f>+DH263</f>
        <v/>
      </c>
      <c r="DO305" s="192">
        <f>+DI263</f>
        <v/>
      </c>
      <c r="DP305" s="192">
        <f>+DJ263</f>
        <v/>
      </c>
      <c r="DQ305" s="192">
        <f>+DK263</f>
        <v/>
      </c>
      <c r="DR305" s="192">
        <f>+DL263</f>
        <v/>
      </c>
      <c r="DS305" s="192">
        <f>+DM263</f>
        <v/>
      </c>
      <c r="DT305" s="192">
        <f>+DN263</f>
        <v/>
      </c>
      <c r="DU305" s="192">
        <f>+DO263</f>
        <v/>
      </c>
      <c r="DV305" s="192">
        <f>+DP263</f>
        <v/>
      </c>
      <c r="DW305" s="192">
        <f>+DQ263</f>
        <v/>
      </c>
      <c r="DX305" s="192">
        <f>+DR263</f>
        <v/>
      </c>
      <c r="DY305" s="192">
        <f>+DS263</f>
        <v/>
      </c>
      <c r="DZ305" s="192">
        <f>+DT263</f>
        <v/>
      </c>
      <c r="EA305" s="192">
        <f>+DU263</f>
        <v/>
      </c>
      <c r="EB305" s="192">
        <f>+DV263</f>
        <v/>
      </c>
      <c r="EC305" s="192">
        <f>+DW263</f>
        <v/>
      </c>
      <c r="ED305" s="192">
        <f>+DX263</f>
        <v/>
      </c>
      <c r="EE305" s="192">
        <f>+DY263</f>
        <v/>
      </c>
      <c r="EF305" s="192">
        <f>+DZ263</f>
        <v/>
      </c>
      <c r="EG305" s="192">
        <f>+EA263</f>
        <v/>
      </c>
      <c r="EH305" s="192">
        <f>+EB263</f>
        <v/>
      </c>
      <c r="EI305" s="192">
        <f>+EC263</f>
        <v/>
      </c>
      <c r="EJ305" s="192">
        <f>+ED263</f>
        <v/>
      </c>
      <c r="EK305" s="192">
        <f>+EE263</f>
        <v/>
      </c>
    </row>
    <row r="306" ht="13.5" customHeight="1" thickTop="1">
      <c r="AL306" s="161">
        <f>+IF(ISERROR(PV(#REF!,#REF!,,#REF!)),0,(PV(#REF!,#REF!,,#REF!)))</f>
        <v/>
      </c>
      <c r="AM306" s="161">
        <f>+IF(ISERROR(PV(#REF!,#REF!,,#REF!)),0,(PV(#REF!,#REF!,,#REF!)))</f>
        <v/>
      </c>
      <c r="DA306" s="161">
        <f>+CU264</f>
        <v/>
      </c>
      <c r="DB306" s="161">
        <f>+CV264</f>
        <v/>
      </c>
      <c r="DC306" s="161">
        <f>+CW264</f>
        <v/>
      </c>
      <c r="DD306" s="161">
        <f>+CX264</f>
        <v/>
      </c>
      <c r="DE306" s="161">
        <f>+CY264</f>
        <v/>
      </c>
      <c r="DF306" s="161">
        <f>+CZ264</f>
        <v/>
      </c>
      <c r="DG306" s="161">
        <f>+DA264</f>
        <v/>
      </c>
      <c r="DH306" s="161">
        <f>+DB264</f>
        <v/>
      </c>
      <c r="DI306" s="161">
        <f>+DC264</f>
        <v/>
      </c>
      <c r="DJ306" s="161">
        <f>+DD264</f>
        <v/>
      </c>
      <c r="DK306" s="161">
        <f>+DE264</f>
        <v/>
      </c>
      <c r="DL306" s="161">
        <f>+DF264</f>
        <v/>
      </c>
      <c r="DM306" s="161">
        <f>+DG264</f>
        <v/>
      </c>
      <c r="DN306" s="161">
        <f>+DH264</f>
        <v/>
      </c>
      <c r="DO306" s="161">
        <f>+DI264</f>
        <v/>
      </c>
      <c r="DP306" s="161">
        <f>+DJ264</f>
        <v/>
      </c>
      <c r="DQ306" s="161">
        <f>+DK264</f>
        <v/>
      </c>
      <c r="DR306" s="161">
        <f>+DL264</f>
        <v/>
      </c>
      <c r="DS306" s="161">
        <f>+DM264</f>
        <v/>
      </c>
      <c r="DT306" s="161">
        <f>+DN264</f>
        <v/>
      </c>
      <c r="DU306" s="161">
        <f>+DO264</f>
        <v/>
      </c>
      <c r="DV306" s="161">
        <f>+DP264</f>
        <v/>
      </c>
      <c r="DW306" s="161">
        <f>+DQ264</f>
        <v/>
      </c>
      <c r="DX306" s="161">
        <f>+DR264</f>
        <v/>
      </c>
      <c r="DY306" s="161">
        <f>+DS264</f>
        <v/>
      </c>
      <c r="DZ306" s="161">
        <f>+DT264</f>
        <v/>
      </c>
      <c r="EA306" s="161">
        <f>+DU264</f>
        <v/>
      </c>
      <c r="EB306" s="161">
        <f>+DV264</f>
        <v/>
      </c>
      <c r="EC306" s="161">
        <f>+DW264</f>
        <v/>
      </c>
      <c r="ED306" s="161">
        <f>+DX264</f>
        <v/>
      </c>
      <c r="EE306" s="161">
        <f>+DY264</f>
        <v/>
      </c>
      <c r="EF306" s="161">
        <f>+DZ264</f>
        <v/>
      </c>
      <c r="EG306" s="161">
        <f>+EA264</f>
        <v/>
      </c>
      <c r="EH306" s="161">
        <f>+EB264</f>
        <v/>
      </c>
      <c r="EI306" s="161">
        <f>+EC264</f>
        <v/>
      </c>
      <c r="EJ306" s="161">
        <f>+ED264</f>
        <v/>
      </c>
      <c r="EK306" s="161">
        <f>+EE264</f>
        <v/>
      </c>
    </row>
    <row r="307">
      <c r="AL307" s="161">
        <f>+IF(ISERROR(PV(#REF!,#REF!,,#REF!)),0,(PV(#REF!,#REF!,,#REF!)))</f>
        <v/>
      </c>
      <c r="AM307" s="161">
        <f>+IF(ISERROR(PV(#REF!,#REF!,,#REF!)),0,(PV(#REF!,#REF!,,#REF!)))</f>
        <v/>
      </c>
    </row>
    <row r="308">
      <c r="AL308" s="161">
        <f>+IF(ISERROR(PV(#REF!,#REF!,,#REF!)),0,(PV(#REF!,#REF!,,#REF!)))</f>
        <v/>
      </c>
      <c r="AM308" s="161">
        <f>+IF(ISERROR(PV(#REF!,#REF!,,#REF!)),0,(PV(#REF!,#REF!,,#REF!)))</f>
        <v/>
      </c>
      <c r="DB308" s="161">
        <f>+DA301</f>
        <v/>
      </c>
      <c r="DC308" s="178">
        <f>+DB301</f>
        <v/>
      </c>
      <c r="DD308" s="178">
        <f>+DC301</f>
        <v/>
      </c>
      <c r="DE308" s="178">
        <f>+DD301</f>
        <v/>
      </c>
      <c r="DF308" s="1564">
        <f>+DE301</f>
        <v/>
      </c>
      <c r="DG308" s="1564">
        <f>+DF301</f>
        <v/>
      </c>
      <c r="DH308" s="1564">
        <f>+DG301</f>
        <v/>
      </c>
      <c r="DI308" s="1564">
        <f>+DH301</f>
        <v/>
      </c>
      <c r="DJ308" s="1564">
        <f>+DI301</f>
        <v/>
      </c>
      <c r="DK308" s="1564">
        <f>+DJ301</f>
        <v/>
      </c>
      <c r="DL308" s="1564">
        <f>+DK301</f>
        <v/>
      </c>
      <c r="DM308" s="1564">
        <f>+DL301</f>
        <v/>
      </c>
      <c r="DN308" s="1564">
        <f>+DM301</f>
        <v/>
      </c>
      <c r="DO308" s="1564">
        <f>+DN301</f>
        <v/>
      </c>
      <c r="DP308" s="1564">
        <f>+DO301</f>
        <v/>
      </c>
      <c r="DQ308" s="1564">
        <f>+DP301</f>
        <v/>
      </c>
      <c r="DR308" s="1564">
        <f>+DQ301</f>
        <v/>
      </c>
      <c r="DS308" s="1564">
        <f>+DR301</f>
        <v/>
      </c>
      <c r="DT308" s="1564">
        <f>+DS301</f>
        <v/>
      </c>
      <c r="DU308" s="1564">
        <f>+DT301</f>
        <v/>
      </c>
      <c r="DV308" s="1564">
        <f>+DU301</f>
        <v/>
      </c>
      <c r="DW308" s="1564">
        <f>+DV301</f>
        <v/>
      </c>
      <c r="DX308" s="1564">
        <f>+DW301</f>
        <v/>
      </c>
      <c r="DY308" s="1564">
        <f>+DX301</f>
        <v/>
      </c>
      <c r="DZ308" s="1564">
        <f>+DY301</f>
        <v/>
      </c>
      <c r="EA308" s="1564">
        <f>+DZ301</f>
        <v/>
      </c>
      <c r="EB308" s="1564">
        <f>+EA301</f>
        <v/>
      </c>
      <c r="EC308" s="1564">
        <f>+EB301</f>
        <v/>
      </c>
      <c r="ED308" s="1564">
        <f>+EC301</f>
        <v/>
      </c>
      <c r="EE308" s="1564">
        <f>+ED301</f>
        <v/>
      </c>
      <c r="EF308" s="1564">
        <f>+EE301</f>
        <v/>
      </c>
      <c r="EG308" s="1564">
        <f>+EF301</f>
        <v/>
      </c>
      <c r="EH308" s="1564">
        <f>+EG301</f>
        <v/>
      </c>
      <c r="EI308" s="1564">
        <f>+EH301</f>
        <v/>
      </c>
      <c r="EJ308" s="1564">
        <f>+EI301</f>
        <v/>
      </c>
      <c r="EK308" s="1564">
        <f>+EJ301</f>
        <v/>
      </c>
      <c r="EL308" s="1564">
        <f>+EK301</f>
        <v/>
      </c>
    </row>
    <row r="309">
      <c r="AL309" s="161">
        <f>+IF(ISERROR(PV(#REF!,#REF!,,#REF!)),0,(PV(#REF!,#REF!,,#REF!)))</f>
        <v/>
      </c>
      <c r="AM309" s="161">
        <f>+IF(ISERROR(PV(#REF!,#REF!,,#REF!)),0,(PV(#REF!,#REF!,,#REF!)))</f>
        <v/>
      </c>
      <c r="DB309" s="161">
        <f>+DA302</f>
        <v/>
      </c>
      <c r="DC309" s="178">
        <f>+DB302</f>
        <v/>
      </c>
      <c r="DD309" s="178">
        <f>+DC302</f>
        <v/>
      </c>
      <c r="DE309" s="178">
        <f>+DD302</f>
        <v/>
      </c>
      <c r="DF309" s="1564">
        <f>+DE302</f>
        <v/>
      </c>
      <c r="DG309" s="1564">
        <f>+DF302</f>
        <v/>
      </c>
      <c r="DH309" s="1564">
        <f>+DG302</f>
        <v/>
      </c>
      <c r="DI309" s="1564">
        <f>+DH302</f>
        <v/>
      </c>
      <c r="DJ309" s="1564">
        <f>+DI302</f>
        <v/>
      </c>
      <c r="DK309" s="1564">
        <f>+DJ302</f>
        <v/>
      </c>
      <c r="DL309" s="1564">
        <f>+DK302</f>
        <v/>
      </c>
      <c r="DM309" s="1564">
        <f>+DL302</f>
        <v/>
      </c>
      <c r="DN309" s="1564">
        <f>+DM302</f>
        <v/>
      </c>
      <c r="DO309" s="1564">
        <f>+DN302</f>
        <v/>
      </c>
      <c r="DP309" s="1564">
        <f>+DO302</f>
        <v/>
      </c>
      <c r="DQ309" s="1564">
        <f>+DP302</f>
        <v/>
      </c>
      <c r="DR309" s="1564">
        <f>+DQ302</f>
        <v/>
      </c>
      <c r="DS309" s="1564">
        <f>+DR302</f>
        <v/>
      </c>
      <c r="DT309" s="1564">
        <f>+DS302</f>
        <v/>
      </c>
      <c r="DU309" s="1564">
        <f>+DT302</f>
        <v/>
      </c>
      <c r="DV309" s="1564">
        <f>+DU302</f>
        <v/>
      </c>
      <c r="DW309" s="1564">
        <f>+DV302</f>
        <v/>
      </c>
      <c r="DX309" s="1564">
        <f>+DW302</f>
        <v/>
      </c>
      <c r="DY309" s="1564">
        <f>+DX302</f>
        <v/>
      </c>
      <c r="DZ309" s="1564">
        <f>+DY302</f>
        <v/>
      </c>
      <c r="EA309" s="1564">
        <f>+DZ302</f>
        <v/>
      </c>
      <c r="EB309" s="1564">
        <f>+EA302</f>
        <v/>
      </c>
      <c r="EC309" s="1564">
        <f>+EB302</f>
        <v/>
      </c>
      <c r="ED309" s="1564">
        <f>+EC302</f>
        <v/>
      </c>
      <c r="EE309" s="1564">
        <f>+ED302</f>
        <v/>
      </c>
      <c r="EF309" s="1564">
        <f>+EE302</f>
        <v/>
      </c>
      <c r="EG309" s="1564">
        <f>+EF302</f>
        <v/>
      </c>
      <c r="EH309" s="1564">
        <f>+EG302</f>
        <v/>
      </c>
      <c r="EI309" s="1564">
        <f>+EH302</f>
        <v/>
      </c>
      <c r="EJ309" s="1564">
        <f>+EI302</f>
        <v/>
      </c>
      <c r="EK309" s="1564">
        <f>+EJ302</f>
        <v/>
      </c>
      <c r="EL309" s="1564">
        <f>+EK302</f>
        <v/>
      </c>
    </row>
    <row r="310" ht="13.5" customHeight="1" thickBot="1">
      <c r="AL310" s="161">
        <f>+IF(ISERROR(PV(#REF!,#REF!,,#REF!)),0,(PV(#REF!,#REF!,,#REF!)))</f>
        <v/>
      </c>
      <c r="AM310" s="161">
        <f>+IF(ISERROR(PV(#REF!,#REF!,,#REF!)),0,(PV(#REF!,#REF!,,#REF!)))</f>
        <v/>
      </c>
      <c r="DB310" s="192">
        <f>+DA303</f>
        <v/>
      </c>
      <c r="DC310" s="193">
        <f>+DB303</f>
        <v/>
      </c>
      <c r="DD310" s="193">
        <f>+DC303</f>
        <v/>
      </c>
      <c r="DE310" s="193">
        <f>+DD303</f>
        <v/>
      </c>
      <c r="DF310" s="193">
        <f>+DE303</f>
        <v/>
      </c>
      <c r="DG310" s="193">
        <f>+DF303</f>
        <v/>
      </c>
      <c r="DH310" s="193">
        <f>+DG303</f>
        <v/>
      </c>
      <c r="DI310" s="193">
        <f>+DH303</f>
        <v/>
      </c>
      <c r="DJ310" s="193">
        <f>+DI303</f>
        <v/>
      </c>
      <c r="DK310" s="193">
        <f>+DJ303</f>
        <v/>
      </c>
      <c r="DL310" s="193">
        <f>+DK303</f>
        <v/>
      </c>
      <c r="DM310" s="193">
        <f>+DL303</f>
        <v/>
      </c>
      <c r="DN310" s="193">
        <f>+DM303</f>
        <v/>
      </c>
      <c r="DO310" s="193">
        <f>+DN303</f>
        <v/>
      </c>
      <c r="DP310" s="193">
        <f>+DO303</f>
        <v/>
      </c>
      <c r="DQ310" s="193">
        <f>+DP303</f>
        <v/>
      </c>
      <c r="DR310" s="193">
        <f>+DQ303</f>
        <v/>
      </c>
      <c r="DS310" s="193">
        <f>+DR303</f>
        <v/>
      </c>
      <c r="DT310" s="193">
        <f>+DS303</f>
        <v/>
      </c>
      <c r="DU310" s="193">
        <f>+DT303</f>
        <v/>
      </c>
      <c r="DV310" s="193">
        <f>+DU303</f>
        <v/>
      </c>
      <c r="DW310" s="193">
        <f>+DV303</f>
        <v/>
      </c>
      <c r="DX310" s="193">
        <f>+DW303</f>
        <v/>
      </c>
      <c r="DY310" s="193">
        <f>+DX303</f>
        <v/>
      </c>
      <c r="DZ310" s="193">
        <f>+DY303</f>
        <v/>
      </c>
      <c r="EA310" s="193">
        <f>+DZ303</f>
        <v/>
      </c>
      <c r="EB310" s="193">
        <f>+EA303</f>
        <v/>
      </c>
      <c r="EC310" s="193">
        <f>+EB303</f>
        <v/>
      </c>
      <c r="ED310" s="193">
        <f>+EC303</f>
        <v/>
      </c>
      <c r="EE310" s="193">
        <f>+ED303</f>
        <v/>
      </c>
      <c r="EF310" s="193">
        <f>+EE303</f>
        <v/>
      </c>
      <c r="EG310" s="193">
        <f>+EF303</f>
        <v/>
      </c>
      <c r="EH310" s="193">
        <f>+EG303</f>
        <v/>
      </c>
      <c r="EI310" s="193">
        <f>+EH303</f>
        <v/>
      </c>
      <c r="EJ310" s="193">
        <f>+EI303</f>
        <v/>
      </c>
      <c r="EK310" s="193">
        <f>+EJ303</f>
        <v/>
      </c>
      <c r="EL310" s="193">
        <f>+EK303</f>
        <v/>
      </c>
    </row>
    <row r="311" ht="13.5" customHeight="1" thickTop="1">
      <c r="AL311" s="161">
        <f>+IF(ISERROR(PV(#REF!,#REF!,,#REF!)),0,(PV(#REF!,#REF!,,#REF!)))</f>
        <v/>
      </c>
      <c r="AM311" s="161">
        <f>+IF(ISERROR(PV(#REF!,#REF!,,#REF!)),0,(PV(#REF!,#REF!,,#REF!)))</f>
        <v/>
      </c>
      <c r="DB311" s="161">
        <f>+DA304</f>
        <v/>
      </c>
      <c r="DC311" s="178">
        <f>+DB304</f>
        <v/>
      </c>
      <c r="DD311" s="178">
        <f>+DC304</f>
        <v/>
      </c>
      <c r="DE311" s="178">
        <f>+DD304</f>
        <v/>
      </c>
      <c r="DF311" s="178">
        <f>+DE304</f>
        <v/>
      </c>
      <c r="DG311" s="178">
        <f>+DF304</f>
        <v/>
      </c>
      <c r="DH311" s="178">
        <f>+DG304</f>
        <v/>
      </c>
      <c r="DI311" s="178">
        <f>+DH304</f>
        <v/>
      </c>
      <c r="DJ311" s="178">
        <f>+DI304</f>
        <v/>
      </c>
      <c r="DK311" s="178">
        <f>+DJ304</f>
        <v/>
      </c>
      <c r="DL311" s="178">
        <f>+DK304</f>
        <v/>
      </c>
      <c r="DM311" s="178">
        <f>+DL304</f>
        <v/>
      </c>
      <c r="DN311" s="178">
        <f>+DM304</f>
        <v/>
      </c>
      <c r="DO311" s="178">
        <f>+DN304</f>
        <v/>
      </c>
      <c r="DP311" s="178">
        <f>+DO304</f>
        <v/>
      </c>
      <c r="DQ311" s="178">
        <f>+DP304</f>
        <v/>
      </c>
      <c r="DR311" s="178">
        <f>+DQ304</f>
        <v/>
      </c>
      <c r="DS311" s="178">
        <f>+DR304</f>
        <v/>
      </c>
      <c r="DT311" s="178">
        <f>+DS304</f>
        <v/>
      </c>
      <c r="DU311" s="178">
        <f>+DT304</f>
        <v/>
      </c>
      <c r="DV311" s="178">
        <f>+DU304</f>
        <v/>
      </c>
      <c r="DW311" s="178">
        <f>+DV304</f>
        <v/>
      </c>
      <c r="DX311" s="178">
        <f>+DW304</f>
        <v/>
      </c>
      <c r="DY311" s="178">
        <f>+DX304</f>
        <v/>
      </c>
      <c r="DZ311" s="178">
        <f>+DY304</f>
        <v/>
      </c>
      <c r="EA311" s="178">
        <f>+DZ304</f>
        <v/>
      </c>
      <c r="EB311" s="178">
        <f>+EA304</f>
        <v/>
      </c>
      <c r="EC311" s="178">
        <f>+EB304</f>
        <v/>
      </c>
      <c r="ED311" s="178">
        <f>+EC304</f>
        <v/>
      </c>
      <c r="EE311" s="178">
        <f>+ED304</f>
        <v/>
      </c>
      <c r="EF311" s="178">
        <f>+EE304</f>
        <v/>
      </c>
      <c r="EG311" s="178">
        <f>+EF304</f>
        <v/>
      </c>
      <c r="EH311" s="178">
        <f>+EG304</f>
        <v/>
      </c>
      <c r="EI311" s="178">
        <f>+EH304</f>
        <v/>
      </c>
      <c r="EJ311" s="178">
        <f>+EI304</f>
        <v/>
      </c>
      <c r="EK311" s="178">
        <f>+EJ304</f>
        <v/>
      </c>
      <c r="EL311" s="178">
        <f>+EK304</f>
        <v/>
      </c>
    </row>
    <row r="312" ht="13.5" customHeight="1" thickBot="1">
      <c r="AL312" s="161">
        <f>+IF(ISERROR(PV(#REF!,#REF!,,#REF!)),0,(PV(#REF!,#REF!,,#REF!)))</f>
        <v/>
      </c>
      <c r="AM312" s="161">
        <f>+IF(ISERROR(PV(#REF!,#REF!,,#REF!)),0,(PV(#REF!,#REF!,,#REF!)))</f>
        <v/>
      </c>
      <c r="DA312" s="1564" t="n">
        <v>24</v>
      </c>
      <c r="DB312" s="192">
        <f>+DA305</f>
        <v/>
      </c>
      <c r="DC312" s="193">
        <f>+DB305</f>
        <v/>
      </c>
      <c r="DD312" s="193">
        <f>+DC305</f>
        <v/>
      </c>
      <c r="DE312" s="193">
        <f>+DD305</f>
        <v/>
      </c>
      <c r="DF312" s="193">
        <f>+DE305</f>
        <v/>
      </c>
      <c r="DG312" s="193">
        <f>+DF305</f>
        <v/>
      </c>
      <c r="DH312" s="193">
        <f>+DG305</f>
        <v/>
      </c>
      <c r="DI312" s="193">
        <f>+DH305</f>
        <v/>
      </c>
      <c r="DJ312" s="193">
        <f>+DI305</f>
        <v/>
      </c>
      <c r="DK312" s="193">
        <f>+DJ305</f>
        <v/>
      </c>
      <c r="DL312" s="193">
        <f>+DK305</f>
        <v/>
      </c>
      <c r="DM312" s="193">
        <f>+DL305</f>
        <v/>
      </c>
      <c r="DN312" s="193">
        <f>+DM305</f>
        <v/>
      </c>
      <c r="DO312" s="193">
        <f>+DN305</f>
        <v/>
      </c>
      <c r="DP312" s="193">
        <f>+DO305</f>
        <v/>
      </c>
      <c r="DQ312" s="193">
        <f>+DP305</f>
        <v/>
      </c>
      <c r="DR312" s="193">
        <f>+DQ305</f>
        <v/>
      </c>
      <c r="DS312" s="193">
        <f>+DR305</f>
        <v/>
      </c>
      <c r="DT312" s="193">
        <f>+DS305</f>
        <v/>
      </c>
      <c r="DU312" s="193">
        <f>+DT305</f>
        <v/>
      </c>
      <c r="DV312" s="193">
        <f>+DU305</f>
        <v/>
      </c>
      <c r="DW312" s="193">
        <f>+DV305</f>
        <v/>
      </c>
      <c r="DX312" s="193">
        <f>+DW305</f>
        <v/>
      </c>
      <c r="DY312" s="193">
        <f>+DX305</f>
        <v/>
      </c>
      <c r="DZ312" s="193">
        <f>+DY305</f>
        <v/>
      </c>
      <c r="EA312" s="193">
        <f>+DZ305</f>
        <v/>
      </c>
      <c r="EB312" s="193">
        <f>+EA305</f>
        <v/>
      </c>
      <c r="EC312" s="193">
        <f>+EB305</f>
        <v/>
      </c>
      <c r="ED312" s="193">
        <f>+EC305</f>
        <v/>
      </c>
      <c r="EE312" s="193">
        <f>+ED305</f>
        <v/>
      </c>
      <c r="EF312" s="193">
        <f>+EE305</f>
        <v/>
      </c>
      <c r="EG312" s="193">
        <f>+EF305</f>
        <v/>
      </c>
      <c r="EH312" s="193">
        <f>+EG305</f>
        <v/>
      </c>
      <c r="EI312" s="193">
        <f>+EH305</f>
        <v/>
      </c>
      <c r="EJ312" s="193">
        <f>+EI305</f>
        <v/>
      </c>
      <c r="EK312" s="193">
        <f>+EJ305</f>
        <v/>
      </c>
      <c r="EL312" s="193">
        <f>+EK305</f>
        <v/>
      </c>
    </row>
    <row r="313" ht="13.5" customHeight="1" thickTop="1">
      <c r="AL313" s="161">
        <f>+IF(ISERROR(PV(#REF!,#REF!,,#REF!)),0,(PV(#REF!,#REF!,,#REF!)))</f>
        <v/>
      </c>
      <c r="AM313" s="161">
        <f>+IF(ISERROR(PV(#REF!,#REF!,,#REF!)),0,(PV(#REF!,#REF!,,#REF!)))</f>
        <v/>
      </c>
      <c r="DB313" s="161">
        <f>+DA306</f>
        <v/>
      </c>
      <c r="DC313" s="178">
        <f>+DB306</f>
        <v/>
      </c>
      <c r="DD313" s="178">
        <f>+DC306</f>
        <v/>
      </c>
      <c r="DE313" s="178">
        <f>+DD306</f>
        <v/>
      </c>
      <c r="DF313" s="178">
        <f>+DE306</f>
        <v/>
      </c>
      <c r="DG313" s="178">
        <f>+DF306</f>
        <v/>
      </c>
      <c r="DH313" s="178">
        <f>+DG306</f>
        <v/>
      </c>
      <c r="DI313" s="178">
        <f>+DH306</f>
        <v/>
      </c>
      <c r="DJ313" s="178">
        <f>+DI306</f>
        <v/>
      </c>
      <c r="DK313" s="178">
        <f>+DJ306</f>
        <v/>
      </c>
      <c r="DL313" s="178">
        <f>+DK306</f>
        <v/>
      </c>
      <c r="DM313" s="178">
        <f>+DL306</f>
        <v/>
      </c>
      <c r="DN313" s="178">
        <f>+DM306</f>
        <v/>
      </c>
      <c r="DO313" s="178">
        <f>+DN306</f>
        <v/>
      </c>
      <c r="DP313" s="178">
        <f>+DO306</f>
        <v/>
      </c>
      <c r="DQ313" s="178">
        <f>+DP306</f>
        <v/>
      </c>
      <c r="DR313" s="178">
        <f>+DQ306</f>
        <v/>
      </c>
      <c r="DS313" s="178">
        <f>+DR306</f>
        <v/>
      </c>
      <c r="DT313" s="178">
        <f>+DS306</f>
        <v/>
      </c>
      <c r="DU313" s="178">
        <f>+DT306</f>
        <v/>
      </c>
      <c r="DV313" s="178">
        <f>+DU306</f>
        <v/>
      </c>
      <c r="DW313" s="178">
        <f>+DV306</f>
        <v/>
      </c>
      <c r="DX313" s="178">
        <f>+DW306</f>
        <v/>
      </c>
      <c r="DY313" s="178">
        <f>+DX306</f>
        <v/>
      </c>
      <c r="DZ313" s="178">
        <f>+DY306</f>
        <v/>
      </c>
      <c r="EA313" s="178">
        <f>+DZ306</f>
        <v/>
      </c>
      <c r="EB313" s="178">
        <f>+EA306</f>
        <v/>
      </c>
      <c r="EC313" s="178">
        <f>+EB306</f>
        <v/>
      </c>
      <c r="ED313" s="178">
        <f>+EC306</f>
        <v/>
      </c>
      <c r="EE313" s="178">
        <f>+ED306</f>
        <v/>
      </c>
      <c r="EF313" s="178">
        <f>+EE306</f>
        <v/>
      </c>
      <c r="EG313" s="178">
        <f>+EF306</f>
        <v/>
      </c>
      <c r="EH313" s="178">
        <f>+EG306</f>
        <v/>
      </c>
      <c r="EI313" s="178">
        <f>+EH306</f>
        <v/>
      </c>
      <c r="EJ313" s="178">
        <f>+EI306</f>
        <v/>
      </c>
      <c r="EK313" s="178">
        <f>+EJ306</f>
        <v/>
      </c>
      <c r="EL313" s="178">
        <f>+EK306</f>
        <v/>
      </c>
      <c r="EM313" s="216" t="n"/>
      <c r="EN313" s="216" t="n"/>
      <c r="EO313" s="216" t="n"/>
      <c r="EP313" s="216" t="n"/>
      <c r="EQ313" s="216" t="n"/>
      <c r="ER313" s="216" t="n"/>
      <c r="ES313" s="216" t="n"/>
      <c r="ET313" s="216" t="n"/>
      <c r="EU313" s="216" t="n"/>
      <c r="EV313" s="216" t="n"/>
      <c r="EW313" s="216" t="n"/>
      <c r="EX313" s="216" t="n"/>
      <c r="EY313" s="216" t="n"/>
      <c r="EZ313" s="216" t="n"/>
      <c r="FA313" s="216" t="n"/>
      <c r="FB313" s="216" t="n"/>
      <c r="FC313" s="216" t="n"/>
      <c r="FD313" s="216" t="n"/>
      <c r="FE313" s="216" t="n"/>
      <c r="FF313" s="216" t="n"/>
      <c r="FG313" s="216" t="n"/>
    </row>
    <row r="314">
      <c r="AL314" s="161">
        <f>+IF(ISERROR(PV(#REF!,#REF!,,#REF!)),0,(PV(#REF!,#REF!,,#REF!)))</f>
        <v/>
      </c>
      <c r="AM314" s="161">
        <f>+IF(ISERROR(PV(#REF!,#REF!,,#REF!)),0,(PV(#REF!,#REF!,,#REF!)))</f>
        <v/>
      </c>
      <c r="DC314" s="1564">
        <f>+DC306+DC313</f>
        <v/>
      </c>
      <c r="DD314" s="1564">
        <f>+DD306+DD313</f>
        <v/>
      </c>
      <c r="EM314" s="216" t="n"/>
      <c r="EN314" s="216" t="n"/>
      <c r="EO314" s="216" t="n"/>
      <c r="EP314" s="216" t="n"/>
      <c r="EQ314" s="216" t="n"/>
      <c r="ER314" s="216" t="n"/>
      <c r="ES314" s="216" t="n"/>
      <c r="ET314" s="216" t="n"/>
      <c r="EU314" s="216" t="n"/>
      <c r="EV314" s="216" t="n"/>
      <c r="EW314" s="216" t="n"/>
      <c r="EX314" s="216" t="n"/>
      <c r="EY314" s="216" t="n"/>
      <c r="EZ314" s="216" t="n"/>
      <c r="FA314" s="216" t="n"/>
      <c r="FB314" s="216" t="n"/>
      <c r="FC314" s="216" t="n"/>
      <c r="FD314" s="216" t="n"/>
      <c r="FE314" s="216" t="n"/>
      <c r="FF314" s="216" t="n"/>
      <c r="FG314" s="216" t="n"/>
    </row>
    <row r="315">
      <c r="AL315" s="161">
        <f>+IF(ISERROR(PV(#REF!,#REF!,,#REF!)),0,(PV(#REF!,#REF!,,#REF!)))</f>
        <v/>
      </c>
      <c r="AM315" s="161">
        <f>+IF(ISERROR(PV(#REF!,#REF!,,#REF!)),0,(PV(#REF!,#REF!,,#REF!)))</f>
        <v/>
      </c>
      <c r="DC315" s="161">
        <f>+DB308</f>
        <v/>
      </c>
      <c r="DD315" s="161">
        <f>+DC308</f>
        <v/>
      </c>
      <c r="DE315" s="161">
        <f>+DD308</f>
        <v/>
      </c>
      <c r="DF315" s="161">
        <f>+DE308</f>
        <v/>
      </c>
      <c r="DG315" s="161">
        <f>+DF308</f>
        <v/>
      </c>
      <c r="DH315" s="161">
        <f>+DG308</f>
        <v/>
      </c>
      <c r="DI315" s="161">
        <f>+DH308</f>
        <v/>
      </c>
      <c r="DJ315" s="161">
        <f>+DI308</f>
        <v/>
      </c>
      <c r="DK315" s="161">
        <f>+DJ308</f>
        <v/>
      </c>
      <c r="DL315" s="161">
        <f>+DK308</f>
        <v/>
      </c>
      <c r="DM315" s="161">
        <f>+DL308</f>
        <v/>
      </c>
      <c r="DN315" s="161">
        <f>+DM308</f>
        <v/>
      </c>
      <c r="DO315" s="161">
        <f>+DN308</f>
        <v/>
      </c>
      <c r="DP315" s="161">
        <f>+DO308</f>
        <v/>
      </c>
      <c r="DQ315" s="161">
        <f>+DP308</f>
        <v/>
      </c>
      <c r="DR315" s="161">
        <f>+DQ308</f>
        <v/>
      </c>
      <c r="DS315" s="161">
        <f>+DR308</f>
        <v/>
      </c>
      <c r="DT315" s="161">
        <f>+DS308</f>
        <v/>
      </c>
      <c r="DU315" s="161">
        <f>+DT308</f>
        <v/>
      </c>
      <c r="DV315" s="161">
        <f>+DU308</f>
        <v/>
      </c>
      <c r="DW315" s="161">
        <f>+DV308</f>
        <v/>
      </c>
      <c r="DX315" s="161">
        <f>+DW308</f>
        <v/>
      </c>
      <c r="DY315" s="161">
        <f>+DX308</f>
        <v/>
      </c>
      <c r="DZ315" s="161">
        <f>+DY308</f>
        <v/>
      </c>
      <c r="EA315" s="161">
        <f>+DZ308</f>
        <v/>
      </c>
      <c r="EB315" s="161">
        <f>+EA308</f>
        <v/>
      </c>
      <c r="EC315" s="161">
        <f>+EB308</f>
        <v/>
      </c>
      <c r="ED315" s="161">
        <f>+EC308</f>
        <v/>
      </c>
      <c r="EE315" s="161">
        <f>+ED308</f>
        <v/>
      </c>
      <c r="EF315" s="161">
        <f>+EE308</f>
        <v/>
      </c>
      <c r="EG315" s="161">
        <f>+EF308</f>
        <v/>
      </c>
      <c r="EH315" s="161">
        <f>+EG308</f>
        <v/>
      </c>
      <c r="EI315" s="161">
        <f>+EH308</f>
        <v/>
      </c>
      <c r="EJ315" s="161">
        <f>+EI308</f>
        <v/>
      </c>
      <c r="EK315" s="161">
        <f>+EJ308</f>
        <v/>
      </c>
      <c r="EL315" s="161">
        <f>+EK308</f>
        <v/>
      </c>
      <c r="EM315" s="161">
        <f>+EL308</f>
        <v/>
      </c>
    </row>
    <row r="316">
      <c r="AL316" s="161">
        <f>+IF(ISERROR(PV(#REF!,#REF!,,#REF!)),0,(PV(#REF!,#REF!,,#REF!)))</f>
        <v/>
      </c>
      <c r="AM316" s="161">
        <f>+IF(ISERROR(PV(#REF!,#REF!,,#REF!)),0,(PV(#REF!,#REF!,,#REF!)))</f>
        <v/>
      </c>
      <c r="DC316" s="161">
        <f>+DB309</f>
        <v/>
      </c>
      <c r="DD316" s="161">
        <f>+DC309</f>
        <v/>
      </c>
      <c r="DE316" s="161">
        <f>+DD309</f>
        <v/>
      </c>
      <c r="DF316" s="161">
        <f>+DE309</f>
        <v/>
      </c>
      <c r="DG316" s="161">
        <f>+DF309</f>
        <v/>
      </c>
      <c r="DH316" s="161">
        <f>+DG309</f>
        <v/>
      </c>
      <c r="DI316" s="161">
        <f>+DH309</f>
        <v/>
      </c>
      <c r="DJ316" s="161">
        <f>+DI309</f>
        <v/>
      </c>
      <c r="DK316" s="161">
        <f>+DJ309</f>
        <v/>
      </c>
      <c r="DL316" s="161">
        <f>+DK309</f>
        <v/>
      </c>
      <c r="DM316" s="161">
        <f>+DL309</f>
        <v/>
      </c>
      <c r="DN316" s="161">
        <f>+DM309</f>
        <v/>
      </c>
      <c r="DO316" s="161">
        <f>+DN309</f>
        <v/>
      </c>
      <c r="DP316" s="161">
        <f>+DO309</f>
        <v/>
      </c>
      <c r="DQ316" s="161">
        <f>+DP309</f>
        <v/>
      </c>
      <c r="DR316" s="161">
        <f>+DQ309</f>
        <v/>
      </c>
      <c r="DS316" s="161">
        <f>+DR309</f>
        <v/>
      </c>
      <c r="DT316" s="161">
        <f>+DS309</f>
        <v/>
      </c>
      <c r="DU316" s="161">
        <f>+DT309</f>
        <v/>
      </c>
      <c r="DV316" s="161">
        <f>+DU309</f>
        <v/>
      </c>
      <c r="DW316" s="161">
        <f>+DV309</f>
        <v/>
      </c>
      <c r="DX316" s="161">
        <f>+DW309</f>
        <v/>
      </c>
      <c r="DY316" s="161">
        <f>+DX309</f>
        <v/>
      </c>
      <c r="DZ316" s="161">
        <f>+DY309</f>
        <v/>
      </c>
      <c r="EA316" s="161">
        <f>+DZ309</f>
        <v/>
      </c>
      <c r="EB316" s="161">
        <f>+EA309</f>
        <v/>
      </c>
      <c r="EC316" s="161">
        <f>+EB309</f>
        <v/>
      </c>
      <c r="ED316" s="161">
        <f>+EC309</f>
        <v/>
      </c>
      <c r="EE316" s="161">
        <f>+ED309</f>
        <v/>
      </c>
      <c r="EF316" s="161">
        <f>+EE309</f>
        <v/>
      </c>
      <c r="EG316" s="161">
        <f>+EF309</f>
        <v/>
      </c>
      <c r="EH316" s="161">
        <f>+EG309</f>
        <v/>
      </c>
      <c r="EI316" s="161">
        <f>+EH309</f>
        <v/>
      </c>
      <c r="EJ316" s="161">
        <f>+EI309</f>
        <v/>
      </c>
      <c r="EK316" s="161">
        <f>+EJ309</f>
        <v/>
      </c>
      <c r="EL316" s="161">
        <f>+EK309</f>
        <v/>
      </c>
      <c r="EM316" s="161">
        <f>+EL309</f>
        <v/>
      </c>
    </row>
    <row r="317" ht="13.5" customHeight="1" thickBot="1">
      <c r="AL317" s="161">
        <f>+IF(ISERROR(PV(#REF!,#REF!,,#REF!)),0,(PV(#REF!,#REF!,,#REF!)))</f>
        <v/>
      </c>
      <c r="AM317" s="161">
        <f>+IF(ISERROR(PV(#REF!,#REF!,,#REF!)),0,(PV(#REF!,#REF!,,#REF!)))</f>
        <v/>
      </c>
      <c r="DC317" s="192">
        <f>+DB310</f>
        <v/>
      </c>
      <c r="DD317" s="192">
        <f>+DC310</f>
        <v/>
      </c>
      <c r="DE317" s="192">
        <f>+DD310</f>
        <v/>
      </c>
      <c r="DF317" s="192">
        <f>+DE310</f>
        <v/>
      </c>
      <c r="DG317" s="192">
        <f>+DF310</f>
        <v/>
      </c>
      <c r="DH317" s="192">
        <f>+DG310</f>
        <v/>
      </c>
      <c r="DI317" s="192">
        <f>+DH310</f>
        <v/>
      </c>
      <c r="DJ317" s="192">
        <f>+DI310</f>
        <v/>
      </c>
      <c r="DK317" s="192">
        <f>+DJ310</f>
        <v/>
      </c>
      <c r="DL317" s="192">
        <f>+DK310</f>
        <v/>
      </c>
      <c r="DM317" s="192">
        <f>+DL310</f>
        <v/>
      </c>
      <c r="DN317" s="192">
        <f>+DM310</f>
        <v/>
      </c>
      <c r="DO317" s="192">
        <f>+DN310</f>
        <v/>
      </c>
      <c r="DP317" s="192">
        <f>+DO310</f>
        <v/>
      </c>
      <c r="DQ317" s="192">
        <f>+DP310</f>
        <v/>
      </c>
      <c r="DR317" s="192">
        <f>+DQ310</f>
        <v/>
      </c>
      <c r="DS317" s="192">
        <f>+DR310</f>
        <v/>
      </c>
      <c r="DT317" s="192">
        <f>+DS310</f>
        <v/>
      </c>
      <c r="DU317" s="192">
        <f>+DT310</f>
        <v/>
      </c>
      <c r="DV317" s="192">
        <f>+DU310</f>
        <v/>
      </c>
      <c r="DW317" s="192">
        <f>+DV310</f>
        <v/>
      </c>
      <c r="DX317" s="192">
        <f>+DW310</f>
        <v/>
      </c>
      <c r="DY317" s="192">
        <f>+DX310</f>
        <v/>
      </c>
      <c r="DZ317" s="192">
        <f>+DY310</f>
        <v/>
      </c>
      <c r="EA317" s="192">
        <f>+DZ310</f>
        <v/>
      </c>
      <c r="EB317" s="192">
        <f>+EA310</f>
        <v/>
      </c>
      <c r="EC317" s="192">
        <f>+EB310</f>
        <v/>
      </c>
      <c r="ED317" s="192">
        <f>+EC310</f>
        <v/>
      </c>
      <c r="EE317" s="192">
        <f>+ED310</f>
        <v/>
      </c>
      <c r="EF317" s="192">
        <f>+EE310</f>
        <v/>
      </c>
      <c r="EG317" s="192">
        <f>+EF310</f>
        <v/>
      </c>
      <c r="EH317" s="192">
        <f>+EG310</f>
        <v/>
      </c>
      <c r="EI317" s="192">
        <f>+EH310</f>
        <v/>
      </c>
      <c r="EJ317" s="192">
        <f>+EI310</f>
        <v/>
      </c>
      <c r="EK317" s="192">
        <f>+EJ310</f>
        <v/>
      </c>
      <c r="EL317" s="192">
        <f>+EK310</f>
        <v/>
      </c>
      <c r="EM317" s="192">
        <f>+EL310</f>
        <v/>
      </c>
    </row>
    <row r="318" ht="13.5" customHeight="1" thickTop="1">
      <c r="AL318" s="161">
        <f>+IF(ISERROR(PV(#REF!,#REF!,,#REF!)),0,(PV(#REF!,#REF!,,#REF!)))</f>
        <v/>
      </c>
      <c r="AM318" s="161">
        <f>+IF(ISERROR(PV(#REF!,#REF!,,#REF!)),0,(PV(#REF!,#REF!,,#REF!)))</f>
        <v/>
      </c>
      <c r="DC318" s="161">
        <f>+DB311</f>
        <v/>
      </c>
      <c r="DD318" s="161">
        <f>+DC311</f>
        <v/>
      </c>
      <c r="DE318" s="161">
        <f>+DD311</f>
        <v/>
      </c>
      <c r="DF318" s="161">
        <f>+DE311</f>
        <v/>
      </c>
      <c r="DG318" s="161">
        <f>+DF311</f>
        <v/>
      </c>
      <c r="DH318" s="161">
        <f>+DG311</f>
        <v/>
      </c>
      <c r="DI318" s="161">
        <f>+DH311</f>
        <v/>
      </c>
      <c r="DJ318" s="161">
        <f>+DI311</f>
        <v/>
      </c>
      <c r="DK318" s="161">
        <f>+DJ311</f>
        <v/>
      </c>
      <c r="DL318" s="161">
        <f>+DK311</f>
        <v/>
      </c>
      <c r="DM318" s="161">
        <f>+DL311</f>
        <v/>
      </c>
      <c r="DN318" s="161">
        <f>+DM311</f>
        <v/>
      </c>
      <c r="DO318" s="161">
        <f>+DN311</f>
        <v/>
      </c>
      <c r="DP318" s="161">
        <f>+DO311</f>
        <v/>
      </c>
      <c r="DQ318" s="161">
        <f>+DP311</f>
        <v/>
      </c>
      <c r="DR318" s="161">
        <f>+DQ311</f>
        <v/>
      </c>
      <c r="DS318" s="161">
        <f>+DR311</f>
        <v/>
      </c>
      <c r="DT318" s="161">
        <f>+DS311</f>
        <v/>
      </c>
      <c r="DU318" s="161">
        <f>+DT311</f>
        <v/>
      </c>
      <c r="DV318" s="161">
        <f>+DU311</f>
        <v/>
      </c>
      <c r="DW318" s="161">
        <f>+DV311</f>
        <v/>
      </c>
      <c r="DX318" s="161">
        <f>+DW311</f>
        <v/>
      </c>
      <c r="DY318" s="161">
        <f>+DX311</f>
        <v/>
      </c>
      <c r="DZ318" s="161">
        <f>+DY311</f>
        <v/>
      </c>
      <c r="EA318" s="161">
        <f>+DZ311</f>
        <v/>
      </c>
      <c r="EB318" s="161">
        <f>+EA311</f>
        <v/>
      </c>
      <c r="EC318" s="161">
        <f>+EB311</f>
        <v/>
      </c>
      <c r="ED318" s="161">
        <f>+EC311</f>
        <v/>
      </c>
      <c r="EE318" s="161">
        <f>+ED311</f>
        <v/>
      </c>
      <c r="EF318" s="161">
        <f>+EE311</f>
        <v/>
      </c>
      <c r="EG318" s="161">
        <f>+EF311</f>
        <v/>
      </c>
      <c r="EH318" s="161">
        <f>+EG311</f>
        <v/>
      </c>
      <c r="EI318" s="161">
        <f>+EH311</f>
        <v/>
      </c>
      <c r="EJ318" s="161">
        <f>+EI311</f>
        <v/>
      </c>
      <c r="EK318" s="161">
        <f>+EJ311</f>
        <v/>
      </c>
      <c r="EL318" s="161">
        <f>+EK311</f>
        <v/>
      </c>
      <c r="EM318" s="161">
        <f>+EL311</f>
        <v/>
      </c>
    </row>
    <row r="319" ht="13.5" customHeight="1" thickBot="1">
      <c r="AL319" s="161">
        <f>+IF(ISERROR(PV(#REF!,#REF!,,#REF!)),0,(PV(#REF!,#REF!,,#REF!)))</f>
        <v/>
      </c>
      <c r="AM319" s="161">
        <f>+IF(ISERROR(PV(#REF!,#REF!,,#REF!)),0,(PV(#REF!,#REF!,,#REF!)))</f>
        <v/>
      </c>
      <c r="DB319" s="1564" t="n">
        <v>25</v>
      </c>
      <c r="DC319" s="192">
        <f>+DB312</f>
        <v/>
      </c>
      <c r="DD319" s="192">
        <f>+DC312</f>
        <v/>
      </c>
      <c r="DE319" s="192">
        <f>+DD312</f>
        <v/>
      </c>
      <c r="DF319" s="192">
        <f>+DE312</f>
        <v/>
      </c>
      <c r="DG319" s="192">
        <f>+DF312</f>
        <v/>
      </c>
      <c r="DH319" s="192">
        <f>+DG312</f>
        <v/>
      </c>
      <c r="DI319" s="192">
        <f>+DH312</f>
        <v/>
      </c>
      <c r="DJ319" s="192">
        <f>+DI312</f>
        <v/>
      </c>
      <c r="DK319" s="192">
        <f>+DJ312</f>
        <v/>
      </c>
      <c r="DL319" s="192">
        <f>+DK312</f>
        <v/>
      </c>
      <c r="DM319" s="192">
        <f>+DL312</f>
        <v/>
      </c>
      <c r="DN319" s="192">
        <f>+DM312</f>
        <v/>
      </c>
      <c r="DO319" s="192">
        <f>+DN312</f>
        <v/>
      </c>
      <c r="DP319" s="192">
        <f>+DO312</f>
        <v/>
      </c>
      <c r="DQ319" s="192">
        <f>+DP312</f>
        <v/>
      </c>
      <c r="DR319" s="192">
        <f>+DQ312</f>
        <v/>
      </c>
      <c r="DS319" s="192">
        <f>+DR312</f>
        <v/>
      </c>
      <c r="DT319" s="192">
        <f>+DS312</f>
        <v/>
      </c>
      <c r="DU319" s="192">
        <f>+DT312</f>
        <v/>
      </c>
      <c r="DV319" s="192">
        <f>+DU312</f>
        <v/>
      </c>
      <c r="DW319" s="192">
        <f>+DV312</f>
        <v/>
      </c>
      <c r="DX319" s="192">
        <f>+DW312</f>
        <v/>
      </c>
      <c r="DY319" s="192">
        <f>+DX312</f>
        <v/>
      </c>
      <c r="DZ319" s="192">
        <f>+DY312</f>
        <v/>
      </c>
      <c r="EA319" s="192">
        <f>+DZ312</f>
        <v/>
      </c>
      <c r="EB319" s="192">
        <f>+EA312</f>
        <v/>
      </c>
      <c r="EC319" s="192">
        <f>+EB312</f>
        <v/>
      </c>
      <c r="ED319" s="192">
        <f>+EC312</f>
        <v/>
      </c>
      <c r="EE319" s="192">
        <f>+ED312</f>
        <v/>
      </c>
      <c r="EF319" s="192">
        <f>+EE312</f>
        <v/>
      </c>
      <c r="EG319" s="192">
        <f>+EF312</f>
        <v/>
      </c>
      <c r="EH319" s="192">
        <f>+EG312</f>
        <v/>
      </c>
      <c r="EI319" s="192">
        <f>+EH312</f>
        <v/>
      </c>
      <c r="EJ319" s="192">
        <f>+EI312</f>
        <v/>
      </c>
      <c r="EK319" s="192">
        <f>+EJ312</f>
        <v/>
      </c>
      <c r="EL319" s="192">
        <f>+EK312</f>
        <v/>
      </c>
      <c r="EM319" s="192">
        <f>+EL312</f>
        <v/>
      </c>
    </row>
    <row r="320" ht="13.5" customHeight="1" thickTop="1">
      <c r="AL320" s="161">
        <f>+IF(ISERROR(PV(#REF!,#REF!,,#REF!)),0,(PV(#REF!,#REF!,,#REF!)))</f>
        <v/>
      </c>
      <c r="AM320" s="161">
        <f>+IF(ISERROR(PV(#REF!,#REF!,,#REF!)),0,(PV(#REF!,#REF!,,#REF!)))</f>
        <v/>
      </c>
      <c r="DC320" s="161">
        <f>+DB313</f>
        <v/>
      </c>
      <c r="DD320" s="161">
        <f>+DC313</f>
        <v/>
      </c>
      <c r="DE320" s="161">
        <f>+DD313</f>
        <v/>
      </c>
      <c r="DF320" s="161">
        <f>+DE313</f>
        <v/>
      </c>
      <c r="DG320" s="161">
        <f>+DF313</f>
        <v/>
      </c>
      <c r="DH320" s="161">
        <f>+DG313</f>
        <v/>
      </c>
      <c r="DI320" s="161">
        <f>+DH313</f>
        <v/>
      </c>
      <c r="DJ320" s="161">
        <f>+DI313</f>
        <v/>
      </c>
      <c r="DK320" s="161">
        <f>+DJ313</f>
        <v/>
      </c>
      <c r="DL320" s="161">
        <f>+DK313</f>
        <v/>
      </c>
      <c r="DM320" s="161">
        <f>+DL313</f>
        <v/>
      </c>
      <c r="DN320" s="161">
        <f>+DM313</f>
        <v/>
      </c>
      <c r="DO320" s="161">
        <f>+DN313</f>
        <v/>
      </c>
      <c r="DP320" s="161">
        <f>+DO313</f>
        <v/>
      </c>
      <c r="DQ320" s="161">
        <f>+DP313</f>
        <v/>
      </c>
      <c r="DR320" s="161">
        <f>+DQ313</f>
        <v/>
      </c>
      <c r="DS320" s="161">
        <f>+DR313</f>
        <v/>
      </c>
      <c r="DT320" s="161">
        <f>+DS313</f>
        <v/>
      </c>
      <c r="DU320" s="161">
        <f>+DT313</f>
        <v/>
      </c>
      <c r="DV320" s="161">
        <f>+DU313</f>
        <v/>
      </c>
      <c r="DW320" s="161">
        <f>+DV313</f>
        <v/>
      </c>
      <c r="DX320" s="161">
        <f>+DW313</f>
        <v/>
      </c>
      <c r="DY320" s="161">
        <f>+DX313</f>
        <v/>
      </c>
      <c r="DZ320" s="161">
        <f>+DY313</f>
        <v/>
      </c>
      <c r="EA320" s="161">
        <f>+DZ313</f>
        <v/>
      </c>
      <c r="EB320" s="161">
        <f>+EA313</f>
        <v/>
      </c>
      <c r="EC320" s="161">
        <f>+EB313</f>
        <v/>
      </c>
      <c r="ED320" s="161">
        <f>+EC313</f>
        <v/>
      </c>
      <c r="EE320" s="161">
        <f>+ED313</f>
        <v/>
      </c>
      <c r="EF320" s="161">
        <f>+EE313</f>
        <v/>
      </c>
      <c r="EG320" s="161">
        <f>+EF313</f>
        <v/>
      </c>
      <c r="EH320" s="161">
        <f>+EG313</f>
        <v/>
      </c>
      <c r="EI320" s="161">
        <f>+EH313</f>
        <v/>
      </c>
      <c r="EJ320" s="161">
        <f>+EI313</f>
        <v/>
      </c>
      <c r="EK320" s="161">
        <f>+EJ313</f>
        <v/>
      </c>
      <c r="EL320" s="161">
        <f>+EK313</f>
        <v/>
      </c>
      <c r="EM320" s="161">
        <f>+EL313</f>
        <v/>
      </c>
    </row>
    <row r="321">
      <c r="AL321" s="161">
        <f>+IF(ISERROR(PV(#REF!,#REF!,,#REF!)),0,(PV(#REF!,#REF!,,#REF!)))</f>
        <v/>
      </c>
      <c r="AM321" s="161">
        <f>+IF(ISERROR(PV(#REF!,#REF!,,#REF!)),0,(PV(#REF!,#REF!,,#REF!)))</f>
        <v/>
      </c>
    </row>
    <row r="322">
      <c r="AL322" s="161">
        <f>+IF(ISERROR(PV(#REF!,#REF!,,#REF!)),0,(PV(#REF!,#REF!,,#REF!)))</f>
        <v/>
      </c>
      <c r="AM322" s="161">
        <f>+IF(ISERROR(PV(#REF!,#REF!,,#REF!)),0,(PV(#REF!,#REF!,,#REF!)))</f>
        <v/>
      </c>
      <c r="DD322" s="161">
        <f>+DC315</f>
        <v/>
      </c>
      <c r="DE322" s="161">
        <f>+DD315</f>
        <v/>
      </c>
      <c r="DF322" s="161">
        <f>+DE315</f>
        <v/>
      </c>
      <c r="DG322" s="161">
        <f>+DF315</f>
        <v/>
      </c>
      <c r="DH322" s="161">
        <f>+DG315</f>
        <v/>
      </c>
      <c r="DI322" s="161">
        <f>+DH315</f>
        <v/>
      </c>
      <c r="DJ322" s="161">
        <f>+DI315</f>
        <v/>
      </c>
      <c r="DK322" s="161">
        <f>+DJ315</f>
        <v/>
      </c>
      <c r="DL322" s="161">
        <f>+DK315</f>
        <v/>
      </c>
      <c r="DM322" s="161">
        <f>+DL315</f>
        <v/>
      </c>
      <c r="DN322" s="161">
        <f>+DM315</f>
        <v/>
      </c>
      <c r="DO322" s="161">
        <f>+DN315</f>
        <v/>
      </c>
      <c r="DP322" s="161">
        <f>+DO315</f>
        <v/>
      </c>
      <c r="DQ322" s="161">
        <f>+DP315</f>
        <v/>
      </c>
      <c r="DR322" s="161">
        <f>+DQ315</f>
        <v/>
      </c>
      <c r="DS322" s="161">
        <f>+DR315</f>
        <v/>
      </c>
      <c r="DT322" s="161">
        <f>+DS315</f>
        <v/>
      </c>
      <c r="DU322" s="161">
        <f>+DT315</f>
        <v/>
      </c>
      <c r="DV322" s="161">
        <f>+DU315</f>
        <v/>
      </c>
      <c r="DW322" s="161">
        <f>+DV315</f>
        <v/>
      </c>
      <c r="DX322" s="161">
        <f>+DW315</f>
        <v/>
      </c>
      <c r="DY322" s="161">
        <f>+DX315</f>
        <v/>
      </c>
      <c r="DZ322" s="161">
        <f>+DY315</f>
        <v/>
      </c>
      <c r="EA322" s="161">
        <f>+DZ315</f>
        <v/>
      </c>
      <c r="EB322" s="161">
        <f>+EA315</f>
        <v/>
      </c>
      <c r="EC322" s="161">
        <f>+EB315</f>
        <v/>
      </c>
      <c r="ED322" s="161">
        <f>+EC315</f>
        <v/>
      </c>
      <c r="EE322" s="161">
        <f>+ED315</f>
        <v/>
      </c>
      <c r="EF322" s="161">
        <f>+EE315</f>
        <v/>
      </c>
      <c r="EG322" s="161">
        <f>+EF315</f>
        <v/>
      </c>
      <c r="EH322" s="161">
        <f>+EG315</f>
        <v/>
      </c>
      <c r="EI322" s="161">
        <f>+EH315</f>
        <v/>
      </c>
      <c r="EJ322" s="161">
        <f>+EI315</f>
        <v/>
      </c>
      <c r="EK322" s="161">
        <f>+EJ315</f>
        <v/>
      </c>
      <c r="EL322" s="161">
        <f>+EK315</f>
        <v/>
      </c>
      <c r="EM322" s="161">
        <f>+EL315</f>
        <v/>
      </c>
      <c r="EN322" s="161">
        <f>+EM315</f>
        <v/>
      </c>
    </row>
    <row r="323">
      <c r="AL323" s="161">
        <f>+IF(ISERROR(PV(#REF!,#REF!,,#REF!)),0,(PV(#REF!,#REF!,,#REF!)))</f>
        <v/>
      </c>
      <c r="AM323" s="161">
        <f>+IF(ISERROR(PV(#REF!,#REF!,,#REF!)),0,(PV(#REF!,#REF!,,#REF!)))</f>
        <v/>
      </c>
      <c r="DD323" s="161">
        <f>+DC316</f>
        <v/>
      </c>
      <c r="DE323" s="161">
        <f>+DD316</f>
        <v/>
      </c>
      <c r="DF323" s="161">
        <f>+DE316</f>
        <v/>
      </c>
      <c r="DG323" s="161">
        <f>+DF316</f>
        <v/>
      </c>
      <c r="DH323" s="161">
        <f>+DG316</f>
        <v/>
      </c>
      <c r="DI323" s="161">
        <f>+DH316</f>
        <v/>
      </c>
      <c r="DJ323" s="161">
        <f>+DI316</f>
        <v/>
      </c>
      <c r="DK323" s="161">
        <f>+DJ316</f>
        <v/>
      </c>
      <c r="DL323" s="161">
        <f>+DK316</f>
        <v/>
      </c>
      <c r="DM323" s="161">
        <f>+DL316</f>
        <v/>
      </c>
      <c r="DN323" s="161">
        <f>+DM316</f>
        <v/>
      </c>
      <c r="DO323" s="161">
        <f>+DN316</f>
        <v/>
      </c>
      <c r="DP323" s="161">
        <f>+DO316</f>
        <v/>
      </c>
      <c r="DQ323" s="161">
        <f>+DP316</f>
        <v/>
      </c>
      <c r="DR323" s="161">
        <f>+DQ316</f>
        <v/>
      </c>
      <c r="DS323" s="161">
        <f>+DR316</f>
        <v/>
      </c>
      <c r="DT323" s="161">
        <f>+DS316</f>
        <v/>
      </c>
      <c r="DU323" s="161">
        <f>+DT316</f>
        <v/>
      </c>
      <c r="DV323" s="161">
        <f>+DU316</f>
        <v/>
      </c>
      <c r="DW323" s="161">
        <f>+DV316</f>
        <v/>
      </c>
      <c r="DX323" s="161">
        <f>+DW316</f>
        <v/>
      </c>
      <c r="DY323" s="161">
        <f>+DX316</f>
        <v/>
      </c>
      <c r="DZ323" s="161">
        <f>+DY316</f>
        <v/>
      </c>
      <c r="EA323" s="161">
        <f>+DZ316</f>
        <v/>
      </c>
      <c r="EB323" s="161">
        <f>+EA316</f>
        <v/>
      </c>
      <c r="EC323" s="161">
        <f>+EB316</f>
        <v/>
      </c>
      <c r="ED323" s="161">
        <f>+EC316</f>
        <v/>
      </c>
      <c r="EE323" s="161">
        <f>+ED316</f>
        <v/>
      </c>
      <c r="EF323" s="161">
        <f>+EE316</f>
        <v/>
      </c>
      <c r="EG323" s="161">
        <f>+EF316</f>
        <v/>
      </c>
      <c r="EH323" s="161">
        <f>+EG316</f>
        <v/>
      </c>
      <c r="EI323" s="161">
        <f>+EH316</f>
        <v/>
      </c>
      <c r="EJ323" s="161">
        <f>+EI316</f>
        <v/>
      </c>
      <c r="EK323" s="161">
        <f>+EJ316</f>
        <v/>
      </c>
      <c r="EL323" s="161">
        <f>+EK316</f>
        <v/>
      </c>
      <c r="EM323" s="161">
        <f>+EL316</f>
        <v/>
      </c>
      <c r="EN323" s="161">
        <f>+EM316</f>
        <v/>
      </c>
    </row>
    <row r="324" ht="13.5" customHeight="1" thickBot="1">
      <c r="AL324" s="161">
        <f>+IF(ISERROR(PV(#REF!,#REF!,,#REF!)),0,(PV(#REF!,#REF!,,#REF!)))</f>
        <v/>
      </c>
      <c r="AM324" s="161">
        <f>+IF(ISERROR(PV(#REF!,#REF!,,#REF!)),0,(PV(#REF!,#REF!,,#REF!)))</f>
        <v/>
      </c>
      <c r="DD324" s="192">
        <f>+DC317</f>
        <v/>
      </c>
      <c r="DE324" s="192">
        <f>+DD317</f>
        <v/>
      </c>
      <c r="DF324" s="192">
        <f>+DE317</f>
        <v/>
      </c>
      <c r="DG324" s="192">
        <f>+DF317</f>
        <v/>
      </c>
      <c r="DH324" s="192">
        <f>+DG317</f>
        <v/>
      </c>
      <c r="DI324" s="192">
        <f>+DH317</f>
        <v/>
      </c>
      <c r="DJ324" s="192">
        <f>+DI317</f>
        <v/>
      </c>
      <c r="DK324" s="192">
        <f>+DJ317</f>
        <v/>
      </c>
      <c r="DL324" s="192">
        <f>+DK317</f>
        <v/>
      </c>
      <c r="DM324" s="192">
        <f>+DL317</f>
        <v/>
      </c>
      <c r="DN324" s="192">
        <f>+DM317</f>
        <v/>
      </c>
      <c r="DO324" s="192">
        <f>+DN317</f>
        <v/>
      </c>
      <c r="DP324" s="192">
        <f>+DO317</f>
        <v/>
      </c>
      <c r="DQ324" s="192">
        <f>+DP317</f>
        <v/>
      </c>
      <c r="DR324" s="192">
        <f>+DQ317</f>
        <v/>
      </c>
      <c r="DS324" s="192">
        <f>+DR317</f>
        <v/>
      </c>
      <c r="DT324" s="192">
        <f>+DS317</f>
        <v/>
      </c>
      <c r="DU324" s="192">
        <f>+DT317</f>
        <v/>
      </c>
      <c r="DV324" s="192">
        <f>+DU317</f>
        <v/>
      </c>
      <c r="DW324" s="192">
        <f>+DV317</f>
        <v/>
      </c>
      <c r="DX324" s="192">
        <f>+DW317</f>
        <v/>
      </c>
      <c r="DY324" s="192">
        <f>+DX317</f>
        <v/>
      </c>
      <c r="DZ324" s="192">
        <f>+DY317</f>
        <v/>
      </c>
      <c r="EA324" s="192">
        <f>+DZ317</f>
        <v/>
      </c>
      <c r="EB324" s="192">
        <f>+EA317</f>
        <v/>
      </c>
      <c r="EC324" s="192">
        <f>+EB317</f>
        <v/>
      </c>
      <c r="ED324" s="192">
        <f>+EC317</f>
        <v/>
      </c>
      <c r="EE324" s="192">
        <f>+ED317</f>
        <v/>
      </c>
      <c r="EF324" s="192">
        <f>+EE317</f>
        <v/>
      </c>
      <c r="EG324" s="192">
        <f>+EF317</f>
        <v/>
      </c>
      <c r="EH324" s="192">
        <f>+EG317</f>
        <v/>
      </c>
      <c r="EI324" s="192">
        <f>+EH317</f>
        <v/>
      </c>
      <c r="EJ324" s="192">
        <f>+EI317</f>
        <v/>
      </c>
      <c r="EK324" s="192">
        <f>+EJ317</f>
        <v/>
      </c>
      <c r="EL324" s="192">
        <f>+EK317</f>
        <v/>
      </c>
      <c r="EM324" s="192">
        <f>+EL317</f>
        <v/>
      </c>
      <c r="EN324" s="192">
        <f>+EM317</f>
        <v/>
      </c>
    </row>
    <row r="325" ht="13.5" customHeight="1" thickTop="1">
      <c r="AL325" s="161">
        <f>+IF(ISERROR(PV(#REF!,#REF!,,#REF!)),0,(PV(#REF!,#REF!,,#REF!)))</f>
        <v/>
      </c>
      <c r="AM325" s="161">
        <f>+IF(ISERROR(PV(#REF!,#REF!,,#REF!)),0,(PV(#REF!,#REF!,,#REF!)))</f>
        <v/>
      </c>
      <c r="DD325" s="161">
        <f>+DC318</f>
        <v/>
      </c>
      <c r="DE325" s="161">
        <f>+DD318</f>
        <v/>
      </c>
      <c r="DF325" s="161">
        <f>+DE318</f>
        <v/>
      </c>
      <c r="DG325" s="161">
        <f>+DF318</f>
        <v/>
      </c>
      <c r="DH325" s="161">
        <f>+DG318</f>
        <v/>
      </c>
      <c r="DI325" s="161">
        <f>+DH318</f>
        <v/>
      </c>
      <c r="DJ325" s="161">
        <f>+DI318</f>
        <v/>
      </c>
      <c r="DK325" s="161">
        <f>+DJ318</f>
        <v/>
      </c>
      <c r="DL325" s="161">
        <f>+DK318</f>
        <v/>
      </c>
      <c r="DM325" s="161">
        <f>+DL318</f>
        <v/>
      </c>
      <c r="DN325" s="161">
        <f>+DM318</f>
        <v/>
      </c>
      <c r="DO325" s="161">
        <f>+DN318</f>
        <v/>
      </c>
      <c r="DP325" s="161">
        <f>+DO318</f>
        <v/>
      </c>
      <c r="DQ325" s="161">
        <f>+DP318</f>
        <v/>
      </c>
      <c r="DR325" s="161">
        <f>+DQ318</f>
        <v/>
      </c>
      <c r="DS325" s="161">
        <f>+DR318</f>
        <v/>
      </c>
      <c r="DT325" s="161">
        <f>+DS318</f>
        <v/>
      </c>
      <c r="DU325" s="161">
        <f>+DT318</f>
        <v/>
      </c>
      <c r="DV325" s="161">
        <f>+DU318</f>
        <v/>
      </c>
      <c r="DW325" s="161">
        <f>+DV318</f>
        <v/>
      </c>
      <c r="DX325" s="161">
        <f>+DW318</f>
        <v/>
      </c>
      <c r="DY325" s="161">
        <f>+DX318</f>
        <v/>
      </c>
      <c r="DZ325" s="161">
        <f>+DY318</f>
        <v/>
      </c>
      <c r="EA325" s="161">
        <f>+DZ318</f>
        <v/>
      </c>
      <c r="EB325" s="161">
        <f>+EA318</f>
        <v/>
      </c>
      <c r="EC325" s="161">
        <f>+EB318</f>
        <v/>
      </c>
      <c r="ED325" s="161">
        <f>+EC318</f>
        <v/>
      </c>
      <c r="EE325" s="161">
        <f>+ED318</f>
        <v/>
      </c>
      <c r="EF325" s="161">
        <f>+EE318</f>
        <v/>
      </c>
      <c r="EG325" s="161">
        <f>+EF318</f>
        <v/>
      </c>
      <c r="EH325" s="161">
        <f>+EG318</f>
        <v/>
      </c>
      <c r="EI325" s="161">
        <f>+EH318</f>
        <v/>
      </c>
      <c r="EJ325" s="161">
        <f>+EI318</f>
        <v/>
      </c>
      <c r="EK325" s="161">
        <f>+EJ318</f>
        <v/>
      </c>
      <c r="EL325" s="161">
        <f>+EK318</f>
        <v/>
      </c>
      <c r="EM325" s="161">
        <f>+EL318</f>
        <v/>
      </c>
      <c r="EN325" s="161">
        <f>+EM318</f>
        <v/>
      </c>
    </row>
    <row r="326" ht="13.5" customHeight="1" thickBot="1">
      <c r="AL326" s="161">
        <f>+IF(ISERROR(PV(#REF!,#REF!,,#REF!)),0,(PV(#REF!,#REF!,,#REF!)))</f>
        <v/>
      </c>
      <c r="AM326" s="161">
        <f>+IF(ISERROR(PV(#REF!,#REF!,,#REF!)),0,(PV(#REF!,#REF!,,#REF!)))</f>
        <v/>
      </c>
      <c r="DC326" s="1564" t="n">
        <v>26</v>
      </c>
      <c r="DD326" s="192">
        <f>+DC319</f>
        <v/>
      </c>
      <c r="DE326" s="192">
        <f>+DD319</f>
        <v/>
      </c>
      <c r="DF326" s="192">
        <f>+DE319</f>
        <v/>
      </c>
      <c r="DG326" s="192">
        <f>+DF319</f>
        <v/>
      </c>
      <c r="DH326" s="192">
        <f>+DG319</f>
        <v/>
      </c>
      <c r="DI326" s="192">
        <f>+DH319</f>
        <v/>
      </c>
      <c r="DJ326" s="192">
        <f>+DI319</f>
        <v/>
      </c>
      <c r="DK326" s="192">
        <f>+DJ319</f>
        <v/>
      </c>
      <c r="DL326" s="192">
        <f>+DK319</f>
        <v/>
      </c>
      <c r="DM326" s="192">
        <f>+DL319</f>
        <v/>
      </c>
      <c r="DN326" s="192">
        <f>+DM319</f>
        <v/>
      </c>
      <c r="DO326" s="192">
        <f>+DN319</f>
        <v/>
      </c>
      <c r="DP326" s="192">
        <f>+DO319</f>
        <v/>
      </c>
      <c r="DQ326" s="192">
        <f>+DP319</f>
        <v/>
      </c>
      <c r="DR326" s="192">
        <f>+DQ319</f>
        <v/>
      </c>
      <c r="DS326" s="192">
        <f>+DR319</f>
        <v/>
      </c>
      <c r="DT326" s="192">
        <f>+DS319</f>
        <v/>
      </c>
      <c r="DU326" s="192">
        <f>+DT319</f>
        <v/>
      </c>
      <c r="DV326" s="192">
        <f>+DU319</f>
        <v/>
      </c>
      <c r="DW326" s="192">
        <f>+DV319</f>
        <v/>
      </c>
      <c r="DX326" s="192">
        <f>+DW319</f>
        <v/>
      </c>
      <c r="DY326" s="192">
        <f>+DX319</f>
        <v/>
      </c>
      <c r="DZ326" s="192">
        <f>+DY319</f>
        <v/>
      </c>
      <c r="EA326" s="192">
        <f>+DZ319</f>
        <v/>
      </c>
      <c r="EB326" s="192">
        <f>+EA319</f>
        <v/>
      </c>
      <c r="EC326" s="192">
        <f>+EB319</f>
        <v/>
      </c>
      <c r="ED326" s="192">
        <f>+EC319</f>
        <v/>
      </c>
      <c r="EE326" s="192">
        <f>+ED319</f>
        <v/>
      </c>
      <c r="EF326" s="192">
        <f>+EE319</f>
        <v/>
      </c>
      <c r="EG326" s="192">
        <f>+EF319</f>
        <v/>
      </c>
      <c r="EH326" s="192">
        <f>+EG319</f>
        <v/>
      </c>
      <c r="EI326" s="192">
        <f>+EH319</f>
        <v/>
      </c>
      <c r="EJ326" s="192">
        <f>+EI319</f>
        <v/>
      </c>
      <c r="EK326" s="192">
        <f>+EJ319</f>
        <v/>
      </c>
      <c r="EL326" s="192">
        <f>+EK319</f>
        <v/>
      </c>
      <c r="EM326" s="192">
        <f>+EL319</f>
        <v/>
      </c>
      <c r="EN326" s="192">
        <f>+EM319</f>
        <v/>
      </c>
    </row>
    <row r="327" ht="13.5" customHeight="1" thickTop="1">
      <c r="AL327" s="161">
        <f>+IF(ISERROR(PV(#REF!,#REF!,,#REF!)),0,(PV(#REF!,#REF!,,#REF!)))</f>
        <v/>
      </c>
      <c r="AM327" s="161">
        <f>+IF(ISERROR(PV(#REF!,#REF!,,#REF!)),0,(PV(#REF!,#REF!,,#REF!)))</f>
        <v/>
      </c>
      <c r="DD327" s="161">
        <f>+DC320</f>
        <v/>
      </c>
      <c r="DE327" s="161">
        <f>+DD320</f>
        <v/>
      </c>
      <c r="DF327" s="161">
        <f>+DE320</f>
        <v/>
      </c>
      <c r="DG327" s="161">
        <f>+DF320</f>
        <v/>
      </c>
      <c r="DH327" s="161">
        <f>+DG320</f>
        <v/>
      </c>
      <c r="DI327" s="161">
        <f>+DH320</f>
        <v/>
      </c>
      <c r="DJ327" s="161">
        <f>+DI320</f>
        <v/>
      </c>
      <c r="DK327" s="161">
        <f>+DJ320</f>
        <v/>
      </c>
      <c r="DL327" s="161">
        <f>+DK320</f>
        <v/>
      </c>
      <c r="DM327" s="161">
        <f>+DL320</f>
        <v/>
      </c>
      <c r="DN327" s="161">
        <f>+DM320</f>
        <v/>
      </c>
      <c r="DO327" s="161">
        <f>+DN320</f>
        <v/>
      </c>
      <c r="DP327" s="161">
        <f>+DO320</f>
        <v/>
      </c>
      <c r="DQ327" s="161">
        <f>+DP320</f>
        <v/>
      </c>
      <c r="DR327" s="161">
        <f>+DQ320</f>
        <v/>
      </c>
      <c r="DS327" s="161">
        <f>+DR320</f>
        <v/>
      </c>
      <c r="DT327" s="161">
        <f>+DS320</f>
        <v/>
      </c>
      <c r="DU327" s="161">
        <f>+DT320</f>
        <v/>
      </c>
      <c r="DV327" s="161">
        <f>+DU320</f>
        <v/>
      </c>
      <c r="DW327" s="161">
        <f>+DV320</f>
        <v/>
      </c>
      <c r="DX327" s="161">
        <f>+DW320</f>
        <v/>
      </c>
      <c r="DY327" s="161">
        <f>+DX320</f>
        <v/>
      </c>
      <c r="DZ327" s="161">
        <f>+DY320</f>
        <v/>
      </c>
      <c r="EA327" s="161">
        <f>+DZ320</f>
        <v/>
      </c>
      <c r="EB327" s="161">
        <f>+EA320</f>
        <v/>
      </c>
      <c r="EC327" s="161">
        <f>+EB320</f>
        <v/>
      </c>
      <c r="ED327" s="161">
        <f>+EC320</f>
        <v/>
      </c>
      <c r="EE327" s="161">
        <f>+ED320</f>
        <v/>
      </c>
      <c r="EF327" s="161">
        <f>+EE320</f>
        <v/>
      </c>
      <c r="EG327" s="161">
        <f>+EF320</f>
        <v/>
      </c>
      <c r="EH327" s="161">
        <f>+EG320</f>
        <v/>
      </c>
      <c r="EI327" s="161">
        <f>+EH320</f>
        <v/>
      </c>
      <c r="EJ327" s="161">
        <f>+EI320</f>
        <v/>
      </c>
      <c r="EK327" s="161">
        <f>+EJ320</f>
        <v/>
      </c>
      <c r="EL327" s="161">
        <f>+EK320</f>
        <v/>
      </c>
      <c r="EM327" s="161">
        <f>+EL320</f>
        <v/>
      </c>
      <c r="EN327" s="161">
        <f>+EM320</f>
        <v/>
      </c>
    </row>
    <row r="328">
      <c r="AL328" s="161">
        <f>+IF(ISERROR(PV(#REF!,#REF!,,#REF!)),0,(PV(#REF!,#REF!,,#REF!)))</f>
        <v/>
      </c>
      <c r="AM328" s="161">
        <f>+IF(ISERROR(PV(#REF!,#REF!,,#REF!)),0,(PV(#REF!,#REF!,,#REF!)))</f>
        <v/>
      </c>
    </row>
    <row r="329">
      <c r="AL329" s="161">
        <f>+IF(ISERROR(PV(#REF!,#REF!,,#REF!)),0,(PV(#REF!,#REF!,,#REF!)))</f>
        <v/>
      </c>
      <c r="AM329" s="161">
        <f>+IF(ISERROR(PV(#REF!,#REF!,,#REF!)),0,(PV(#REF!,#REF!,,#REF!)))</f>
        <v/>
      </c>
      <c r="DE329" s="161">
        <f>+DD322</f>
        <v/>
      </c>
      <c r="DF329" s="161">
        <f>+DE322</f>
        <v/>
      </c>
      <c r="DG329" s="161">
        <f>+DF322</f>
        <v/>
      </c>
      <c r="DH329" s="161">
        <f>+DG322</f>
        <v/>
      </c>
      <c r="DI329" s="161">
        <f>+DH322</f>
        <v/>
      </c>
      <c r="DJ329" s="161">
        <f>+DI322</f>
        <v/>
      </c>
      <c r="DK329" s="161">
        <f>+DJ322</f>
        <v/>
      </c>
      <c r="DL329" s="161">
        <f>+DK322</f>
        <v/>
      </c>
      <c r="DM329" s="161">
        <f>+DL322</f>
        <v/>
      </c>
      <c r="DN329" s="161">
        <f>+DM322</f>
        <v/>
      </c>
      <c r="DO329" s="161">
        <f>+DN322</f>
        <v/>
      </c>
      <c r="DP329" s="161">
        <f>+DO322</f>
        <v/>
      </c>
      <c r="DQ329" s="161">
        <f>+DP322</f>
        <v/>
      </c>
      <c r="DR329" s="161">
        <f>+DQ322</f>
        <v/>
      </c>
      <c r="DS329" s="161">
        <f>+DR322</f>
        <v/>
      </c>
      <c r="DT329" s="161">
        <f>+DS322</f>
        <v/>
      </c>
      <c r="DU329" s="161">
        <f>+DT322</f>
        <v/>
      </c>
      <c r="DV329" s="161">
        <f>+DU322</f>
        <v/>
      </c>
      <c r="DW329" s="161">
        <f>+DV322</f>
        <v/>
      </c>
      <c r="DX329" s="161">
        <f>+DW322</f>
        <v/>
      </c>
      <c r="DY329" s="161">
        <f>+DX322</f>
        <v/>
      </c>
      <c r="DZ329" s="161">
        <f>+DY322</f>
        <v/>
      </c>
      <c r="EA329" s="161">
        <f>+DZ322</f>
        <v/>
      </c>
      <c r="EB329" s="161">
        <f>+EA322</f>
        <v/>
      </c>
      <c r="EC329" s="161">
        <f>+EB322</f>
        <v/>
      </c>
      <c r="ED329" s="161">
        <f>+EC322</f>
        <v/>
      </c>
      <c r="EE329" s="161">
        <f>+ED322</f>
        <v/>
      </c>
      <c r="EF329" s="161">
        <f>+EE322</f>
        <v/>
      </c>
      <c r="EG329" s="161">
        <f>+EF322</f>
        <v/>
      </c>
      <c r="EH329" s="161">
        <f>+EG322</f>
        <v/>
      </c>
      <c r="EI329" s="161">
        <f>+EH322</f>
        <v/>
      </c>
      <c r="EJ329" s="161">
        <f>+EI322</f>
        <v/>
      </c>
      <c r="EK329" s="161">
        <f>+EJ322</f>
        <v/>
      </c>
      <c r="EL329" s="161">
        <f>+EK322</f>
        <v/>
      </c>
      <c r="EM329" s="161">
        <f>+EL322</f>
        <v/>
      </c>
      <c r="EN329" s="161">
        <f>+EM322</f>
        <v/>
      </c>
      <c r="EO329" s="161">
        <f>+EN322</f>
        <v/>
      </c>
    </row>
    <row r="330">
      <c r="AL330" s="161">
        <f>+IF(ISERROR(PV(#REF!,#REF!,,#REF!)),0,(PV(#REF!,#REF!,,#REF!)))</f>
        <v/>
      </c>
      <c r="AM330" s="161">
        <f>+IF(ISERROR(PV(#REF!,#REF!,,#REF!)),0,(PV(#REF!,#REF!,,#REF!)))</f>
        <v/>
      </c>
      <c r="DE330" s="161">
        <f>+DD323</f>
        <v/>
      </c>
      <c r="DF330" s="161">
        <f>+DE323</f>
        <v/>
      </c>
      <c r="DG330" s="161">
        <f>+DF323</f>
        <v/>
      </c>
      <c r="DH330" s="161">
        <f>+DG323</f>
        <v/>
      </c>
      <c r="DI330" s="161">
        <f>+DH323</f>
        <v/>
      </c>
      <c r="DJ330" s="161">
        <f>+DI323</f>
        <v/>
      </c>
      <c r="DK330" s="161">
        <f>+DJ323</f>
        <v/>
      </c>
      <c r="DL330" s="161">
        <f>+DK323</f>
        <v/>
      </c>
      <c r="DM330" s="161">
        <f>+DL323</f>
        <v/>
      </c>
      <c r="DN330" s="161">
        <f>+DM323</f>
        <v/>
      </c>
      <c r="DO330" s="161">
        <f>+DN323</f>
        <v/>
      </c>
      <c r="DP330" s="161">
        <f>+DO323</f>
        <v/>
      </c>
      <c r="DQ330" s="161">
        <f>+DP323</f>
        <v/>
      </c>
      <c r="DR330" s="161">
        <f>+DQ323</f>
        <v/>
      </c>
      <c r="DS330" s="161">
        <f>+DR323</f>
        <v/>
      </c>
      <c r="DT330" s="161">
        <f>+DS323</f>
        <v/>
      </c>
      <c r="DU330" s="161">
        <f>+DT323</f>
        <v/>
      </c>
      <c r="DV330" s="161">
        <f>+DU323</f>
        <v/>
      </c>
      <c r="DW330" s="161">
        <f>+DV323</f>
        <v/>
      </c>
      <c r="DX330" s="161">
        <f>+DW323</f>
        <v/>
      </c>
      <c r="DY330" s="161">
        <f>+DX323</f>
        <v/>
      </c>
      <c r="DZ330" s="161">
        <f>+DY323</f>
        <v/>
      </c>
      <c r="EA330" s="161">
        <f>+DZ323</f>
        <v/>
      </c>
      <c r="EB330" s="161">
        <f>+EA323</f>
        <v/>
      </c>
      <c r="EC330" s="161">
        <f>+EB323</f>
        <v/>
      </c>
      <c r="ED330" s="161">
        <f>+EC323</f>
        <v/>
      </c>
      <c r="EE330" s="161">
        <f>+ED323</f>
        <v/>
      </c>
      <c r="EF330" s="161">
        <f>+EE323</f>
        <v/>
      </c>
      <c r="EG330" s="161">
        <f>+EF323</f>
        <v/>
      </c>
      <c r="EH330" s="161">
        <f>+EG323</f>
        <v/>
      </c>
      <c r="EI330" s="161">
        <f>+EH323</f>
        <v/>
      </c>
      <c r="EJ330" s="161">
        <f>+EI323</f>
        <v/>
      </c>
      <c r="EK330" s="161">
        <f>+EJ323</f>
        <v/>
      </c>
      <c r="EL330" s="161">
        <f>+EK323</f>
        <v/>
      </c>
      <c r="EM330" s="161">
        <f>+EL323</f>
        <v/>
      </c>
      <c r="EN330" s="161">
        <f>+EM323</f>
        <v/>
      </c>
      <c r="EO330" s="161">
        <f>+EN323</f>
        <v/>
      </c>
    </row>
    <row r="331" ht="13.5" customHeight="1" thickBot="1">
      <c r="AL331" s="161">
        <f>+IF(ISERROR(PV(#REF!,#REF!,,#REF!)),0,(PV(#REF!,#REF!,,#REF!)))</f>
        <v/>
      </c>
      <c r="AM331" s="161">
        <f>+IF(ISERROR(PV(#REF!,#REF!,,#REF!)),0,(PV(#REF!,#REF!,,#REF!)))</f>
        <v/>
      </c>
      <c r="DE331" s="192">
        <f>+DD324</f>
        <v/>
      </c>
      <c r="DF331" s="192">
        <f>+DE324</f>
        <v/>
      </c>
      <c r="DG331" s="192">
        <f>+DF324</f>
        <v/>
      </c>
      <c r="DH331" s="192">
        <f>+DG324</f>
        <v/>
      </c>
      <c r="DI331" s="192">
        <f>+DH324</f>
        <v/>
      </c>
      <c r="DJ331" s="192">
        <f>+DI324</f>
        <v/>
      </c>
      <c r="DK331" s="192">
        <f>+DJ324</f>
        <v/>
      </c>
      <c r="DL331" s="192">
        <f>+DK324</f>
        <v/>
      </c>
      <c r="DM331" s="192">
        <f>+DL324</f>
        <v/>
      </c>
      <c r="DN331" s="192">
        <f>+DM324</f>
        <v/>
      </c>
      <c r="DO331" s="192">
        <f>+DN324</f>
        <v/>
      </c>
      <c r="DP331" s="192">
        <f>+DO324</f>
        <v/>
      </c>
      <c r="DQ331" s="192">
        <f>+DP324</f>
        <v/>
      </c>
      <c r="DR331" s="192">
        <f>+DQ324</f>
        <v/>
      </c>
      <c r="DS331" s="192">
        <f>+DR324</f>
        <v/>
      </c>
      <c r="DT331" s="192">
        <f>+DS324</f>
        <v/>
      </c>
      <c r="DU331" s="192">
        <f>+DT324</f>
        <v/>
      </c>
      <c r="DV331" s="192">
        <f>+DU324</f>
        <v/>
      </c>
      <c r="DW331" s="192">
        <f>+DV324</f>
        <v/>
      </c>
      <c r="DX331" s="192">
        <f>+DW324</f>
        <v/>
      </c>
      <c r="DY331" s="192">
        <f>+DX324</f>
        <v/>
      </c>
      <c r="DZ331" s="192">
        <f>+DY324</f>
        <v/>
      </c>
      <c r="EA331" s="192">
        <f>+DZ324</f>
        <v/>
      </c>
      <c r="EB331" s="192">
        <f>+EA324</f>
        <v/>
      </c>
      <c r="EC331" s="192">
        <f>+EB324</f>
        <v/>
      </c>
      <c r="ED331" s="192">
        <f>+EC324</f>
        <v/>
      </c>
      <c r="EE331" s="192">
        <f>+ED324</f>
        <v/>
      </c>
      <c r="EF331" s="192">
        <f>+EE324</f>
        <v/>
      </c>
      <c r="EG331" s="192">
        <f>+EF324</f>
        <v/>
      </c>
      <c r="EH331" s="192">
        <f>+EG324</f>
        <v/>
      </c>
      <c r="EI331" s="192">
        <f>+EH324</f>
        <v/>
      </c>
      <c r="EJ331" s="192">
        <f>+EI324</f>
        <v/>
      </c>
      <c r="EK331" s="192">
        <f>+EJ324</f>
        <v/>
      </c>
      <c r="EL331" s="192">
        <f>+EK324</f>
        <v/>
      </c>
      <c r="EM331" s="192">
        <f>+EL324</f>
        <v/>
      </c>
      <c r="EN331" s="192">
        <f>+EM324</f>
        <v/>
      </c>
      <c r="EO331" s="192">
        <f>+EN324</f>
        <v/>
      </c>
    </row>
    <row r="332" ht="13.5" customHeight="1" thickTop="1">
      <c r="AL332" s="161">
        <f>+IF(ISERROR(PV(#REF!,#REF!,,#REF!)),0,(PV(#REF!,#REF!,,#REF!)))</f>
        <v/>
      </c>
      <c r="AM332" s="161">
        <f>+IF(ISERROR(PV(#REF!,#REF!,,#REF!)),0,(PV(#REF!,#REF!,,#REF!)))</f>
        <v/>
      </c>
      <c r="DE332" s="161">
        <f>+DD325</f>
        <v/>
      </c>
      <c r="DF332" s="161">
        <f>+DE325</f>
        <v/>
      </c>
      <c r="DG332" s="161">
        <f>+DF325</f>
        <v/>
      </c>
      <c r="DH332" s="161">
        <f>+DG325</f>
        <v/>
      </c>
      <c r="DI332" s="161">
        <f>+DH325</f>
        <v/>
      </c>
      <c r="DJ332" s="161">
        <f>+DI325</f>
        <v/>
      </c>
      <c r="DK332" s="161">
        <f>+DJ325</f>
        <v/>
      </c>
      <c r="DL332" s="161">
        <f>+DK325</f>
        <v/>
      </c>
      <c r="DM332" s="161">
        <f>+DL325</f>
        <v/>
      </c>
      <c r="DN332" s="161">
        <f>+DM325</f>
        <v/>
      </c>
      <c r="DO332" s="161">
        <f>+DN325</f>
        <v/>
      </c>
      <c r="DP332" s="161">
        <f>+DO325</f>
        <v/>
      </c>
      <c r="DQ332" s="161">
        <f>+DP325</f>
        <v/>
      </c>
      <c r="DR332" s="161">
        <f>+DQ325</f>
        <v/>
      </c>
      <c r="DS332" s="161">
        <f>+DR325</f>
        <v/>
      </c>
      <c r="DT332" s="161">
        <f>+DS325</f>
        <v/>
      </c>
      <c r="DU332" s="161">
        <f>+DT325</f>
        <v/>
      </c>
      <c r="DV332" s="161">
        <f>+DU325</f>
        <v/>
      </c>
      <c r="DW332" s="161">
        <f>+DV325</f>
        <v/>
      </c>
      <c r="DX332" s="161">
        <f>+DW325</f>
        <v/>
      </c>
      <c r="DY332" s="161">
        <f>+DX325</f>
        <v/>
      </c>
      <c r="DZ332" s="161">
        <f>+DY325</f>
        <v/>
      </c>
      <c r="EA332" s="161">
        <f>+DZ325</f>
        <v/>
      </c>
      <c r="EB332" s="161">
        <f>+EA325</f>
        <v/>
      </c>
      <c r="EC332" s="161">
        <f>+EB325</f>
        <v/>
      </c>
      <c r="ED332" s="161">
        <f>+EC325</f>
        <v/>
      </c>
      <c r="EE332" s="161">
        <f>+ED325</f>
        <v/>
      </c>
      <c r="EF332" s="161">
        <f>+EE325</f>
        <v/>
      </c>
      <c r="EG332" s="161">
        <f>+EF325</f>
        <v/>
      </c>
      <c r="EH332" s="161">
        <f>+EG325</f>
        <v/>
      </c>
      <c r="EI332" s="161">
        <f>+EH325</f>
        <v/>
      </c>
      <c r="EJ332" s="161">
        <f>+EI325</f>
        <v/>
      </c>
      <c r="EK332" s="161">
        <f>+EJ325</f>
        <v/>
      </c>
      <c r="EL332" s="161">
        <f>+EK325</f>
        <v/>
      </c>
      <c r="EM332" s="161">
        <f>+EL325</f>
        <v/>
      </c>
      <c r="EN332" s="161">
        <f>+EM325</f>
        <v/>
      </c>
      <c r="EO332" s="161">
        <f>+EN325</f>
        <v/>
      </c>
    </row>
    <row r="333" ht="13.5" customHeight="1" thickBot="1">
      <c r="AL333" s="161">
        <f>+IF(ISERROR(PV(#REF!,#REF!,,#REF!)),0,(PV(#REF!,#REF!,,#REF!)))</f>
        <v/>
      </c>
      <c r="AM333" s="161">
        <f>+IF(ISERROR(PV(#REF!,#REF!,,#REF!)),0,(PV(#REF!,#REF!,,#REF!)))</f>
        <v/>
      </c>
      <c r="DD333" s="1564" t="n">
        <v>27</v>
      </c>
      <c r="DE333" s="192">
        <f>+DD326</f>
        <v/>
      </c>
      <c r="DF333" s="192">
        <f>+DE326</f>
        <v/>
      </c>
      <c r="DG333" s="192">
        <f>+DF326</f>
        <v/>
      </c>
      <c r="DH333" s="192">
        <f>+DG326</f>
        <v/>
      </c>
      <c r="DI333" s="192">
        <f>+DH326</f>
        <v/>
      </c>
      <c r="DJ333" s="192">
        <f>+DI326</f>
        <v/>
      </c>
      <c r="DK333" s="192">
        <f>+DJ326</f>
        <v/>
      </c>
      <c r="DL333" s="192">
        <f>+DK326</f>
        <v/>
      </c>
      <c r="DM333" s="192">
        <f>+DL326</f>
        <v/>
      </c>
      <c r="DN333" s="192">
        <f>+DM326</f>
        <v/>
      </c>
      <c r="DO333" s="192">
        <f>+DN326</f>
        <v/>
      </c>
      <c r="DP333" s="192">
        <f>+DO326</f>
        <v/>
      </c>
      <c r="DQ333" s="192">
        <f>+DP326</f>
        <v/>
      </c>
      <c r="DR333" s="192">
        <f>+DQ326</f>
        <v/>
      </c>
      <c r="DS333" s="192">
        <f>+DR326</f>
        <v/>
      </c>
      <c r="DT333" s="192">
        <f>+DS326</f>
        <v/>
      </c>
      <c r="DU333" s="192">
        <f>+DT326</f>
        <v/>
      </c>
      <c r="DV333" s="192">
        <f>+DU326</f>
        <v/>
      </c>
      <c r="DW333" s="192">
        <f>+DV326</f>
        <v/>
      </c>
      <c r="DX333" s="192">
        <f>+DW326</f>
        <v/>
      </c>
      <c r="DY333" s="192">
        <f>+DX326</f>
        <v/>
      </c>
      <c r="DZ333" s="192">
        <f>+DY326</f>
        <v/>
      </c>
      <c r="EA333" s="192">
        <f>+DZ326</f>
        <v/>
      </c>
      <c r="EB333" s="192">
        <f>+EA326</f>
        <v/>
      </c>
      <c r="EC333" s="192">
        <f>+EB326</f>
        <v/>
      </c>
      <c r="ED333" s="192">
        <f>+EC326</f>
        <v/>
      </c>
      <c r="EE333" s="192">
        <f>+ED326</f>
        <v/>
      </c>
      <c r="EF333" s="192">
        <f>+EE326</f>
        <v/>
      </c>
      <c r="EG333" s="192">
        <f>+EF326</f>
        <v/>
      </c>
      <c r="EH333" s="192">
        <f>+EG326</f>
        <v/>
      </c>
      <c r="EI333" s="192">
        <f>+EH326</f>
        <v/>
      </c>
      <c r="EJ333" s="192">
        <f>+EI326</f>
        <v/>
      </c>
      <c r="EK333" s="192">
        <f>+EJ326</f>
        <v/>
      </c>
      <c r="EL333" s="192">
        <f>+EK326</f>
        <v/>
      </c>
      <c r="EM333" s="192">
        <f>+EL326</f>
        <v/>
      </c>
      <c r="EN333" s="192">
        <f>+EM326</f>
        <v/>
      </c>
      <c r="EO333" s="192">
        <f>+EN326</f>
        <v/>
      </c>
    </row>
    <row r="334" ht="13.5" customHeight="1" thickTop="1">
      <c r="AL334" s="161">
        <f>+IF(ISERROR(PV(#REF!,#REF!,,#REF!)),0,(PV(#REF!,#REF!,,#REF!)))</f>
        <v/>
      </c>
      <c r="AM334" s="161">
        <f>+IF(ISERROR(PV(#REF!,#REF!,,#REF!)),0,(PV(#REF!,#REF!,,#REF!)))</f>
        <v/>
      </c>
      <c r="DE334" s="161">
        <f>+DD327</f>
        <v/>
      </c>
      <c r="DF334" s="161">
        <f>+DE327</f>
        <v/>
      </c>
      <c r="DG334" s="161">
        <f>+DF327</f>
        <v/>
      </c>
      <c r="DH334" s="161">
        <f>+DG327</f>
        <v/>
      </c>
      <c r="DI334" s="161">
        <f>+DH327</f>
        <v/>
      </c>
      <c r="DJ334" s="161">
        <f>+DI327</f>
        <v/>
      </c>
      <c r="DK334" s="161">
        <f>+DJ327</f>
        <v/>
      </c>
      <c r="DL334" s="161">
        <f>+DK327</f>
        <v/>
      </c>
      <c r="DM334" s="161">
        <f>+DL327</f>
        <v/>
      </c>
      <c r="DN334" s="161">
        <f>+DM327</f>
        <v/>
      </c>
      <c r="DO334" s="161">
        <f>+DN327</f>
        <v/>
      </c>
      <c r="DP334" s="161">
        <f>+DO327</f>
        <v/>
      </c>
      <c r="DQ334" s="161">
        <f>+DP327</f>
        <v/>
      </c>
      <c r="DR334" s="161">
        <f>+DQ327</f>
        <v/>
      </c>
      <c r="DS334" s="161">
        <f>+DR327</f>
        <v/>
      </c>
      <c r="DT334" s="161">
        <f>+DS327</f>
        <v/>
      </c>
      <c r="DU334" s="161">
        <f>+DT327</f>
        <v/>
      </c>
      <c r="DV334" s="161">
        <f>+DU327</f>
        <v/>
      </c>
      <c r="DW334" s="161">
        <f>+DV327</f>
        <v/>
      </c>
      <c r="DX334" s="161">
        <f>+DW327</f>
        <v/>
      </c>
      <c r="DY334" s="161">
        <f>+DX327</f>
        <v/>
      </c>
      <c r="DZ334" s="161">
        <f>+DY327</f>
        <v/>
      </c>
      <c r="EA334" s="161">
        <f>+DZ327</f>
        <v/>
      </c>
      <c r="EB334" s="161">
        <f>+EA327</f>
        <v/>
      </c>
      <c r="EC334" s="161">
        <f>+EB327</f>
        <v/>
      </c>
      <c r="ED334" s="161">
        <f>+EC327</f>
        <v/>
      </c>
      <c r="EE334" s="161">
        <f>+ED327</f>
        <v/>
      </c>
      <c r="EF334" s="161">
        <f>+EE327</f>
        <v/>
      </c>
      <c r="EG334" s="161">
        <f>+EF327</f>
        <v/>
      </c>
      <c r="EH334" s="161">
        <f>+EG327</f>
        <v/>
      </c>
      <c r="EI334" s="161">
        <f>+EH327</f>
        <v/>
      </c>
      <c r="EJ334" s="161">
        <f>+EI327</f>
        <v/>
      </c>
      <c r="EK334" s="161">
        <f>+EJ327</f>
        <v/>
      </c>
      <c r="EL334" s="161">
        <f>+EK327</f>
        <v/>
      </c>
      <c r="EM334" s="161">
        <f>+EL327</f>
        <v/>
      </c>
      <c r="EN334" s="161">
        <f>+EM327</f>
        <v/>
      </c>
      <c r="EO334" s="161">
        <f>+EN327</f>
        <v/>
      </c>
    </row>
    <row r="335">
      <c r="AL335" s="161">
        <f>+IF(ISERROR(PV(#REF!,#REF!,,#REF!)),0,(PV(#REF!,#REF!,,#REF!)))</f>
        <v/>
      </c>
      <c r="AM335" s="161">
        <f>+IF(ISERROR(PV(#REF!,#REF!,,#REF!)),0,(PV(#REF!,#REF!,,#REF!)))</f>
        <v/>
      </c>
    </row>
    <row r="336">
      <c r="AL336" s="161">
        <f>+IF(ISERROR(PV(#REF!,#REF!,,#REF!)),0,(PV(#REF!,#REF!,,#REF!)))</f>
        <v/>
      </c>
      <c r="AM336" s="161">
        <f>+IF(ISERROR(PV(#REF!,#REF!,,#REF!)),0,(PV(#REF!,#REF!,,#REF!)))</f>
        <v/>
      </c>
      <c r="DF336" s="161">
        <f>+DE329</f>
        <v/>
      </c>
      <c r="DG336" s="161">
        <f>+DF329</f>
        <v/>
      </c>
      <c r="DH336" s="161">
        <f>+DG329</f>
        <v/>
      </c>
      <c r="DI336" s="161">
        <f>+DH329</f>
        <v/>
      </c>
      <c r="DJ336" s="161">
        <f>+DI329</f>
        <v/>
      </c>
      <c r="DK336" s="161">
        <f>+DJ329</f>
        <v/>
      </c>
      <c r="DL336" s="161">
        <f>+DK329</f>
        <v/>
      </c>
      <c r="DM336" s="161">
        <f>+DL329</f>
        <v/>
      </c>
      <c r="DN336" s="161">
        <f>+DM329</f>
        <v/>
      </c>
      <c r="DO336" s="161">
        <f>+DN329</f>
        <v/>
      </c>
      <c r="DP336" s="161">
        <f>+DO329</f>
        <v/>
      </c>
      <c r="DQ336" s="161">
        <f>+DP329</f>
        <v/>
      </c>
      <c r="DR336" s="161">
        <f>+DQ329</f>
        <v/>
      </c>
      <c r="DS336" s="161">
        <f>+DR329</f>
        <v/>
      </c>
      <c r="DT336" s="161">
        <f>+DS329</f>
        <v/>
      </c>
      <c r="DU336" s="161">
        <f>+DT329</f>
        <v/>
      </c>
      <c r="DV336" s="161">
        <f>+DU329</f>
        <v/>
      </c>
      <c r="DW336" s="161">
        <f>+DV329</f>
        <v/>
      </c>
      <c r="DX336" s="161">
        <f>+DW329</f>
        <v/>
      </c>
      <c r="DY336" s="161">
        <f>+DX329</f>
        <v/>
      </c>
      <c r="DZ336" s="161">
        <f>+DY329</f>
        <v/>
      </c>
      <c r="EA336" s="161">
        <f>+DZ329</f>
        <v/>
      </c>
      <c r="EB336" s="161">
        <f>+EA329</f>
        <v/>
      </c>
      <c r="EC336" s="161">
        <f>+EB329</f>
        <v/>
      </c>
      <c r="ED336" s="161">
        <f>+EC329</f>
        <v/>
      </c>
      <c r="EE336" s="161">
        <f>+ED329</f>
        <v/>
      </c>
      <c r="EF336" s="161">
        <f>+EE329</f>
        <v/>
      </c>
      <c r="EG336" s="161">
        <f>+EF329</f>
        <v/>
      </c>
      <c r="EH336" s="161">
        <f>+EG329</f>
        <v/>
      </c>
      <c r="EI336" s="161">
        <f>+EH329</f>
        <v/>
      </c>
      <c r="EJ336" s="161">
        <f>+EI329</f>
        <v/>
      </c>
      <c r="EK336" s="161">
        <f>+EJ329</f>
        <v/>
      </c>
      <c r="EL336" s="161">
        <f>+EK329</f>
        <v/>
      </c>
      <c r="EM336" s="161">
        <f>+EL329</f>
        <v/>
      </c>
      <c r="EN336" s="161">
        <f>+EM329</f>
        <v/>
      </c>
      <c r="EO336" s="161">
        <f>+EN329</f>
        <v/>
      </c>
      <c r="EP336" s="161">
        <f>+EO329</f>
        <v/>
      </c>
    </row>
    <row r="337">
      <c r="AL337" s="161">
        <f>+IF(ISERROR(PV(#REF!,#REF!,,#REF!)),0,(PV(#REF!,#REF!,,#REF!)))</f>
        <v/>
      </c>
      <c r="AM337" s="161">
        <f>+IF(ISERROR(PV(#REF!,#REF!,,#REF!)),0,(PV(#REF!,#REF!,,#REF!)))</f>
        <v/>
      </c>
      <c r="DF337" s="161">
        <f>+DE330</f>
        <v/>
      </c>
      <c r="DG337" s="161">
        <f>+DF330</f>
        <v/>
      </c>
      <c r="DH337" s="161">
        <f>+DG330</f>
        <v/>
      </c>
      <c r="DI337" s="161">
        <f>+DH330</f>
        <v/>
      </c>
      <c r="DJ337" s="161">
        <f>+DI330</f>
        <v/>
      </c>
      <c r="DK337" s="161">
        <f>+DJ330</f>
        <v/>
      </c>
      <c r="DL337" s="161">
        <f>+DK330</f>
        <v/>
      </c>
      <c r="DM337" s="161">
        <f>+DL330</f>
        <v/>
      </c>
      <c r="DN337" s="161">
        <f>+DM330</f>
        <v/>
      </c>
      <c r="DO337" s="161">
        <f>+DN330</f>
        <v/>
      </c>
      <c r="DP337" s="161">
        <f>+DO330</f>
        <v/>
      </c>
      <c r="DQ337" s="161">
        <f>+DP330</f>
        <v/>
      </c>
      <c r="DR337" s="161">
        <f>+DQ330</f>
        <v/>
      </c>
      <c r="DS337" s="161">
        <f>+DR330</f>
        <v/>
      </c>
      <c r="DT337" s="161">
        <f>+DS330</f>
        <v/>
      </c>
      <c r="DU337" s="161">
        <f>+DT330</f>
        <v/>
      </c>
      <c r="DV337" s="161">
        <f>+DU330</f>
        <v/>
      </c>
      <c r="DW337" s="161">
        <f>+DV330</f>
        <v/>
      </c>
      <c r="DX337" s="161">
        <f>+DW330</f>
        <v/>
      </c>
      <c r="DY337" s="161">
        <f>+DX330</f>
        <v/>
      </c>
      <c r="DZ337" s="161">
        <f>+DY330</f>
        <v/>
      </c>
      <c r="EA337" s="161">
        <f>+DZ330</f>
        <v/>
      </c>
      <c r="EB337" s="161">
        <f>+EA330</f>
        <v/>
      </c>
      <c r="EC337" s="161">
        <f>+EB330</f>
        <v/>
      </c>
      <c r="ED337" s="161">
        <f>+EC330</f>
        <v/>
      </c>
      <c r="EE337" s="161">
        <f>+ED330</f>
        <v/>
      </c>
      <c r="EF337" s="161">
        <f>+EE330</f>
        <v/>
      </c>
      <c r="EG337" s="161">
        <f>+EF330</f>
        <v/>
      </c>
      <c r="EH337" s="161">
        <f>+EG330</f>
        <v/>
      </c>
      <c r="EI337" s="161">
        <f>+EH330</f>
        <v/>
      </c>
      <c r="EJ337" s="161">
        <f>+EI330</f>
        <v/>
      </c>
      <c r="EK337" s="161">
        <f>+EJ330</f>
        <v/>
      </c>
      <c r="EL337" s="161">
        <f>+EK330</f>
        <v/>
      </c>
      <c r="EM337" s="161">
        <f>+EL330</f>
        <v/>
      </c>
      <c r="EN337" s="161">
        <f>+EM330</f>
        <v/>
      </c>
      <c r="EO337" s="161">
        <f>+EN330</f>
        <v/>
      </c>
      <c r="EP337" s="161">
        <f>+EO330</f>
        <v/>
      </c>
    </row>
    <row r="338" ht="13.5" customHeight="1" thickBot="1">
      <c r="AL338" s="161">
        <f>+IF(ISERROR(PV(#REF!,#REF!,,#REF!)),0,(PV(#REF!,#REF!,,#REF!)))</f>
        <v/>
      </c>
      <c r="AM338" s="161">
        <f>+IF(ISERROR(PV(#REF!,#REF!,,#REF!)),0,(PV(#REF!,#REF!,,#REF!)))</f>
        <v/>
      </c>
      <c r="DF338" s="192">
        <f>+DE331</f>
        <v/>
      </c>
      <c r="DG338" s="192">
        <f>+DF331</f>
        <v/>
      </c>
      <c r="DH338" s="192">
        <f>+DG331</f>
        <v/>
      </c>
      <c r="DI338" s="192">
        <f>+DH331</f>
        <v/>
      </c>
      <c r="DJ338" s="192">
        <f>+DI331</f>
        <v/>
      </c>
      <c r="DK338" s="192">
        <f>+DJ331</f>
        <v/>
      </c>
      <c r="DL338" s="192">
        <f>+DK331</f>
        <v/>
      </c>
      <c r="DM338" s="192">
        <f>+DL331</f>
        <v/>
      </c>
      <c r="DN338" s="192">
        <f>+DM331</f>
        <v/>
      </c>
      <c r="DO338" s="192">
        <f>+DN331</f>
        <v/>
      </c>
      <c r="DP338" s="192">
        <f>+DO331</f>
        <v/>
      </c>
      <c r="DQ338" s="192">
        <f>+DP331</f>
        <v/>
      </c>
      <c r="DR338" s="192">
        <f>+DQ331</f>
        <v/>
      </c>
      <c r="DS338" s="192">
        <f>+DR331</f>
        <v/>
      </c>
      <c r="DT338" s="192">
        <f>+DS331</f>
        <v/>
      </c>
      <c r="DU338" s="192">
        <f>+DT331</f>
        <v/>
      </c>
      <c r="DV338" s="192">
        <f>+DU331</f>
        <v/>
      </c>
      <c r="DW338" s="192">
        <f>+DV331</f>
        <v/>
      </c>
      <c r="DX338" s="192">
        <f>+DW331</f>
        <v/>
      </c>
      <c r="DY338" s="192">
        <f>+DX331</f>
        <v/>
      </c>
      <c r="DZ338" s="192">
        <f>+DY331</f>
        <v/>
      </c>
      <c r="EA338" s="192">
        <f>+DZ331</f>
        <v/>
      </c>
      <c r="EB338" s="192">
        <f>+EA331</f>
        <v/>
      </c>
      <c r="EC338" s="192">
        <f>+EB331</f>
        <v/>
      </c>
      <c r="ED338" s="192">
        <f>+EC331</f>
        <v/>
      </c>
      <c r="EE338" s="192">
        <f>+ED331</f>
        <v/>
      </c>
      <c r="EF338" s="192">
        <f>+EE331</f>
        <v/>
      </c>
      <c r="EG338" s="192">
        <f>+EF331</f>
        <v/>
      </c>
      <c r="EH338" s="192">
        <f>+EG331</f>
        <v/>
      </c>
      <c r="EI338" s="192">
        <f>+EH331</f>
        <v/>
      </c>
      <c r="EJ338" s="192">
        <f>+EI331</f>
        <v/>
      </c>
      <c r="EK338" s="192">
        <f>+EJ331</f>
        <v/>
      </c>
      <c r="EL338" s="192">
        <f>+EK331</f>
        <v/>
      </c>
      <c r="EM338" s="192">
        <f>+EL331</f>
        <v/>
      </c>
      <c r="EN338" s="192">
        <f>+EM331</f>
        <v/>
      </c>
      <c r="EO338" s="192">
        <f>+EN331</f>
        <v/>
      </c>
      <c r="EP338" s="192">
        <f>+EO331</f>
        <v/>
      </c>
    </row>
    <row r="339" ht="13.5" customHeight="1" thickTop="1">
      <c r="AL339" s="161">
        <f>+IF(ISERROR(PV(#REF!,#REF!,,#REF!)),0,(PV(#REF!,#REF!,,#REF!)))</f>
        <v/>
      </c>
      <c r="AM339" s="161">
        <f>+IF(ISERROR(PV(#REF!,#REF!,,#REF!)),0,(PV(#REF!,#REF!,,#REF!)))</f>
        <v/>
      </c>
      <c r="DF339" s="161">
        <f>+DE332</f>
        <v/>
      </c>
      <c r="DG339" s="161">
        <f>+DF332</f>
        <v/>
      </c>
      <c r="DH339" s="161">
        <f>+DG332</f>
        <v/>
      </c>
      <c r="DI339" s="161">
        <f>+DH332</f>
        <v/>
      </c>
      <c r="DJ339" s="161">
        <f>+DI332</f>
        <v/>
      </c>
      <c r="DK339" s="161">
        <f>+DJ332</f>
        <v/>
      </c>
      <c r="DL339" s="161">
        <f>+DK332</f>
        <v/>
      </c>
      <c r="DM339" s="161">
        <f>+DL332</f>
        <v/>
      </c>
      <c r="DN339" s="161">
        <f>+DM332</f>
        <v/>
      </c>
      <c r="DO339" s="161">
        <f>+DN332</f>
        <v/>
      </c>
      <c r="DP339" s="161">
        <f>+DO332</f>
        <v/>
      </c>
      <c r="DQ339" s="161">
        <f>+DP332</f>
        <v/>
      </c>
      <c r="DR339" s="161">
        <f>+DQ332</f>
        <v/>
      </c>
      <c r="DS339" s="161">
        <f>+DR332</f>
        <v/>
      </c>
      <c r="DT339" s="161">
        <f>+DS332</f>
        <v/>
      </c>
      <c r="DU339" s="161">
        <f>+DT332</f>
        <v/>
      </c>
      <c r="DV339" s="161">
        <f>+DU332</f>
        <v/>
      </c>
      <c r="DW339" s="161">
        <f>+DV332</f>
        <v/>
      </c>
      <c r="DX339" s="161">
        <f>+DW332</f>
        <v/>
      </c>
      <c r="DY339" s="161">
        <f>+DX332</f>
        <v/>
      </c>
      <c r="DZ339" s="161">
        <f>+DY332</f>
        <v/>
      </c>
      <c r="EA339" s="161">
        <f>+DZ332</f>
        <v/>
      </c>
      <c r="EB339" s="161">
        <f>+EA332</f>
        <v/>
      </c>
      <c r="EC339" s="161">
        <f>+EB332</f>
        <v/>
      </c>
      <c r="ED339" s="161">
        <f>+EC332</f>
        <v/>
      </c>
      <c r="EE339" s="161">
        <f>+ED332</f>
        <v/>
      </c>
      <c r="EF339" s="161">
        <f>+EE332</f>
        <v/>
      </c>
      <c r="EG339" s="161">
        <f>+EF332</f>
        <v/>
      </c>
      <c r="EH339" s="161">
        <f>+EG332</f>
        <v/>
      </c>
      <c r="EI339" s="161">
        <f>+EH332</f>
        <v/>
      </c>
      <c r="EJ339" s="161">
        <f>+EI332</f>
        <v/>
      </c>
      <c r="EK339" s="161">
        <f>+EJ332</f>
        <v/>
      </c>
      <c r="EL339" s="161">
        <f>+EK332</f>
        <v/>
      </c>
      <c r="EM339" s="161">
        <f>+EL332</f>
        <v/>
      </c>
      <c r="EN339" s="161">
        <f>+EM332</f>
        <v/>
      </c>
      <c r="EO339" s="161">
        <f>+EN332</f>
        <v/>
      </c>
      <c r="EP339" s="161">
        <f>+EO332</f>
        <v/>
      </c>
    </row>
    <row r="340" ht="13.5" customHeight="1" thickBot="1">
      <c r="AL340" s="161">
        <f>+IF(ISERROR(PV(#REF!,#REF!,,#REF!)),0,(PV(#REF!,#REF!,,#REF!)))</f>
        <v/>
      </c>
      <c r="AM340" s="161">
        <f>+IF(ISERROR(PV(#REF!,#REF!,,#REF!)),0,(PV(#REF!,#REF!,,#REF!)))</f>
        <v/>
      </c>
      <c r="DE340" s="1564" t="n">
        <v>28</v>
      </c>
      <c r="DF340" s="192">
        <f>+DE333</f>
        <v/>
      </c>
      <c r="DG340" s="192">
        <f>+DF333</f>
        <v/>
      </c>
      <c r="DH340" s="192">
        <f>+DG333</f>
        <v/>
      </c>
      <c r="DI340" s="192">
        <f>+DH333</f>
        <v/>
      </c>
      <c r="DJ340" s="192">
        <f>+DI333</f>
        <v/>
      </c>
      <c r="DK340" s="192">
        <f>+DJ333</f>
        <v/>
      </c>
      <c r="DL340" s="192">
        <f>+DK333</f>
        <v/>
      </c>
      <c r="DM340" s="192">
        <f>+DL333</f>
        <v/>
      </c>
      <c r="DN340" s="192">
        <f>+DM333</f>
        <v/>
      </c>
      <c r="DO340" s="192">
        <f>+DN333</f>
        <v/>
      </c>
      <c r="DP340" s="192">
        <f>+DO333</f>
        <v/>
      </c>
      <c r="DQ340" s="192">
        <f>+DP333</f>
        <v/>
      </c>
      <c r="DR340" s="192">
        <f>+DQ333</f>
        <v/>
      </c>
      <c r="DS340" s="192">
        <f>+DR333</f>
        <v/>
      </c>
      <c r="DT340" s="192">
        <f>+DS333</f>
        <v/>
      </c>
      <c r="DU340" s="192">
        <f>+DT333</f>
        <v/>
      </c>
      <c r="DV340" s="192">
        <f>+DU333</f>
        <v/>
      </c>
      <c r="DW340" s="192">
        <f>+DV333</f>
        <v/>
      </c>
      <c r="DX340" s="192">
        <f>+DW333</f>
        <v/>
      </c>
      <c r="DY340" s="192">
        <f>+DX333</f>
        <v/>
      </c>
      <c r="DZ340" s="192">
        <f>+DY333</f>
        <v/>
      </c>
      <c r="EA340" s="192">
        <f>+DZ333</f>
        <v/>
      </c>
      <c r="EB340" s="192">
        <f>+EA333</f>
        <v/>
      </c>
      <c r="EC340" s="192">
        <f>+EB333</f>
        <v/>
      </c>
      <c r="ED340" s="192">
        <f>+EC333</f>
        <v/>
      </c>
      <c r="EE340" s="192">
        <f>+ED333</f>
        <v/>
      </c>
      <c r="EF340" s="192">
        <f>+EE333</f>
        <v/>
      </c>
      <c r="EG340" s="192">
        <f>+EF333</f>
        <v/>
      </c>
      <c r="EH340" s="192">
        <f>+EG333</f>
        <v/>
      </c>
      <c r="EI340" s="192">
        <f>+EH333</f>
        <v/>
      </c>
      <c r="EJ340" s="192">
        <f>+EI333</f>
        <v/>
      </c>
      <c r="EK340" s="192">
        <f>+EJ333</f>
        <v/>
      </c>
      <c r="EL340" s="192">
        <f>+EK333</f>
        <v/>
      </c>
      <c r="EM340" s="192">
        <f>+EL333</f>
        <v/>
      </c>
      <c r="EN340" s="192">
        <f>+EM333</f>
        <v/>
      </c>
      <c r="EO340" s="192">
        <f>+EN333</f>
        <v/>
      </c>
      <c r="EP340" s="192">
        <f>+EO333</f>
        <v/>
      </c>
    </row>
    <row r="341" ht="13.5" customHeight="1" thickTop="1">
      <c r="AL341" s="161">
        <f>+IF(ISERROR(PV(#REF!,#REF!,,#REF!)),0,(PV(#REF!,#REF!,,#REF!)))</f>
        <v/>
      </c>
      <c r="AM341" s="161">
        <f>+IF(ISERROR(PV(#REF!,#REF!,,#REF!)),0,(PV(#REF!,#REF!,,#REF!)))</f>
        <v/>
      </c>
      <c r="DF341" s="161">
        <f>+DE334</f>
        <v/>
      </c>
      <c r="DG341" s="161">
        <f>+DF334</f>
        <v/>
      </c>
      <c r="DH341" s="161">
        <f>+DG334</f>
        <v/>
      </c>
      <c r="DI341" s="161">
        <f>+DH334</f>
        <v/>
      </c>
      <c r="DJ341" s="161">
        <f>+DI334</f>
        <v/>
      </c>
      <c r="DK341" s="161">
        <f>+DJ334</f>
        <v/>
      </c>
      <c r="DL341" s="161">
        <f>+DK334</f>
        <v/>
      </c>
      <c r="DM341" s="161">
        <f>+DL334</f>
        <v/>
      </c>
      <c r="DN341" s="161">
        <f>+DM334</f>
        <v/>
      </c>
      <c r="DO341" s="161">
        <f>+DN334</f>
        <v/>
      </c>
      <c r="DP341" s="161">
        <f>+DO334</f>
        <v/>
      </c>
      <c r="DQ341" s="161">
        <f>+DP334</f>
        <v/>
      </c>
      <c r="DR341" s="161">
        <f>+DQ334</f>
        <v/>
      </c>
      <c r="DS341" s="161">
        <f>+DR334</f>
        <v/>
      </c>
      <c r="DT341" s="161">
        <f>+DS334</f>
        <v/>
      </c>
      <c r="DU341" s="161">
        <f>+DT334</f>
        <v/>
      </c>
      <c r="DV341" s="161">
        <f>+DU334</f>
        <v/>
      </c>
      <c r="DW341" s="161">
        <f>+DV334</f>
        <v/>
      </c>
      <c r="DX341" s="161">
        <f>+DW334</f>
        <v/>
      </c>
      <c r="DY341" s="161">
        <f>+DX334</f>
        <v/>
      </c>
      <c r="DZ341" s="161">
        <f>+DY334</f>
        <v/>
      </c>
      <c r="EA341" s="161">
        <f>+DZ334</f>
        <v/>
      </c>
      <c r="EB341" s="161">
        <f>+EA334</f>
        <v/>
      </c>
      <c r="EC341" s="161">
        <f>+EB334</f>
        <v/>
      </c>
      <c r="ED341" s="161">
        <f>+EC334</f>
        <v/>
      </c>
      <c r="EE341" s="161">
        <f>+ED334</f>
        <v/>
      </c>
      <c r="EF341" s="161">
        <f>+EE334</f>
        <v/>
      </c>
      <c r="EG341" s="161">
        <f>+EF334</f>
        <v/>
      </c>
      <c r="EH341" s="161">
        <f>+EG334</f>
        <v/>
      </c>
      <c r="EI341" s="161">
        <f>+EH334</f>
        <v/>
      </c>
      <c r="EJ341" s="161">
        <f>+EI334</f>
        <v/>
      </c>
      <c r="EK341" s="161">
        <f>+EJ334</f>
        <v/>
      </c>
      <c r="EL341" s="161">
        <f>+EK334</f>
        <v/>
      </c>
      <c r="EM341" s="161">
        <f>+EL334</f>
        <v/>
      </c>
      <c r="EN341" s="161">
        <f>+EM334</f>
        <v/>
      </c>
      <c r="EO341" s="161">
        <f>+EN334</f>
        <v/>
      </c>
      <c r="EP341" s="161">
        <f>+EO334</f>
        <v/>
      </c>
    </row>
    <row r="342">
      <c r="AL342" s="161">
        <f>+IF(ISERROR(PV(#REF!,#REF!,,#REF!)),0,(PV(#REF!,#REF!,,#REF!)))</f>
        <v/>
      </c>
      <c r="AM342" s="161">
        <f>+IF(ISERROR(PV(#REF!,#REF!,,#REF!)),0,(PV(#REF!,#REF!,,#REF!)))</f>
        <v/>
      </c>
    </row>
    <row r="343">
      <c r="AL343" s="161">
        <f>+IF(ISERROR(PV(#REF!,#REF!,,#REF!)),0,(PV(#REF!,#REF!,,#REF!)))</f>
        <v/>
      </c>
      <c r="AM343" s="161">
        <f>+IF(ISERROR(PV(#REF!,#REF!,,#REF!)),0,(PV(#REF!,#REF!,,#REF!)))</f>
        <v/>
      </c>
      <c r="DG343" s="161">
        <f>+DA301</f>
        <v/>
      </c>
      <c r="DH343" s="161">
        <f>+DB301</f>
        <v/>
      </c>
      <c r="DI343" s="161">
        <f>+DC301</f>
        <v/>
      </c>
      <c r="DJ343" s="161">
        <f>+DD301</f>
        <v/>
      </c>
      <c r="DK343" s="161">
        <f>+DE301</f>
        <v/>
      </c>
      <c r="DL343" s="161">
        <f>+DF301</f>
        <v/>
      </c>
      <c r="DM343" s="161">
        <f>+DG301</f>
        <v/>
      </c>
      <c r="DN343" s="161">
        <f>+DH301</f>
        <v/>
      </c>
      <c r="DO343" s="161">
        <f>+DI301</f>
        <v/>
      </c>
      <c r="DP343" s="161">
        <f>+DJ301</f>
        <v/>
      </c>
      <c r="DQ343" s="161">
        <f>+DK301</f>
        <v/>
      </c>
      <c r="DR343" s="161">
        <f>+DL301</f>
        <v/>
      </c>
      <c r="DS343" s="161">
        <f>+DM301</f>
        <v/>
      </c>
      <c r="DT343" s="161">
        <f>+DN301</f>
        <v/>
      </c>
      <c r="DU343" s="161">
        <f>+DO301</f>
        <v/>
      </c>
      <c r="DV343" s="161">
        <f>+DP301</f>
        <v/>
      </c>
      <c r="DW343" s="161">
        <f>+DQ301</f>
        <v/>
      </c>
      <c r="DX343" s="161">
        <f>+DR301</f>
        <v/>
      </c>
      <c r="DY343" s="161">
        <f>+DS301</f>
        <v/>
      </c>
      <c r="DZ343" s="161">
        <f>+DT301</f>
        <v/>
      </c>
      <c r="EA343" s="161">
        <f>+DU301</f>
        <v/>
      </c>
      <c r="EB343" s="161">
        <f>+DV301</f>
        <v/>
      </c>
      <c r="EC343" s="161">
        <f>+DW301</f>
        <v/>
      </c>
      <c r="ED343" s="161">
        <f>+DX301</f>
        <v/>
      </c>
      <c r="EE343" s="161">
        <f>+DY301</f>
        <v/>
      </c>
      <c r="EF343" s="161">
        <f>+DZ301</f>
        <v/>
      </c>
      <c r="EG343" s="161">
        <f>+EA301</f>
        <v/>
      </c>
      <c r="EH343" s="161">
        <f>+EB301</f>
        <v/>
      </c>
      <c r="EI343" s="161">
        <f>+EC301</f>
        <v/>
      </c>
      <c r="EJ343" s="161">
        <f>+ED301</f>
        <v/>
      </c>
      <c r="EK343" s="161">
        <f>+EE301</f>
        <v/>
      </c>
      <c r="EL343" s="161">
        <f>+EF301</f>
        <v/>
      </c>
      <c r="EM343" s="161">
        <f>+EG301</f>
        <v/>
      </c>
      <c r="EN343" s="161">
        <f>+EH301</f>
        <v/>
      </c>
      <c r="EO343" s="161">
        <f>+EI301</f>
        <v/>
      </c>
      <c r="EP343" s="161">
        <f>+EJ301</f>
        <v/>
      </c>
      <c r="EQ343" s="161">
        <f>+EK301</f>
        <v/>
      </c>
    </row>
    <row r="344">
      <c r="AL344" s="161">
        <f>+IF(ISERROR(PV(#REF!,#REF!,,#REF!)),0,(PV(#REF!,#REF!,,#REF!)))</f>
        <v/>
      </c>
      <c r="AM344" s="161">
        <f>+IF(ISERROR(PV(#REF!,#REF!,,#REF!)),0,(PV(#REF!,#REF!,,#REF!)))</f>
        <v/>
      </c>
      <c r="DG344" s="161">
        <f>+DA302</f>
        <v/>
      </c>
      <c r="DH344" s="161">
        <f>+DB302</f>
        <v/>
      </c>
      <c r="DI344" s="161">
        <f>+DC302</f>
        <v/>
      </c>
      <c r="DJ344" s="161">
        <f>+DD302</f>
        <v/>
      </c>
      <c r="DK344" s="161">
        <f>+DE302</f>
        <v/>
      </c>
      <c r="DL344" s="161">
        <f>+DF302</f>
        <v/>
      </c>
      <c r="DM344" s="161">
        <f>+DG302</f>
        <v/>
      </c>
      <c r="DN344" s="161">
        <f>+DH302</f>
        <v/>
      </c>
      <c r="DO344" s="161">
        <f>+DI302</f>
        <v/>
      </c>
      <c r="DP344" s="161">
        <f>+DJ302</f>
        <v/>
      </c>
      <c r="DQ344" s="161">
        <f>+DK302</f>
        <v/>
      </c>
      <c r="DR344" s="161">
        <f>+DL302</f>
        <v/>
      </c>
      <c r="DS344" s="161">
        <f>+DM302</f>
        <v/>
      </c>
      <c r="DT344" s="161">
        <f>+DN302</f>
        <v/>
      </c>
      <c r="DU344" s="161">
        <f>+DO302</f>
        <v/>
      </c>
      <c r="DV344" s="161">
        <f>+DP302</f>
        <v/>
      </c>
      <c r="DW344" s="161">
        <f>+DQ302</f>
        <v/>
      </c>
      <c r="DX344" s="161">
        <f>+DR302</f>
        <v/>
      </c>
      <c r="DY344" s="161">
        <f>+DS302</f>
        <v/>
      </c>
      <c r="DZ344" s="161">
        <f>+DT302</f>
        <v/>
      </c>
      <c r="EA344" s="161">
        <f>+DU302</f>
        <v/>
      </c>
      <c r="EB344" s="161">
        <f>+DV302</f>
        <v/>
      </c>
      <c r="EC344" s="161">
        <f>+DW302</f>
        <v/>
      </c>
      <c r="ED344" s="161">
        <f>+DX302</f>
        <v/>
      </c>
      <c r="EE344" s="161">
        <f>+DY302</f>
        <v/>
      </c>
      <c r="EF344" s="161">
        <f>+DZ302</f>
        <v/>
      </c>
      <c r="EG344" s="161">
        <f>+EA302</f>
        <v/>
      </c>
      <c r="EH344" s="161">
        <f>+EB302</f>
        <v/>
      </c>
      <c r="EI344" s="161">
        <f>+EC302</f>
        <v/>
      </c>
      <c r="EJ344" s="161">
        <f>+ED302</f>
        <v/>
      </c>
      <c r="EK344" s="161">
        <f>+EE302</f>
        <v/>
      </c>
      <c r="EL344" s="161">
        <f>+EF302</f>
        <v/>
      </c>
      <c r="EM344" s="161">
        <f>+EG302</f>
        <v/>
      </c>
      <c r="EN344" s="161">
        <f>+EH302</f>
        <v/>
      </c>
      <c r="EO344" s="161">
        <f>+EI302</f>
        <v/>
      </c>
      <c r="EP344" s="161">
        <f>+EJ302</f>
        <v/>
      </c>
      <c r="EQ344" s="161">
        <f>+EK302</f>
        <v/>
      </c>
    </row>
    <row r="345" ht="13.5" customHeight="1" thickBot="1">
      <c r="AL345" s="161">
        <f>+IF(ISERROR(PV(#REF!,#REF!,,#REF!)),0,(PV(#REF!,#REF!,,#REF!)))</f>
        <v/>
      </c>
      <c r="AM345" s="161">
        <f>+IF(ISERROR(PV(#REF!,#REF!,,#REF!)),0,(PV(#REF!,#REF!,,#REF!)))</f>
        <v/>
      </c>
      <c r="DG345" s="192">
        <f>+DA303</f>
        <v/>
      </c>
      <c r="DH345" s="192">
        <f>+DB303</f>
        <v/>
      </c>
      <c r="DI345" s="192">
        <f>+DC303</f>
        <v/>
      </c>
      <c r="DJ345" s="192">
        <f>+DD303</f>
        <v/>
      </c>
      <c r="DK345" s="192">
        <f>+DE303</f>
        <v/>
      </c>
      <c r="DL345" s="192">
        <f>+DF303</f>
        <v/>
      </c>
      <c r="DM345" s="192">
        <f>+DG303</f>
        <v/>
      </c>
      <c r="DN345" s="192">
        <f>+DH303</f>
        <v/>
      </c>
      <c r="DO345" s="192">
        <f>+DI303</f>
        <v/>
      </c>
      <c r="DP345" s="192">
        <f>+DJ303</f>
        <v/>
      </c>
      <c r="DQ345" s="192">
        <f>+DK303</f>
        <v/>
      </c>
      <c r="DR345" s="192">
        <f>+DL303</f>
        <v/>
      </c>
      <c r="DS345" s="192">
        <f>+DM303</f>
        <v/>
      </c>
      <c r="DT345" s="192">
        <f>+DN303</f>
        <v/>
      </c>
      <c r="DU345" s="192">
        <f>+DO303</f>
        <v/>
      </c>
      <c r="DV345" s="192">
        <f>+DP303</f>
        <v/>
      </c>
      <c r="DW345" s="192">
        <f>+DQ303</f>
        <v/>
      </c>
      <c r="DX345" s="192">
        <f>+DR303</f>
        <v/>
      </c>
      <c r="DY345" s="192">
        <f>+DS303</f>
        <v/>
      </c>
      <c r="DZ345" s="192">
        <f>+DT303</f>
        <v/>
      </c>
      <c r="EA345" s="192">
        <f>+DU303</f>
        <v/>
      </c>
      <c r="EB345" s="192">
        <f>+DV303</f>
        <v/>
      </c>
      <c r="EC345" s="192">
        <f>+DW303</f>
        <v/>
      </c>
      <c r="ED345" s="192">
        <f>+DX303</f>
        <v/>
      </c>
      <c r="EE345" s="192">
        <f>+DY303</f>
        <v/>
      </c>
      <c r="EF345" s="192">
        <f>+DZ303</f>
        <v/>
      </c>
      <c r="EG345" s="192">
        <f>+EA303</f>
        <v/>
      </c>
      <c r="EH345" s="192">
        <f>+EB303</f>
        <v/>
      </c>
      <c r="EI345" s="192">
        <f>+EC303</f>
        <v/>
      </c>
      <c r="EJ345" s="192">
        <f>+ED303</f>
        <v/>
      </c>
      <c r="EK345" s="192">
        <f>+EE303</f>
        <v/>
      </c>
      <c r="EL345" s="192">
        <f>+EF303</f>
        <v/>
      </c>
      <c r="EM345" s="192">
        <f>+EG303</f>
        <v/>
      </c>
      <c r="EN345" s="192">
        <f>+EH303</f>
        <v/>
      </c>
      <c r="EO345" s="192">
        <f>+EI303</f>
        <v/>
      </c>
      <c r="EP345" s="192">
        <f>+EJ303</f>
        <v/>
      </c>
      <c r="EQ345" s="192">
        <f>+EK303</f>
        <v/>
      </c>
    </row>
    <row r="346" ht="13.5" customHeight="1" thickTop="1">
      <c r="AL346" s="161">
        <f>+IF(ISERROR(PV(#REF!,#REF!,,#REF!)),0,(PV(#REF!,#REF!,,#REF!)))</f>
        <v/>
      </c>
      <c r="AM346" s="161">
        <f>+IF(ISERROR(PV(#REF!,#REF!,,#REF!)),0,(PV(#REF!,#REF!,,#REF!)))</f>
        <v/>
      </c>
      <c r="DG346" s="161">
        <f>+DA304</f>
        <v/>
      </c>
      <c r="DH346" s="161">
        <f>+DB304</f>
        <v/>
      </c>
      <c r="DI346" s="161">
        <f>+DC304</f>
        <v/>
      </c>
      <c r="DJ346" s="161">
        <f>+DD304</f>
        <v/>
      </c>
      <c r="DK346" s="161">
        <f>+DE304</f>
        <v/>
      </c>
      <c r="DL346" s="161">
        <f>+DF304</f>
        <v/>
      </c>
      <c r="DM346" s="161">
        <f>+DG304</f>
        <v/>
      </c>
      <c r="DN346" s="161">
        <f>+DH304</f>
        <v/>
      </c>
      <c r="DO346" s="161">
        <f>+DI304</f>
        <v/>
      </c>
      <c r="DP346" s="161">
        <f>+DJ304</f>
        <v/>
      </c>
      <c r="DQ346" s="161">
        <f>+DK304</f>
        <v/>
      </c>
      <c r="DR346" s="161">
        <f>+DL304</f>
        <v/>
      </c>
      <c r="DS346" s="161">
        <f>+DM304</f>
        <v/>
      </c>
      <c r="DT346" s="161">
        <f>+DN304</f>
        <v/>
      </c>
      <c r="DU346" s="161">
        <f>+DO304</f>
        <v/>
      </c>
      <c r="DV346" s="161">
        <f>+DP304</f>
        <v/>
      </c>
      <c r="DW346" s="161">
        <f>+DQ304</f>
        <v/>
      </c>
      <c r="DX346" s="161">
        <f>+DR304</f>
        <v/>
      </c>
      <c r="DY346" s="161">
        <f>+DS304</f>
        <v/>
      </c>
      <c r="DZ346" s="161">
        <f>+DT304</f>
        <v/>
      </c>
      <c r="EA346" s="161">
        <f>+DU304</f>
        <v/>
      </c>
      <c r="EB346" s="161">
        <f>+DV304</f>
        <v/>
      </c>
      <c r="EC346" s="161">
        <f>+DW304</f>
        <v/>
      </c>
      <c r="ED346" s="161">
        <f>+DX304</f>
        <v/>
      </c>
      <c r="EE346" s="161">
        <f>+DY304</f>
        <v/>
      </c>
      <c r="EF346" s="161">
        <f>+DZ304</f>
        <v/>
      </c>
      <c r="EG346" s="161">
        <f>+EA304</f>
        <v/>
      </c>
      <c r="EH346" s="161">
        <f>+EB304</f>
        <v/>
      </c>
      <c r="EI346" s="161">
        <f>+EC304</f>
        <v/>
      </c>
      <c r="EJ346" s="161">
        <f>+ED304</f>
        <v/>
      </c>
      <c r="EK346" s="161">
        <f>+EE304</f>
        <v/>
      </c>
      <c r="EL346" s="161">
        <f>+EF304</f>
        <v/>
      </c>
      <c r="EM346" s="161">
        <f>+EG304</f>
        <v/>
      </c>
      <c r="EN346" s="161">
        <f>+EH304</f>
        <v/>
      </c>
      <c r="EO346" s="161">
        <f>+EI304</f>
        <v/>
      </c>
      <c r="EP346" s="161">
        <f>+EJ304</f>
        <v/>
      </c>
      <c r="EQ346" s="161">
        <f>+EK304</f>
        <v/>
      </c>
    </row>
    <row r="347" ht="13.5" customHeight="1" thickBot="1">
      <c r="AL347" s="161">
        <f>+IF(ISERROR(PV(#REF!,#REF!,,#REF!)),0,(PV(#REF!,#REF!,,#REF!)))</f>
        <v/>
      </c>
      <c r="AM347" s="161">
        <f>+IF(ISERROR(PV(#REF!,#REF!,,#REF!)),0,(PV(#REF!,#REF!,,#REF!)))</f>
        <v/>
      </c>
      <c r="DF347" s="1564" t="n">
        <v>29</v>
      </c>
      <c r="DG347" s="192">
        <f>+DA305</f>
        <v/>
      </c>
      <c r="DH347" s="192">
        <f>+DB305</f>
        <v/>
      </c>
      <c r="DI347" s="192">
        <f>+DC305</f>
        <v/>
      </c>
      <c r="DJ347" s="192">
        <f>+DD305</f>
        <v/>
      </c>
      <c r="DK347" s="192">
        <f>+DE305</f>
        <v/>
      </c>
      <c r="DL347" s="192">
        <f>+DF305</f>
        <v/>
      </c>
      <c r="DM347" s="192">
        <f>+DG305</f>
        <v/>
      </c>
      <c r="DN347" s="192">
        <f>+DH305</f>
        <v/>
      </c>
      <c r="DO347" s="192">
        <f>+DI305</f>
        <v/>
      </c>
      <c r="DP347" s="192">
        <f>+DJ305</f>
        <v/>
      </c>
      <c r="DQ347" s="192">
        <f>+DK305</f>
        <v/>
      </c>
      <c r="DR347" s="192">
        <f>+DL305</f>
        <v/>
      </c>
      <c r="DS347" s="192">
        <f>+DM305</f>
        <v/>
      </c>
      <c r="DT347" s="192">
        <f>+DN305</f>
        <v/>
      </c>
      <c r="DU347" s="192">
        <f>+DO305</f>
        <v/>
      </c>
      <c r="DV347" s="192">
        <f>+DP305</f>
        <v/>
      </c>
      <c r="DW347" s="192">
        <f>+DQ305</f>
        <v/>
      </c>
      <c r="DX347" s="192">
        <f>+DR305</f>
        <v/>
      </c>
      <c r="DY347" s="192">
        <f>+DS305</f>
        <v/>
      </c>
      <c r="DZ347" s="192">
        <f>+DT305</f>
        <v/>
      </c>
      <c r="EA347" s="192">
        <f>+DU305</f>
        <v/>
      </c>
      <c r="EB347" s="192">
        <f>+DV305</f>
        <v/>
      </c>
      <c r="EC347" s="192">
        <f>+DW305</f>
        <v/>
      </c>
      <c r="ED347" s="192">
        <f>+DX305</f>
        <v/>
      </c>
      <c r="EE347" s="192">
        <f>+DY305</f>
        <v/>
      </c>
      <c r="EF347" s="192">
        <f>+DZ305</f>
        <v/>
      </c>
      <c r="EG347" s="192">
        <f>+EA305</f>
        <v/>
      </c>
      <c r="EH347" s="192">
        <f>+EB305</f>
        <v/>
      </c>
      <c r="EI347" s="192">
        <f>+EC305</f>
        <v/>
      </c>
      <c r="EJ347" s="192">
        <f>+ED305</f>
        <v/>
      </c>
      <c r="EK347" s="192">
        <f>+EE305</f>
        <v/>
      </c>
      <c r="EL347" s="192">
        <f>+EF305</f>
        <v/>
      </c>
      <c r="EM347" s="192">
        <f>+EG305</f>
        <v/>
      </c>
      <c r="EN347" s="192">
        <f>+EH305</f>
        <v/>
      </c>
      <c r="EO347" s="192">
        <f>+EI305</f>
        <v/>
      </c>
      <c r="EP347" s="192">
        <f>+EJ305</f>
        <v/>
      </c>
      <c r="EQ347" s="192">
        <f>+EK305</f>
        <v/>
      </c>
    </row>
    <row r="348" ht="13.5" customHeight="1" thickTop="1">
      <c r="AL348" s="161">
        <f>+IF(ISERROR(PV(#REF!,#REF!,,#REF!)),0,(PV(#REF!,#REF!,,#REF!)))</f>
        <v/>
      </c>
      <c r="AM348" s="161">
        <f>+IF(ISERROR(PV(#REF!,#REF!,,#REF!)),0,(PV(#REF!,#REF!,,#REF!)))</f>
        <v/>
      </c>
      <c r="DG348" s="161">
        <f>+DA306</f>
        <v/>
      </c>
      <c r="DH348" s="161">
        <f>+DB306</f>
        <v/>
      </c>
      <c r="DI348" s="161">
        <f>+DC306</f>
        <v/>
      </c>
      <c r="DJ348" s="161">
        <f>+DD306</f>
        <v/>
      </c>
      <c r="DK348" s="161">
        <f>+DE306</f>
        <v/>
      </c>
      <c r="DL348" s="161">
        <f>+DF306</f>
        <v/>
      </c>
      <c r="DM348" s="161">
        <f>+DG306</f>
        <v/>
      </c>
      <c r="DN348" s="161">
        <f>+DH306</f>
        <v/>
      </c>
      <c r="DO348" s="161">
        <f>+DI306</f>
        <v/>
      </c>
      <c r="DP348" s="161">
        <f>+DJ306</f>
        <v/>
      </c>
      <c r="DQ348" s="161">
        <f>+DK306</f>
        <v/>
      </c>
      <c r="DR348" s="161">
        <f>+DL306</f>
        <v/>
      </c>
      <c r="DS348" s="161">
        <f>+DM306</f>
        <v/>
      </c>
      <c r="DT348" s="161">
        <f>+DN306</f>
        <v/>
      </c>
      <c r="DU348" s="161">
        <f>+DO306</f>
        <v/>
      </c>
      <c r="DV348" s="161">
        <f>+DP306</f>
        <v/>
      </c>
      <c r="DW348" s="161">
        <f>+DQ306</f>
        <v/>
      </c>
      <c r="DX348" s="161">
        <f>+DR306</f>
        <v/>
      </c>
      <c r="DY348" s="161">
        <f>+DS306</f>
        <v/>
      </c>
      <c r="DZ348" s="161">
        <f>+DT306</f>
        <v/>
      </c>
      <c r="EA348" s="161">
        <f>+DU306</f>
        <v/>
      </c>
      <c r="EB348" s="161">
        <f>+DV306</f>
        <v/>
      </c>
      <c r="EC348" s="161">
        <f>+DW306</f>
        <v/>
      </c>
      <c r="ED348" s="161">
        <f>+DX306</f>
        <v/>
      </c>
      <c r="EE348" s="161">
        <f>+DY306</f>
        <v/>
      </c>
      <c r="EF348" s="161">
        <f>+DZ306</f>
        <v/>
      </c>
      <c r="EG348" s="161">
        <f>+EA306</f>
        <v/>
      </c>
      <c r="EH348" s="161">
        <f>+EB306</f>
        <v/>
      </c>
      <c r="EI348" s="161">
        <f>+EC306</f>
        <v/>
      </c>
      <c r="EJ348" s="161">
        <f>+ED306</f>
        <v/>
      </c>
      <c r="EK348" s="161">
        <f>+EE306</f>
        <v/>
      </c>
      <c r="EL348" s="161">
        <f>+EF306</f>
        <v/>
      </c>
      <c r="EM348" s="161">
        <f>+EG306</f>
        <v/>
      </c>
      <c r="EN348" s="161">
        <f>+EH306</f>
        <v/>
      </c>
      <c r="EO348" s="161">
        <f>+EI306</f>
        <v/>
      </c>
      <c r="EP348" s="161">
        <f>+EJ306</f>
        <v/>
      </c>
      <c r="EQ348" s="161">
        <f>+EK306</f>
        <v/>
      </c>
    </row>
    <row r="349">
      <c r="AL349" s="161">
        <f>+IF(ISERROR(PV(#REF!,#REF!,,#REF!)),0,(PV(#REF!,#REF!,,#REF!)))</f>
        <v/>
      </c>
      <c r="AM349" s="161">
        <f>+IF(ISERROR(PV(#REF!,#REF!,,#REF!)),0,(PV(#REF!,#REF!,,#REF!)))</f>
        <v/>
      </c>
      <c r="DH349" s="1564">
        <f>+DB307</f>
        <v/>
      </c>
      <c r="DI349" s="1564">
        <f>+DC307</f>
        <v/>
      </c>
      <c r="DJ349" s="1564">
        <f>+DD307</f>
        <v/>
      </c>
      <c r="DK349" s="1564">
        <f>+DE307</f>
        <v/>
      </c>
      <c r="DL349" s="1564">
        <f>+DF307</f>
        <v/>
      </c>
      <c r="DM349" s="1564">
        <f>+DG307</f>
        <v/>
      </c>
      <c r="DN349" s="1564">
        <f>+DH307</f>
        <v/>
      </c>
      <c r="DO349" s="1564">
        <f>+DI307</f>
        <v/>
      </c>
      <c r="DP349" s="1564">
        <f>+DJ307</f>
        <v/>
      </c>
      <c r="DQ349" s="1564">
        <f>+DK307</f>
        <v/>
      </c>
      <c r="DR349" s="1564">
        <f>+DL307</f>
        <v/>
      </c>
      <c r="DS349" s="1564">
        <f>+DM307</f>
        <v/>
      </c>
      <c r="DT349" s="1564">
        <f>+DN307</f>
        <v/>
      </c>
      <c r="DU349" s="1564">
        <f>+DO307</f>
        <v/>
      </c>
      <c r="DV349" s="1564">
        <f>+DP307</f>
        <v/>
      </c>
      <c r="DW349" s="1564">
        <f>+DQ307</f>
        <v/>
      </c>
      <c r="DX349" s="1564">
        <f>+DR307</f>
        <v/>
      </c>
      <c r="DY349" s="1564">
        <f>+DS307</f>
        <v/>
      </c>
      <c r="DZ349" s="1564">
        <f>+DT307</f>
        <v/>
      </c>
      <c r="EA349" s="1564">
        <f>+DU307</f>
        <v/>
      </c>
      <c r="EB349" s="1564">
        <f>+DV307</f>
        <v/>
      </c>
      <c r="EC349" s="1564">
        <f>+DW307</f>
        <v/>
      </c>
      <c r="ED349" s="1564">
        <f>+DX307</f>
        <v/>
      </c>
      <c r="EE349" s="1564">
        <f>+DY307</f>
        <v/>
      </c>
      <c r="EF349" s="1564">
        <f>+DZ307</f>
        <v/>
      </c>
      <c r="EG349" s="1564">
        <f>+EA307</f>
        <v/>
      </c>
      <c r="EH349" s="1564">
        <f>+EB307</f>
        <v/>
      </c>
      <c r="EI349" s="1564">
        <f>+EC307</f>
        <v/>
      </c>
      <c r="EJ349" s="1564">
        <f>+ED307</f>
        <v/>
      </c>
      <c r="EK349" s="1564">
        <f>+EE307</f>
        <v/>
      </c>
      <c r="EL349" s="1564">
        <f>+EF307</f>
        <v/>
      </c>
      <c r="EM349" s="1564">
        <f>+EG307</f>
        <v/>
      </c>
      <c r="EN349" s="1564">
        <f>+EH307</f>
        <v/>
      </c>
      <c r="EO349" s="1564">
        <f>+EI307</f>
        <v/>
      </c>
      <c r="EP349" s="1564">
        <f>+EJ307</f>
        <v/>
      </c>
      <c r="EQ349" s="1564">
        <f>+EK307</f>
        <v/>
      </c>
    </row>
    <row r="350">
      <c r="AL350" s="161">
        <f>+IF(ISERROR(PV(#REF!,#REF!,,#REF!)),0,(PV(#REF!,#REF!,,#REF!)))</f>
        <v/>
      </c>
      <c r="AM350" s="161">
        <f>+IF(ISERROR(PV(#REF!,#REF!,,#REF!)),0,(PV(#REF!,#REF!,,#REF!)))</f>
        <v/>
      </c>
      <c r="DH350" s="161">
        <f>+DB308</f>
        <v/>
      </c>
      <c r="DI350" s="161">
        <f>+DC308</f>
        <v/>
      </c>
      <c r="DJ350" s="161">
        <f>+DD308</f>
        <v/>
      </c>
      <c r="DK350" s="161">
        <f>+DE308</f>
        <v/>
      </c>
      <c r="DL350" s="161">
        <f>+DF308</f>
        <v/>
      </c>
      <c r="DM350" s="161">
        <f>+DG308</f>
        <v/>
      </c>
      <c r="DN350" s="161">
        <f>+DH308</f>
        <v/>
      </c>
      <c r="DO350" s="161">
        <f>+DI308</f>
        <v/>
      </c>
      <c r="DP350" s="161">
        <f>+DJ308</f>
        <v/>
      </c>
      <c r="DQ350" s="161">
        <f>+DK308</f>
        <v/>
      </c>
      <c r="DR350" s="161">
        <f>+DL308</f>
        <v/>
      </c>
      <c r="DS350" s="161">
        <f>+DM308</f>
        <v/>
      </c>
      <c r="DT350" s="161">
        <f>+DN308</f>
        <v/>
      </c>
      <c r="DU350" s="161">
        <f>+DO308</f>
        <v/>
      </c>
      <c r="DV350" s="161">
        <f>+DP308</f>
        <v/>
      </c>
      <c r="DW350" s="161">
        <f>+DQ308</f>
        <v/>
      </c>
      <c r="DX350" s="161">
        <f>+DR308</f>
        <v/>
      </c>
      <c r="DY350" s="161">
        <f>+DS308</f>
        <v/>
      </c>
      <c r="DZ350" s="161">
        <f>+DT308</f>
        <v/>
      </c>
      <c r="EA350" s="161">
        <f>+DU308</f>
        <v/>
      </c>
      <c r="EB350" s="161">
        <f>+DV308</f>
        <v/>
      </c>
      <c r="EC350" s="161">
        <f>+DW308</f>
        <v/>
      </c>
      <c r="ED350" s="161">
        <f>+DX308</f>
        <v/>
      </c>
      <c r="EE350" s="161">
        <f>+DY308</f>
        <v/>
      </c>
      <c r="EF350" s="161">
        <f>+DZ308</f>
        <v/>
      </c>
      <c r="EG350" s="161">
        <f>+EA308</f>
        <v/>
      </c>
      <c r="EH350" s="161">
        <f>+EB308</f>
        <v/>
      </c>
      <c r="EI350" s="161">
        <f>+EC308</f>
        <v/>
      </c>
      <c r="EJ350" s="161">
        <f>+ED308</f>
        <v/>
      </c>
      <c r="EK350" s="161">
        <f>+EE308</f>
        <v/>
      </c>
      <c r="EL350" s="161">
        <f>+EF308</f>
        <v/>
      </c>
      <c r="EM350" s="161">
        <f>+EG308</f>
        <v/>
      </c>
      <c r="EN350" s="161">
        <f>+EH308</f>
        <v/>
      </c>
      <c r="EO350" s="161">
        <f>+EI308</f>
        <v/>
      </c>
      <c r="EP350" s="161">
        <f>+EJ308</f>
        <v/>
      </c>
      <c r="EQ350" s="161">
        <f>+EK308</f>
        <v/>
      </c>
      <c r="ER350" s="161">
        <f>+EL308</f>
        <v/>
      </c>
    </row>
    <row r="351">
      <c r="AL351" s="161">
        <f>+IF(ISERROR(PV(#REF!,#REF!,,#REF!)),0,(PV(#REF!,#REF!,,#REF!)))</f>
        <v/>
      </c>
      <c r="AM351" s="161">
        <f>+IF(ISERROR(PV(#REF!,#REF!,,#REF!)),0,(PV(#REF!,#REF!,,#REF!)))</f>
        <v/>
      </c>
      <c r="DH351" s="161">
        <f>+DB309</f>
        <v/>
      </c>
      <c r="DI351" s="161">
        <f>+DC309</f>
        <v/>
      </c>
      <c r="DJ351" s="161">
        <f>+DD309</f>
        <v/>
      </c>
      <c r="DK351" s="161">
        <f>+DE309</f>
        <v/>
      </c>
      <c r="DL351" s="161">
        <f>+DF309</f>
        <v/>
      </c>
      <c r="DM351" s="161">
        <f>+DG309</f>
        <v/>
      </c>
      <c r="DN351" s="161">
        <f>+DH309</f>
        <v/>
      </c>
      <c r="DO351" s="161">
        <f>+DI309</f>
        <v/>
      </c>
      <c r="DP351" s="161">
        <f>+DJ309</f>
        <v/>
      </c>
      <c r="DQ351" s="161">
        <f>+DK309</f>
        <v/>
      </c>
      <c r="DR351" s="161">
        <f>+DL309</f>
        <v/>
      </c>
      <c r="DS351" s="161">
        <f>+DM309</f>
        <v/>
      </c>
      <c r="DT351" s="161">
        <f>+DN309</f>
        <v/>
      </c>
      <c r="DU351" s="161">
        <f>+DO309</f>
        <v/>
      </c>
      <c r="DV351" s="161">
        <f>+DP309</f>
        <v/>
      </c>
      <c r="DW351" s="161">
        <f>+DQ309</f>
        <v/>
      </c>
      <c r="DX351" s="161">
        <f>+DR309</f>
        <v/>
      </c>
      <c r="DY351" s="161">
        <f>+DS309</f>
        <v/>
      </c>
      <c r="DZ351" s="161">
        <f>+DT309</f>
        <v/>
      </c>
      <c r="EA351" s="161">
        <f>+DU309</f>
        <v/>
      </c>
      <c r="EB351" s="161">
        <f>+DV309</f>
        <v/>
      </c>
      <c r="EC351" s="161">
        <f>+DW309</f>
        <v/>
      </c>
      <c r="ED351" s="161">
        <f>+DX309</f>
        <v/>
      </c>
      <c r="EE351" s="161">
        <f>+DY309</f>
        <v/>
      </c>
      <c r="EF351" s="161">
        <f>+DZ309</f>
        <v/>
      </c>
      <c r="EG351" s="161">
        <f>+EA309</f>
        <v/>
      </c>
      <c r="EH351" s="161">
        <f>+EB309</f>
        <v/>
      </c>
      <c r="EI351" s="161">
        <f>+EC309</f>
        <v/>
      </c>
      <c r="EJ351" s="161">
        <f>+ED309</f>
        <v/>
      </c>
      <c r="EK351" s="161">
        <f>+EE309</f>
        <v/>
      </c>
      <c r="EL351" s="161">
        <f>+EF309</f>
        <v/>
      </c>
      <c r="EM351" s="161">
        <f>+EG309</f>
        <v/>
      </c>
      <c r="EN351" s="161">
        <f>+EH309</f>
        <v/>
      </c>
      <c r="EO351" s="161">
        <f>+EI309</f>
        <v/>
      </c>
      <c r="EP351" s="161">
        <f>+EJ309</f>
        <v/>
      </c>
      <c r="EQ351" s="161">
        <f>+EK309</f>
        <v/>
      </c>
      <c r="ER351" s="161">
        <f>+EL309</f>
        <v/>
      </c>
    </row>
    <row r="352" ht="13.5" customHeight="1" thickBot="1">
      <c r="AL352" s="161">
        <f>+IF(ISERROR(PV(#REF!,#REF!,,#REF!)),0,(PV(#REF!,#REF!,,#REF!)))</f>
        <v/>
      </c>
      <c r="AM352" s="161">
        <f>+IF(ISERROR(PV(#REF!,#REF!,,#REF!)),0,(PV(#REF!,#REF!,,#REF!)))</f>
        <v/>
      </c>
      <c r="DH352" s="192">
        <f>+DB310</f>
        <v/>
      </c>
      <c r="DI352" s="192">
        <f>+DC310</f>
        <v/>
      </c>
      <c r="DJ352" s="192">
        <f>+DD310</f>
        <v/>
      </c>
      <c r="DK352" s="192">
        <f>+DE310</f>
        <v/>
      </c>
      <c r="DL352" s="192">
        <f>+DF310</f>
        <v/>
      </c>
      <c r="DM352" s="192">
        <f>+DG310</f>
        <v/>
      </c>
      <c r="DN352" s="192">
        <f>+DH310</f>
        <v/>
      </c>
      <c r="DO352" s="192">
        <f>+DI310</f>
        <v/>
      </c>
      <c r="DP352" s="192">
        <f>+DJ310</f>
        <v/>
      </c>
      <c r="DQ352" s="192">
        <f>+DK310</f>
        <v/>
      </c>
      <c r="DR352" s="192">
        <f>+DL310</f>
        <v/>
      </c>
      <c r="DS352" s="192">
        <f>+DM310</f>
        <v/>
      </c>
      <c r="DT352" s="192">
        <f>+DN310</f>
        <v/>
      </c>
      <c r="DU352" s="192">
        <f>+DO310</f>
        <v/>
      </c>
      <c r="DV352" s="192">
        <f>+DP310</f>
        <v/>
      </c>
      <c r="DW352" s="192">
        <f>+DQ310</f>
        <v/>
      </c>
      <c r="DX352" s="192">
        <f>+DR310</f>
        <v/>
      </c>
      <c r="DY352" s="192">
        <f>+DS310</f>
        <v/>
      </c>
      <c r="DZ352" s="192">
        <f>+DT310</f>
        <v/>
      </c>
      <c r="EA352" s="192">
        <f>+DU310</f>
        <v/>
      </c>
      <c r="EB352" s="192">
        <f>+DV310</f>
        <v/>
      </c>
      <c r="EC352" s="192">
        <f>+DW310</f>
        <v/>
      </c>
      <c r="ED352" s="192">
        <f>+DX310</f>
        <v/>
      </c>
      <c r="EE352" s="192">
        <f>+DY310</f>
        <v/>
      </c>
      <c r="EF352" s="192">
        <f>+DZ310</f>
        <v/>
      </c>
      <c r="EG352" s="192">
        <f>+EA310</f>
        <v/>
      </c>
      <c r="EH352" s="192">
        <f>+EB310</f>
        <v/>
      </c>
      <c r="EI352" s="192">
        <f>+EC310</f>
        <v/>
      </c>
      <c r="EJ352" s="192">
        <f>+ED310</f>
        <v/>
      </c>
      <c r="EK352" s="192">
        <f>+EE310</f>
        <v/>
      </c>
      <c r="EL352" s="192">
        <f>+EF310</f>
        <v/>
      </c>
      <c r="EM352" s="192">
        <f>+EG310</f>
        <v/>
      </c>
      <c r="EN352" s="192">
        <f>+EH310</f>
        <v/>
      </c>
      <c r="EO352" s="192">
        <f>+EI310</f>
        <v/>
      </c>
      <c r="EP352" s="192">
        <f>+EJ310</f>
        <v/>
      </c>
      <c r="EQ352" s="192">
        <f>+EK310</f>
        <v/>
      </c>
      <c r="ER352" s="192">
        <f>+EL310</f>
        <v/>
      </c>
    </row>
    <row r="353" ht="13.5" customHeight="1" thickTop="1">
      <c r="AL353" s="161">
        <f>+IF(ISERROR(PV(#REF!,#REF!,,#REF!)),0,(PV(#REF!,#REF!,,#REF!)))</f>
        <v/>
      </c>
      <c r="AM353" s="161">
        <f>+IF(ISERROR(PV(#REF!,#REF!,,#REF!)),0,(PV(#REF!,#REF!,,#REF!)))</f>
        <v/>
      </c>
      <c r="DH353" s="161">
        <f>+DB311</f>
        <v/>
      </c>
      <c r="DI353" s="161">
        <f>+DC311</f>
        <v/>
      </c>
      <c r="DJ353" s="161">
        <f>+DD311</f>
        <v/>
      </c>
      <c r="DK353" s="161">
        <f>+DE311</f>
        <v/>
      </c>
      <c r="DL353" s="161">
        <f>+DF311</f>
        <v/>
      </c>
      <c r="DM353" s="161">
        <f>+DG311</f>
        <v/>
      </c>
      <c r="DN353" s="161">
        <f>+DH311</f>
        <v/>
      </c>
      <c r="DO353" s="161">
        <f>+DI311</f>
        <v/>
      </c>
      <c r="DP353" s="161">
        <f>+DJ311</f>
        <v/>
      </c>
      <c r="DQ353" s="161">
        <f>+DK311</f>
        <v/>
      </c>
      <c r="DR353" s="161">
        <f>+DL311</f>
        <v/>
      </c>
      <c r="DS353" s="161">
        <f>+DM311</f>
        <v/>
      </c>
      <c r="DT353" s="161">
        <f>+DN311</f>
        <v/>
      </c>
      <c r="DU353" s="161">
        <f>+DO311</f>
        <v/>
      </c>
      <c r="DV353" s="161">
        <f>+DP311</f>
        <v/>
      </c>
      <c r="DW353" s="161">
        <f>+DQ311</f>
        <v/>
      </c>
      <c r="DX353" s="161">
        <f>+DR311</f>
        <v/>
      </c>
      <c r="DY353" s="161">
        <f>+DS311</f>
        <v/>
      </c>
      <c r="DZ353" s="161">
        <f>+DT311</f>
        <v/>
      </c>
      <c r="EA353" s="161">
        <f>+DU311</f>
        <v/>
      </c>
      <c r="EB353" s="161">
        <f>+DV311</f>
        <v/>
      </c>
      <c r="EC353" s="161">
        <f>+DW311</f>
        <v/>
      </c>
      <c r="ED353" s="161">
        <f>+DX311</f>
        <v/>
      </c>
      <c r="EE353" s="161">
        <f>+DY311</f>
        <v/>
      </c>
      <c r="EF353" s="161">
        <f>+DZ311</f>
        <v/>
      </c>
      <c r="EG353" s="161">
        <f>+EA311</f>
        <v/>
      </c>
      <c r="EH353" s="161">
        <f>+EB311</f>
        <v/>
      </c>
      <c r="EI353" s="161">
        <f>+EC311</f>
        <v/>
      </c>
      <c r="EJ353" s="161">
        <f>+ED311</f>
        <v/>
      </c>
      <c r="EK353" s="161">
        <f>+EE311</f>
        <v/>
      </c>
      <c r="EL353" s="161">
        <f>+EF311</f>
        <v/>
      </c>
      <c r="EM353" s="161">
        <f>+EG311</f>
        <v/>
      </c>
      <c r="EN353" s="161">
        <f>+EH311</f>
        <v/>
      </c>
      <c r="EO353" s="161">
        <f>+EI311</f>
        <v/>
      </c>
      <c r="EP353" s="161">
        <f>+EJ311</f>
        <v/>
      </c>
      <c r="EQ353" s="161">
        <f>+EK311</f>
        <v/>
      </c>
      <c r="ER353" s="161">
        <f>+EL311</f>
        <v/>
      </c>
    </row>
    <row r="354" ht="13.5" customHeight="1" thickBot="1">
      <c r="AL354" s="161">
        <f>+IF(ISERROR(PV(#REF!,#REF!,,#REF!)),0,(PV(#REF!,#REF!,,#REF!)))</f>
        <v/>
      </c>
      <c r="AM354" s="161">
        <f>+IF(ISERROR(PV(#REF!,#REF!,,#REF!)),0,(PV(#REF!,#REF!,,#REF!)))</f>
        <v/>
      </c>
      <c r="DG354" s="1564" t="n">
        <v>30</v>
      </c>
      <c r="DH354" s="192">
        <f>+DB312</f>
        <v/>
      </c>
      <c r="DI354" s="192">
        <f>+DC312</f>
        <v/>
      </c>
      <c r="DJ354" s="192">
        <f>+DD312</f>
        <v/>
      </c>
      <c r="DK354" s="192">
        <f>+DE312</f>
        <v/>
      </c>
      <c r="DL354" s="192">
        <f>+DF312</f>
        <v/>
      </c>
      <c r="DM354" s="192">
        <f>+DG312</f>
        <v/>
      </c>
      <c r="DN354" s="192">
        <f>+DH312</f>
        <v/>
      </c>
      <c r="DO354" s="192">
        <f>+DI312</f>
        <v/>
      </c>
      <c r="DP354" s="192">
        <f>+DJ312</f>
        <v/>
      </c>
      <c r="DQ354" s="192">
        <f>+DK312</f>
        <v/>
      </c>
      <c r="DR354" s="192">
        <f>+DL312</f>
        <v/>
      </c>
      <c r="DS354" s="192">
        <f>+DM312</f>
        <v/>
      </c>
      <c r="DT354" s="192">
        <f>+DN312</f>
        <v/>
      </c>
      <c r="DU354" s="192">
        <f>+DO312</f>
        <v/>
      </c>
      <c r="DV354" s="192">
        <f>+DP312</f>
        <v/>
      </c>
      <c r="DW354" s="192">
        <f>+DQ312</f>
        <v/>
      </c>
      <c r="DX354" s="192">
        <f>+DR312</f>
        <v/>
      </c>
      <c r="DY354" s="192">
        <f>+DS312</f>
        <v/>
      </c>
      <c r="DZ354" s="192">
        <f>+DT312</f>
        <v/>
      </c>
      <c r="EA354" s="192">
        <f>+DU312</f>
        <v/>
      </c>
      <c r="EB354" s="192">
        <f>+DV312</f>
        <v/>
      </c>
      <c r="EC354" s="192">
        <f>+DW312</f>
        <v/>
      </c>
      <c r="ED354" s="192">
        <f>+DX312</f>
        <v/>
      </c>
      <c r="EE354" s="192">
        <f>+DY312</f>
        <v/>
      </c>
      <c r="EF354" s="192">
        <f>+DZ312</f>
        <v/>
      </c>
      <c r="EG354" s="192">
        <f>+EA312</f>
        <v/>
      </c>
      <c r="EH354" s="192">
        <f>+EB312</f>
        <v/>
      </c>
      <c r="EI354" s="192">
        <f>+EC312</f>
        <v/>
      </c>
      <c r="EJ354" s="192">
        <f>+ED312</f>
        <v/>
      </c>
      <c r="EK354" s="192">
        <f>+EE312</f>
        <v/>
      </c>
      <c r="EL354" s="192">
        <f>+EF312</f>
        <v/>
      </c>
      <c r="EM354" s="192">
        <f>+EG312</f>
        <v/>
      </c>
      <c r="EN354" s="192">
        <f>+EH312</f>
        <v/>
      </c>
      <c r="EO354" s="192">
        <f>+EI312</f>
        <v/>
      </c>
      <c r="EP354" s="192">
        <f>+EJ312</f>
        <v/>
      </c>
      <c r="EQ354" s="192">
        <f>+EK312</f>
        <v/>
      </c>
      <c r="ER354" s="192">
        <f>+EL312</f>
        <v/>
      </c>
    </row>
    <row r="355" ht="13.5" customHeight="1" thickTop="1">
      <c r="AL355" s="161">
        <f>+IF(ISERROR(PV(#REF!,#REF!,,#REF!)),0,(PV(#REF!,#REF!,,#REF!)))</f>
        <v/>
      </c>
      <c r="AM355" s="161">
        <f>+IF(ISERROR(PV(#REF!,#REF!,,#REF!)),0,(PV(#REF!,#REF!,,#REF!)))</f>
        <v/>
      </c>
      <c r="DH355" s="161">
        <f>+DB313</f>
        <v/>
      </c>
      <c r="DI355" s="161">
        <f>+DC313</f>
        <v/>
      </c>
      <c r="DJ355" s="161">
        <f>+DD313</f>
        <v/>
      </c>
      <c r="DK355" s="161">
        <f>+DE313</f>
        <v/>
      </c>
      <c r="DL355" s="161">
        <f>+DF313</f>
        <v/>
      </c>
      <c r="DM355" s="161">
        <f>+DG313</f>
        <v/>
      </c>
      <c r="DN355" s="161">
        <f>+DH313</f>
        <v/>
      </c>
      <c r="DO355" s="161">
        <f>+DI313</f>
        <v/>
      </c>
      <c r="DP355" s="161">
        <f>+DJ313</f>
        <v/>
      </c>
      <c r="DQ355" s="161">
        <f>+DK313</f>
        <v/>
      </c>
      <c r="DR355" s="161">
        <f>+DL313</f>
        <v/>
      </c>
      <c r="DS355" s="161">
        <f>+DM313</f>
        <v/>
      </c>
      <c r="DT355" s="161">
        <f>+DN313</f>
        <v/>
      </c>
      <c r="DU355" s="161">
        <f>+DO313</f>
        <v/>
      </c>
      <c r="DV355" s="161">
        <f>+DP313</f>
        <v/>
      </c>
      <c r="DW355" s="161">
        <f>+DQ313</f>
        <v/>
      </c>
      <c r="DX355" s="161">
        <f>+DR313</f>
        <v/>
      </c>
      <c r="DY355" s="161">
        <f>+DS313</f>
        <v/>
      </c>
      <c r="DZ355" s="161">
        <f>+DT313</f>
        <v/>
      </c>
      <c r="EA355" s="161">
        <f>+DU313</f>
        <v/>
      </c>
      <c r="EB355" s="161">
        <f>+DV313</f>
        <v/>
      </c>
      <c r="EC355" s="161">
        <f>+DW313</f>
        <v/>
      </c>
      <c r="ED355" s="161">
        <f>+DX313</f>
        <v/>
      </c>
      <c r="EE355" s="161">
        <f>+DY313</f>
        <v/>
      </c>
      <c r="EF355" s="161">
        <f>+DZ313</f>
        <v/>
      </c>
      <c r="EG355" s="161">
        <f>+EA313</f>
        <v/>
      </c>
      <c r="EH355" s="161">
        <f>+EB313</f>
        <v/>
      </c>
      <c r="EI355" s="161">
        <f>+EC313</f>
        <v/>
      </c>
      <c r="EJ355" s="161">
        <f>+ED313</f>
        <v/>
      </c>
      <c r="EK355" s="161">
        <f>+EE313</f>
        <v/>
      </c>
      <c r="EL355" s="161">
        <f>+EF313</f>
        <v/>
      </c>
      <c r="EM355" s="161">
        <f>+EG313</f>
        <v/>
      </c>
      <c r="EN355" s="161">
        <f>+EH313</f>
        <v/>
      </c>
      <c r="EO355" s="161">
        <f>+EI313</f>
        <v/>
      </c>
      <c r="EP355" s="161">
        <f>+EJ313</f>
        <v/>
      </c>
      <c r="EQ355" s="161">
        <f>+EK313</f>
        <v/>
      </c>
      <c r="ER355" s="161">
        <f>+EL313</f>
        <v/>
      </c>
    </row>
    <row r="356">
      <c r="AL356" s="161">
        <f>+IF(ISERROR(PV(#REF!,#REF!,,#REF!)),0,(PV(#REF!,#REF!,,#REF!)))</f>
        <v/>
      </c>
      <c r="AM356" s="161">
        <f>+IF(ISERROR(PV(#REF!,#REF!,,#REF!)),0,(PV(#REF!,#REF!,,#REF!)))</f>
        <v/>
      </c>
      <c r="DI356" s="1564">
        <f>+DC314</f>
        <v/>
      </c>
      <c r="DJ356" s="1564">
        <f>+DD314</f>
        <v/>
      </c>
      <c r="DK356" s="1564">
        <f>+DE314</f>
        <v/>
      </c>
      <c r="DL356" s="1564">
        <f>+DF314</f>
        <v/>
      </c>
      <c r="DM356" s="1564">
        <f>+DG314</f>
        <v/>
      </c>
      <c r="DN356" s="1564">
        <f>+DH314</f>
        <v/>
      </c>
      <c r="DO356" s="1564">
        <f>+DI314</f>
        <v/>
      </c>
      <c r="DP356" s="1564">
        <f>+DJ314</f>
        <v/>
      </c>
      <c r="DQ356" s="1564">
        <f>+DK314</f>
        <v/>
      </c>
      <c r="DR356" s="1564">
        <f>+DL314</f>
        <v/>
      </c>
      <c r="DS356" s="1564">
        <f>+DM314</f>
        <v/>
      </c>
      <c r="DT356" s="1564">
        <f>+DN314</f>
        <v/>
      </c>
      <c r="DU356" s="1564">
        <f>+DO314</f>
        <v/>
      </c>
      <c r="DV356" s="1564">
        <f>+DP314</f>
        <v/>
      </c>
      <c r="DW356" s="1564">
        <f>+DQ314</f>
        <v/>
      </c>
      <c r="DX356" s="1564">
        <f>+DR314</f>
        <v/>
      </c>
      <c r="DY356" s="1564">
        <f>+DS314</f>
        <v/>
      </c>
      <c r="DZ356" s="1564">
        <f>+DT314</f>
        <v/>
      </c>
      <c r="EA356" s="1564">
        <f>+DU314</f>
        <v/>
      </c>
      <c r="EB356" s="1564">
        <f>+DV314</f>
        <v/>
      </c>
      <c r="EC356" s="1564">
        <f>+DW314</f>
        <v/>
      </c>
      <c r="ED356" s="1564">
        <f>+DX314</f>
        <v/>
      </c>
      <c r="EE356" s="1564">
        <f>+DY314</f>
        <v/>
      </c>
      <c r="EF356" s="1564">
        <f>+DZ314</f>
        <v/>
      </c>
      <c r="EG356" s="1564">
        <f>+EA314</f>
        <v/>
      </c>
      <c r="EH356" s="1564">
        <f>+EB314</f>
        <v/>
      </c>
      <c r="EI356" s="1564">
        <f>+EC314</f>
        <v/>
      </c>
      <c r="EJ356" s="1564">
        <f>+ED314</f>
        <v/>
      </c>
      <c r="EK356" s="1564">
        <f>+EE314</f>
        <v/>
      </c>
      <c r="EL356" s="1564">
        <f>+EF314</f>
        <v/>
      </c>
      <c r="EM356" s="1564">
        <f>+EG314</f>
        <v/>
      </c>
      <c r="EN356" s="1564">
        <f>+EH314</f>
        <v/>
      </c>
      <c r="EO356" s="1564">
        <f>+EI314</f>
        <v/>
      </c>
      <c r="EP356" s="1564">
        <f>+EJ314</f>
        <v/>
      </c>
      <c r="EQ356" s="1564">
        <f>+EK314</f>
        <v/>
      </c>
      <c r="ER356" s="1564">
        <f>+EL314</f>
        <v/>
      </c>
    </row>
    <row r="357">
      <c r="AL357" s="161">
        <f>+IF(ISERROR(PV(#REF!,#REF!,,#REF!)),0,(PV(#REF!,#REF!,,#REF!)))</f>
        <v/>
      </c>
      <c r="AM357" s="161">
        <f>+IF(ISERROR(PV(#REF!,#REF!,,#REF!)),0,(PV(#REF!,#REF!,,#REF!)))</f>
        <v/>
      </c>
      <c r="DI357" s="161">
        <f>+DC315</f>
        <v/>
      </c>
      <c r="DJ357" s="161">
        <f>+DD315</f>
        <v/>
      </c>
      <c r="DK357" s="161">
        <f>+DE315</f>
        <v/>
      </c>
      <c r="DL357" s="161">
        <f>+DF315</f>
        <v/>
      </c>
      <c r="DM357" s="161">
        <f>+DG315</f>
        <v/>
      </c>
      <c r="DN357" s="161">
        <f>+DH315</f>
        <v/>
      </c>
      <c r="DO357" s="161">
        <f>+DI315</f>
        <v/>
      </c>
      <c r="DP357" s="161">
        <f>+DJ315</f>
        <v/>
      </c>
      <c r="DQ357" s="161">
        <f>+DK315</f>
        <v/>
      </c>
      <c r="DR357" s="161">
        <f>+DL315</f>
        <v/>
      </c>
      <c r="DS357" s="161">
        <f>+DM315</f>
        <v/>
      </c>
      <c r="DT357" s="161">
        <f>+DN315</f>
        <v/>
      </c>
      <c r="DU357" s="161">
        <f>+DO315</f>
        <v/>
      </c>
      <c r="DV357" s="161">
        <f>+DP315</f>
        <v/>
      </c>
      <c r="DW357" s="161">
        <f>+DQ315</f>
        <v/>
      </c>
      <c r="DX357" s="161">
        <f>+DR315</f>
        <v/>
      </c>
      <c r="DY357" s="161">
        <f>+DS315</f>
        <v/>
      </c>
      <c r="DZ357" s="161">
        <f>+DT315</f>
        <v/>
      </c>
      <c r="EA357" s="161">
        <f>+DU315</f>
        <v/>
      </c>
      <c r="EB357" s="161">
        <f>+DV315</f>
        <v/>
      </c>
      <c r="EC357" s="161">
        <f>+DW315</f>
        <v/>
      </c>
      <c r="ED357" s="161">
        <f>+DX315</f>
        <v/>
      </c>
      <c r="EE357" s="161">
        <f>+DY315</f>
        <v/>
      </c>
      <c r="EF357" s="161">
        <f>+DZ315</f>
        <v/>
      </c>
      <c r="EG357" s="161">
        <f>+EA315</f>
        <v/>
      </c>
      <c r="EH357" s="161">
        <f>+EB315</f>
        <v/>
      </c>
      <c r="EI357" s="161">
        <f>+EC315</f>
        <v/>
      </c>
      <c r="EJ357" s="161">
        <f>+ED315</f>
        <v/>
      </c>
      <c r="EK357" s="161">
        <f>+EE315</f>
        <v/>
      </c>
      <c r="EL357" s="161">
        <f>+EF315</f>
        <v/>
      </c>
      <c r="EM357" s="161">
        <f>+EG315</f>
        <v/>
      </c>
      <c r="EN357" s="161">
        <f>+EH315</f>
        <v/>
      </c>
      <c r="EO357" s="161">
        <f>+EI315</f>
        <v/>
      </c>
      <c r="EP357" s="161">
        <f>+EJ315</f>
        <v/>
      </c>
      <c r="EQ357" s="161">
        <f>+EK315</f>
        <v/>
      </c>
      <c r="ER357" s="161">
        <f>+EL315</f>
        <v/>
      </c>
      <c r="ES357" s="161">
        <f>+EM315</f>
        <v/>
      </c>
    </row>
    <row r="358">
      <c r="AL358" s="161">
        <f>+IF(ISERROR(PV(#REF!,#REF!,,#REF!)),0,(PV(#REF!,#REF!,,#REF!)))</f>
        <v/>
      </c>
      <c r="AM358" s="161">
        <f>+IF(ISERROR(PV(#REF!,#REF!,,#REF!)),0,(PV(#REF!,#REF!,,#REF!)))</f>
        <v/>
      </c>
      <c r="DI358" s="161">
        <f>+DC316</f>
        <v/>
      </c>
      <c r="DJ358" s="161">
        <f>+DD316</f>
        <v/>
      </c>
      <c r="DK358" s="161">
        <f>+DE316</f>
        <v/>
      </c>
      <c r="DL358" s="161">
        <f>+DF316</f>
        <v/>
      </c>
      <c r="DM358" s="161">
        <f>+DG316</f>
        <v/>
      </c>
      <c r="DN358" s="161">
        <f>+DH316</f>
        <v/>
      </c>
      <c r="DO358" s="161">
        <f>+DI316</f>
        <v/>
      </c>
      <c r="DP358" s="161">
        <f>+DJ316</f>
        <v/>
      </c>
      <c r="DQ358" s="161">
        <f>+DK316</f>
        <v/>
      </c>
      <c r="DR358" s="161">
        <f>+DL316</f>
        <v/>
      </c>
      <c r="DS358" s="161">
        <f>+DM316</f>
        <v/>
      </c>
      <c r="DT358" s="161">
        <f>+DN316</f>
        <v/>
      </c>
      <c r="DU358" s="161">
        <f>+DO316</f>
        <v/>
      </c>
      <c r="DV358" s="161">
        <f>+DP316</f>
        <v/>
      </c>
      <c r="DW358" s="161">
        <f>+DQ316</f>
        <v/>
      </c>
      <c r="DX358" s="161">
        <f>+DR316</f>
        <v/>
      </c>
      <c r="DY358" s="161">
        <f>+DS316</f>
        <v/>
      </c>
      <c r="DZ358" s="161">
        <f>+DT316</f>
        <v/>
      </c>
      <c r="EA358" s="161">
        <f>+DU316</f>
        <v/>
      </c>
      <c r="EB358" s="161">
        <f>+DV316</f>
        <v/>
      </c>
      <c r="EC358" s="161">
        <f>+DW316</f>
        <v/>
      </c>
      <c r="ED358" s="161">
        <f>+DX316</f>
        <v/>
      </c>
      <c r="EE358" s="161">
        <f>+DY316</f>
        <v/>
      </c>
      <c r="EF358" s="161">
        <f>+DZ316</f>
        <v/>
      </c>
      <c r="EG358" s="161">
        <f>+EA316</f>
        <v/>
      </c>
      <c r="EH358" s="161">
        <f>+EB316</f>
        <v/>
      </c>
      <c r="EI358" s="161">
        <f>+EC316</f>
        <v/>
      </c>
      <c r="EJ358" s="161">
        <f>+ED316</f>
        <v/>
      </c>
      <c r="EK358" s="161">
        <f>+EE316</f>
        <v/>
      </c>
      <c r="EL358" s="161">
        <f>+EF316</f>
        <v/>
      </c>
      <c r="EM358" s="161">
        <f>+EG316</f>
        <v/>
      </c>
      <c r="EN358" s="161">
        <f>+EH316</f>
        <v/>
      </c>
      <c r="EO358" s="161">
        <f>+EI316</f>
        <v/>
      </c>
      <c r="EP358" s="161">
        <f>+EJ316</f>
        <v/>
      </c>
      <c r="EQ358" s="161">
        <f>+EK316</f>
        <v/>
      </c>
      <c r="ER358" s="161">
        <f>+EL316</f>
        <v/>
      </c>
      <c r="ES358" s="161">
        <f>+EM316</f>
        <v/>
      </c>
    </row>
    <row r="359" ht="13.5" customHeight="1" thickBot="1">
      <c r="AL359" s="161">
        <f>+IF(ISERROR(PV(#REF!,#REF!,,#REF!)),0,(PV(#REF!,#REF!,,#REF!)))</f>
        <v/>
      </c>
      <c r="AM359" s="161">
        <f>+IF(ISERROR(PV(#REF!,#REF!,,#REF!)),0,(PV(#REF!,#REF!,,#REF!)))</f>
        <v/>
      </c>
      <c r="DI359" s="192">
        <f>+DC317</f>
        <v/>
      </c>
      <c r="DJ359" s="192">
        <f>+DD317</f>
        <v/>
      </c>
      <c r="DK359" s="192">
        <f>+DE317</f>
        <v/>
      </c>
      <c r="DL359" s="192">
        <f>+DF317</f>
        <v/>
      </c>
      <c r="DM359" s="192">
        <f>+DG317</f>
        <v/>
      </c>
      <c r="DN359" s="192">
        <f>+DH317</f>
        <v/>
      </c>
      <c r="DO359" s="192">
        <f>+DI317</f>
        <v/>
      </c>
      <c r="DP359" s="192">
        <f>+DJ317</f>
        <v/>
      </c>
      <c r="DQ359" s="192">
        <f>+DK317</f>
        <v/>
      </c>
      <c r="DR359" s="192">
        <f>+DL317</f>
        <v/>
      </c>
      <c r="DS359" s="192">
        <f>+DM317</f>
        <v/>
      </c>
      <c r="DT359" s="192">
        <f>+DN317</f>
        <v/>
      </c>
      <c r="DU359" s="192">
        <f>+DO317</f>
        <v/>
      </c>
      <c r="DV359" s="192">
        <f>+DP317</f>
        <v/>
      </c>
      <c r="DW359" s="192">
        <f>+DQ317</f>
        <v/>
      </c>
      <c r="DX359" s="192">
        <f>+DR317</f>
        <v/>
      </c>
      <c r="DY359" s="192">
        <f>+DS317</f>
        <v/>
      </c>
      <c r="DZ359" s="192">
        <f>+DT317</f>
        <v/>
      </c>
      <c r="EA359" s="192">
        <f>+DU317</f>
        <v/>
      </c>
      <c r="EB359" s="192">
        <f>+DV317</f>
        <v/>
      </c>
      <c r="EC359" s="192">
        <f>+DW317</f>
        <v/>
      </c>
      <c r="ED359" s="192">
        <f>+DX317</f>
        <v/>
      </c>
      <c r="EE359" s="192">
        <f>+DY317</f>
        <v/>
      </c>
      <c r="EF359" s="192">
        <f>+DZ317</f>
        <v/>
      </c>
      <c r="EG359" s="192">
        <f>+EA317</f>
        <v/>
      </c>
      <c r="EH359" s="192">
        <f>+EB317</f>
        <v/>
      </c>
      <c r="EI359" s="192">
        <f>+EC317</f>
        <v/>
      </c>
      <c r="EJ359" s="192">
        <f>+ED317</f>
        <v/>
      </c>
      <c r="EK359" s="192">
        <f>+EE317</f>
        <v/>
      </c>
      <c r="EL359" s="192">
        <f>+EF317</f>
        <v/>
      </c>
      <c r="EM359" s="192">
        <f>+EG317</f>
        <v/>
      </c>
      <c r="EN359" s="192">
        <f>+EH317</f>
        <v/>
      </c>
      <c r="EO359" s="192">
        <f>+EI317</f>
        <v/>
      </c>
      <c r="EP359" s="192">
        <f>+EJ317</f>
        <v/>
      </c>
      <c r="EQ359" s="192">
        <f>+EK317</f>
        <v/>
      </c>
      <c r="ER359" s="192">
        <f>+EL317</f>
        <v/>
      </c>
      <c r="ES359" s="192">
        <f>+EM317</f>
        <v/>
      </c>
    </row>
    <row r="360" ht="13.5" customHeight="1" thickTop="1">
      <c r="AL360" s="161">
        <f>+IF(ISERROR(PV(#REF!,#REF!,,#REF!)),0,(PV(#REF!,#REF!,,#REF!)))</f>
        <v/>
      </c>
      <c r="AM360" s="161">
        <f>+IF(ISERROR(PV(#REF!,#REF!,,#REF!)),0,(PV(#REF!,#REF!,,#REF!)))</f>
        <v/>
      </c>
      <c r="DI360" s="161">
        <f>+DC318</f>
        <v/>
      </c>
      <c r="DJ360" s="161">
        <f>+DD318</f>
        <v/>
      </c>
      <c r="DK360" s="161">
        <f>+DE318</f>
        <v/>
      </c>
      <c r="DL360" s="161">
        <f>+DF318</f>
        <v/>
      </c>
      <c r="DM360" s="161">
        <f>+DG318</f>
        <v/>
      </c>
      <c r="DN360" s="161">
        <f>+DH318</f>
        <v/>
      </c>
      <c r="DO360" s="161">
        <f>+DI318</f>
        <v/>
      </c>
      <c r="DP360" s="161">
        <f>+DJ318</f>
        <v/>
      </c>
      <c r="DQ360" s="161">
        <f>+DK318</f>
        <v/>
      </c>
      <c r="DR360" s="161">
        <f>+DL318</f>
        <v/>
      </c>
      <c r="DS360" s="161">
        <f>+DM318</f>
        <v/>
      </c>
      <c r="DT360" s="161">
        <f>+DN318</f>
        <v/>
      </c>
      <c r="DU360" s="161">
        <f>+DO318</f>
        <v/>
      </c>
      <c r="DV360" s="161">
        <f>+DP318</f>
        <v/>
      </c>
      <c r="DW360" s="161">
        <f>+DQ318</f>
        <v/>
      </c>
      <c r="DX360" s="161">
        <f>+DR318</f>
        <v/>
      </c>
      <c r="DY360" s="161">
        <f>+DS318</f>
        <v/>
      </c>
      <c r="DZ360" s="161">
        <f>+DT318</f>
        <v/>
      </c>
      <c r="EA360" s="161">
        <f>+DU318</f>
        <v/>
      </c>
      <c r="EB360" s="161">
        <f>+DV318</f>
        <v/>
      </c>
      <c r="EC360" s="161">
        <f>+DW318</f>
        <v/>
      </c>
      <c r="ED360" s="161">
        <f>+DX318</f>
        <v/>
      </c>
      <c r="EE360" s="161">
        <f>+DY318</f>
        <v/>
      </c>
      <c r="EF360" s="161">
        <f>+DZ318</f>
        <v/>
      </c>
      <c r="EG360" s="161">
        <f>+EA318</f>
        <v/>
      </c>
      <c r="EH360" s="161">
        <f>+EB318</f>
        <v/>
      </c>
      <c r="EI360" s="161">
        <f>+EC318</f>
        <v/>
      </c>
      <c r="EJ360" s="161">
        <f>+ED318</f>
        <v/>
      </c>
      <c r="EK360" s="161">
        <f>+EE318</f>
        <v/>
      </c>
      <c r="EL360" s="161">
        <f>+EF318</f>
        <v/>
      </c>
      <c r="EM360" s="161">
        <f>+EG318</f>
        <v/>
      </c>
      <c r="EN360" s="161">
        <f>+EH318</f>
        <v/>
      </c>
      <c r="EO360" s="161">
        <f>+EI318</f>
        <v/>
      </c>
      <c r="EP360" s="161">
        <f>+EJ318</f>
        <v/>
      </c>
      <c r="EQ360" s="161">
        <f>+EK318</f>
        <v/>
      </c>
      <c r="ER360" s="161">
        <f>+EL318</f>
        <v/>
      </c>
      <c r="ES360" s="161">
        <f>+EM318</f>
        <v/>
      </c>
    </row>
    <row r="361" ht="13.5" customHeight="1" thickBot="1">
      <c r="AL361" s="161">
        <f>+IF(ISERROR(PV(#REF!,#REF!,,#REF!)),0,(PV(#REF!,#REF!,,#REF!)))</f>
        <v/>
      </c>
      <c r="AM361" s="161">
        <f>+IF(ISERROR(PV(#REF!,#REF!,,#REF!)),0,(PV(#REF!,#REF!,,#REF!)))</f>
        <v/>
      </c>
      <c r="DH361" s="1564" t="n">
        <v>31</v>
      </c>
      <c r="DI361" s="192">
        <f>+DC319</f>
        <v/>
      </c>
      <c r="DJ361" s="192">
        <f>+DD319</f>
        <v/>
      </c>
      <c r="DK361" s="192">
        <f>+DE319</f>
        <v/>
      </c>
      <c r="DL361" s="192">
        <f>+DF319</f>
        <v/>
      </c>
      <c r="DM361" s="192">
        <f>+DG319</f>
        <v/>
      </c>
      <c r="DN361" s="192">
        <f>+DH319</f>
        <v/>
      </c>
      <c r="DO361" s="192">
        <f>+DI319</f>
        <v/>
      </c>
      <c r="DP361" s="192">
        <f>+DJ319</f>
        <v/>
      </c>
      <c r="DQ361" s="192">
        <f>+DK319</f>
        <v/>
      </c>
      <c r="DR361" s="192">
        <f>+DL319</f>
        <v/>
      </c>
      <c r="DS361" s="192">
        <f>+DM319</f>
        <v/>
      </c>
      <c r="DT361" s="192">
        <f>+DN319</f>
        <v/>
      </c>
      <c r="DU361" s="192">
        <f>+DO319</f>
        <v/>
      </c>
      <c r="DV361" s="192">
        <f>+DP319</f>
        <v/>
      </c>
      <c r="DW361" s="192">
        <f>+DQ319</f>
        <v/>
      </c>
      <c r="DX361" s="192">
        <f>+DR319</f>
        <v/>
      </c>
      <c r="DY361" s="192">
        <f>+DS319</f>
        <v/>
      </c>
      <c r="DZ361" s="192">
        <f>+DT319</f>
        <v/>
      </c>
      <c r="EA361" s="192">
        <f>+DU319</f>
        <v/>
      </c>
      <c r="EB361" s="192">
        <f>+DV319</f>
        <v/>
      </c>
      <c r="EC361" s="192">
        <f>+DW319</f>
        <v/>
      </c>
      <c r="ED361" s="192">
        <f>+DX319</f>
        <v/>
      </c>
      <c r="EE361" s="192">
        <f>+DY319</f>
        <v/>
      </c>
      <c r="EF361" s="192">
        <f>+DZ319</f>
        <v/>
      </c>
      <c r="EG361" s="192">
        <f>+EA319</f>
        <v/>
      </c>
      <c r="EH361" s="192">
        <f>+EB319</f>
        <v/>
      </c>
      <c r="EI361" s="192">
        <f>+EC319</f>
        <v/>
      </c>
      <c r="EJ361" s="192">
        <f>+ED319</f>
        <v/>
      </c>
      <c r="EK361" s="192">
        <f>+EE319</f>
        <v/>
      </c>
      <c r="EL361" s="192">
        <f>+EF319</f>
        <v/>
      </c>
      <c r="EM361" s="192">
        <f>+EG319</f>
        <v/>
      </c>
      <c r="EN361" s="192">
        <f>+EH319</f>
        <v/>
      </c>
      <c r="EO361" s="192">
        <f>+EI319</f>
        <v/>
      </c>
      <c r="EP361" s="192">
        <f>+EJ319</f>
        <v/>
      </c>
      <c r="EQ361" s="192">
        <f>+EK319</f>
        <v/>
      </c>
      <c r="ER361" s="192">
        <f>+EL319</f>
        <v/>
      </c>
      <c r="ES361" s="192">
        <f>+EM319</f>
        <v/>
      </c>
    </row>
    <row r="362" ht="13.5" customHeight="1" thickTop="1">
      <c r="AL362" s="161">
        <f>+IF(ISERROR(PV(#REF!,#REF!,,#REF!)),0,(PV(#REF!,#REF!,,#REF!)))</f>
        <v/>
      </c>
      <c r="AM362" s="161">
        <f>+IF(ISERROR(PV(#REF!,#REF!,,#REF!)),0,(PV(#REF!,#REF!,,#REF!)))</f>
        <v/>
      </c>
      <c r="DI362" s="161">
        <f>+DC320</f>
        <v/>
      </c>
      <c r="DJ362" s="161">
        <f>+DD320</f>
        <v/>
      </c>
      <c r="DK362" s="161">
        <f>+DE320</f>
        <v/>
      </c>
      <c r="DL362" s="161">
        <f>+DF320</f>
        <v/>
      </c>
      <c r="DM362" s="161">
        <f>+DG320</f>
        <v/>
      </c>
      <c r="DN362" s="161">
        <f>+DH320</f>
        <v/>
      </c>
      <c r="DO362" s="161">
        <f>+DI320</f>
        <v/>
      </c>
      <c r="DP362" s="161">
        <f>+DJ320</f>
        <v/>
      </c>
      <c r="DQ362" s="161">
        <f>+DK320</f>
        <v/>
      </c>
      <c r="DR362" s="161">
        <f>+DL320</f>
        <v/>
      </c>
      <c r="DS362" s="161">
        <f>+DM320</f>
        <v/>
      </c>
      <c r="DT362" s="161">
        <f>+DN320</f>
        <v/>
      </c>
      <c r="DU362" s="161">
        <f>+DO320</f>
        <v/>
      </c>
      <c r="DV362" s="161">
        <f>+DP320</f>
        <v/>
      </c>
      <c r="DW362" s="161">
        <f>+DQ320</f>
        <v/>
      </c>
      <c r="DX362" s="161">
        <f>+DR320</f>
        <v/>
      </c>
      <c r="DY362" s="161">
        <f>+DS320</f>
        <v/>
      </c>
      <c r="DZ362" s="161">
        <f>+DT320</f>
        <v/>
      </c>
      <c r="EA362" s="161">
        <f>+DU320</f>
        <v/>
      </c>
      <c r="EB362" s="161">
        <f>+DV320</f>
        <v/>
      </c>
      <c r="EC362" s="161">
        <f>+DW320</f>
        <v/>
      </c>
      <c r="ED362" s="161">
        <f>+DX320</f>
        <v/>
      </c>
      <c r="EE362" s="161">
        <f>+DY320</f>
        <v/>
      </c>
      <c r="EF362" s="161">
        <f>+DZ320</f>
        <v/>
      </c>
      <c r="EG362" s="161">
        <f>+EA320</f>
        <v/>
      </c>
      <c r="EH362" s="161">
        <f>+EB320</f>
        <v/>
      </c>
      <c r="EI362" s="161">
        <f>+EC320</f>
        <v/>
      </c>
      <c r="EJ362" s="161">
        <f>+ED320</f>
        <v/>
      </c>
      <c r="EK362" s="161">
        <f>+EE320</f>
        <v/>
      </c>
      <c r="EL362" s="161">
        <f>+EF320</f>
        <v/>
      </c>
      <c r="EM362" s="161">
        <f>+EG320</f>
        <v/>
      </c>
      <c r="EN362" s="161">
        <f>+EH320</f>
        <v/>
      </c>
      <c r="EO362" s="161">
        <f>+EI320</f>
        <v/>
      </c>
      <c r="EP362" s="161">
        <f>+EJ320</f>
        <v/>
      </c>
      <c r="EQ362" s="161">
        <f>+EK320</f>
        <v/>
      </c>
      <c r="ER362" s="161">
        <f>+EL320</f>
        <v/>
      </c>
      <c r="ES362" s="161">
        <f>+EM320</f>
        <v/>
      </c>
    </row>
    <row r="363">
      <c r="AL363" s="161">
        <f>+IF(ISERROR(PV(#REF!,#REF!,,#REF!)),0,(PV(#REF!,#REF!,,#REF!)))</f>
        <v/>
      </c>
      <c r="AM363" s="161">
        <f>+IF(ISERROR(PV(#REF!,#REF!,,#REF!)),0,(PV(#REF!,#REF!,,#REF!)))</f>
        <v/>
      </c>
      <c r="DJ363" s="1564">
        <f>+DD321</f>
        <v/>
      </c>
      <c r="DK363" s="1564">
        <f>+DE321</f>
        <v/>
      </c>
      <c r="DL363" s="1564">
        <f>+DF321</f>
        <v/>
      </c>
      <c r="DM363" s="1564">
        <f>+DG321</f>
        <v/>
      </c>
      <c r="DN363" s="1564">
        <f>+DH321</f>
        <v/>
      </c>
      <c r="DO363" s="1564">
        <f>+DI321</f>
        <v/>
      </c>
      <c r="DP363" s="1564">
        <f>+DJ321</f>
        <v/>
      </c>
      <c r="DQ363" s="1564">
        <f>+DK321</f>
        <v/>
      </c>
      <c r="DR363" s="1564">
        <f>+DL321</f>
        <v/>
      </c>
      <c r="DS363" s="1564">
        <f>+DM321</f>
        <v/>
      </c>
      <c r="DT363" s="1564">
        <f>+DN321</f>
        <v/>
      </c>
      <c r="DU363" s="1564">
        <f>+DO321</f>
        <v/>
      </c>
      <c r="DV363" s="1564">
        <f>+DP321</f>
        <v/>
      </c>
      <c r="DW363" s="1564">
        <f>+DQ321</f>
        <v/>
      </c>
      <c r="DX363" s="1564">
        <f>+DR321</f>
        <v/>
      </c>
      <c r="DY363" s="1564">
        <f>+DS321</f>
        <v/>
      </c>
      <c r="DZ363" s="1564">
        <f>+DT321</f>
        <v/>
      </c>
      <c r="EA363" s="1564">
        <f>+DU321</f>
        <v/>
      </c>
      <c r="EB363" s="1564">
        <f>+DV321</f>
        <v/>
      </c>
      <c r="EC363" s="1564">
        <f>+DW321</f>
        <v/>
      </c>
      <c r="ED363" s="1564">
        <f>+DX321</f>
        <v/>
      </c>
      <c r="EE363" s="1564">
        <f>+DY321</f>
        <v/>
      </c>
      <c r="EF363" s="1564">
        <f>+DZ321</f>
        <v/>
      </c>
      <c r="EG363" s="1564">
        <f>+EA321</f>
        <v/>
      </c>
      <c r="EH363" s="1564">
        <f>+EB321</f>
        <v/>
      </c>
      <c r="EI363" s="1564">
        <f>+EC321</f>
        <v/>
      </c>
      <c r="EJ363" s="1564">
        <f>+ED321</f>
        <v/>
      </c>
      <c r="EK363" s="1564">
        <f>+EE321</f>
        <v/>
      </c>
      <c r="EL363" s="1564">
        <f>+EF321</f>
        <v/>
      </c>
      <c r="EM363" s="1564">
        <f>+EG321</f>
        <v/>
      </c>
      <c r="EN363" s="1564">
        <f>+EH321</f>
        <v/>
      </c>
      <c r="EO363" s="1564">
        <f>+EI321</f>
        <v/>
      </c>
      <c r="EP363" s="1564">
        <f>+EJ321</f>
        <v/>
      </c>
      <c r="EQ363" s="1564">
        <f>+EK321</f>
        <v/>
      </c>
      <c r="ER363" s="1564">
        <f>+EL321</f>
        <v/>
      </c>
      <c r="ES363" s="1564">
        <f>+EM321</f>
        <v/>
      </c>
    </row>
    <row r="364">
      <c r="AL364" s="161">
        <f>+IF(ISERROR(PV(#REF!,#REF!,,#REF!)),0,(PV(#REF!,#REF!,,#REF!)))</f>
        <v/>
      </c>
      <c r="AM364" s="161">
        <f>+IF(ISERROR(PV(#REF!,#REF!,,#REF!)),0,(PV(#REF!,#REF!,,#REF!)))</f>
        <v/>
      </c>
      <c r="DJ364" s="161">
        <f>+DD322</f>
        <v/>
      </c>
      <c r="DK364" s="161">
        <f>+DE322</f>
        <v/>
      </c>
      <c r="DL364" s="161">
        <f>+DF322</f>
        <v/>
      </c>
      <c r="DM364" s="161">
        <f>+DG322</f>
        <v/>
      </c>
      <c r="DN364" s="161">
        <f>+DH322</f>
        <v/>
      </c>
      <c r="DO364" s="161">
        <f>+DI322</f>
        <v/>
      </c>
      <c r="DP364" s="161">
        <f>+DJ322</f>
        <v/>
      </c>
      <c r="DQ364" s="161">
        <f>+DK322</f>
        <v/>
      </c>
      <c r="DR364" s="161">
        <f>+DL322</f>
        <v/>
      </c>
      <c r="DS364" s="161">
        <f>+DM322</f>
        <v/>
      </c>
      <c r="DT364" s="161">
        <f>+DN322</f>
        <v/>
      </c>
      <c r="DU364" s="161">
        <f>+DO322</f>
        <v/>
      </c>
      <c r="DV364" s="161">
        <f>+DP322</f>
        <v/>
      </c>
      <c r="DW364" s="161">
        <f>+DQ322</f>
        <v/>
      </c>
      <c r="DX364" s="161">
        <f>+DR322</f>
        <v/>
      </c>
      <c r="DY364" s="161">
        <f>+DS322</f>
        <v/>
      </c>
      <c r="DZ364" s="161">
        <f>+DT322</f>
        <v/>
      </c>
      <c r="EA364" s="161">
        <f>+DU322</f>
        <v/>
      </c>
      <c r="EB364" s="161">
        <f>+DV322</f>
        <v/>
      </c>
      <c r="EC364" s="161">
        <f>+DW322</f>
        <v/>
      </c>
      <c r="ED364" s="161">
        <f>+DX322</f>
        <v/>
      </c>
      <c r="EE364" s="161">
        <f>+DY322</f>
        <v/>
      </c>
      <c r="EF364" s="161">
        <f>+DZ322</f>
        <v/>
      </c>
      <c r="EG364" s="161">
        <f>+EA322</f>
        <v/>
      </c>
      <c r="EH364" s="161">
        <f>+EB322</f>
        <v/>
      </c>
      <c r="EI364" s="161">
        <f>+EC322</f>
        <v/>
      </c>
      <c r="EJ364" s="161">
        <f>+ED322</f>
        <v/>
      </c>
      <c r="EK364" s="161">
        <f>+EE322</f>
        <v/>
      </c>
      <c r="EL364" s="161">
        <f>+EF322</f>
        <v/>
      </c>
      <c r="EM364" s="161">
        <f>+EG322</f>
        <v/>
      </c>
      <c r="EN364" s="161">
        <f>+EH322</f>
        <v/>
      </c>
      <c r="EO364" s="161">
        <f>+EI322</f>
        <v/>
      </c>
      <c r="EP364" s="161">
        <f>+EJ322</f>
        <v/>
      </c>
      <c r="EQ364" s="161">
        <f>+EK322</f>
        <v/>
      </c>
      <c r="ER364" s="161">
        <f>+EL322</f>
        <v/>
      </c>
      <c r="ES364" s="161">
        <f>+EM322</f>
        <v/>
      </c>
      <c r="ET364" s="161">
        <f>+EN322</f>
        <v/>
      </c>
    </row>
    <row r="365">
      <c r="AL365" s="161">
        <f>+IF(ISERROR(PV(#REF!,#REF!,,#REF!)),0,(PV(#REF!,#REF!,,#REF!)))</f>
        <v/>
      </c>
      <c r="AM365" s="161">
        <f>+IF(ISERROR(PV(#REF!,#REF!,,#REF!)),0,(PV(#REF!,#REF!,,#REF!)))</f>
        <v/>
      </c>
      <c r="DJ365" s="161">
        <f>+DD323</f>
        <v/>
      </c>
      <c r="DK365" s="161">
        <f>+DE323</f>
        <v/>
      </c>
      <c r="DL365" s="161">
        <f>+DF323</f>
        <v/>
      </c>
      <c r="DM365" s="161">
        <f>+DG323</f>
        <v/>
      </c>
      <c r="DN365" s="161">
        <f>+DH323</f>
        <v/>
      </c>
      <c r="DO365" s="161">
        <f>+DI323</f>
        <v/>
      </c>
      <c r="DP365" s="161">
        <f>+DJ323</f>
        <v/>
      </c>
      <c r="DQ365" s="161">
        <f>+DK323</f>
        <v/>
      </c>
      <c r="DR365" s="161">
        <f>+DL323</f>
        <v/>
      </c>
      <c r="DS365" s="161">
        <f>+DM323</f>
        <v/>
      </c>
      <c r="DT365" s="161">
        <f>+DN323</f>
        <v/>
      </c>
      <c r="DU365" s="161">
        <f>+DO323</f>
        <v/>
      </c>
      <c r="DV365" s="161">
        <f>+DP323</f>
        <v/>
      </c>
      <c r="DW365" s="161">
        <f>+DQ323</f>
        <v/>
      </c>
      <c r="DX365" s="161">
        <f>+DR323</f>
        <v/>
      </c>
      <c r="DY365" s="161">
        <f>+DS323</f>
        <v/>
      </c>
      <c r="DZ365" s="161">
        <f>+DT323</f>
        <v/>
      </c>
      <c r="EA365" s="161">
        <f>+DU323</f>
        <v/>
      </c>
      <c r="EB365" s="161">
        <f>+DV323</f>
        <v/>
      </c>
      <c r="EC365" s="161">
        <f>+DW323</f>
        <v/>
      </c>
      <c r="ED365" s="161">
        <f>+DX323</f>
        <v/>
      </c>
      <c r="EE365" s="161">
        <f>+DY323</f>
        <v/>
      </c>
      <c r="EF365" s="161">
        <f>+DZ323</f>
        <v/>
      </c>
      <c r="EG365" s="161">
        <f>+EA323</f>
        <v/>
      </c>
      <c r="EH365" s="161">
        <f>+EB323</f>
        <v/>
      </c>
      <c r="EI365" s="161">
        <f>+EC323</f>
        <v/>
      </c>
      <c r="EJ365" s="161">
        <f>+ED323</f>
        <v/>
      </c>
      <c r="EK365" s="161">
        <f>+EE323</f>
        <v/>
      </c>
      <c r="EL365" s="161">
        <f>+EF323</f>
        <v/>
      </c>
      <c r="EM365" s="161">
        <f>+EG323</f>
        <v/>
      </c>
      <c r="EN365" s="161">
        <f>+EH323</f>
        <v/>
      </c>
      <c r="EO365" s="161">
        <f>+EI323</f>
        <v/>
      </c>
      <c r="EP365" s="161">
        <f>+EJ323</f>
        <v/>
      </c>
      <c r="EQ365" s="161">
        <f>+EK323</f>
        <v/>
      </c>
      <c r="ER365" s="161">
        <f>+EL323</f>
        <v/>
      </c>
      <c r="ES365" s="161">
        <f>+EM323</f>
        <v/>
      </c>
      <c r="ET365" s="161">
        <f>+EN323</f>
        <v/>
      </c>
    </row>
    <row r="366" ht="13.5" customHeight="1" thickBot="1">
      <c r="AL366" s="161">
        <f>+IF(ISERROR(PV(#REF!,#REF!,,#REF!)),0,(PV(#REF!,#REF!,,#REF!)))</f>
        <v/>
      </c>
      <c r="AM366" s="161">
        <f>+IF(ISERROR(PV(#REF!,#REF!,,#REF!)),0,(PV(#REF!,#REF!,,#REF!)))</f>
        <v/>
      </c>
      <c r="DJ366" s="192">
        <f>+DD324</f>
        <v/>
      </c>
      <c r="DK366" s="192">
        <f>+DE324</f>
        <v/>
      </c>
      <c r="DL366" s="192">
        <f>+DF324</f>
        <v/>
      </c>
      <c r="DM366" s="192">
        <f>+DG324</f>
        <v/>
      </c>
      <c r="DN366" s="192">
        <f>+DH324</f>
        <v/>
      </c>
      <c r="DO366" s="192">
        <f>+DI324</f>
        <v/>
      </c>
      <c r="DP366" s="192">
        <f>+DJ324</f>
        <v/>
      </c>
      <c r="DQ366" s="192">
        <f>+DK324</f>
        <v/>
      </c>
      <c r="DR366" s="192">
        <f>+DL324</f>
        <v/>
      </c>
      <c r="DS366" s="192">
        <f>+DM324</f>
        <v/>
      </c>
      <c r="DT366" s="192">
        <f>+DN324</f>
        <v/>
      </c>
      <c r="DU366" s="192">
        <f>+DO324</f>
        <v/>
      </c>
      <c r="DV366" s="192">
        <f>+DP324</f>
        <v/>
      </c>
      <c r="DW366" s="192">
        <f>+DQ324</f>
        <v/>
      </c>
      <c r="DX366" s="192">
        <f>+DR324</f>
        <v/>
      </c>
      <c r="DY366" s="192">
        <f>+DS324</f>
        <v/>
      </c>
      <c r="DZ366" s="192">
        <f>+DT324</f>
        <v/>
      </c>
      <c r="EA366" s="192">
        <f>+DU324</f>
        <v/>
      </c>
      <c r="EB366" s="192">
        <f>+DV324</f>
        <v/>
      </c>
      <c r="EC366" s="192">
        <f>+DW324</f>
        <v/>
      </c>
      <c r="ED366" s="192">
        <f>+DX324</f>
        <v/>
      </c>
      <c r="EE366" s="192">
        <f>+DY324</f>
        <v/>
      </c>
      <c r="EF366" s="192">
        <f>+DZ324</f>
        <v/>
      </c>
      <c r="EG366" s="192">
        <f>+EA324</f>
        <v/>
      </c>
      <c r="EH366" s="192">
        <f>+EB324</f>
        <v/>
      </c>
      <c r="EI366" s="192">
        <f>+EC324</f>
        <v/>
      </c>
      <c r="EJ366" s="192">
        <f>+ED324</f>
        <v/>
      </c>
      <c r="EK366" s="192">
        <f>+EE324</f>
        <v/>
      </c>
      <c r="EL366" s="192">
        <f>+EF324</f>
        <v/>
      </c>
      <c r="EM366" s="192">
        <f>+EG324</f>
        <v/>
      </c>
      <c r="EN366" s="192">
        <f>+EH324</f>
        <v/>
      </c>
      <c r="EO366" s="192">
        <f>+EI324</f>
        <v/>
      </c>
      <c r="EP366" s="192">
        <f>+EJ324</f>
        <v/>
      </c>
      <c r="EQ366" s="192">
        <f>+EK324</f>
        <v/>
      </c>
      <c r="ER366" s="192">
        <f>+EL324</f>
        <v/>
      </c>
      <c r="ES366" s="192">
        <f>+EM324</f>
        <v/>
      </c>
      <c r="ET366" s="192">
        <f>+EN324</f>
        <v/>
      </c>
    </row>
    <row r="367" ht="13.5" customHeight="1" thickTop="1">
      <c r="AL367" s="161">
        <f>+IF(ISERROR(PV(#REF!,#REF!,,#REF!)),0,(PV(#REF!,#REF!,,#REF!)))</f>
        <v/>
      </c>
      <c r="AM367" s="161">
        <f>+IF(ISERROR(PV(#REF!,#REF!,,#REF!)),0,(PV(#REF!,#REF!,,#REF!)))</f>
        <v/>
      </c>
      <c r="DJ367" s="161">
        <f>+DD325</f>
        <v/>
      </c>
      <c r="DK367" s="161">
        <f>+DE325</f>
        <v/>
      </c>
      <c r="DL367" s="161">
        <f>+DF325</f>
        <v/>
      </c>
      <c r="DM367" s="161">
        <f>+DG325</f>
        <v/>
      </c>
      <c r="DN367" s="161">
        <f>+DH325</f>
        <v/>
      </c>
      <c r="DO367" s="161">
        <f>+DI325</f>
        <v/>
      </c>
      <c r="DP367" s="161">
        <f>+DJ325</f>
        <v/>
      </c>
      <c r="DQ367" s="161">
        <f>+DK325</f>
        <v/>
      </c>
      <c r="DR367" s="161">
        <f>+DL325</f>
        <v/>
      </c>
      <c r="DS367" s="161">
        <f>+DM325</f>
        <v/>
      </c>
      <c r="DT367" s="161">
        <f>+DN325</f>
        <v/>
      </c>
      <c r="DU367" s="161">
        <f>+DO325</f>
        <v/>
      </c>
      <c r="DV367" s="161">
        <f>+DP325</f>
        <v/>
      </c>
      <c r="DW367" s="161">
        <f>+DQ325</f>
        <v/>
      </c>
      <c r="DX367" s="161">
        <f>+DR325</f>
        <v/>
      </c>
      <c r="DY367" s="161">
        <f>+DS325</f>
        <v/>
      </c>
      <c r="DZ367" s="161">
        <f>+DT325</f>
        <v/>
      </c>
      <c r="EA367" s="161">
        <f>+DU325</f>
        <v/>
      </c>
      <c r="EB367" s="161">
        <f>+DV325</f>
        <v/>
      </c>
      <c r="EC367" s="161">
        <f>+DW325</f>
        <v/>
      </c>
      <c r="ED367" s="161">
        <f>+DX325</f>
        <v/>
      </c>
      <c r="EE367" s="161">
        <f>+DY325</f>
        <v/>
      </c>
      <c r="EF367" s="161">
        <f>+DZ325</f>
        <v/>
      </c>
      <c r="EG367" s="161">
        <f>+EA325</f>
        <v/>
      </c>
      <c r="EH367" s="161">
        <f>+EB325</f>
        <v/>
      </c>
      <c r="EI367" s="161">
        <f>+EC325</f>
        <v/>
      </c>
      <c r="EJ367" s="161">
        <f>+ED325</f>
        <v/>
      </c>
      <c r="EK367" s="161">
        <f>+EE325</f>
        <v/>
      </c>
      <c r="EL367" s="161">
        <f>+EF325</f>
        <v/>
      </c>
      <c r="EM367" s="161">
        <f>+EG325</f>
        <v/>
      </c>
      <c r="EN367" s="161">
        <f>+EH325</f>
        <v/>
      </c>
      <c r="EO367" s="161">
        <f>+EI325</f>
        <v/>
      </c>
      <c r="EP367" s="161">
        <f>+EJ325</f>
        <v/>
      </c>
      <c r="EQ367" s="161">
        <f>+EK325</f>
        <v/>
      </c>
      <c r="ER367" s="161">
        <f>+EL325</f>
        <v/>
      </c>
      <c r="ES367" s="161">
        <f>+EM325</f>
        <v/>
      </c>
      <c r="ET367" s="161">
        <f>+EN325</f>
        <v/>
      </c>
    </row>
    <row r="368" ht="13.5" customHeight="1" thickBot="1">
      <c r="AL368" s="161">
        <f>+IF(ISERROR(PV(#REF!,#REF!,,#REF!)),0,(PV(#REF!,#REF!,,#REF!)))</f>
        <v/>
      </c>
      <c r="AM368" s="161">
        <f>+IF(ISERROR(PV(#REF!,#REF!,,#REF!)),0,(PV(#REF!,#REF!,,#REF!)))</f>
        <v/>
      </c>
      <c r="DI368" s="1564" t="n">
        <v>32</v>
      </c>
      <c r="DJ368" s="192">
        <f>+DD326</f>
        <v/>
      </c>
      <c r="DK368" s="192">
        <f>+DE326</f>
        <v/>
      </c>
      <c r="DL368" s="192">
        <f>+DF326</f>
        <v/>
      </c>
      <c r="DM368" s="192">
        <f>+DG326</f>
        <v/>
      </c>
      <c r="DN368" s="192">
        <f>+DH326</f>
        <v/>
      </c>
      <c r="DO368" s="192">
        <f>+DI326</f>
        <v/>
      </c>
      <c r="DP368" s="192">
        <f>+DJ326</f>
        <v/>
      </c>
      <c r="DQ368" s="192">
        <f>+DK326</f>
        <v/>
      </c>
      <c r="DR368" s="192">
        <f>+DL326</f>
        <v/>
      </c>
      <c r="DS368" s="192">
        <f>+DM326</f>
        <v/>
      </c>
      <c r="DT368" s="192">
        <f>+DN326</f>
        <v/>
      </c>
      <c r="DU368" s="192">
        <f>+DO326</f>
        <v/>
      </c>
      <c r="DV368" s="192">
        <f>+DP326</f>
        <v/>
      </c>
      <c r="DW368" s="192">
        <f>+DQ326</f>
        <v/>
      </c>
      <c r="DX368" s="192">
        <f>+DR326</f>
        <v/>
      </c>
      <c r="DY368" s="192">
        <f>+DS326</f>
        <v/>
      </c>
      <c r="DZ368" s="192">
        <f>+DT326</f>
        <v/>
      </c>
      <c r="EA368" s="192">
        <f>+DU326</f>
        <v/>
      </c>
      <c r="EB368" s="192">
        <f>+DV326</f>
        <v/>
      </c>
      <c r="EC368" s="192">
        <f>+DW326</f>
        <v/>
      </c>
      <c r="ED368" s="192">
        <f>+DX326</f>
        <v/>
      </c>
      <c r="EE368" s="192">
        <f>+DY326</f>
        <v/>
      </c>
      <c r="EF368" s="192">
        <f>+DZ326</f>
        <v/>
      </c>
      <c r="EG368" s="192">
        <f>+EA326</f>
        <v/>
      </c>
      <c r="EH368" s="192">
        <f>+EB326</f>
        <v/>
      </c>
      <c r="EI368" s="192">
        <f>+EC326</f>
        <v/>
      </c>
      <c r="EJ368" s="192">
        <f>+ED326</f>
        <v/>
      </c>
      <c r="EK368" s="192">
        <f>+EE326</f>
        <v/>
      </c>
      <c r="EL368" s="192">
        <f>+EF326</f>
        <v/>
      </c>
      <c r="EM368" s="192">
        <f>+EG326</f>
        <v/>
      </c>
      <c r="EN368" s="192">
        <f>+EH326</f>
        <v/>
      </c>
      <c r="EO368" s="192">
        <f>+EI326</f>
        <v/>
      </c>
      <c r="EP368" s="192">
        <f>+EJ326</f>
        <v/>
      </c>
      <c r="EQ368" s="192">
        <f>+EK326</f>
        <v/>
      </c>
      <c r="ER368" s="192">
        <f>+EL326</f>
        <v/>
      </c>
      <c r="ES368" s="192">
        <f>+EM326</f>
        <v/>
      </c>
      <c r="ET368" s="192">
        <f>+EN326</f>
        <v/>
      </c>
    </row>
    <row r="369" ht="13.5" customHeight="1" thickTop="1">
      <c r="AL369" s="161">
        <f>+IF(ISERROR(PV(#REF!,#REF!,,#REF!)),0,(PV(#REF!,#REF!,,#REF!)))</f>
        <v/>
      </c>
      <c r="AM369" s="161">
        <f>+IF(ISERROR(PV(#REF!,#REF!,,#REF!)),0,(PV(#REF!,#REF!,,#REF!)))</f>
        <v/>
      </c>
      <c r="DJ369" s="161">
        <f>+DD327</f>
        <v/>
      </c>
      <c r="DK369" s="161">
        <f>+DE327</f>
        <v/>
      </c>
      <c r="DL369" s="161">
        <f>+DF327</f>
        <v/>
      </c>
      <c r="DM369" s="161">
        <f>+DG327</f>
        <v/>
      </c>
      <c r="DN369" s="161">
        <f>+DH327</f>
        <v/>
      </c>
      <c r="DO369" s="161">
        <f>+DI327</f>
        <v/>
      </c>
      <c r="DP369" s="161">
        <f>+DJ327</f>
        <v/>
      </c>
      <c r="DQ369" s="161">
        <f>+DK327</f>
        <v/>
      </c>
      <c r="DR369" s="161">
        <f>+DL327</f>
        <v/>
      </c>
      <c r="DS369" s="161">
        <f>+DM327</f>
        <v/>
      </c>
      <c r="DT369" s="161">
        <f>+DN327</f>
        <v/>
      </c>
      <c r="DU369" s="161">
        <f>+DO327</f>
        <v/>
      </c>
      <c r="DV369" s="161">
        <f>+DP327</f>
        <v/>
      </c>
      <c r="DW369" s="161">
        <f>+DQ327</f>
        <v/>
      </c>
      <c r="DX369" s="161">
        <f>+DR327</f>
        <v/>
      </c>
      <c r="DY369" s="161">
        <f>+DS327</f>
        <v/>
      </c>
      <c r="DZ369" s="161">
        <f>+DT327</f>
        <v/>
      </c>
      <c r="EA369" s="161">
        <f>+DU327</f>
        <v/>
      </c>
      <c r="EB369" s="161">
        <f>+DV327</f>
        <v/>
      </c>
      <c r="EC369" s="161">
        <f>+DW327</f>
        <v/>
      </c>
      <c r="ED369" s="161">
        <f>+DX327</f>
        <v/>
      </c>
      <c r="EE369" s="161">
        <f>+DY327</f>
        <v/>
      </c>
      <c r="EF369" s="161">
        <f>+DZ327</f>
        <v/>
      </c>
      <c r="EG369" s="161">
        <f>+EA327</f>
        <v/>
      </c>
      <c r="EH369" s="161">
        <f>+EB327</f>
        <v/>
      </c>
      <c r="EI369" s="161">
        <f>+EC327</f>
        <v/>
      </c>
      <c r="EJ369" s="161">
        <f>+ED327</f>
        <v/>
      </c>
      <c r="EK369" s="161">
        <f>+EE327</f>
        <v/>
      </c>
      <c r="EL369" s="161">
        <f>+EF327</f>
        <v/>
      </c>
      <c r="EM369" s="161">
        <f>+EG327</f>
        <v/>
      </c>
      <c r="EN369" s="161">
        <f>+EH327</f>
        <v/>
      </c>
      <c r="EO369" s="161">
        <f>+EI327</f>
        <v/>
      </c>
      <c r="EP369" s="161">
        <f>+EJ327</f>
        <v/>
      </c>
      <c r="EQ369" s="161">
        <f>+EK327</f>
        <v/>
      </c>
      <c r="ER369" s="161">
        <f>+EL327</f>
        <v/>
      </c>
      <c r="ES369" s="161">
        <f>+EM327</f>
        <v/>
      </c>
      <c r="ET369" s="161">
        <f>+EN327</f>
        <v/>
      </c>
    </row>
    <row r="370">
      <c r="AL370" s="161">
        <f>+IF(ISERROR(PV(#REF!,#REF!,,#REF!)),0,(PV(#REF!,#REF!,,#REF!)))</f>
        <v/>
      </c>
      <c r="AM370" s="161">
        <f>+IF(ISERROR(PV(#REF!,#REF!,,#REF!)),0,(PV(#REF!,#REF!,,#REF!)))</f>
        <v/>
      </c>
      <c r="DK370" s="1564">
        <f>+DE328</f>
        <v/>
      </c>
      <c r="DL370" s="1564">
        <f>+DF328</f>
        <v/>
      </c>
      <c r="DM370" s="1564">
        <f>+DG328</f>
        <v/>
      </c>
      <c r="DN370" s="1564">
        <f>+DH328</f>
        <v/>
      </c>
      <c r="DO370" s="1564">
        <f>+DI328</f>
        <v/>
      </c>
      <c r="DP370" s="1564">
        <f>+DJ328</f>
        <v/>
      </c>
      <c r="DQ370" s="1564">
        <f>+DK328</f>
        <v/>
      </c>
      <c r="DR370" s="1564">
        <f>+DL328</f>
        <v/>
      </c>
      <c r="DS370" s="1564">
        <f>+DM328</f>
        <v/>
      </c>
      <c r="DT370" s="1564">
        <f>+DN328</f>
        <v/>
      </c>
      <c r="DU370" s="1564">
        <f>+DO328</f>
        <v/>
      </c>
      <c r="DV370" s="1564">
        <f>+DP328</f>
        <v/>
      </c>
      <c r="DW370" s="1564">
        <f>+DQ328</f>
        <v/>
      </c>
      <c r="DX370" s="1564">
        <f>+DR328</f>
        <v/>
      </c>
      <c r="DY370" s="1564">
        <f>+DS328</f>
        <v/>
      </c>
      <c r="DZ370" s="1564">
        <f>+DT328</f>
        <v/>
      </c>
      <c r="EA370" s="1564">
        <f>+DU328</f>
        <v/>
      </c>
      <c r="EB370" s="1564">
        <f>+DV328</f>
        <v/>
      </c>
      <c r="EC370" s="1564">
        <f>+DW328</f>
        <v/>
      </c>
      <c r="ED370" s="1564">
        <f>+DX328</f>
        <v/>
      </c>
      <c r="EE370" s="1564">
        <f>+DY328</f>
        <v/>
      </c>
      <c r="EF370" s="1564">
        <f>+DZ328</f>
        <v/>
      </c>
      <c r="EG370" s="1564">
        <f>+EA328</f>
        <v/>
      </c>
      <c r="EH370" s="1564">
        <f>+EB328</f>
        <v/>
      </c>
      <c r="EI370" s="1564">
        <f>+EC328</f>
        <v/>
      </c>
      <c r="EJ370" s="1564">
        <f>+ED328</f>
        <v/>
      </c>
      <c r="EK370" s="1564">
        <f>+EE328</f>
        <v/>
      </c>
      <c r="EL370" s="1564">
        <f>+EF328</f>
        <v/>
      </c>
      <c r="EM370" s="1564">
        <f>+EG328</f>
        <v/>
      </c>
      <c r="EN370" s="1564">
        <f>+EH328</f>
        <v/>
      </c>
      <c r="EO370" s="1564">
        <f>+EI328</f>
        <v/>
      </c>
      <c r="EP370" s="1564">
        <f>+EJ328</f>
        <v/>
      </c>
      <c r="EQ370" s="1564">
        <f>+EK328</f>
        <v/>
      </c>
      <c r="ER370" s="1564">
        <f>+EL328</f>
        <v/>
      </c>
      <c r="ES370" s="1564">
        <f>+EM328</f>
        <v/>
      </c>
      <c r="ET370" s="1564">
        <f>+EN328</f>
        <v/>
      </c>
    </row>
    <row r="371">
      <c r="AL371" s="161">
        <f>+IF(ISERROR(PV(#REF!,#REF!,,#REF!)),0,(PV(#REF!,#REF!,,#REF!)))</f>
        <v/>
      </c>
      <c r="AM371" s="161">
        <f>+IF(ISERROR(PV(#REF!,#REF!,,#REF!)),0,(PV(#REF!,#REF!,,#REF!)))</f>
        <v/>
      </c>
      <c r="DK371" s="161">
        <f>+DE329</f>
        <v/>
      </c>
      <c r="DL371" s="161">
        <f>+DF329</f>
        <v/>
      </c>
      <c r="DM371" s="161">
        <f>+DG329</f>
        <v/>
      </c>
      <c r="DN371" s="161">
        <f>+DH329</f>
        <v/>
      </c>
      <c r="DO371" s="161">
        <f>+DI329</f>
        <v/>
      </c>
      <c r="DP371" s="161">
        <f>+DJ329</f>
        <v/>
      </c>
      <c r="DQ371" s="161">
        <f>+DK329</f>
        <v/>
      </c>
      <c r="DR371" s="161">
        <f>+DL329</f>
        <v/>
      </c>
      <c r="DS371" s="161">
        <f>+DM329</f>
        <v/>
      </c>
      <c r="DT371" s="161">
        <f>+DN329</f>
        <v/>
      </c>
      <c r="DU371" s="161">
        <f>+DO329</f>
        <v/>
      </c>
      <c r="DV371" s="161">
        <f>+DP329</f>
        <v/>
      </c>
      <c r="DW371" s="161">
        <f>+DQ329</f>
        <v/>
      </c>
      <c r="DX371" s="161">
        <f>+DR329</f>
        <v/>
      </c>
      <c r="DY371" s="161">
        <f>+DS329</f>
        <v/>
      </c>
      <c r="DZ371" s="161">
        <f>+DT329</f>
        <v/>
      </c>
      <c r="EA371" s="161">
        <f>+DU329</f>
        <v/>
      </c>
      <c r="EB371" s="161">
        <f>+DV329</f>
        <v/>
      </c>
      <c r="EC371" s="161">
        <f>+DW329</f>
        <v/>
      </c>
      <c r="ED371" s="161">
        <f>+DX329</f>
        <v/>
      </c>
      <c r="EE371" s="161">
        <f>+DY329</f>
        <v/>
      </c>
      <c r="EF371" s="161">
        <f>+DZ329</f>
        <v/>
      </c>
      <c r="EG371" s="161">
        <f>+EA329</f>
        <v/>
      </c>
      <c r="EH371" s="161">
        <f>+EB329</f>
        <v/>
      </c>
      <c r="EI371" s="161">
        <f>+EC329</f>
        <v/>
      </c>
      <c r="EJ371" s="161">
        <f>+ED329</f>
        <v/>
      </c>
      <c r="EK371" s="161">
        <f>+EE329</f>
        <v/>
      </c>
      <c r="EL371" s="161">
        <f>+EF329</f>
        <v/>
      </c>
      <c r="EM371" s="161">
        <f>+EG329</f>
        <v/>
      </c>
      <c r="EN371" s="161">
        <f>+EH329</f>
        <v/>
      </c>
      <c r="EO371" s="161">
        <f>+EI329</f>
        <v/>
      </c>
      <c r="EP371" s="161">
        <f>+EJ329</f>
        <v/>
      </c>
      <c r="EQ371" s="161">
        <f>+EK329</f>
        <v/>
      </c>
      <c r="ER371" s="161">
        <f>+EL329</f>
        <v/>
      </c>
      <c r="ES371" s="161">
        <f>+EM329</f>
        <v/>
      </c>
      <c r="ET371" s="161">
        <f>+EN329</f>
        <v/>
      </c>
      <c r="EU371" s="161">
        <f>+EO329</f>
        <v/>
      </c>
    </row>
    <row r="372">
      <c r="AL372" s="161">
        <f>+IF(ISERROR(PV(#REF!,#REF!,,#REF!)),0,(PV(#REF!,#REF!,,#REF!)))</f>
        <v/>
      </c>
      <c r="AM372" s="161">
        <f>+IF(ISERROR(PV(#REF!,#REF!,,#REF!)),0,(PV(#REF!,#REF!,,#REF!)))</f>
        <v/>
      </c>
      <c r="DK372" s="161">
        <f>+DE330</f>
        <v/>
      </c>
      <c r="DL372" s="161">
        <f>+DF330</f>
        <v/>
      </c>
      <c r="DM372" s="161">
        <f>+DG330</f>
        <v/>
      </c>
      <c r="DN372" s="161">
        <f>+DH330</f>
        <v/>
      </c>
      <c r="DO372" s="161">
        <f>+DI330</f>
        <v/>
      </c>
      <c r="DP372" s="161">
        <f>+DJ330</f>
        <v/>
      </c>
      <c r="DQ372" s="161">
        <f>+DK330</f>
        <v/>
      </c>
      <c r="DR372" s="161">
        <f>+DL330</f>
        <v/>
      </c>
      <c r="DS372" s="161">
        <f>+DM330</f>
        <v/>
      </c>
      <c r="DT372" s="161">
        <f>+DN330</f>
        <v/>
      </c>
      <c r="DU372" s="161">
        <f>+DO330</f>
        <v/>
      </c>
      <c r="DV372" s="161">
        <f>+DP330</f>
        <v/>
      </c>
      <c r="DW372" s="161">
        <f>+DQ330</f>
        <v/>
      </c>
      <c r="DX372" s="161">
        <f>+DR330</f>
        <v/>
      </c>
      <c r="DY372" s="161">
        <f>+DS330</f>
        <v/>
      </c>
      <c r="DZ372" s="161">
        <f>+DT330</f>
        <v/>
      </c>
      <c r="EA372" s="161">
        <f>+DU330</f>
        <v/>
      </c>
      <c r="EB372" s="161">
        <f>+DV330</f>
        <v/>
      </c>
      <c r="EC372" s="161">
        <f>+DW330</f>
        <v/>
      </c>
      <c r="ED372" s="161">
        <f>+DX330</f>
        <v/>
      </c>
      <c r="EE372" s="161">
        <f>+DY330</f>
        <v/>
      </c>
      <c r="EF372" s="161">
        <f>+DZ330</f>
        <v/>
      </c>
      <c r="EG372" s="161">
        <f>+EA330</f>
        <v/>
      </c>
      <c r="EH372" s="161">
        <f>+EB330</f>
        <v/>
      </c>
      <c r="EI372" s="161">
        <f>+EC330</f>
        <v/>
      </c>
      <c r="EJ372" s="161">
        <f>+ED330</f>
        <v/>
      </c>
      <c r="EK372" s="161">
        <f>+EE330</f>
        <v/>
      </c>
      <c r="EL372" s="161">
        <f>+EF330</f>
        <v/>
      </c>
      <c r="EM372" s="161">
        <f>+EG330</f>
        <v/>
      </c>
      <c r="EN372" s="161">
        <f>+EH330</f>
        <v/>
      </c>
      <c r="EO372" s="161">
        <f>+EI330</f>
        <v/>
      </c>
      <c r="EP372" s="161">
        <f>+EJ330</f>
        <v/>
      </c>
      <c r="EQ372" s="161">
        <f>+EK330</f>
        <v/>
      </c>
      <c r="ER372" s="161">
        <f>+EL330</f>
        <v/>
      </c>
      <c r="ES372" s="161">
        <f>+EM330</f>
        <v/>
      </c>
      <c r="ET372" s="161">
        <f>+EN330</f>
        <v/>
      </c>
      <c r="EU372" s="161">
        <f>+EO330</f>
        <v/>
      </c>
    </row>
    <row r="373" ht="13.5" customHeight="1" thickBot="1">
      <c r="AL373" s="161">
        <f>+IF(ISERROR(PV(#REF!,#REF!,,#REF!)),0,(PV(#REF!,#REF!,,#REF!)))</f>
        <v/>
      </c>
      <c r="AM373" s="161">
        <f>+IF(ISERROR(PV(#REF!,#REF!,,#REF!)),0,(PV(#REF!,#REF!,,#REF!)))</f>
        <v/>
      </c>
      <c r="DK373" s="192">
        <f>+DE331</f>
        <v/>
      </c>
      <c r="DL373" s="192">
        <f>+DF331</f>
        <v/>
      </c>
      <c r="DM373" s="192">
        <f>+DG331</f>
        <v/>
      </c>
      <c r="DN373" s="192">
        <f>+DH331</f>
        <v/>
      </c>
      <c r="DO373" s="192">
        <f>+DI331</f>
        <v/>
      </c>
      <c r="DP373" s="192">
        <f>+DJ331</f>
        <v/>
      </c>
      <c r="DQ373" s="192">
        <f>+DK331</f>
        <v/>
      </c>
      <c r="DR373" s="192">
        <f>+DL331</f>
        <v/>
      </c>
      <c r="DS373" s="192">
        <f>+DM331</f>
        <v/>
      </c>
      <c r="DT373" s="192">
        <f>+DN331</f>
        <v/>
      </c>
      <c r="DU373" s="192">
        <f>+DO331</f>
        <v/>
      </c>
      <c r="DV373" s="192">
        <f>+DP331</f>
        <v/>
      </c>
      <c r="DW373" s="192">
        <f>+DQ331</f>
        <v/>
      </c>
      <c r="DX373" s="192">
        <f>+DR331</f>
        <v/>
      </c>
      <c r="DY373" s="192">
        <f>+DS331</f>
        <v/>
      </c>
      <c r="DZ373" s="192">
        <f>+DT331</f>
        <v/>
      </c>
      <c r="EA373" s="192">
        <f>+DU331</f>
        <v/>
      </c>
      <c r="EB373" s="192">
        <f>+DV331</f>
        <v/>
      </c>
      <c r="EC373" s="192">
        <f>+DW331</f>
        <v/>
      </c>
      <c r="ED373" s="192">
        <f>+DX331</f>
        <v/>
      </c>
      <c r="EE373" s="192">
        <f>+DY331</f>
        <v/>
      </c>
      <c r="EF373" s="192">
        <f>+DZ331</f>
        <v/>
      </c>
      <c r="EG373" s="192">
        <f>+EA331</f>
        <v/>
      </c>
      <c r="EH373" s="192">
        <f>+EB331</f>
        <v/>
      </c>
      <c r="EI373" s="192">
        <f>+EC331</f>
        <v/>
      </c>
      <c r="EJ373" s="192">
        <f>+ED331</f>
        <v/>
      </c>
      <c r="EK373" s="192">
        <f>+EE331</f>
        <v/>
      </c>
      <c r="EL373" s="192">
        <f>+EF331</f>
        <v/>
      </c>
      <c r="EM373" s="192">
        <f>+EG331</f>
        <v/>
      </c>
      <c r="EN373" s="192">
        <f>+EH331</f>
        <v/>
      </c>
      <c r="EO373" s="192">
        <f>+EI331</f>
        <v/>
      </c>
      <c r="EP373" s="192">
        <f>+EJ331</f>
        <v/>
      </c>
      <c r="EQ373" s="192">
        <f>+EK331</f>
        <v/>
      </c>
      <c r="ER373" s="192">
        <f>+EL331</f>
        <v/>
      </c>
      <c r="ES373" s="192">
        <f>+EM331</f>
        <v/>
      </c>
      <c r="ET373" s="192">
        <f>+EN331</f>
        <v/>
      </c>
      <c r="EU373" s="192">
        <f>+EO331</f>
        <v/>
      </c>
    </row>
    <row r="374" ht="13.5" customHeight="1" thickTop="1">
      <c r="AL374" s="161">
        <f>+IF(ISERROR(PV(#REF!,#REF!,,#REF!)),0,(PV(#REF!,#REF!,,#REF!)))</f>
        <v/>
      </c>
      <c r="AM374" s="161">
        <f>+IF(ISERROR(PV(#REF!,#REF!,,#REF!)),0,(PV(#REF!,#REF!,,#REF!)))</f>
        <v/>
      </c>
      <c r="DK374" s="161">
        <f>+DE332</f>
        <v/>
      </c>
      <c r="DL374" s="161">
        <f>+DF332</f>
        <v/>
      </c>
      <c r="DM374" s="161">
        <f>+DG332</f>
        <v/>
      </c>
      <c r="DN374" s="161">
        <f>+DH332</f>
        <v/>
      </c>
      <c r="DO374" s="161">
        <f>+DI332</f>
        <v/>
      </c>
      <c r="DP374" s="161">
        <f>+DJ332</f>
        <v/>
      </c>
      <c r="DQ374" s="161">
        <f>+DK332</f>
        <v/>
      </c>
      <c r="DR374" s="161">
        <f>+DL332</f>
        <v/>
      </c>
      <c r="DS374" s="161">
        <f>+DM332</f>
        <v/>
      </c>
      <c r="DT374" s="161">
        <f>+DN332</f>
        <v/>
      </c>
      <c r="DU374" s="161">
        <f>+DO332</f>
        <v/>
      </c>
      <c r="DV374" s="161">
        <f>+DP332</f>
        <v/>
      </c>
      <c r="DW374" s="161">
        <f>+DQ332</f>
        <v/>
      </c>
      <c r="DX374" s="161">
        <f>+DR332</f>
        <v/>
      </c>
      <c r="DY374" s="161">
        <f>+DS332</f>
        <v/>
      </c>
      <c r="DZ374" s="161">
        <f>+DT332</f>
        <v/>
      </c>
      <c r="EA374" s="161">
        <f>+DU332</f>
        <v/>
      </c>
      <c r="EB374" s="161">
        <f>+DV332</f>
        <v/>
      </c>
      <c r="EC374" s="161">
        <f>+DW332</f>
        <v/>
      </c>
      <c r="ED374" s="161">
        <f>+DX332</f>
        <v/>
      </c>
      <c r="EE374" s="161">
        <f>+DY332</f>
        <v/>
      </c>
      <c r="EF374" s="161">
        <f>+DZ332</f>
        <v/>
      </c>
      <c r="EG374" s="161">
        <f>+EA332</f>
        <v/>
      </c>
      <c r="EH374" s="161">
        <f>+EB332</f>
        <v/>
      </c>
      <c r="EI374" s="161">
        <f>+EC332</f>
        <v/>
      </c>
      <c r="EJ374" s="161">
        <f>+ED332</f>
        <v/>
      </c>
      <c r="EK374" s="161">
        <f>+EE332</f>
        <v/>
      </c>
      <c r="EL374" s="161">
        <f>+EF332</f>
        <v/>
      </c>
      <c r="EM374" s="161">
        <f>+EG332</f>
        <v/>
      </c>
      <c r="EN374" s="161">
        <f>+EH332</f>
        <v/>
      </c>
      <c r="EO374" s="161">
        <f>+EI332</f>
        <v/>
      </c>
      <c r="EP374" s="161">
        <f>+EJ332</f>
        <v/>
      </c>
      <c r="EQ374" s="161">
        <f>+EK332</f>
        <v/>
      </c>
      <c r="ER374" s="161">
        <f>+EL332</f>
        <v/>
      </c>
      <c r="ES374" s="161">
        <f>+EM332</f>
        <v/>
      </c>
      <c r="ET374" s="161">
        <f>+EN332</f>
        <v/>
      </c>
      <c r="EU374" s="161">
        <f>+EO332</f>
        <v/>
      </c>
    </row>
    <row r="375" ht="13.5" customHeight="1" thickBot="1">
      <c r="AL375" s="161">
        <f>+IF(ISERROR(PV(#REF!,#REF!,,#REF!)),0,(PV(#REF!,#REF!,,#REF!)))</f>
        <v/>
      </c>
      <c r="AM375" s="161">
        <f>+IF(ISERROR(PV(#REF!,#REF!,,#REF!)),0,(PV(#REF!,#REF!,,#REF!)))</f>
        <v/>
      </c>
      <c r="DJ375" s="1564" t="n">
        <v>33</v>
      </c>
      <c r="DK375" s="192">
        <f>+DE333</f>
        <v/>
      </c>
      <c r="DL375" s="192">
        <f>+DF333</f>
        <v/>
      </c>
      <c r="DM375" s="192">
        <f>+DG333</f>
        <v/>
      </c>
      <c r="DN375" s="192">
        <f>+DH333</f>
        <v/>
      </c>
      <c r="DO375" s="192">
        <f>+DI333</f>
        <v/>
      </c>
      <c r="DP375" s="192">
        <f>+DJ333</f>
        <v/>
      </c>
      <c r="DQ375" s="192">
        <f>+DK333</f>
        <v/>
      </c>
      <c r="DR375" s="192">
        <f>+DL333</f>
        <v/>
      </c>
      <c r="DS375" s="192">
        <f>+DM333</f>
        <v/>
      </c>
      <c r="DT375" s="192">
        <f>+DN333</f>
        <v/>
      </c>
      <c r="DU375" s="192">
        <f>+DO333</f>
        <v/>
      </c>
      <c r="DV375" s="192">
        <f>+DP333</f>
        <v/>
      </c>
      <c r="DW375" s="192">
        <f>+DQ333</f>
        <v/>
      </c>
      <c r="DX375" s="192">
        <f>+DR333</f>
        <v/>
      </c>
      <c r="DY375" s="192">
        <f>+DS333</f>
        <v/>
      </c>
      <c r="DZ375" s="192">
        <f>+DT333</f>
        <v/>
      </c>
      <c r="EA375" s="192">
        <f>+DU333</f>
        <v/>
      </c>
      <c r="EB375" s="192">
        <f>+DV333</f>
        <v/>
      </c>
      <c r="EC375" s="192">
        <f>+DW333</f>
        <v/>
      </c>
      <c r="ED375" s="192">
        <f>+DX333</f>
        <v/>
      </c>
      <c r="EE375" s="192">
        <f>+DY333</f>
        <v/>
      </c>
      <c r="EF375" s="192">
        <f>+DZ333</f>
        <v/>
      </c>
      <c r="EG375" s="192">
        <f>+EA333</f>
        <v/>
      </c>
      <c r="EH375" s="192">
        <f>+EB333</f>
        <v/>
      </c>
      <c r="EI375" s="192">
        <f>+EC333</f>
        <v/>
      </c>
      <c r="EJ375" s="192">
        <f>+ED333</f>
        <v/>
      </c>
      <c r="EK375" s="192">
        <f>+EE333</f>
        <v/>
      </c>
      <c r="EL375" s="192">
        <f>+EF333</f>
        <v/>
      </c>
      <c r="EM375" s="192">
        <f>+EG333</f>
        <v/>
      </c>
      <c r="EN375" s="192">
        <f>+EH333</f>
        <v/>
      </c>
      <c r="EO375" s="192">
        <f>+EI333</f>
        <v/>
      </c>
      <c r="EP375" s="192">
        <f>+EJ333</f>
        <v/>
      </c>
      <c r="EQ375" s="192">
        <f>+EK333</f>
        <v/>
      </c>
      <c r="ER375" s="192">
        <f>+EL333</f>
        <v/>
      </c>
      <c r="ES375" s="192">
        <f>+EM333</f>
        <v/>
      </c>
      <c r="ET375" s="192">
        <f>+EN333</f>
        <v/>
      </c>
      <c r="EU375" s="192">
        <f>+EO333</f>
        <v/>
      </c>
    </row>
    <row r="376" ht="13.5" customHeight="1" thickTop="1">
      <c r="AL376" s="161">
        <f>+IF(ISERROR(PV(#REF!,#REF!,,#REF!)),0,(PV(#REF!,#REF!,,#REF!)))</f>
        <v/>
      </c>
      <c r="AM376" s="161">
        <f>+IF(ISERROR(PV(#REF!,#REF!,,#REF!)),0,(PV(#REF!,#REF!,,#REF!)))</f>
        <v/>
      </c>
      <c r="DK376" s="161">
        <f>+DE334</f>
        <v/>
      </c>
      <c r="DL376" s="161">
        <f>+DF334</f>
        <v/>
      </c>
      <c r="DM376" s="161">
        <f>+DG334</f>
        <v/>
      </c>
      <c r="DN376" s="161">
        <f>+DH334</f>
        <v/>
      </c>
      <c r="DO376" s="161">
        <f>+DI334</f>
        <v/>
      </c>
      <c r="DP376" s="161">
        <f>+DJ334</f>
        <v/>
      </c>
      <c r="DQ376" s="161">
        <f>+DK334</f>
        <v/>
      </c>
      <c r="DR376" s="161">
        <f>+DL334</f>
        <v/>
      </c>
      <c r="DS376" s="161">
        <f>+DM334</f>
        <v/>
      </c>
      <c r="DT376" s="161">
        <f>+DN334</f>
        <v/>
      </c>
      <c r="DU376" s="161">
        <f>+DO334</f>
        <v/>
      </c>
      <c r="DV376" s="161">
        <f>+DP334</f>
        <v/>
      </c>
      <c r="DW376" s="161">
        <f>+DQ334</f>
        <v/>
      </c>
      <c r="DX376" s="161">
        <f>+DR334</f>
        <v/>
      </c>
      <c r="DY376" s="161">
        <f>+DS334</f>
        <v/>
      </c>
      <c r="DZ376" s="161">
        <f>+DT334</f>
        <v/>
      </c>
      <c r="EA376" s="161">
        <f>+DU334</f>
        <v/>
      </c>
      <c r="EB376" s="161">
        <f>+DV334</f>
        <v/>
      </c>
      <c r="EC376" s="161">
        <f>+DW334</f>
        <v/>
      </c>
      <c r="ED376" s="161">
        <f>+DX334</f>
        <v/>
      </c>
      <c r="EE376" s="161">
        <f>+DY334</f>
        <v/>
      </c>
      <c r="EF376" s="161">
        <f>+DZ334</f>
        <v/>
      </c>
      <c r="EG376" s="161">
        <f>+EA334</f>
        <v/>
      </c>
      <c r="EH376" s="161">
        <f>+EB334</f>
        <v/>
      </c>
      <c r="EI376" s="161">
        <f>+EC334</f>
        <v/>
      </c>
      <c r="EJ376" s="161">
        <f>+ED334</f>
        <v/>
      </c>
      <c r="EK376" s="161">
        <f>+EE334</f>
        <v/>
      </c>
      <c r="EL376" s="161">
        <f>+EF334</f>
        <v/>
      </c>
      <c r="EM376" s="161">
        <f>+EG334</f>
        <v/>
      </c>
      <c r="EN376" s="161">
        <f>+EH334</f>
        <v/>
      </c>
      <c r="EO376" s="161">
        <f>+EI334</f>
        <v/>
      </c>
      <c r="EP376" s="161">
        <f>+EJ334</f>
        <v/>
      </c>
      <c r="EQ376" s="161">
        <f>+EK334</f>
        <v/>
      </c>
      <c r="ER376" s="161">
        <f>+EL334</f>
        <v/>
      </c>
      <c r="ES376" s="161">
        <f>+EM334</f>
        <v/>
      </c>
      <c r="ET376" s="161">
        <f>+EN334</f>
        <v/>
      </c>
      <c r="EU376" s="161">
        <f>+EO334</f>
        <v/>
      </c>
    </row>
    <row r="377">
      <c r="AL377" s="161">
        <f>+IF(ISERROR(PV(#REF!,#REF!,,#REF!)),0,(PV(#REF!,#REF!,,#REF!)))</f>
        <v/>
      </c>
      <c r="AM377" s="161">
        <f>+IF(ISERROR(PV(#REF!,#REF!,,#REF!)),0,(PV(#REF!,#REF!,,#REF!)))</f>
        <v/>
      </c>
      <c r="DL377" s="1564">
        <f>+DF335</f>
        <v/>
      </c>
      <c r="DM377" s="1564">
        <f>+DG335</f>
        <v/>
      </c>
      <c r="DN377" s="1564">
        <f>+DH335</f>
        <v/>
      </c>
      <c r="DO377" s="1564">
        <f>+DI335</f>
        <v/>
      </c>
      <c r="DP377" s="1564">
        <f>+DJ335</f>
        <v/>
      </c>
      <c r="DQ377" s="1564">
        <f>+DK335</f>
        <v/>
      </c>
      <c r="DR377" s="1564">
        <f>+DL335</f>
        <v/>
      </c>
      <c r="DS377" s="1564">
        <f>+DM335</f>
        <v/>
      </c>
      <c r="DT377" s="1564">
        <f>+DN335</f>
        <v/>
      </c>
      <c r="DU377" s="1564">
        <f>+DO335</f>
        <v/>
      </c>
      <c r="DV377" s="1564">
        <f>+DP335</f>
        <v/>
      </c>
      <c r="DW377" s="1564">
        <f>+DQ335</f>
        <v/>
      </c>
      <c r="DX377" s="1564">
        <f>+DR335</f>
        <v/>
      </c>
      <c r="DY377" s="1564">
        <f>+DS335</f>
        <v/>
      </c>
      <c r="DZ377" s="1564">
        <f>+DT335</f>
        <v/>
      </c>
      <c r="EA377" s="1564">
        <f>+DU335</f>
        <v/>
      </c>
      <c r="EB377" s="1564">
        <f>+DV335</f>
        <v/>
      </c>
      <c r="EC377" s="1564">
        <f>+DW335</f>
        <v/>
      </c>
      <c r="ED377" s="1564">
        <f>+DX335</f>
        <v/>
      </c>
      <c r="EE377" s="1564">
        <f>+DY335</f>
        <v/>
      </c>
      <c r="EF377" s="1564">
        <f>+DZ335</f>
        <v/>
      </c>
      <c r="EG377" s="1564">
        <f>+EA335</f>
        <v/>
      </c>
      <c r="EH377" s="1564">
        <f>+EB335</f>
        <v/>
      </c>
      <c r="EI377" s="1564">
        <f>+EC335</f>
        <v/>
      </c>
      <c r="EJ377" s="1564">
        <f>+ED335</f>
        <v/>
      </c>
      <c r="EK377" s="1564">
        <f>+EE335</f>
        <v/>
      </c>
      <c r="EL377" s="1564">
        <f>+EF335</f>
        <v/>
      </c>
      <c r="EM377" s="1564">
        <f>+EG335</f>
        <v/>
      </c>
      <c r="EN377" s="1564">
        <f>+EH335</f>
        <v/>
      </c>
      <c r="EO377" s="1564">
        <f>+EI335</f>
        <v/>
      </c>
      <c r="EP377" s="1564">
        <f>+EJ335</f>
        <v/>
      </c>
      <c r="EQ377" s="1564">
        <f>+EK335</f>
        <v/>
      </c>
      <c r="ER377" s="1564">
        <f>+EL335</f>
        <v/>
      </c>
      <c r="ES377" s="1564">
        <f>+EM335</f>
        <v/>
      </c>
      <c r="ET377" s="1564">
        <f>+EN335</f>
        <v/>
      </c>
      <c r="EU377" s="1564">
        <f>+EO335</f>
        <v/>
      </c>
    </row>
    <row r="378">
      <c r="AL378" s="161">
        <f>+IF(ISERROR(PV(#REF!,#REF!,,#REF!)),0,(PV(#REF!,#REF!,,#REF!)))</f>
        <v/>
      </c>
      <c r="AM378" s="161">
        <f>+IF(ISERROR(PV(#REF!,#REF!,,#REF!)),0,(PV(#REF!,#REF!,,#REF!)))</f>
        <v/>
      </c>
      <c r="DL378" s="161">
        <f>+DF336</f>
        <v/>
      </c>
      <c r="DM378" s="161">
        <f>+DG336</f>
        <v/>
      </c>
      <c r="DN378" s="161">
        <f>+DH336</f>
        <v/>
      </c>
      <c r="DO378" s="161">
        <f>+DI336</f>
        <v/>
      </c>
      <c r="DP378" s="161">
        <f>+DJ336</f>
        <v/>
      </c>
      <c r="DQ378" s="161">
        <f>+DK336</f>
        <v/>
      </c>
      <c r="DR378" s="161">
        <f>+DL336</f>
        <v/>
      </c>
      <c r="DS378" s="161">
        <f>+DM336</f>
        <v/>
      </c>
      <c r="DT378" s="161">
        <f>+DN336</f>
        <v/>
      </c>
      <c r="DU378" s="161">
        <f>+DO336</f>
        <v/>
      </c>
      <c r="DV378" s="161">
        <f>+DP336</f>
        <v/>
      </c>
      <c r="DW378" s="161">
        <f>+DQ336</f>
        <v/>
      </c>
      <c r="DX378" s="161">
        <f>+DR336</f>
        <v/>
      </c>
      <c r="DY378" s="161">
        <f>+DS336</f>
        <v/>
      </c>
      <c r="DZ378" s="161">
        <f>+DT336</f>
        <v/>
      </c>
      <c r="EA378" s="161">
        <f>+DU336</f>
        <v/>
      </c>
      <c r="EB378" s="161">
        <f>+DV336</f>
        <v/>
      </c>
      <c r="EC378" s="161">
        <f>+DW336</f>
        <v/>
      </c>
      <c r="ED378" s="161">
        <f>+DX336</f>
        <v/>
      </c>
      <c r="EE378" s="161">
        <f>+DY336</f>
        <v/>
      </c>
      <c r="EF378" s="161">
        <f>+DZ336</f>
        <v/>
      </c>
      <c r="EG378" s="161">
        <f>+EA336</f>
        <v/>
      </c>
      <c r="EH378" s="161">
        <f>+EB336</f>
        <v/>
      </c>
      <c r="EI378" s="161">
        <f>+EC336</f>
        <v/>
      </c>
      <c r="EJ378" s="161">
        <f>+ED336</f>
        <v/>
      </c>
      <c r="EK378" s="161">
        <f>+EE336</f>
        <v/>
      </c>
      <c r="EL378" s="161">
        <f>+EF336</f>
        <v/>
      </c>
      <c r="EM378" s="161">
        <f>+EG336</f>
        <v/>
      </c>
      <c r="EN378" s="161">
        <f>+EH336</f>
        <v/>
      </c>
      <c r="EO378" s="161">
        <f>+EI336</f>
        <v/>
      </c>
      <c r="EP378" s="161">
        <f>+EJ336</f>
        <v/>
      </c>
      <c r="EQ378" s="161">
        <f>+EK336</f>
        <v/>
      </c>
      <c r="ER378" s="161">
        <f>+EL336</f>
        <v/>
      </c>
      <c r="ES378" s="161">
        <f>+EM336</f>
        <v/>
      </c>
      <c r="ET378" s="161">
        <f>+EN336</f>
        <v/>
      </c>
      <c r="EU378" s="161">
        <f>+EO336</f>
        <v/>
      </c>
      <c r="EV378" s="161">
        <f>+EP336</f>
        <v/>
      </c>
    </row>
    <row r="379">
      <c r="AL379" s="161">
        <f>+IF(ISERROR(PV(#REF!,#REF!,,#REF!)),0,(PV(#REF!,#REF!,,#REF!)))</f>
        <v/>
      </c>
      <c r="AM379" s="161">
        <f>+IF(ISERROR(PV(#REF!,#REF!,,#REF!)),0,(PV(#REF!,#REF!,,#REF!)))</f>
        <v/>
      </c>
      <c r="DL379" s="161">
        <f>+DF337</f>
        <v/>
      </c>
      <c r="DM379" s="161">
        <f>+DG337</f>
        <v/>
      </c>
      <c r="DN379" s="161">
        <f>+DH337</f>
        <v/>
      </c>
      <c r="DO379" s="161">
        <f>+DI337</f>
        <v/>
      </c>
      <c r="DP379" s="161">
        <f>+DJ337</f>
        <v/>
      </c>
      <c r="DQ379" s="161">
        <f>+DK337</f>
        <v/>
      </c>
      <c r="DR379" s="161">
        <f>+DL337</f>
        <v/>
      </c>
      <c r="DS379" s="161">
        <f>+DM337</f>
        <v/>
      </c>
      <c r="DT379" s="161">
        <f>+DN337</f>
        <v/>
      </c>
      <c r="DU379" s="161">
        <f>+DO337</f>
        <v/>
      </c>
      <c r="DV379" s="161">
        <f>+DP337</f>
        <v/>
      </c>
      <c r="DW379" s="161">
        <f>+DQ337</f>
        <v/>
      </c>
      <c r="DX379" s="161">
        <f>+DR337</f>
        <v/>
      </c>
      <c r="DY379" s="161">
        <f>+DS337</f>
        <v/>
      </c>
      <c r="DZ379" s="161">
        <f>+DT337</f>
        <v/>
      </c>
      <c r="EA379" s="161">
        <f>+DU337</f>
        <v/>
      </c>
      <c r="EB379" s="161">
        <f>+DV337</f>
        <v/>
      </c>
      <c r="EC379" s="161">
        <f>+DW337</f>
        <v/>
      </c>
      <c r="ED379" s="161">
        <f>+DX337</f>
        <v/>
      </c>
      <c r="EE379" s="161">
        <f>+DY337</f>
        <v/>
      </c>
      <c r="EF379" s="161">
        <f>+DZ337</f>
        <v/>
      </c>
      <c r="EG379" s="161">
        <f>+EA337</f>
        <v/>
      </c>
      <c r="EH379" s="161">
        <f>+EB337</f>
        <v/>
      </c>
      <c r="EI379" s="161">
        <f>+EC337</f>
        <v/>
      </c>
      <c r="EJ379" s="161">
        <f>+ED337</f>
        <v/>
      </c>
      <c r="EK379" s="161">
        <f>+EE337</f>
        <v/>
      </c>
      <c r="EL379" s="161">
        <f>+EF337</f>
        <v/>
      </c>
      <c r="EM379" s="161">
        <f>+EG337</f>
        <v/>
      </c>
      <c r="EN379" s="161">
        <f>+EH337</f>
        <v/>
      </c>
      <c r="EO379" s="161">
        <f>+EI337</f>
        <v/>
      </c>
      <c r="EP379" s="161">
        <f>+EJ337</f>
        <v/>
      </c>
      <c r="EQ379" s="161">
        <f>+EK337</f>
        <v/>
      </c>
      <c r="ER379" s="161">
        <f>+EL337</f>
        <v/>
      </c>
      <c r="ES379" s="161">
        <f>+EM337</f>
        <v/>
      </c>
      <c r="ET379" s="161">
        <f>+EN337</f>
        <v/>
      </c>
      <c r="EU379" s="161">
        <f>+EO337</f>
        <v/>
      </c>
      <c r="EV379" s="161">
        <f>+EP337</f>
        <v/>
      </c>
    </row>
    <row r="380" ht="13.5" customHeight="1" thickBot="1">
      <c r="AL380" s="161">
        <f>+IF(ISERROR(PV(#REF!,#REF!,,#REF!)),0,(PV(#REF!,#REF!,,#REF!)))</f>
        <v/>
      </c>
      <c r="AM380" s="161">
        <f>+IF(ISERROR(PV(#REF!,#REF!,,#REF!)),0,(PV(#REF!,#REF!,,#REF!)))</f>
        <v/>
      </c>
      <c r="DL380" s="192">
        <f>+DF338</f>
        <v/>
      </c>
      <c r="DM380" s="192">
        <f>+DG338</f>
        <v/>
      </c>
      <c r="DN380" s="192">
        <f>+DH338</f>
        <v/>
      </c>
      <c r="DO380" s="192">
        <f>+DI338</f>
        <v/>
      </c>
      <c r="DP380" s="192">
        <f>+DJ338</f>
        <v/>
      </c>
      <c r="DQ380" s="192">
        <f>+DK338</f>
        <v/>
      </c>
      <c r="DR380" s="192">
        <f>+DL338</f>
        <v/>
      </c>
      <c r="DS380" s="192">
        <f>+DM338</f>
        <v/>
      </c>
      <c r="DT380" s="192">
        <f>+DN338</f>
        <v/>
      </c>
      <c r="DU380" s="192">
        <f>+DO338</f>
        <v/>
      </c>
      <c r="DV380" s="192">
        <f>+DP338</f>
        <v/>
      </c>
      <c r="DW380" s="192">
        <f>+DQ338</f>
        <v/>
      </c>
      <c r="DX380" s="192">
        <f>+DR338</f>
        <v/>
      </c>
      <c r="DY380" s="192">
        <f>+DS338</f>
        <v/>
      </c>
      <c r="DZ380" s="192">
        <f>+DT338</f>
        <v/>
      </c>
      <c r="EA380" s="192">
        <f>+DU338</f>
        <v/>
      </c>
      <c r="EB380" s="192">
        <f>+DV338</f>
        <v/>
      </c>
      <c r="EC380" s="192">
        <f>+DW338</f>
        <v/>
      </c>
      <c r="ED380" s="192">
        <f>+DX338</f>
        <v/>
      </c>
      <c r="EE380" s="192">
        <f>+DY338</f>
        <v/>
      </c>
      <c r="EF380" s="192">
        <f>+DZ338</f>
        <v/>
      </c>
      <c r="EG380" s="192">
        <f>+EA338</f>
        <v/>
      </c>
      <c r="EH380" s="192">
        <f>+EB338</f>
        <v/>
      </c>
      <c r="EI380" s="192">
        <f>+EC338</f>
        <v/>
      </c>
      <c r="EJ380" s="192">
        <f>+ED338</f>
        <v/>
      </c>
      <c r="EK380" s="192">
        <f>+EE338</f>
        <v/>
      </c>
      <c r="EL380" s="192">
        <f>+EF338</f>
        <v/>
      </c>
      <c r="EM380" s="192">
        <f>+EG338</f>
        <v/>
      </c>
      <c r="EN380" s="192">
        <f>+EH338</f>
        <v/>
      </c>
      <c r="EO380" s="192">
        <f>+EI338</f>
        <v/>
      </c>
      <c r="EP380" s="192">
        <f>+EJ338</f>
        <v/>
      </c>
      <c r="EQ380" s="192">
        <f>+EK338</f>
        <v/>
      </c>
      <c r="ER380" s="192">
        <f>+EL338</f>
        <v/>
      </c>
      <c r="ES380" s="192">
        <f>+EM338</f>
        <v/>
      </c>
      <c r="ET380" s="192">
        <f>+EN338</f>
        <v/>
      </c>
      <c r="EU380" s="192">
        <f>+EO338</f>
        <v/>
      </c>
      <c r="EV380" s="192">
        <f>+EP338</f>
        <v/>
      </c>
    </row>
    <row r="381" ht="13.5" customHeight="1" thickTop="1">
      <c r="AL381" s="161">
        <f>+IF(ISERROR(PV(#REF!,#REF!,,#REF!)),0,(PV(#REF!,#REF!,,#REF!)))</f>
        <v/>
      </c>
      <c r="AM381" s="161">
        <f>+IF(ISERROR(PV(#REF!,#REF!,,#REF!)),0,(PV(#REF!,#REF!,,#REF!)))</f>
        <v/>
      </c>
      <c r="DL381" s="161">
        <f>+DF339</f>
        <v/>
      </c>
      <c r="DM381" s="161">
        <f>+DG339</f>
        <v/>
      </c>
      <c r="DN381" s="161">
        <f>+DH339</f>
        <v/>
      </c>
      <c r="DO381" s="161">
        <f>+DI339</f>
        <v/>
      </c>
      <c r="DP381" s="161">
        <f>+DJ339</f>
        <v/>
      </c>
      <c r="DQ381" s="161">
        <f>+DK339</f>
        <v/>
      </c>
      <c r="DR381" s="161">
        <f>+DL339</f>
        <v/>
      </c>
      <c r="DS381" s="161">
        <f>+DM339</f>
        <v/>
      </c>
      <c r="DT381" s="161">
        <f>+DN339</f>
        <v/>
      </c>
      <c r="DU381" s="161">
        <f>+DO339</f>
        <v/>
      </c>
      <c r="DV381" s="161">
        <f>+DP339</f>
        <v/>
      </c>
      <c r="DW381" s="161">
        <f>+DQ339</f>
        <v/>
      </c>
      <c r="DX381" s="161">
        <f>+DR339</f>
        <v/>
      </c>
      <c r="DY381" s="161">
        <f>+DS339</f>
        <v/>
      </c>
      <c r="DZ381" s="161">
        <f>+DT339</f>
        <v/>
      </c>
      <c r="EA381" s="161">
        <f>+DU339</f>
        <v/>
      </c>
      <c r="EB381" s="161">
        <f>+DV339</f>
        <v/>
      </c>
      <c r="EC381" s="161">
        <f>+DW339</f>
        <v/>
      </c>
      <c r="ED381" s="161">
        <f>+DX339</f>
        <v/>
      </c>
      <c r="EE381" s="161">
        <f>+DY339</f>
        <v/>
      </c>
      <c r="EF381" s="161">
        <f>+DZ339</f>
        <v/>
      </c>
      <c r="EG381" s="161">
        <f>+EA339</f>
        <v/>
      </c>
      <c r="EH381" s="161">
        <f>+EB339</f>
        <v/>
      </c>
      <c r="EI381" s="161">
        <f>+EC339</f>
        <v/>
      </c>
      <c r="EJ381" s="161">
        <f>+ED339</f>
        <v/>
      </c>
      <c r="EK381" s="161">
        <f>+EE339</f>
        <v/>
      </c>
      <c r="EL381" s="161">
        <f>+EF339</f>
        <v/>
      </c>
      <c r="EM381" s="161">
        <f>+EG339</f>
        <v/>
      </c>
      <c r="EN381" s="161">
        <f>+EH339</f>
        <v/>
      </c>
      <c r="EO381" s="161">
        <f>+EI339</f>
        <v/>
      </c>
      <c r="EP381" s="161">
        <f>+EJ339</f>
        <v/>
      </c>
      <c r="EQ381" s="161">
        <f>+EK339</f>
        <v/>
      </c>
      <c r="ER381" s="161">
        <f>+EL339</f>
        <v/>
      </c>
      <c r="ES381" s="161">
        <f>+EM339</f>
        <v/>
      </c>
      <c r="ET381" s="161">
        <f>+EN339</f>
        <v/>
      </c>
      <c r="EU381" s="161">
        <f>+EO339</f>
        <v/>
      </c>
      <c r="EV381" s="161">
        <f>+EP339</f>
        <v/>
      </c>
    </row>
    <row r="382" ht="13.5" customHeight="1" thickBot="1">
      <c r="AL382" s="161">
        <f>+IF(ISERROR(PV(#REF!,#REF!,,#REF!)),0,(PV(#REF!,#REF!,,#REF!)))</f>
        <v/>
      </c>
      <c r="AM382" s="161">
        <f>+IF(ISERROR(PV(#REF!,#REF!,,#REF!)),0,(PV(#REF!,#REF!,,#REF!)))</f>
        <v/>
      </c>
      <c r="DK382" s="1564" t="n">
        <v>34</v>
      </c>
      <c r="DL382" s="192">
        <f>+DF340</f>
        <v/>
      </c>
      <c r="DM382" s="192">
        <f>+DG340</f>
        <v/>
      </c>
      <c r="DN382" s="192">
        <f>+DH340</f>
        <v/>
      </c>
      <c r="DO382" s="192">
        <f>+DI340</f>
        <v/>
      </c>
      <c r="DP382" s="192">
        <f>+DJ340</f>
        <v/>
      </c>
      <c r="DQ382" s="192">
        <f>+DK340</f>
        <v/>
      </c>
      <c r="DR382" s="192">
        <f>+DL340</f>
        <v/>
      </c>
      <c r="DS382" s="192">
        <f>+DM340</f>
        <v/>
      </c>
      <c r="DT382" s="192">
        <f>+DN340</f>
        <v/>
      </c>
      <c r="DU382" s="192">
        <f>+DO340</f>
        <v/>
      </c>
      <c r="DV382" s="192">
        <f>+DP340</f>
        <v/>
      </c>
      <c r="DW382" s="192">
        <f>+DQ340</f>
        <v/>
      </c>
      <c r="DX382" s="192">
        <f>+DR340</f>
        <v/>
      </c>
      <c r="DY382" s="192">
        <f>+DS340</f>
        <v/>
      </c>
      <c r="DZ382" s="192">
        <f>+DT340</f>
        <v/>
      </c>
      <c r="EA382" s="192">
        <f>+DU340</f>
        <v/>
      </c>
      <c r="EB382" s="192">
        <f>+DV340</f>
        <v/>
      </c>
      <c r="EC382" s="192">
        <f>+DW340</f>
        <v/>
      </c>
      <c r="ED382" s="192">
        <f>+DX340</f>
        <v/>
      </c>
      <c r="EE382" s="192">
        <f>+DY340</f>
        <v/>
      </c>
      <c r="EF382" s="192">
        <f>+DZ340</f>
        <v/>
      </c>
      <c r="EG382" s="192">
        <f>+EA340</f>
        <v/>
      </c>
      <c r="EH382" s="192">
        <f>+EB340</f>
        <v/>
      </c>
      <c r="EI382" s="192">
        <f>+EC340</f>
        <v/>
      </c>
      <c r="EJ382" s="192">
        <f>+ED340</f>
        <v/>
      </c>
      <c r="EK382" s="192">
        <f>+EE340</f>
        <v/>
      </c>
      <c r="EL382" s="192">
        <f>+EF340</f>
        <v/>
      </c>
      <c r="EM382" s="192">
        <f>+EG340</f>
        <v/>
      </c>
      <c r="EN382" s="192">
        <f>+EH340</f>
        <v/>
      </c>
      <c r="EO382" s="192">
        <f>+EI340</f>
        <v/>
      </c>
      <c r="EP382" s="192">
        <f>+EJ340</f>
        <v/>
      </c>
      <c r="EQ382" s="192">
        <f>+EK340</f>
        <v/>
      </c>
      <c r="ER382" s="192">
        <f>+EL340</f>
        <v/>
      </c>
      <c r="ES382" s="192">
        <f>+EM340</f>
        <v/>
      </c>
      <c r="ET382" s="192">
        <f>+EN340</f>
        <v/>
      </c>
      <c r="EU382" s="192">
        <f>+EO340</f>
        <v/>
      </c>
      <c r="EV382" s="192">
        <f>+EP340</f>
        <v/>
      </c>
    </row>
    <row r="383" ht="13.5" customHeight="1" thickTop="1">
      <c r="AL383" s="161">
        <f>+IF(ISERROR(PV(#REF!,#REF!,,#REF!)),0,(PV(#REF!,#REF!,,#REF!)))</f>
        <v/>
      </c>
      <c r="AM383" s="161">
        <f>+IF(ISERROR(PV(#REF!,#REF!,,#REF!)),0,(PV(#REF!,#REF!,,#REF!)))</f>
        <v/>
      </c>
      <c r="DL383" s="161">
        <f>+DF341</f>
        <v/>
      </c>
      <c r="DM383" s="161">
        <f>+DG341</f>
        <v/>
      </c>
      <c r="DN383" s="161">
        <f>+DH341</f>
        <v/>
      </c>
      <c r="DO383" s="161">
        <f>+DI341</f>
        <v/>
      </c>
      <c r="DP383" s="161">
        <f>+DJ341</f>
        <v/>
      </c>
      <c r="DQ383" s="161">
        <f>+DK341</f>
        <v/>
      </c>
      <c r="DR383" s="161">
        <f>+DL341</f>
        <v/>
      </c>
      <c r="DS383" s="161">
        <f>+DM341</f>
        <v/>
      </c>
      <c r="DT383" s="161">
        <f>+DN341</f>
        <v/>
      </c>
      <c r="DU383" s="161">
        <f>+DO341</f>
        <v/>
      </c>
      <c r="DV383" s="161">
        <f>+DP341</f>
        <v/>
      </c>
      <c r="DW383" s="161">
        <f>+DQ341</f>
        <v/>
      </c>
      <c r="DX383" s="161">
        <f>+DR341</f>
        <v/>
      </c>
      <c r="DY383" s="161">
        <f>+DS341</f>
        <v/>
      </c>
      <c r="DZ383" s="161">
        <f>+DT341</f>
        <v/>
      </c>
      <c r="EA383" s="161">
        <f>+DU341</f>
        <v/>
      </c>
      <c r="EB383" s="161">
        <f>+DV341</f>
        <v/>
      </c>
      <c r="EC383" s="161">
        <f>+DW341</f>
        <v/>
      </c>
      <c r="ED383" s="161">
        <f>+DX341</f>
        <v/>
      </c>
      <c r="EE383" s="161">
        <f>+DY341</f>
        <v/>
      </c>
      <c r="EF383" s="161">
        <f>+DZ341</f>
        <v/>
      </c>
      <c r="EG383" s="161">
        <f>+EA341</f>
        <v/>
      </c>
      <c r="EH383" s="161">
        <f>+EB341</f>
        <v/>
      </c>
      <c r="EI383" s="161">
        <f>+EC341</f>
        <v/>
      </c>
      <c r="EJ383" s="161">
        <f>+ED341</f>
        <v/>
      </c>
      <c r="EK383" s="161">
        <f>+EE341</f>
        <v/>
      </c>
      <c r="EL383" s="161">
        <f>+EF341</f>
        <v/>
      </c>
      <c r="EM383" s="161">
        <f>+EG341</f>
        <v/>
      </c>
      <c r="EN383" s="161">
        <f>+EH341</f>
        <v/>
      </c>
      <c r="EO383" s="161">
        <f>+EI341</f>
        <v/>
      </c>
      <c r="EP383" s="161">
        <f>+EJ341</f>
        <v/>
      </c>
      <c r="EQ383" s="161">
        <f>+EK341</f>
        <v/>
      </c>
      <c r="ER383" s="161">
        <f>+EL341</f>
        <v/>
      </c>
      <c r="ES383" s="161">
        <f>+EM341</f>
        <v/>
      </c>
      <c r="ET383" s="161">
        <f>+EN341</f>
        <v/>
      </c>
      <c r="EU383" s="161">
        <f>+EO341</f>
        <v/>
      </c>
      <c r="EV383" s="161">
        <f>+EP341</f>
        <v/>
      </c>
    </row>
    <row r="384">
      <c r="AL384" s="161">
        <f>+IF(ISERROR(PV(#REF!,#REF!,,#REF!)),0,(PV(#REF!,#REF!,,#REF!)))</f>
        <v/>
      </c>
      <c r="AM384" s="161">
        <f>+IF(ISERROR(PV(#REF!,#REF!,,#REF!)),0,(PV(#REF!,#REF!,,#REF!)))</f>
        <v/>
      </c>
    </row>
    <row r="385">
      <c r="AL385" s="161">
        <f>+IF(ISERROR(PV(#REF!,#REF!,,#REF!)),0,(PV(#REF!,#REF!,,#REF!)))</f>
        <v/>
      </c>
      <c r="AM385" s="161">
        <f>+IF(ISERROR(PV(#REF!,#REF!,,#REF!)),0,(PV(#REF!,#REF!,,#REF!)))</f>
        <v/>
      </c>
      <c r="DM385" s="161">
        <f>+DL378</f>
        <v/>
      </c>
      <c r="DN385" s="178">
        <f>+DM378</f>
        <v/>
      </c>
      <c r="DO385" s="178">
        <f>+DN378</f>
        <v/>
      </c>
      <c r="DP385" s="178">
        <f>+DO378</f>
        <v/>
      </c>
      <c r="DQ385" s="1564">
        <f>+DP378</f>
        <v/>
      </c>
      <c r="DR385" s="1564">
        <f>+DQ378</f>
        <v/>
      </c>
      <c r="DS385" s="1564">
        <f>+DR378</f>
        <v/>
      </c>
      <c r="DT385" s="1564">
        <f>+DS378</f>
        <v/>
      </c>
      <c r="DU385" s="1564">
        <f>+DT378</f>
        <v/>
      </c>
      <c r="DV385" s="1564">
        <f>+DU378</f>
        <v/>
      </c>
      <c r="DW385" s="1564">
        <f>+DV378</f>
        <v/>
      </c>
      <c r="DX385" s="1564">
        <f>+DW378</f>
        <v/>
      </c>
      <c r="DY385" s="1564">
        <f>+DX378</f>
        <v/>
      </c>
      <c r="DZ385" s="1564">
        <f>+DY378</f>
        <v/>
      </c>
      <c r="EA385" s="1564">
        <f>+DZ378</f>
        <v/>
      </c>
      <c r="EB385" s="1564">
        <f>+EA378</f>
        <v/>
      </c>
      <c r="EC385" s="1564">
        <f>+EB378</f>
        <v/>
      </c>
      <c r="ED385" s="1564">
        <f>+EC378</f>
        <v/>
      </c>
      <c r="EE385" s="1564">
        <f>+ED378</f>
        <v/>
      </c>
      <c r="EF385" s="1564">
        <f>+EE378</f>
        <v/>
      </c>
      <c r="EG385" s="1564">
        <f>+EF378</f>
        <v/>
      </c>
      <c r="EH385" s="1564">
        <f>+EG378</f>
        <v/>
      </c>
      <c r="EI385" s="1564">
        <f>+EH378</f>
        <v/>
      </c>
      <c r="EJ385" s="1564">
        <f>+EI378</f>
        <v/>
      </c>
      <c r="EK385" s="1564">
        <f>+EJ378</f>
        <v/>
      </c>
      <c r="EL385" s="1564">
        <f>+EK378</f>
        <v/>
      </c>
      <c r="EM385" s="1564">
        <f>+EL378</f>
        <v/>
      </c>
      <c r="EN385" s="1564">
        <f>+EM378</f>
        <v/>
      </c>
      <c r="EO385" s="1564">
        <f>+EN378</f>
        <v/>
      </c>
      <c r="EP385" s="1564">
        <f>+EO378</f>
        <v/>
      </c>
      <c r="EQ385" s="1564">
        <f>+EP378</f>
        <v/>
      </c>
      <c r="ER385" s="1564">
        <f>+EQ378</f>
        <v/>
      </c>
      <c r="ES385" s="1564">
        <f>+ER378</f>
        <v/>
      </c>
      <c r="ET385" s="1564">
        <f>+ES378</f>
        <v/>
      </c>
      <c r="EU385" s="1564">
        <f>+ET378</f>
        <v/>
      </c>
      <c r="EV385" s="1564">
        <f>+EU378</f>
        <v/>
      </c>
      <c r="EW385" s="1564">
        <f>+EV378</f>
        <v/>
      </c>
    </row>
    <row r="386">
      <c r="AL386" s="161">
        <f>+IF(ISERROR(PV(#REF!,#REF!,,#REF!)),0,(PV(#REF!,#REF!,,#REF!)))</f>
        <v/>
      </c>
      <c r="AM386" s="161">
        <f>+IF(ISERROR(PV(#REF!,#REF!,,#REF!)),0,(PV(#REF!,#REF!,,#REF!)))</f>
        <v/>
      </c>
      <c r="DM386" s="161">
        <f>+DL379</f>
        <v/>
      </c>
      <c r="DN386" s="178">
        <f>+DM379</f>
        <v/>
      </c>
      <c r="DO386" s="178">
        <f>+DN379</f>
        <v/>
      </c>
      <c r="DP386" s="178">
        <f>+DO379</f>
        <v/>
      </c>
      <c r="DQ386" s="1564">
        <f>+DP379</f>
        <v/>
      </c>
      <c r="DR386" s="1564">
        <f>+DQ379</f>
        <v/>
      </c>
      <c r="DS386" s="1564">
        <f>+DR379</f>
        <v/>
      </c>
      <c r="DT386" s="1564">
        <f>+DS379</f>
        <v/>
      </c>
      <c r="DU386" s="1564">
        <f>+DT379</f>
        <v/>
      </c>
      <c r="DV386" s="1564">
        <f>+DU379</f>
        <v/>
      </c>
      <c r="DW386" s="1564">
        <f>+DV379</f>
        <v/>
      </c>
      <c r="DX386" s="1564">
        <f>+DW379</f>
        <v/>
      </c>
      <c r="DY386" s="1564">
        <f>+DX379</f>
        <v/>
      </c>
      <c r="DZ386" s="1564">
        <f>+DY379</f>
        <v/>
      </c>
      <c r="EA386" s="1564">
        <f>+DZ379</f>
        <v/>
      </c>
      <c r="EB386" s="1564">
        <f>+EA379</f>
        <v/>
      </c>
      <c r="EC386" s="1564">
        <f>+EB379</f>
        <v/>
      </c>
      <c r="ED386" s="1564">
        <f>+EC379</f>
        <v/>
      </c>
      <c r="EE386" s="1564">
        <f>+ED379</f>
        <v/>
      </c>
      <c r="EF386" s="1564">
        <f>+EE379</f>
        <v/>
      </c>
      <c r="EG386" s="1564">
        <f>+EF379</f>
        <v/>
      </c>
      <c r="EH386" s="1564">
        <f>+EG379</f>
        <v/>
      </c>
      <c r="EI386" s="1564">
        <f>+EH379</f>
        <v/>
      </c>
      <c r="EJ386" s="1564">
        <f>+EI379</f>
        <v/>
      </c>
      <c r="EK386" s="1564">
        <f>+EJ379</f>
        <v/>
      </c>
      <c r="EL386" s="1564">
        <f>+EK379</f>
        <v/>
      </c>
      <c r="EM386" s="1564">
        <f>+EL379</f>
        <v/>
      </c>
      <c r="EN386" s="1564">
        <f>+EM379</f>
        <v/>
      </c>
      <c r="EO386" s="1564">
        <f>+EN379</f>
        <v/>
      </c>
      <c r="EP386" s="1564">
        <f>+EO379</f>
        <v/>
      </c>
      <c r="EQ386" s="1564">
        <f>+EP379</f>
        <v/>
      </c>
      <c r="ER386" s="1564">
        <f>+EQ379</f>
        <v/>
      </c>
      <c r="ES386" s="1564">
        <f>+ER379</f>
        <v/>
      </c>
      <c r="ET386" s="1564">
        <f>+ES379</f>
        <v/>
      </c>
      <c r="EU386" s="1564">
        <f>+ET379</f>
        <v/>
      </c>
      <c r="EV386" s="1564">
        <f>+EU379</f>
        <v/>
      </c>
      <c r="EW386" s="1564">
        <f>+EV379</f>
        <v/>
      </c>
    </row>
    <row r="387" ht="13.5" customHeight="1" thickBot="1">
      <c r="AL387" s="161">
        <f>+IF(ISERROR(PV(#REF!,#REF!,,#REF!)),0,(PV(#REF!,#REF!,,#REF!)))</f>
        <v/>
      </c>
      <c r="AM387" s="161">
        <f>+IF(ISERROR(PV(#REF!,#REF!,,#REF!)),0,(PV(#REF!,#REF!,,#REF!)))</f>
        <v/>
      </c>
      <c r="DM387" s="192">
        <f>+DL380</f>
        <v/>
      </c>
      <c r="DN387" s="193">
        <f>+DM380</f>
        <v/>
      </c>
      <c r="DO387" s="193">
        <f>+DN380</f>
        <v/>
      </c>
      <c r="DP387" s="193">
        <f>+DO380</f>
        <v/>
      </c>
      <c r="DQ387" s="193">
        <f>+DP380</f>
        <v/>
      </c>
      <c r="DR387" s="193">
        <f>+DQ380</f>
        <v/>
      </c>
      <c r="DS387" s="193">
        <f>+DR380</f>
        <v/>
      </c>
      <c r="DT387" s="193">
        <f>+DS380</f>
        <v/>
      </c>
      <c r="DU387" s="193">
        <f>+DT380</f>
        <v/>
      </c>
      <c r="DV387" s="193">
        <f>+DU380</f>
        <v/>
      </c>
      <c r="DW387" s="193">
        <f>+DV380</f>
        <v/>
      </c>
      <c r="DX387" s="193">
        <f>+DW380</f>
        <v/>
      </c>
      <c r="DY387" s="193">
        <f>+DX380</f>
        <v/>
      </c>
      <c r="DZ387" s="193">
        <f>+DY380</f>
        <v/>
      </c>
      <c r="EA387" s="193">
        <f>+DZ380</f>
        <v/>
      </c>
      <c r="EB387" s="193">
        <f>+EA380</f>
        <v/>
      </c>
      <c r="EC387" s="193">
        <f>+EB380</f>
        <v/>
      </c>
      <c r="ED387" s="193">
        <f>+EC380</f>
        <v/>
      </c>
      <c r="EE387" s="193">
        <f>+ED380</f>
        <v/>
      </c>
      <c r="EF387" s="193">
        <f>+EE380</f>
        <v/>
      </c>
      <c r="EG387" s="193">
        <f>+EF380</f>
        <v/>
      </c>
      <c r="EH387" s="193">
        <f>+EG380</f>
        <v/>
      </c>
      <c r="EI387" s="193">
        <f>+EH380</f>
        <v/>
      </c>
      <c r="EJ387" s="193">
        <f>+EI380</f>
        <v/>
      </c>
      <c r="EK387" s="193">
        <f>+EJ380</f>
        <v/>
      </c>
      <c r="EL387" s="193">
        <f>+EK380</f>
        <v/>
      </c>
      <c r="EM387" s="193">
        <f>+EL380</f>
        <v/>
      </c>
      <c r="EN387" s="193">
        <f>+EM380</f>
        <v/>
      </c>
      <c r="EO387" s="193">
        <f>+EN380</f>
        <v/>
      </c>
      <c r="EP387" s="193">
        <f>+EO380</f>
        <v/>
      </c>
      <c r="EQ387" s="193">
        <f>+EP380</f>
        <v/>
      </c>
      <c r="ER387" s="193">
        <f>+EQ380</f>
        <v/>
      </c>
      <c r="ES387" s="193">
        <f>+ER380</f>
        <v/>
      </c>
      <c r="ET387" s="193">
        <f>+ES380</f>
        <v/>
      </c>
      <c r="EU387" s="193">
        <f>+ET380</f>
        <v/>
      </c>
      <c r="EV387" s="193">
        <f>+EU380</f>
        <v/>
      </c>
      <c r="EW387" s="193">
        <f>+EV380</f>
        <v/>
      </c>
    </row>
    <row r="388" ht="13.5" customHeight="1" thickTop="1">
      <c r="AL388" s="161">
        <f>+IF(ISERROR(PV(#REF!,#REF!,,#REF!)),0,(PV(#REF!,#REF!,,#REF!)))</f>
        <v/>
      </c>
      <c r="AM388" s="161">
        <f>+IF(ISERROR(PV(#REF!,#REF!,,#REF!)),0,(PV(#REF!,#REF!,,#REF!)))</f>
        <v/>
      </c>
      <c r="DM388" s="161">
        <f>+DL381</f>
        <v/>
      </c>
      <c r="DN388" s="178">
        <f>+DM381</f>
        <v/>
      </c>
      <c r="DO388" s="178">
        <f>+DN381</f>
        <v/>
      </c>
      <c r="DP388" s="178">
        <f>+DO381</f>
        <v/>
      </c>
      <c r="DQ388" s="178">
        <f>+DP381</f>
        <v/>
      </c>
      <c r="DR388" s="178">
        <f>+DQ381</f>
        <v/>
      </c>
      <c r="DS388" s="178">
        <f>+DR381</f>
        <v/>
      </c>
      <c r="DT388" s="178">
        <f>+DS381</f>
        <v/>
      </c>
      <c r="DU388" s="178">
        <f>+DT381</f>
        <v/>
      </c>
      <c r="DV388" s="178">
        <f>+DU381</f>
        <v/>
      </c>
      <c r="DW388" s="178">
        <f>+DV381</f>
        <v/>
      </c>
      <c r="DX388" s="178">
        <f>+DW381</f>
        <v/>
      </c>
      <c r="DY388" s="178">
        <f>+DX381</f>
        <v/>
      </c>
      <c r="DZ388" s="178">
        <f>+DY381</f>
        <v/>
      </c>
      <c r="EA388" s="178">
        <f>+DZ381</f>
        <v/>
      </c>
      <c r="EB388" s="178">
        <f>+EA381</f>
        <v/>
      </c>
      <c r="EC388" s="178">
        <f>+EB381</f>
        <v/>
      </c>
      <c r="ED388" s="178">
        <f>+EC381</f>
        <v/>
      </c>
      <c r="EE388" s="178">
        <f>+ED381</f>
        <v/>
      </c>
      <c r="EF388" s="178">
        <f>+EE381</f>
        <v/>
      </c>
      <c r="EG388" s="178">
        <f>+EF381</f>
        <v/>
      </c>
      <c r="EH388" s="178">
        <f>+EG381</f>
        <v/>
      </c>
      <c r="EI388" s="178">
        <f>+EH381</f>
        <v/>
      </c>
      <c r="EJ388" s="178">
        <f>+EI381</f>
        <v/>
      </c>
      <c r="EK388" s="178">
        <f>+EJ381</f>
        <v/>
      </c>
      <c r="EL388" s="178">
        <f>+EK381</f>
        <v/>
      </c>
      <c r="EM388" s="178">
        <f>+EL381</f>
        <v/>
      </c>
      <c r="EN388" s="178">
        <f>+EM381</f>
        <v/>
      </c>
      <c r="EO388" s="178">
        <f>+EN381</f>
        <v/>
      </c>
      <c r="EP388" s="178">
        <f>+EO381</f>
        <v/>
      </c>
      <c r="EQ388" s="178">
        <f>+EP381</f>
        <v/>
      </c>
      <c r="ER388" s="178">
        <f>+EQ381</f>
        <v/>
      </c>
      <c r="ES388" s="178">
        <f>+ER381</f>
        <v/>
      </c>
      <c r="ET388" s="178">
        <f>+ES381</f>
        <v/>
      </c>
      <c r="EU388" s="178">
        <f>+ET381</f>
        <v/>
      </c>
      <c r="EV388" s="178">
        <f>+EU381</f>
        <v/>
      </c>
      <c r="EW388" s="178">
        <f>+EV381</f>
        <v/>
      </c>
    </row>
    <row r="389" ht="13.5" customHeight="1" thickBot="1">
      <c r="AL389" s="161">
        <f>+IF(ISERROR(PV(#REF!,#REF!,,#REF!)),0,(PV(#REF!,#REF!,,#REF!)))</f>
        <v/>
      </c>
      <c r="AM389" s="161">
        <f>+IF(ISERROR(PV(#REF!,#REF!,,#REF!)),0,(PV(#REF!,#REF!,,#REF!)))</f>
        <v/>
      </c>
      <c r="DL389" s="1564" t="n">
        <v>35</v>
      </c>
      <c r="DM389" s="192">
        <f>+DL382</f>
        <v/>
      </c>
      <c r="DN389" s="193">
        <f>+DM382</f>
        <v/>
      </c>
      <c r="DO389" s="193">
        <f>+DN382</f>
        <v/>
      </c>
      <c r="DP389" s="193">
        <f>+DO382</f>
        <v/>
      </c>
      <c r="DQ389" s="193">
        <f>+DP382</f>
        <v/>
      </c>
      <c r="DR389" s="193">
        <f>+DQ382</f>
        <v/>
      </c>
      <c r="DS389" s="193">
        <f>+DR382</f>
        <v/>
      </c>
      <c r="DT389" s="193">
        <f>+DS382</f>
        <v/>
      </c>
      <c r="DU389" s="193">
        <f>+DT382</f>
        <v/>
      </c>
      <c r="DV389" s="193">
        <f>+DU382</f>
        <v/>
      </c>
      <c r="DW389" s="193">
        <f>+DV382</f>
        <v/>
      </c>
      <c r="DX389" s="193">
        <f>+DW382</f>
        <v/>
      </c>
      <c r="DY389" s="193">
        <f>+DX382</f>
        <v/>
      </c>
      <c r="DZ389" s="193">
        <f>+DY382</f>
        <v/>
      </c>
      <c r="EA389" s="193">
        <f>+DZ382</f>
        <v/>
      </c>
      <c r="EB389" s="193">
        <f>+EA382</f>
        <v/>
      </c>
      <c r="EC389" s="193">
        <f>+EB382</f>
        <v/>
      </c>
      <c r="ED389" s="193">
        <f>+EC382</f>
        <v/>
      </c>
      <c r="EE389" s="193">
        <f>+ED382</f>
        <v/>
      </c>
      <c r="EF389" s="193">
        <f>+EE382</f>
        <v/>
      </c>
      <c r="EG389" s="193">
        <f>+EF382</f>
        <v/>
      </c>
      <c r="EH389" s="193">
        <f>+EG382</f>
        <v/>
      </c>
      <c r="EI389" s="193">
        <f>+EH382</f>
        <v/>
      </c>
      <c r="EJ389" s="193">
        <f>+EI382</f>
        <v/>
      </c>
      <c r="EK389" s="193">
        <f>+EJ382</f>
        <v/>
      </c>
      <c r="EL389" s="193">
        <f>+EK382</f>
        <v/>
      </c>
      <c r="EM389" s="193">
        <f>+EL382</f>
        <v/>
      </c>
      <c r="EN389" s="193">
        <f>+EM382</f>
        <v/>
      </c>
      <c r="EO389" s="193">
        <f>+EN382</f>
        <v/>
      </c>
      <c r="EP389" s="193">
        <f>+EO382</f>
        <v/>
      </c>
      <c r="EQ389" s="193">
        <f>+EP382</f>
        <v/>
      </c>
      <c r="ER389" s="193">
        <f>+EQ382</f>
        <v/>
      </c>
      <c r="ES389" s="193">
        <f>+ER382</f>
        <v/>
      </c>
      <c r="ET389" s="193">
        <f>+ES382</f>
        <v/>
      </c>
      <c r="EU389" s="193">
        <f>+ET382</f>
        <v/>
      </c>
      <c r="EV389" s="193">
        <f>+EU382</f>
        <v/>
      </c>
      <c r="EW389" s="193">
        <f>+EV382</f>
        <v/>
      </c>
    </row>
    <row r="390" ht="13.5" customHeight="1" thickTop="1">
      <c r="AL390" s="161">
        <f>+IF(ISERROR(PV(#REF!,#REF!,,#REF!)),0,(PV(#REF!,#REF!,,#REF!)))</f>
        <v/>
      </c>
      <c r="AM390" s="161">
        <f>+IF(ISERROR(PV(#REF!,#REF!,,#REF!)),0,(PV(#REF!,#REF!,,#REF!)))</f>
        <v/>
      </c>
      <c r="DM390" s="161">
        <f>+DL383</f>
        <v/>
      </c>
      <c r="DN390" s="178">
        <f>+DM383</f>
        <v/>
      </c>
      <c r="DO390" s="178">
        <f>+DN383</f>
        <v/>
      </c>
      <c r="DP390" s="178">
        <f>+DO383</f>
        <v/>
      </c>
      <c r="DQ390" s="178">
        <f>+DP383</f>
        <v/>
      </c>
      <c r="DR390" s="178">
        <f>+DQ383</f>
        <v/>
      </c>
      <c r="DS390" s="178">
        <f>+DR383</f>
        <v/>
      </c>
      <c r="DT390" s="178">
        <f>+DS383</f>
        <v/>
      </c>
      <c r="DU390" s="178">
        <f>+DT383</f>
        <v/>
      </c>
      <c r="DV390" s="178">
        <f>+DU383</f>
        <v/>
      </c>
      <c r="DW390" s="178">
        <f>+DV383</f>
        <v/>
      </c>
      <c r="DX390" s="178">
        <f>+DW383</f>
        <v/>
      </c>
      <c r="DY390" s="178">
        <f>+DX383</f>
        <v/>
      </c>
      <c r="DZ390" s="178">
        <f>+DY383</f>
        <v/>
      </c>
      <c r="EA390" s="178">
        <f>+DZ383</f>
        <v/>
      </c>
      <c r="EB390" s="178">
        <f>+EA383</f>
        <v/>
      </c>
      <c r="EC390" s="178">
        <f>+EB383</f>
        <v/>
      </c>
      <c r="ED390" s="178">
        <f>+EC383</f>
        <v/>
      </c>
      <c r="EE390" s="178">
        <f>+ED383</f>
        <v/>
      </c>
      <c r="EF390" s="178">
        <f>+EE383</f>
        <v/>
      </c>
      <c r="EG390" s="178">
        <f>+EF383</f>
        <v/>
      </c>
      <c r="EH390" s="178">
        <f>+EG383</f>
        <v/>
      </c>
      <c r="EI390" s="178">
        <f>+EH383</f>
        <v/>
      </c>
      <c r="EJ390" s="178">
        <f>+EI383</f>
        <v/>
      </c>
      <c r="EK390" s="178">
        <f>+EJ383</f>
        <v/>
      </c>
      <c r="EL390" s="178">
        <f>+EK383</f>
        <v/>
      </c>
      <c r="EM390" s="178">
        <f>+EL383</f>
        <v/>
      </c>
      <c r="EN390" s="178">
        <f>+EM383</f>
        <v/>
      </c>
      <c r="EO390" s="178">
        <f>+EN383</f>
        <v/>
      </c>
      <c r="EP390" s="178">
        <f>+EO383</f>
        <v/>
      </c>
      <c r="EQ390" s="178">
        <f>+EP383</f>
        <v/>
      </c>
      <c r="ER390" s="178">
        <f>+EQ383</f>
        <v/>
      </c>
      <c r="ES390" s="178">
        <f>+ER383</f>
        <v/>
      </c>
      <c r="ET390" s="178">
        <f>+ES383</f>
        <v/>
      </c>
      <c r="EU390" s="178">
        <f>+ET383</f>
        <v/>
      </c>
      <c r="EV390" s="178">
        <f>+EU383</f>
        <v/>
      </c>
      <c r="EW390" s="178">
        <f>+EV383</f>
        <v/>
      </c>
      <c r="EX390" s="216" t="n"/>
      <c r="EY390" s="216" t="n"/>
      <c r="EZ390" s="216" t="n"/>
      <c r="FA390" s="216" t="n"/>
      <c r="FB390" s="216" t="n"/>
      <c r="FC390" s="216" t="n"/>
      <c r="FD390" s="216" t="n"/>
      <c r="FE390" s="216" t="n"/>
      <c r="FF390" s="216" t="n"/>
      <c r="FG390" s="216" t="n"/>
    </row>
    <row r="391">
      <c r="AL391" s="161">
        <f>+IF(ISERROR(PV(#REF!,#REF!,,#REF!)),0,(PV(#REF!,#REF!,,#REF!)))</f>
        <v/>
      </c>
      <c r="AM391" s="161">
        <f>+IF(ISERROR(PV(#REF!,#REF!,,#REF!)),0,(PV(#REF!,#REF!,,#REF!)))</f>
        <v/>
      </c>
      <c r="DN391" s="1564">
        <f>+DN383+DN390</f>
        <v/>
      </c>
      <c r="DO391" s="1564">
        <f>+DO383+DO390</f>
        <v/>
      </c>
      <c r="EX391" s="216" t="n"/>
      <c r="EY391" s="216" t="n"/>
      <c r="EZ391" s="216" t="n"/>
      <c r="FA391" s="216" t="n"/>
      <c r="FB391" s="216" t="n"/>
      <c r="FC391" s="216" t="n"/>
      <c r="FD391" s="216" t="n"/>
      <c r="FE391" s="216" t="n"/>
      <c r="FF391" s="216" t="n"/>
      <c r="FG391" s="216" t="n"/>
    </row>
    <row r="392">
      <c r="AL392" s="161">
        <f>+IF(ISERROR(PV(#REF!,#REF!,,#REF!)),0,(PV(#REF!,#REF!,,#REF!)))</f>
        <v/>
      </c>
      <c r="AM392" s="161">
        <f>+IF(ISERROR(PV(#REF!,#REF!,,#REF!)),0,(PV(#REF!,#REF!,,#REF!)))</f>
        <v/>
      </c>
      <c r="DN392" s="161">
        <f>+DM385</f>
        <v/>
      </c>
      <c r="DO392" s="161">
        <f>+DN385</f>
        <v/>
      </c>
      <c r="DP392" s="161">
        <f>+DO385</f>
        <v/>
      </c>
      <c r="DQ392" s="161">
        <f>+DP385</f>
        <v/>
      </c>
      <c r="DR392" s="161">
        <f>+DQ385</f>
        <v/>
      </c>
      <c r="DS392" s="161">
        <f>+DR385</f>
        <v/>
      </c>
      <c r="DT392" s="161">
        <f>+DS385</f>
        <v/>
      </c>
      <c r="DU392" s="161">
        <f>+DT385</f>
        <v/>
      </c>
      <c r="DV392" s="161">
        <f>+DU385</f>
        <v/>
      </c>
      <c r="DW392" s="161">
        <f>+DV385</f>
        <v/>
      </c>
      <c r="DX392" s="161">
        <f>+DW385</f>
        <v/>
      </c>
      <c r="DY392" s="161">
        <f>+DX385</f>
        <v/>
      </c>
      <c r="DZ392" s="161">
        <f>+DY385</f>
        <v/>
      </c>
      <c r="EA392" s="161">
        <f>+DZ385</f>
        <v/>
      </c>
      <c r="EB392" s="161">
        <f>+EA385</f>
        <v/>
      </c>
      <c r="EC392" s="161">
        <f>+EB385</f>
        <v/>
      </c>
      <c r="ED392" s="161">
        <f>+EC385</f>
        <v/>
      </c>
      <c r="EE392" s="161">
        <f>+ED385</f>
        <v/>
      </c>
      <c r="EF392" s="161">
        <f>+EE385</f>
        <v/>
      </c>
      <c r="EG392" s="161">
        <f>+EF385</f>
        <v/>
      </c>
      <c r="EH392" s="161">
        <f>+EG385</f>
        <v/>
      </c>
      <c r="EI392" s="161">
        <f>+EH385</f>
        <v/>
      </c>
      <c r="EJ392" s="161">
        <f>+EI385</f>
        <v/>
      </c>
      <c r="EK392" s="161">
        <f>+EJ385</f>
        <v/>
      </c>
      <c r="EL392" s="161">
        <f>+EK385</f>
        <v/>
      </c>
      <c r="EM392" s="161">
        <f>+EL385</f>
        <v/>
      </c>
      <c r="EN392" s="161">
        <f>+EM385</f>
        <v/>
      </c>
      <c r="EO392" s="161">
        <f>+EN385</f>
        <v/>
      </c>
      <c r="EP392" s="161">
        <f>+EO385</f>
        <v/>
      </c>
      <c r="EQ392" s="161">
        <f>+EP385</f>
        <v/>
      </c>
      <c r="ER392" s="161">
        <f>+EQ385</f>
        <v/>
      </c>
      <c r="ES392" s="161">
        <f>+ER385</f>
        <v/>
      </c>
      <c r="ET392" s="161">
        <f>+ES385</f>
        <v/>
      </c>
      <c r="EU392" s="161">
        <f>+ET385</f>
        <v/>
      </c>
      <c r="EV392" s="161">
        <f>+EU385</f>
        <v/>
      </c>
      <c r="EW392" s="161">
        <f>+EV385</f>
        <v/>
      </c>
      <c r="EX392" s="161">
        <f>+EW385</f>
        <v/>
      </c>
    </row>
    <row r="393">
      <c r="AL393" s="161">
        <f>+IF(ISERROR(PV(#REF!,#REF!,,#REF!)),0,(PV(#REF!,#REF!,,#REF!)))</f>
        <v/>
      </c>
      <c r="AM393" s="161">
        <f>+IF(ISERROR(PV(#REF!,#REF!,,#REF!)),0,(PV(#REF!,#REF!,,#REF!)))</f>
        <v/>
      </c>
      <c r="DN393" s="161">
        <f>+DM386</f>
        <v/>
      </c>
      <c r="DO393" s="161">
        <f>+DN386</f>
        <v/>
      </c>
      <c r="DP393" s="161">
        <f>+DO386</f>
        <v/>
      </c>
      <c r="DQ393" s="161">
        <f>+DP386</f>
        <v/>
      </c>
      <c r="DR393" s="161">
        <f>+DQ386</f>
        <v/>
      </c>
      <c r="DS393" s="161">
        <f>+DR386</f>
        <v/>
      </c>
      <c r="DT393" s="161">
        <f>+DS386</f>
        <v/>
      </c>
      <c r="DU393" s="161">
        <f>+DT386</f>
        <v/>
      </c>
      <c r="DV393" s="161">
        <f>+DU386</f>
        <v/>
      </c>
      <c r="DW393" s="161">
        <f>+DV386</f>
        <v/>
      </c>
      <c r="DX393" s="161">
        <f>+DW386</f>
        <v/>
      </c>
      <c r="DY393" s="161">
        <f>+DX386</f>
        <v/>
      </c>
      <c r="DZ393" s="161">
        <f>+DY386</f>
        <v/>
      </c>
      <c r="EA393" s="161">
        <f>+DZ386</f>
        <v/>
      </c>
      <c r="EB393" s="161">
        <f>+EA386</f>
        <v/>
      </c>
      <c r="EC393" s="161">
        <f>+EB386</f>
        <v/>
      </c>
      <c r="ED393" s="161">
        <f>+EC386</f>
        <v/>
      </c>
      <c r="EE393" s="161">
        <f>+ED386</f>
        <v/>
      </c>
      <c r="EF393" s="161">
        <f>+EE386</f>
        <v/>
      </c>
      <c r="EG393" s="161">
        <f>+EF386</f>
        <v/>
      </c>
      <c r="EH393" s="161">
        <f>+EG386</f>
        <v/>
      </c>
      <c r="EI393" s="161">
        <f>+EH386</f>
        <v/>
      </c>
      <c r="EJ393" s="161">
        <f>+EI386</f>
        <v/>
      </c>
      <c r="EK393" s="161">
        <f>+EJ386</f>
        <v/>
      </c>
      <c r="EL393" s="161">
        <f>+EK386</f>
        <v/>
      </c>
      <c r="EM393" s="161">
        <f>+EL386</f>
        <v/>
      </c>
      <c r="EN393" s="161">
        <f>+EM386</f>
        <v/>
      </c>
      <c r="EO393" s="161">
        <f>+EN386</f>
        <v/>
      </c>
      <c r="EP393" s="161">
        <f>+EO386</f>
        <v/>
      </c>
      <c r="EQ393" s="161">
        <f>+EP386</f>
        <v/>
      </c>
      <c r="ER393" s="161">
        <f>+EQ386</f>
        <v/>
      </c>
      <c r="ES393" s="161">
        <f>+ER386</f>
        <v/>
      </c>
      <c r="ET393" s="161">
        <f>+ES386</f>
        <v/>
      </c>
      <c r="EU393" s="161">
        <f>+ET386</f>
        <v/>
      </c>
      <c r="EV393" s="161">
        <f>+EU386</f>
        <v/>
      </c>
      <c r="EW393" s="161">
        <f>+EV386</f>
        <v/>
      </c>
      <c r="EX393" s="161">
        <f>+EW386</f>
        <v/>
      </c>
    </row>
    <row r="394" ht="13.5" customHeight="1" thickBot="1">
      <c r="AL394" s="161">
        <f>+IF(ISERROR(PV(#REF!,#REF!,,#REF!)),0,(PV(#REF!,#REF!,,#REF!)))</f>
        <v/>
      </c>
      <c r="AM394" s="161">
        <f>+IF(ISERROR(PV(#REF!,#REF!,,#REF!)),0,(PV(#REF!,#REF!,,#REF!)))</f>
        <v/>
      </c>
      <c r="DN394" s="192">
        <f>+DM387</f>
        <v/>
      </c>
      <c r="DO394" s="192">
        <f>+DN387</f>
        <v/>
      </c>
      <c r="DP394" s="192">
        <f>+DO387</f>
        <v/>
      </c>
      <c r="DQ394" s="192">
        <f>+DP387</f>
        <v/>
      </c>
      <c r="DR394" s="192">
        <f>+DQ387</f>
        <v/>
      </c>
      <c r="DS394" s="192">
        <f>+DR387</f>
        <v/>
      </c>
      <c r="DT394" s="192">
        <f>+DS387</f>
        <v/>
      </c>
      <c r="DU394" s="192">
        <f>+DT387</f>
        <v/>
      </c>
      <c r="DV394" s="192">
        <f>+DU387</f>
        <v/>
      </c>
      <c r="DW394" s="192">
        <f>+DV387</f>
        <v/>
      </c>
      <c r="DX394" s="192">
        <f>+DW387</f>
        <v/>
      </c>
      <c r="DY394" s="192">
        <f>+DX387</f>
        <v/>
      </c>
      <c r="DZ394" s="192">
        <f>+DY387</f>
        <v/>
      </c>
      <c r="EA394" s="192">
        <f>+DZ387</f>
        <v/>
      </c>
      <c r="EB394" s="192">
        <f>+EA387</f>
        <v/>
      </c>
      <c r="EC394" s="192">
        <f>+EB387</f>
        <v/>
      </c>
      <c r="ED394" s="192">
        <f>+EC387</f>
        <v/>
      </c>
      <c r="EE394" s="192">
        <f>+ED387</f>
        <v/>
      </c>
      <c r="EF394" s="192">
        <f>+EE387</f>
        <v/>
      </c>
      <c r="EG394" s="192">
        <f>+EF387</f>
        <v/>
      </c>
      <c r="EH394" s="192">
        <f>+EG387</f>
        <v/>
      </c>
      <c r="EI394" s="192">
        <f>+EH387</f>
        <v/>
      </c>
      <c r="EJ394" s="192">
        <f>+EI387</f>
        <v/>
      </c>
      <c r="EK394" s="192">
        <f>+EJ387</f>
        <v/>
      </c>
      <c r="EL394" s="192">
        <f>+EK387</f>
        <v/>
      </c>
      <c r="EM394" s="192">
        <f>+EL387</f>
        <v/>
      </c>
      <c r="EN394" s="192">
        <f>+EM387</f>
        <v/>
      </c>
      <c r="EO394" s="192">
        <f>+EN387</f>
        <v/>
      </c>
      <c r="EP394" s="192">
        <f>+EO387</f>
        <v/>
      </c>
      <c r="EQ394" s="192">
        <f>+EP387</f>
        <v/>
      </c>
      <c r="ER394" s="192">
        <f>+EQ387</f>
        <v/>
      </c>
      <c r="ES394" s="192">
        <f>+ER387</f>
        <v/>
      </c>
      <c r="ET394" s="192">
        <f>+ES387</f>
        <v/>
      </c>
      <c r="EU394" s="192">
        <f>+ET387</f>
        <v/>
      </c>
      <c r="EV394" s="192">
        <f>+EU387</f>
        <v/>
      </c>
      <c r="EW394" s="192">
        <f>+EV387</f>
        <v/>
      </c>
      <c r="EX394" s="192">
        <f>+EW387</f>
        <v/>
      </c>
    </row>
    <row r="395" ht="13.5" customHeight="1" thickTop="1">
      <c r="AL395" s="161">
        <f>+IF(ISERROR(PV(#REF!,#REF!,,#REF!)),0,(PV(#REF!,#REF!,,#REF!)))</f>
        <v/>
      </c>
      <c r="AM395" s="161">
        <f>+IF(ISERROR(PV(#REF!,#REF!,,#REF!)),0,(PV(#REF!,#REF!,,#REF!)))</f>
        <v/>
      </c>
      <c r="DN395" s="161">
        <f>+DM388</f>
        <v/>
      </c>
      <c r="DO395" s="161">
        <f>+DN388</f>
        <v/>
      </c>
      <c r="DP395" s="161">
        <f>+DO388</f>
        <v/>
      </c>
      <c r="DQ395" s="161">
        <f>+DP388</f>
        <v/>
      </c>
      <c r="DR395" s="161">
        <f>+DQ388</f>
        <v/>
      </c>
      <c r="DS395" s="161">
        <f>+DR388</f>
        <v/>
      </c>
      <c r="DT395" s="161">
        <f>+DS388</f>
        <v/>
      </c>
      <c r="DU395" s="161">
        <f>+DT388</f>
        <v/>
      </c>
      <c r="DV395" s="161">
        <f>+DU388</f>
        <v/>
      </c>
      <c r="DW395" s="161">
        <f>+DV388</f>
        <v/>
      </c>
      <c r="DX395" s="161">
        <f>+DW388</f>
        <v/>
      </c>
      <c r="DY395" s="161">
        <f>+DX388</f>
        <v/>
      </c>
      <c r="DZ395" s="161">
        <f>+DY388</f>
        <v/>
      </c>
      <c r="EA395" s="161">
        <f>+DZ388</f>
        <v/>
      </c>
      <c r="EB395" s="161">
        <f>+EA388</f>
        <v/>
      </c>
      <c r="EC395" s="161">
        <f>+EB388</f>
        <v/>
      </c>
      <c r="ED395" s="161">
        <f>+EC388</f>
        <v/>
      </c>
      <c r="EE395" s="161">
        <f>+ED388</f>
        <v/>
      </c>
      <c r="EF395" s="161">
        <f>+EE388</f>
        <v/>
      </c>
      <c r="EG395" s="161">
        <f>+EF388</f>
        <v/>
      </c>
      <c r="EH395" s="161">
        <f>+EG388</f>
        <v/>
      </c>
      <c r="EI395" s="161">
        <f>+EH388</f>
        <v/>
      </c>
      <c r="EJ395" s="161">
        <f>+EI388</f>
        <v/>
      </c>
      <c r="EK395" s="161">
        <f>+EJ388</f>
        <v/>
      </c>
      <c r="EL395" s="161">
        <f>+EK388</f>
        <v/>
      </c>
      <c r="EM395" s="161">
        <f>+EL388</f>
        <v/>
      </c>
      <c r="EN395" s="161">
        <f>+EM388</f>
        <v/>
      </c>
      <c r="EO395" s="161">
        <f>+EN388</f>
        <v/>
      </c>
      <c r="EP395" s="161">
        <f>+EO388</f>
        <v/>
      </c>
      <c r="EQ395" s="161">
        <f>+EP388</f>
        <v/>
      </c>
      <c r="ER395" s="161">
        <f>+EQ388</f>
        <v/>
      </c>
      <c r="ES395" s="161">
        <f>+ER388</f>
        <v/>
      </c>
      <c r="ET395" s="161">
        <f>+ES388</f>
        <v/>
      </c>
      <c r="EU395" s="161">
        <f>+ET388</f>
        <v/>
      </c>
      <c r="EV395" s="161">
        <f>+EU388</f>
        <v/>
      </c>
      <c r="EW395" s="161">
        <f>+EV388</f>
        <v/>
      </c>
      <c r="EX395" s="161">
        <f>+EW388</f>
        <v/>
      </c>
    </row>
    <row r="396" ht="13.5" customHeight="1" thickBot="1">
      <c r="AL396" s="161">
        <f>+IF(ISERROR(PV(#REF!,#REF!,,#REF!)),0,(PV(#REF!,#REF!,,#REF!)))</f>
        <v/>
      </c>
      <c r="AM396" s="161">
        <f>+IF(ISERROR(PV(#REF!,#REF!,,#REF!)),0,(PV(#REF!,#REF!,,#REF!)))</f>
        <v/>
      </c>
      <c r="DM396" s="1564" t="n">
        <v>36</v>
      </c>
      <c r="DN396" s="192">
        <f>+DM389</f>
        <v/>
      </c>
      <c r="DO396" s="192">
        <f>+DN389</f>
        <v/>
      </c>
      <c r="DP396" s="192">
        <f>+DO389</f>
        <v/>
      </c>
      <c r="DQ396" s="192">
        <f>+DP389</f>
        <v/>
      </c>
      <c r="DR396" s="192">
        <f>+DQ389</f>
        <v/>
      </c>
      <c r="DS396" s="192">
        <f>+DR389</f>
        <v/>
      </c>
      <c r="DT396" s="192">
        <f>+DS389</f>
        <v/>
      </c>
      <c r="DU396" s="192">
        <f>+DT389</f>
        <v/>
      </c>
      <c r="DV396" s="192">
        <f>+DU389</f>
        <v/>
      </c>
      <c r="DW396" s="192">
        <f>+DV389</f>
        <v/>
      </c>
      <c r="DX396" s="192">
        <f>+DW389</f>
        <v/>
      </c>
      <c r="DY396" s="192">
        <f>+DX389</f>
        <v/>
      </c>
      <c r="DZ396" s="192">
        <f>+DY389</f>
        <v/>
      </c>
      <c r="EA396" s="192">
        <f>+DZ389</f>
        <v/>
      </c>
      <c r="EB396" s="192">
        <f>+EA389</f>
        <v/>
      </c>
      <c r="EC396" s="192">
        <f>+EB389</f>
        <v/>
      </c>
      <c r="ED396" s="192">
        <f>+EC389</f>
        <v/>
      </c>
      <c r="EE396" s="192">
        <f>+ED389</f>
        <v/>
      </c>
      <c r="EF396" s="192">
        <f>+EE389</f>
        <v/>
      </c>
      <c r="EG396" s="192">
        <f>+EF389</f>
        <v/>
      </c>
      <c r="EH396" s="192">
        <f>+EG389</f>
        <v/>
      </c>
      <c r="EI396" s="192">
        <f>+EH389</f>
        <v/>
      </c>
      <c r="EJ396" s="192">
        <f>+EI389</f>
        <v/>
      </c>
      <c r="EK396" s="192">
        <f>+EJ389</f>
        <v/>
      </c>
      <c r="EL396" s="192">
        <f>+EK389</f>
        <v/>
      </c>
      <c r="EM396" s="192">
        <f>+EL389</f>
        <v/>
      </c>
      <c r="EN396" s="192">
        <f>+EM389</f>
        <v/>
      </c>
      <c r="EO396" s="192">
        <f>+EN389</f>
        <v/>
      </c>
      <c r="EP396" s="192">
        <f>+EO389</f>
        <v/>
      </c>
      <c r="EQ396" s="192">
        <f>+EP389</f>
        <v/>
      </c>
      <c r="ER396" s="192">
        <f>+EQ389</f>
        <v/>
      </c>
      <c r="ES396" s="192">
        <f>+ER389</f>
        <v/>
      </c>
      <c r="ET396" s="192">
        <f>+ES389</f>
        <v/>
      </c>
      <c r="EU396" s="192">
        <f>+ET389</f>
        <v/>
      </c>
      <c r="EV396" s="192">
        <f>+EU389</f>
        <v/>
      </c>
      <c r="EW396" s="192">
        <f>+EV389</f>
        <v/>
      </c>
      <c r="EX396" s="192">
        <f>+EW389</f>
        <v/>
      </c>
    </row>
    <row r="397" ht="13.5" customHeight="1" thickTop="1">
      <c r="AL397" s="161">
        <f>+IF(ISERROR(PV(#REF!,#REF!,,#REF!)),0,(PV(#REF!,#REF!,,#REF!)))</f>
        <v/>
      </c>
      <c r="AM397" s="161">
        <f>+IF(ISERROR(PV(#REF!,#REF!,,#REF!)),0,(PV(#REF!,#REF!,,#REF!)))</f>
        <v/>
      </c>
      <c r="DN397" s="161">
        <f>+DM390</f>
        <v/>
      </c>
      <c r="DO397" s="161">
        <f>+DN390</f>
        <v/>
      </c>
      <c r="DP397" s="161">
        <f>+DO390</f>
        <v/>
      </c>
      <c r="DQ397" s="161">
        <f>+DP390</f>
        <v/>
      </c>
      <c r="DR397" s="161">
        <f>+DQ390</f>
        <v/>
      </c>
      <c r="DS397" s="161">
        <f>+DR390</f>
        <v/>
      </c>
      <c r="DT397" s="161">
        <f>+DS390</f>
        <v/>
      </c>
      <c r="DU397" s="161">
        <f>+DT390</f>
        <v/>
      </c>
      <c r="DV397" s="161">
        <f>+DU390</f>
        <v/>
      </c>
      <c r="DW397" s="161">
        <f>+DV390</f>
        <v/>
      </c>
      <c r="DX397" s="161">
        <f>+DW390</f>
        <v/>
      </c>
      <c r="DY397" s="161">
        <f>+DX390</f>
        <v/>
      </c>
      <c r="DZ397" s="161">
        <f>+DY390</f>
        <v/>
      </c>
      <c r="EA397" s="161">
        <f>+DZ390</f>
        <v/>
      </c>
      <c r="EB397" s="161">
        <f>+EA390</f>
        <v/>
      </c>
      <c r="EC397" s="161">
        <f>+EB390</f>
        <v/>
      </c>
      <c r="ED397" s="161">
        <f>+EC390</f>
        <v/>
      </c>
      <c r="EE397" s="161">
        <f>+ED390</f>
        <v/>
      </c>
      <c r="EF397" s="161">
        <f>+EE390</f>
        <v/>
      </c>
      <c r="EG397" s="161">
        <f>+EF390</f>
        <v/>
      </c>
      <c r="EH397" s="161">
        <f>+EG390</f>
        <v/>
      </c>
      <c r="EI397" s="161">
        <f>+EH390</f>
        <v/>
      </c>
      <c r="EJ397" s="161">
        <f>+EI390</f>
        <v/>
      </c>
      <c r="EK397" s="161">
        <f>+EJ390</f>
        <v/>
      </c>
      <c r="EL397" s="161">
        <f>+EK390</f>
        <v/>
      </c>
      <c r="EM397" s="161">
        <f>+EL390</f>
        <v/>
      </c>
      <c r="EN397" s="161">
        <f>+EM390</f>
        <v/>
      </c>
      <c r="EO397" s="161">
        <f>+EN390</f>
        <v/>
      </c>
      <c r="EP397" s="161">
        <f>+EO390</f>
        <v/>
      </c>
      <c r="EQ397" s="161">
        <f>+EP390</f>
        <v/>
      </c>
      <c r="ER397" s="161">
        <f>+EQ390</f>
        <v/>
      </c>
      <c r="ES397" s="161">
        <f>+ER390</f>
        <v/>
      </c>
      <c r="ET397" s="161">
        <f>+ES390</f>
        <v/>
      </c>
      <c r="EU397" s="161">
        <f>+ET390</f>
        <v/>
      </c>
      <c r="EV397" s="161">
        <f>+EU390</f>
        <v/>
      </c>
      <c r="EW397" s="161">
        <f>+EV390</f>
        <v/>
      </c>
      <c r="EX397" s="161">
        <f>+EW390</f>
        <v/>
      </c>
    </row>
    <row r="398">
      <c r="AL398" s="161">
        <f>+IF(ISERROR(PV(#REF!,#REF!,,#REF!)),0,(PV(#REF!,#REF!,,#REF!)))</f>
        <v/>
      </c>
      <c r="AM398" s="161">
        <f>+IF(ISERROR(PV(#REF!,#REF!,,#REF!)),0,(PV(#REF!,#REF!,,#REF!)))</f>
        <v/>
      </c>
    </row>
    <row r="399">
      <c r="AL399" s="161">
        <f>+IF(ISERROR(PV(#REF!,#REF!,,#REF!)),0,(PV(#REF!,#REF!,,#REF!)))</f>
        <v/>
      </c>
      <c r="AM399" s="161">
        <f>+IF(ISERROR(PV(#REF!,#REF!,,#REF!)),0,(PV(#REF!,#REF!,,#REF!)))</f>
        <v/>
      </c>
      <c r="DO399" s="161" t="n"/>
      <c r="DP399" s="161" t="n"/>
      <c r="DQ399" s="161" t="n"/>
      <c r="DR399" s="161" t="n"/>
      <c r="DS399" s="161" t="n"/>
      <c r="DT399" s="161" t="n"/>
      <c r="DU399" s="161" t="n"/>
      <c r="DV399" s="161" t="n"/>
      <c r="DW399" s="161" t="n"/>
      <c r="DX399" s="161" t="n"/>
      <c r="DY399" s="161" t="n"/>
      <c r="DZ399" s="161" t="n"/>
      <c r="EA399" s="161" t="n"/>
      <c r="EB399" s="161" t="n"/>
      <c r="EC399" s="161" t="n"/>
      <c r="ED399" s="161" t="n"/>
      <c r="EE399" s="161" t="n"/>
      <c r="EF399" s="161" t="n"/>
      <c r="EG399" s="161" t="n"/>
      <c r="EH399" s="161" t="n"/>
      <c r="EI399" s="161" t="n"/>
      <c r="EJ399" s="161" t="n"/>
      <c r="EK399" s="161" t="n"/>
      <c r="EL399" s="161" t="n"/>
      <c r="EM399" s="161" t="n"/>
      <c r="EN399" s="161" t="n"/>
      <c r="EO399" s="161" t="n"/>
      <c r="EP399" s="161" t="n"/>
      <c r="EQ399" s="161" t="n"/>
      <c r="ER399" s="161" t="n"/>
      <c r="ES399" s="161" t="n"/>
      <c r="ET399" s="161" t="n"/>
      <c r="EU399" s="161" t="n"/>
      <c r="EV399" s="161" t="n"/>
      <c r="EW399" s="161" t="n"/>
      <c r="EX399" s="161" t="n"/>
      <c r="EY399" s="161" t="n"/>
    </row>
    <row r="400">
      <c r="AL400" s="161">
        <f>+IF(ISERROR(PV(#REF!,#REF!,,#REF!)),0,(PV(#REF!,#REF!,,#REF!)))</f>
        <v/>
      </c>
      <c r="AM400" s="161">
        <f>+IF(ISERROR(PV(#REF!,#REF!,,#REF!)),0,(PV(#REF!,#REF!,,#REF!)))</f>
        <v/>
      </c>
      <c r="CF400" s="1564" t="inlineStr">
        <is>
          <t>Enero</t>
        </is>
      </c>
      <c r="CG400" s="1564" t="inlineStr">
        <is>
          <t>Febrero</t>
        </is>
      </c>
      <c r="CH400" s="1564" t="inlineStr">
        <is>
          <t>Marzo</t>
        </is>
      </c>
      <c r="CI400" s="1564" t="inlineStr">
        <is>
          <t>Abril</t>
        </is>
      </c>
      <c r="CJ400" s="1564" t="inlineStr">
        <is>
          <t>Mayo</t>
        </is>
      </c>
      <c r="CK400" s="1564" t="inlineStr">
        <is>
          <t>Junio</t>
        </is>
      </c>
      <c r="CL400" s="1564" t="inlineStr">
        <is>
          <t>Julio</t>
        </is>
      </c>
      <c r="CM400" s="1564" t="inlineStr">
        <is>
          <t>Agosto</t>
        </is>
      </c>
      <c r="CN400" s="1564" t="inlineStr">
        <is>
          <t>Septiembre</t>
        </is>
      </c>
      <c r="CO400" s="1564" t="inlineStr">
        <is>
          <t>Octubre</t>
        </is>
      </c>
      <c r="CP400" s="1564" t="inlineStr">
        <is>
          <t>Noviembre</t>
        </is>
      </c>
      <c r="CQ400" s="1564" t="inlineStr">
        <is>
          <t>Diciembre</t>
        </is>
      </c>
      <c r="CR400" s="1564" t="inlineStr">
        <is>
          <t>Enero</t>
        </is>
      </c>
      <c r="CS400" s="1564" t="inlineStr">
        <is>
          <t>Febrero</t>
        </is>
      </c>
      <c r="CT400" s="1564" t="inlineStr">
        <is>
          <t>Marzo</t>
        </is>
      </c>
      <c r="CU400" s="1564" t="inlineStr">
        <is>
          <t>Abril</t>
        </is>
      </c>
      <c r="CV400" s="1564" t="inlineStr">
        <is>
          <t>Mayo</t>
        </is>
      </c>
      <c r="CW400" s="1564" t="inlineStr">
        <is>
          <t>Junio</t>
        </is>
      </c>
      <c r="CX400" s="1564" t="inlineStr">
        <is>
          <t>Julio</t>
        </is>
      </c>
      <c r="CY400" s="1564" t="inlineStr">
        <is>
          <t>Agosto</t>
        </is>
      </c>
      <c r="CZ400" s="1564" t="inlineStr">
        <is>
          <t>Septiembre</t>
        </is>
      </c>
      <c r="DA400" s="1564" t="inlineStr">
        <is>
          <t>Octubre</t>
        </is>
      </c>
      <c r="DB400" s="1564" t="inlineStr">
        <is>
          <t>Noviembre</t>
        </is>
      </c>
      <c r="DC400" s="1564" t="inlineStr">
        <is>
          <t>Diciembre</t>
        </is>
      </c>
      <c r="DD400" s="1564" t="inlineStr">
        <is>
          <t>Enero</t>
        </is>
      </c>
      <c r="DE400" s="1564" t="inlineStr">
        <is>
          <t>Febrero</t>
        </is>
      </c>
      <c r="DF400" s="1564" t="inlineStr">
        <is>
          <t>Marzo</t>
        </is>
      </c>
      <c r="DG400" s="1564" t="inlineStr">
        <is>
          <t>Abril</t>
        </is>
      </c>
      <c r="DH400" s="1564" t="inlineStr">
        <is>
          <t>Mayo</t>
        </is>
      </c>
      <c r="DI400" s="1564" t="inlineStr">
        <is>
          <t>Junio</t>
        </is>
      </c>
      <c r="DJ400" s="1564" t="inlineStr">
        <is>
          <t>Julio</t>
        </is>
      </c>
      <c r="DK400" s="1564" t="inlineStr">
        <is>
          <t>Agosto</t>
        </is>
      </c>
      <c r="DL400" s="1564" t="inlineStr">
        <is>
          <t>Septiembre</t>
        </is>
      </c>
      <c r="DM400" s="1564" t="inlineStr">
        <is>
          <t>Octubre</t>
        </is>
      </c>
      <c r="DN400" s="1564" t="inlineStr">
        <is>
          <t>Noviembre</t>
        </is>
      </c>
      <c r="DO400" s="1564" t="inlineStr">
        <is>
          <t>Diciembre</t>
        </is>
      </c>
    </row>
    <row r="401">
      <c r="AL401" s="161">
        <f>+IF(ISERROR(PV(#REF!,#REF!,,#REF!)),0,(PV(#REF!,#REF!,,#REF!)))</f>
        <v/>
      </c>
      <c r="AM401" s="161">
        <f>+IF(ISERROR(PV(#REF!,#REF!,,#REF!)),0,(PV(#REF!,#REF!,,#REF!)))</f>
        <v/>
      </c>
      <c r="CE401" s="161" t="inlineStr">
        <is>
          <t>Ingreso</t>
        </is>
      </c>
      <c r="CF401" s="161">
        <f>+CF10</f>
        <v/>
      </c>
      <c r="CG401" s="161">
        <f>+CG10+#REF!</f>
        <v/>
      </c>
      <c r="CH401" s="161">
        <f>+CH10+#REF!+CB22</f>
        <v/>
      </c>
      <c r="CI401" s="161">
        <f>+CI10+#REF!+CC22+CC29</f>
        <v/>
      </c>
      <c r="CJ401" s="161">
        <f>+CJ10+#REF!+CD22+CD29+CD36</f>
        <v/>
      </c>
      <c r="CK401" s="161">
        <f>+CK10+#REF!+CE22+CE29+CE36+CE43</f>
        <v/>
      </c>
      <c r="CL401" s="161">
        <f>+CL10+#REF!+CF22+CF29+CF36+CF43+CF50</f>
        <v/>
      </c>
      <c r="CM401" s="161">
        <f>+CM10+#REF!+CG22+CG29+CG36+CG43+CG50+CG57</f>
        <v/>
      </c>
      <c r="CN401" s="161">
        <f>+CN10+#REF!+CH22+CH29+CH36+CH43+CH50+CH57+CH64</f>
        <v/>
      </c>
      <c r="CO401" s="161">
        <f>+CO10+#REF!+CI22+CI29+CI36+CI43+CI50+CI57+CI64+CI71</f>
        <v/>
      </c>
      <c r="CP401" s="161">
        <f>+CP10+#REF!+CJ22+CJ29+CJ36+CJ43+CJ50+CJ57+CJ64+CJ71+CJ78</f>
        <v/>
      </c>
      <c r="CQ401" s="161">
        <f>+CQ10+#REF!+CK22+CK29+CK36+CK43+CK50+CK57+CK64+CK71+CK78+CQ226</f>
        <v/>
      </c>
      <c r="CR401" s="161">
        <f>+CR10+#REF!+CL22+CL29+CL36+CL43+CL50+CL57+CL64+CL71+CL78+CR226+#REF!</f>
        <v/>
      </c>
      <c r="CS401" s="161">
        <f>+CS10+#REF!+CM22+CM29+CM36+CM43+CM50+CM57+CM64+CM71+CM78+CS226+#REF!+CS238</f>
        <v/>
      </c>
      <c r="CT401" s="161">
        <f>+CT10+#REF!+CN22+CN29+CN36+CN43+CN50+CN57+CN64+CN71+CN78+CT226+#REF!+CT238+CT245</f>
        <v/>
      </c>
      <c r="CU401" s="161">
        <f>+CU10+#REF!+CO22+CO29+CO36+CO43+CO50+CO57+CO64+CO71+CO78+CU226+#REF!+CU238+CU245+CU252</f>
        <v/>
      </c>
      <c r="CV401" s="161">
        <f>+CV10+#REF!+CP22+CP29+CP36+CP43+CP50+CP57+CP64+CP71+CP78+CV226+#REF!+CV238+CV245+CV252+CV259</f>
        <v/>
      </c>
      <c r="CW401" s="161">
        <f>+CW10+#REF!+CQ22+CQ29+CQ36+CQ43+CQ50+CQ57+CQ64+CQ71+CQ78+CW226+#REF!+CW238+CW245+CW252+CW259+CW266</f>
        <v/>
      </c>
      <c r="CX401" s="161">
        <f>+CX10+#REF!+CR22+CR29+CR36+CR43+CR50+CR57+CR64+CR71+CR78+CX226+#REF!+CX238+CX245+CX252+CX259+CX266+CX273</f>
        <v/>
      </c>
      <c r="CY401" s="161">
        <f>+CY10+#REF!+CS22+CS29+CS36+CS43+CS50+CS57+CS64+CS71+CS78+CY226+#REF!+CY238+CY245+CY252+CY259+CY266+CY273+CY280</f>
        <v/>
      </c>
      <c r="CZ401" s="161">
        <f>+CZ10+#REF!+CT22+CT29+CT36+CT43+CT50+CT57+CT64+CT71+CT78+CZ226+#REF!+CZ238+CZ245+CZ252+CZ259+CZ266+CZ273+CZ280+CZ287</f>
        <v/>
      </c>
      <c r="DA401" s="161">
        <f>+DA10+#REF!+CU22+CU29+CU36+CU43+CU50+CU57+CU64+CU71+CU78+DA226+#REF!+DA238+DA245+DA252+DA259+DA266+DA273+DA280+DA287+DA294</f>
        <v/>
      </c>
      <c r="DB401" s="161">
        <f>+DB10+#REF!+CV22+CV29+CV36+CV43+CV50+CV57+CV64+CV71+CV78+DB226+#REF!+DB238+DB245+DB252+DB259+DB266+DB273+DB280+DB287+DB294+DB301</f>
        <v/>
      </c>
      <c r="DC401" s="161">
        <f>+DC10+#REF!+CW22+CW29+CW36+CW43+CW50+CW57+CW64+CW71+CW78+DC226+#REF!+DC238+DC245+DC252+DC259+DC266+DC273+DC280+DC287+DC294+DC301+DC308</f>
        <v/>
      </c>
      <c r="DD401" s="161">
        <f>+DD10+#REF!+CX22+CX29+CX36+CX43+CX50+CX57+CX64+CX71+CX78+DD226+#REF!+DD238+DD245+DD252+DD259+DD266+DD273+DD280+DD287+DD294+DD301+DD308+DD315</f>
        <v/>
      </c>
      <c r="DE401" s="161">
        <f>+DE10+#REF!+CY22+CY29+CY36+CY43+CY50+CY57+CY64+CY71+CY78+DE226+#REF!+DE238+DE245+DE252+DE259+DE266+DE273+DE280+DE287+DE294+DE301+DE308+DE315+DE322</f>
        <v/>
      </c>
      <c r="DF401" s="161">
        <f>+DF10+#REF!+CZ22+CZ29+CZ36+CZ43+CZ50+CZ57+CZ64+CZ71+CZ78+DF226+#REF!+DF238+DF245+DF252+DF259+DF266+DF273+DF280+DF287+DF294+DF301+DF308+DF315+DF322+DF329</f>
        <v/>
      </c>
      <c r="DG401" s="161">
        <f>+DG10+#REF!+DA22+DA29+DA36+DA43+DA50+DA57+DA64+DA71+DA78+DG226+#REF!+DG238+DG245+DG252+DG259+DG266+DG273+DG280+DG287+DG294+DG301+DG308+DG315+DG322+DG329+DG336</f>
        <v/>
      </c>
      <c r="DH401" s="161">
        <f>+DH10+#REF!+DB22+DB29+DB36+DB43+DB50+DB57+DB64+DB71+DB78+DH226+#REF!+DH238+DH245+DH252+DH259+DH266+DH273+DH280+DH287+DH294+DH301+DH308+DH315+DH322+DH329+DH336+DH343</f>
        <v/>
      </c>
      <c r="DI401" s="161">
        <f>+DI10+#REF!+DC22+DC29+DC36+DC43+DC50+DC57+DC64+DC71+DC78+DI226+#REF!+DI238+DI245+DI252+DI259+DI266+DI273+DI280+DI287+DI294+DI301+DI308+DI315+DI322+DI329+DI336+DI343+DI350</f>
        <v/>
      </c>
      <c r="DJ401" s="161">
        <f>+DJ10+#REF!+DD22+DD29+DD36+DD43+DD50+DD57+DD64+DD71+DD78+DJ226+#REF!+DJ238+DJ245+DJ252+DJ259+DJ266+DJ273+DJ280+DJ287+DJ294+DJ301+DJ308+DJ315+DJ322+DJ329+DJ336+DJ343+DJ350+DJ357</f>
        <v/>
      </c>
      <c r="DK401" s="161">
        <f>+DK10+#REF!+DE22+DE29+DE36+DE43+DE50+DE57+DE64+DE71+DE78+DK226+#REF!+DK238+DK245+DK252+DK259+DK266+DK273+DK280+DK287+DK294+DK301+DK308+DK315+DK322+DK329+DK336+DK343+DK350+DK357+DK364</f>
        <v/>
      </c>
      <c r="DL401" s="161">
        <f>+DL10+#REF!+DF22+DF29+DF36+DF43+DF50+DF57+DF64+DF71+DF78+DL226+#REF!+DL238+DL245+DL252+DL259+DL266+DL273+DL280+DL287+DL294+DL301+DL308+DL315+DL322+DL329+DL336+DL343+DL350+DL357+DL364+DL371</f>
        <v/>
      </c>
      <c r="DM401" s="161">
        <f>+DM10+#REF!+DG22+DG29+DG36+DG43+DG50+DG57+DG64+DG71+DG78+DM226+#REF!+DM238+DM245+DM252+DM259+DM266+DM273+DM280+DM287+DM294+DM301+DM308+DM315+DM322+DM329+DM336+DM343+DM350+DM357+DM364+DM371+DM378</f>
        <v/>
      </c>
      <c r="DN401" s="161">
        <f>+DN10+#REF!+DH22+DH29+DH36+DH43+DH50+DH57+DH64+DH71+DH78+DN226+#REF!+DN238+DN245+DN252+DN259+DN266+DN273+DN280+DN287+DN294+DN301+DN308+DN315+DN322+DN329+DN336+DN343+DN350+DN357+DN364+DN371+DN378+DN385</f>
        <v/>
      </c>
      <c r="DO401" s="161">
        <f>+DO10+#REF!+DI22+DI29+DI36+DI43+DI50+DI57+DI64+DI71+DI78+DO226+#REF!+DO238+DO245+DO252+DO259+DO266+DO273+DO280+DO287+DO294+DO301+DO308+DO315+DO322+DO329+DO336+DO343+DO350+DO357+DO364+DO371+DO378+DO385+DO392</f>
        <v/>
      </c>
      <c r="DP401" s="161">
        <f>+DP10+#REF!+DJ22+DJ29+DJ36+DJ43+DJ50+DJ57+DJ64+DJ71+DJ78+DP226+#REF!+DP238+DP245+DP252+DP259+DP266+DP273+DP280+DP287+DP294+DP301+DP308+DP315+DP322+DP329+DP336+DP343+DP350+DP357+DP364+DP371+DP378+DP385+DP392</f>
        <v/>
      </c>
      <c r="DQ401" s="161">
        <f>+DQ10+#REF!+DK22+DK29+DK36+DK43+DK50+DK57+DK64+DK71+DK78+DQ226+#REF!+DQ238+DQ245+DQ252+DQ259+DQ266+DQ273+DQ280+DQ287+DQ294+DQ301+DQ308+DQ315+DQ322+DQ329+DQ336+DQ343+DQ350+DQ357+DQ364+DQ371+DQ378+DQ385+DQ392</f>
        <v/>
      </c>
      <c r="DR401" s="161">
        <f>+DR10+#REF!+DL22+DL29+DL36+DL43+DL50+DL57+DL64+DL71+DL78+DR226+#REF!+DR238+DR245+DR252+DR259+DR266+DR273+DR280+DR287+DR294+DR301+DR308+DR315+DR322+DR329+DR336+DR343+DR350+DR357+DR364+DR371+DR378+DR385+DR392</f>
        <v/>
      </c>
      <c r="DS401" s="161">
        <f>+DS10+#REF!+DM22+DM29+DM36+DM43+DM50+DM57+DM64+DM71+DM78+DS226+#REF!+DS238+DS245+DS252+DS259+DS266+DS273+DS280+DS287+DS294+DS301+DS308+DS315+DS322+DS329+DS336+DS343+DS350+DS357+DS364+DS371+DS378+DS385+DS392</f>
        <v/>
      </c>
      <c r="DT401" s="161">
        <f>+DT10+#REF!+DN22+DN29+DN36+DN43+DN50+DN57+DN64+DN71+DN78+DT226+#REF!+DT238+DT245+DT252+DT259+DT266+DT273+DT280+DT287+DT294+DT301+DT308+DT315+DT322+DT329+DT336+DT343+DT350+DT357+DT364+DT371+DT378+DT385+DT392</f>
        <v/>
      </c>
      <c r="DU401" s="161">
        <f>+DU10+#REF!+DO22+DO29+DO36+DO43+DO50+DO57+DO64+DO71+DO78+DU226+#REF!+DU238+DU245+DU252+DU259+DU266+DU273+DU280+DU287+DU294+DU301+DU308+DU315+DU322+DU329+DU336+DU343+DU350+DU357+DU364+DU371+DU378+DU385+DU392</f>
        <v/>
      </c>
      <c r="DV401" s="161">
        <f>+DV10+#REF!+DP22+DP29+DP36+DP43+DP50+DP57+DP64+DP71+DP78+DV226+#REF!+DV238+DV245+DV252+DV259+DV266+DV273+DV280+DV287+DV294+DV301+DV308+DV315+DV322+DV329+DV336+DV343+DV350+DV357+DV364+DV371+DV378+DV385+DV392</f>
        <v/>
      </c>
      <c r="DW401" s="161">
        <f>+DW10+#REF!+DQ22+DQ29+DQ36+DQ43+DQ50+DQ57+DQ64+DQ71+DQ78+DW226+#REF!+DW238+DW245+DW252+DW259+DW266+DW273+DW280+DW287+DW294+DW301+DW308+DW315+DW322+DW329+DW336+DW343+DW350+DW357+DW364+DW371+DW378+DW385+DW392</f>
        <v/>
      </c>
      <c r="DX401" s="161">
        <f>+DX10+#REF!+DR22+DR29+DR36+DR43+DR50+DR57+DR64+DR71+DR78+DX226+#REF!+DX238+DX245+DX252+DX259+DX266+DX273+DX280+DX287+DX294+DX301+DX308+DX315+DX322+DX329+DX336+DX343+DX350+DX357+DX364+DX371+DX378+DX385+DX392</f>
        <v/>
      </c>
      <c r="DY401" s="161">
        <f>+DY10+#REF!+DS22+DS29+DS36+DS43+DS50+DS57+DS64+DS71+DS78+DY226+#REF!+DY238+DY245+DY252+DY259+DY266+DY273+DY280+DY287+DY294+DY301+DY308+DY315+DY322+DY329+DY336+DY343+DY350+DY357+DY364+DY371+DY378+DY385+DY392</f>
        <v/>
      </c>
      <c r="DZ401" s="161">
        <f>+DZ10+#REF!+DT22+DT29+DT36+DT43+DT50+DT57+DT64+DT71+DT78+DZ226+#REF!+DZ238+DZ245+DZ252+DZ259+DZ266+DZ273+DZ280+DZ287+DZ294+DZ301+DZ308+DZ315+DZ322+DZ329+DZ336+DZ343+DZ350+DZ357+DZ364+DZ371+DZ378+DZ385+DZ392</f>
        <v/>
      </c>
      <c r="EA401" s="161">
        <f>+EA10+#REF!+DU22+DU29+DU36+DU43+DU50+DU57+DU64+DU71+DU78+EA226+#REF!+EA238+EA245+EA252+EA259+EA266+EA273+EA280+EA287+EA294+EA301+EA308+EA315+EA322+EA329+EA336+EA343+EA350+EA357+EA364+EA371+EA378+EA385+EA392</f>
        <v/>
      </c>
      <c r="EB401" s="161">
        <f>+EB10+#REF!+DV22+DV29+DV36+DV43+DV50+DV57+DV64+DV71+DV78+EB226+#REF!+EB238+EB245+EB252+EB259+EB266+EB273+EB280+EB287+EB294+EB301+EB308+EB315+EB322+EB329+EB336+EB343+EB350+EB357+EB364+EB371+EB378+EB385+EB392</f>
        <v/>
      </c>
      <c r="EC401" s="161">
        <f>+EC10+#REF!+DW22+DW29+DW36+DW43+DW50+DW57+DW64+DW71+DW78+EC226+#REF!+EC238+EC245+EC252+EC259+EC266+EC273+EC280+EC287+EC294+EC301+EC308+EC315+EC322+EC329+EC336+EC343+EC350+EC357+EC364+EC371+EC378+EC385+EC392</f>
        <v/>
      </c>
      <c r="ED401" s="161">
        <f>+ED10+#REF!+DX22+DX29+DX36+DX43+DX50+DX57+DX64+DX71+DX78+ED226+#REF!+ED238+ED245+ED252+ED259+ED266+ED273+ED280+ED287+ED294+ED301+ED308+ED315+ED322+ED329+ED336+ED343+ED350+ED357+ED364+ED371+ED378+ED385+ED392</f>
        <v/>
      </c>
      <c r="EE401" s="161">
        <f>+EE10+#REF!+DY22+DY29+DY36+DY43+DY50+DY57+DY64+DY71+DY78+EE226+#REF!+EE238+EE245+EE252+EE259+EE266+EE273+EE280+EE287+EE294+EE301+EE308+EE315+EE322+EE329+EE336+EE343+EE350+EE357+EE364+EE371+EE378+EE385+EE392</f>
        <v/>
      </c>
      <c r="EF401" s="161">
        <f>+EF10+#REF!+DZ22+DZ29+DZ36+DZ43+DZ50+DZ57+DZ64+DZ71+DZ78+EF226+#REF!+EF238+EF245+EF252+EF259+EF266+EF273+EF280+EF287+EF294+EF301+EF308+EF315+EF322+EF329+EF336+EF343+EF350+EF357+EF364+EF371+EF378+EF385+EF392</f>
        <v/>
      </c>
      <c r="EG401" s="161">
        <f>+EG10+#REF!+EA22+EA29+EA36+EA43+EA50+EA57+EA64+EA71+EA78+EG226+#REF!+EG238+EG245+EG252+EG259+EG266+EG273+EG280+EG287+EG294+EG301+EG308+EG315+EG322+EG329+EG336+EG343+EG350+EG357+EG364+EG371+EG378+EG385+EG392</f>
        <v/>
      </c>
      <c r="EH401" s="161">
        <f>+EH10+#REF!+EB22+EB29+EB36+EB43+EB50+EB57+EB64+EB71+EB78+EH226+#REF!+EH238+EH245+EH252+EH259+EH266+EH273+EH280+EH287+EH294+EH301+EH308+EH315+EH322+EH329+EH336+EH343+EH350+EH357+EH364+EH371+EH378+EH385+EH392</f>
        <v/>
      </c>
      <c r="EI401" s="161">
        <f>+EI10+#REF!+EC22+EC29+EC36+EC43+EC50+EC57+EC64+EC71+EC78+EI226+#REF!+EI238+EI245+EI252+EI259+EI266+EI273+EI280+EI287+EI294+EI301+EI308+EI315+EI322+EI329+EI336+EI343+EI350+EI357+EI364+EI371+EI378+EI385+EI392</f>
        <v/>
      </c>
      <c r="EJ401" s="161">
        <f>+EJ10+#REF!+ED22+ED29+ED36+ED43+ED50+ED57+ED64+ED71+ED78+EJ226+#REF!+EJ238+EJ245+EJ252+EJ259+EJ266+EJ273+EJ280+EJ287+EJ294+EJ301+EJ308+EJ315+EJ322+EJ329+EJ336+EJ343+EJ350+EJ357+EJ364+EJ371+EJ378+EJ385+EJ392</f>
        <v/>
      </c>
      <c r="EK401" s="161">
        <f>+EK10+#REF!+EE22+EE29+EE36+EE43+EE50+EE57+EE64+EE71+EE78+EK226+#REF!+EK238+EK245+EK252+EK259+EK266+EK273+EK280+EK287+EK294+EK301+EK308+EK315+EK322+EK329+EK336+EK343+EK350+EK357+EK364+EK371+EK378+EK385+EK392</f>
        <v/>
      </c>
      <c r="EL401" s="161">
        <f>+EL10+#REF!+EF22+EF29+EF36+EF43+EF50+EF57+EF64+EF71+EF78+EL226+#REF!+EL238+EL245+EL252+EL259+EL266+EL273+EL280+EL287+EL294+EL301+EL308+EL315+EL322+EL329+EL336+EL343+EL350+EL357+EL364+EL371+EL378+EL385+EL392</f>
        <v/>
      </c>
      <c r="EM401" s="161">
        <f>+EM10+#REF!+EG22+EG29+EG36+EG43+EG50+EG57+EG64+EG71+EG78+EM226+#REF!+EM238+EM245+EM252+EM259+EM266+EM273+EM280+EM287+EM294+EM301+EM308+EM315+EM322+EM329+EM336+EM343+EM350+EM357+EM364+EM371+EM378+EM385+EM392</f>
        <v/>
      </c>
      <c r="EN401" s="161">
        <f>+EN10+#REF!+EH22+EH29+EH36+EH43+EH50+EH57+EH64+EH71+EH78+EN226+#REF!+EN238+EN245+EN252+EN259+EN266+EN273+EN280+EN287+EN294+EN301+EN308+EN315+EN322+EN329+EN336+EN343+EN350+EN357+EN364+EN371+EN378+EN385+EN392</f>
        <v/>
      </c>
      <c r="EO401" s="161">
        <f>+EO10+#REF!+EI22+EI29+EI36+EI43+EI50+EI57+EI64+EI71+EI78+EO226+#REF!+EO238+EO245+EO252+EO259+EO266+EO273+EO280+EO287+EO294+EO301+EO308+EO315+EO322+EO329+EO336+EO343+EO350+EO357+EO364+EO371+EO378+EO385+EO392</f>
        <v/>
      </c>
      <c r="EP401" s="161">
        <f>+EP10+#REF!+EJ22+EJ29+EJ36+EJ43+EJ50+EJ57+EJ64+EJ71+EJ78+EP226+#REF!+EP238+EP245+EP252+EP259+EP266+EP273+EP280+EP287+EP294+EP301+EP308+EP315+EP322+EP329+EP336+EP343+EP350+EP357+EP364+EP371+EP378+EP385+EP392</f>
        <v/>
      </c>
      <c r="EQ401" s="161">
        <f>+EQ10+#REF!+EK22+EK29+EK36+EK43+EK50+EK57+EK64+EK71+EK78+EQ226+#REF!+EQ238+EQ245+EQ252+EQ259+EQ266+EQ273+EQ280+EQ287+EQ294+EQ301+EQ308+EQ315+EQ322+EQ329+EQ336+EQ343+EQ350+EQ357+EQ364+EQ371+EQ378+EQ385+EQ392</f>
        <v/>
      </c>
      <c r="ER401" s="161">
        <f>+ER10+#REF!+EL22+EL29+EL36+EL43+EL50+EL57+EL64+EL71+EL78+ER226+#REF!+ER238+ER245+ER252+ER259+ER266+ER273+ER280+ER287+ER294+ER301+ER308+ER315+ER322+ER329+ER336+ER343+ER350+ER357+ER364+ER371+ER378+ER385+ER392</f>
        <v/>
      </c>
      <c r="ES401" s="161">
        <f>+ES10+#REF!+EM22+EM29+EM36+EM43+EM50+EM57+EM64+EM71+EM78+ES226+#REF!+ES238+ES245+ES252+ES259+ES266+ES273+ES280+ES287+ES294+ES301+ES308+ES315+ES322+ES329+ES336+ES343+ES350+ES357+ES364+ES371+ES378+ES385+ES392</f>
        <v/>
      </c>
      <c r="ET401" s="161">
        <f>+ET10+#REF!+EN22+EN29+EN36+EN43+EN50+EN57+EN64+EN71+EN78+ET226+#REF!+ET238+ET245+ET252+ET259+ET266+ET273+ET280+ET287+ET294+ET301+ET308+ET315+ET322+ET329+ET336+ET343+ET350+ET357+ET364+ET371+ET378+ET385+ET392</f>
        <v/>
      </c>
      <c r="EU401" s="161">
        <f>+EU10+#REF!+EO22+EO29+EO36+EO43+EO50+EO57+EO64+EO71+EO78+EU226+#REF!+EU238+EU245+EU252+EU259+EU266+EU273+EU280+EU287+EU294+EU301+EU308+EU315+EU322+EU329+EU336+EU343+EU350+EU357+EU364+EU371+EU378+EU385+EU392</f>
        <v/>
      </c>
      <c r="EV401" s="161">
        <f>+EV10+#REF!+EP22+EP29+EP36+EP43+EP50+EP57+EP64+EP71+EP78+EV226+#REF!+EV238+EV245+EV252+EV259+EV266+EV273+EV280+EV287+EV294+EV301+EV308+EV315+EV322+EV329+EV336+EV343+EV350+EV357+EV364+EV371+EV378+EV385+EV392</f>
        <v/>
      </c>
      <c r="EW401" s="161">
        <f>+EW10+#REF!+EQ22+EQ29+EQ36+EQ43+EQ50+EQ57+EQ64+EQ71+EQ78+EW226+#REF!+EW238+EW245+EW252+EW259+EW266+EW273+EW280+EW287+EW294+EW301+EW308+EW315+EW322+EW329+EW336+EW343+EW350+EW357+EW364+EW371+EW378+EW385+EW392</f>
        <v/>
      </c>
      <c r="EX401" s="161">
        <f>+EX10+#REF!+ER22+ER29+ER36+ER43+ER50+ER57+ER64+ER71+ER78+EX226+#REF!+EX238+EX245+EX252+EX259+EX266+EX273+EX280+EX287+EX294+EX301+EX308+EX315+EX322+EX329+EX336+EX343+EX350+EX357+EX364+EX371+EX378+EX385+EX392</f>
        <v/>
      </c>
      <c r="EY401" s="161" t="n"/>
      <c r="EZ401" s="161" t="n"/>
      <c r="FA401" s="161" t="n"/>
      <c r="FB401" s="161" t="n"/>
      <c r="FC401" s="161" t="n"/>
      <c r="FD401" s="161" t="n"/>
    </row>
    <row r="402">
      <c r="AL402" s="161">
        <f>+IF(ISERROR(PV(#REF!,#REF!,,#REF!)),0,(PV(#REF!,#REF!,,#REF!)))</f>
        <v/>
      </c>
      <c r="AM402" s="161">
        <f>+IF(ISERROR(PV(#REF!,#REF!,,#REF!)),0,(PV(#REF!,#REF!,,#REF!)))</f>
        <v/>
      </c>
      <c r="CE402" s="161" t="inlineStr">
        <is>
          <t>Egreso</t>
        </is>
      </c>
      <c r="CF402" s="161">
        <f>+CF11</f>
        <v/>
      </c>
      <c r="CG402" s="161">
        <f>+CG11+#REF!</f>
        <v/>
      </c>
      <c r="CH402" s="161">
        <f>+CH11+#REF!+CB23</f>
        <v/>
      </c>
      <c r="CI402" s="161">
        <f>+CI11+#REF!+CC23+CC30</f>
        <v/>
      </c>
      <c r="CJ402" s="161">
        <f>+CJ11+#REF!+CD23+CD30+CD37</f>
        <v/>
      </c>
      <c r="CK402" s="161">
        <f>+CK11+#REF!+CE23+CE30+CE37+CE44</f>
        <v/>
      </c>
      <c r="CL402" s="161">
        <f>+CL11+#REF!+CF23+CF30+CF37+CF44+CF51</f>
        <v/>
      </c>
      <c r="CM402" s="161">
        <f>+CM11+#REF!+CG23+CG30+CG37+CG44+CG51+CG58</f>
        <v/>
      </c>
      <c r="CN402" s="161">
        <f>+CN11+#REF!+CH23+CH30+CH37+CH44+CH51+CH58+CH65</f>
        <v/>
      </c>
      <c r="CO402" s="161">
        <f>+CO11+#REF!+CI23+CI30+CI37+CI44+CI51+CI58+CI65+CI72</f>
        <v/>
      </c>
      <c r="CP402" s="161">
        <f>+CP11+#REF!+CJ23+CJ30+CJ37+CJ44+CJ51+CJ58+CJ65+CJ72+CJ79</f>
        <v/>
      </c>
      <c r="CQ402" s="161">
        <f>+CQ11+#REF!+CK23+CK30+CK37+CK44+CK51+CK58+CK65+CK72+CK79+CN227</f>
        <v/>
      </c>
      <c r="CR402" s="161">
        <f>+CR11+#REF!+CL23+CL30+CL37+CL44+CL51+CL58+CL65+CL72+CL79+CO227+#REF!</f>
        <v/>
      </c>
      <c r="CS402" s="161">
        <f>+CS11+#REF!+CM23+CM30+CM37+CM44+CM51+CM58+CM65+CM72+CM79+CP227+#REF!+CS239</f>
        <v/>
      </c>
      <c r="CT402" s="161">
        <f>+CT11+#REF!+CN23+CN30+CN37+CN44+CN51+CN58+CN65+CN72+CN79+CQ227+#REF!+CT239+CT246</f>
        <v/>
      </c>
      <c r="CU402" s="161">
        <f>+CU11+#REF!+CO23+CO30+CO37+CO44+CO51+CO58+CO65+CO72+CO79+CR227+#REF!+CU239+CU246+CU253</f>
        <v/>
      </c>
      <c r="CV402" s="161">
        <f>+CV11+#REF!+CP23+CP30+CP37+CP44+CP51+CP58+CP65+CP72+CP79+CS227+#REF!+CV239+CV246+CV253+CV260</f>
        <v/>
      </c>
      <c r="CW402" s="161">
        <f>+CW11+#REF!+CQ23+CQ30+CQ37+CQ44+CQ51+CQ58+CQ65+CQ72+CQ79+CT227+#REF!+CW239+CW246+CW253+CW260+CW267</f>
        <v/>
      </c>
      <c r="CX402" s="161">
        <f>+CX11+#REF!+CR23+CR30+CR37+CR44+CR51+CR58+CR65+CR72+CR79+CU227+#REF!+CX239+CX246+CX253+CX260+CX267+CX274</f>
        <v/>
      </c>
      <c r="CY402" s="161">
        <f>+CY11+#REF!+CS23+CS30+CS37+CS44+CS51+CS58+CS65+CS72+CS79+CV227+#REF!+CY239+CY246+CY253+CY260+CY267+CY274+CY281</f>
        <v/>
      </c>
      <c r="CZ402" s="161">
        <f>+CZ11+#REF!+CT23+CT30+CT37+CT44+CT51+CT58+CT65+CT72+CT79+CW227+#REF!+CZ239+CZ246+CZ253+CZ260+CZ267+CZ274+CZ281+CZ288</f>
        <v/>
      </c>
      <c r="DA402" s="161">
        <f>+DA11+#REF!+CU23+CU30+CU37+CU44+CU51+CU58+CU65+CU72+CU79+CX227+#REF!+DA239+DA246+DA253+DA260+DA267+DA274+DA281+DA288+DA295</f>
        <v/>
      </c>
      <c r="DB402" s="161">
        <f>+DB11+#REF!+CV23+CV30+CV37+CV44+CV51+CV58+CV65+CV72+CV79+CY227+#REF!+DB239+DB246+DB253+DB260+DB267+DB274+DB281+DB288+DB295+DB302</f>
        <v/>
      </c>
      <c r="DC402" s="161">
        <f>+DC11+#REF!+CW23+CW30+CW37+CW44+CW51+CW58+CW65+CW72+CW79+CZ227+#REF!+DC239+DC246+DC253+DC260+DC267+DC274+DC281+DC288+DC295+DC302+DC309</f>
        <v/>
      </c>
      <c r="DD402" s="161">
        <f>+DD11+#REF!+CX23+CX30+CX37+CX44+CX51+CX58+CX65+CX72+CX79+DA227+#REF!+DD239+DD246+DD253+DD260+DD267+DD274+DD281+DD288+DD295+DD302+DD309+DD316</f>
        <v/>
      </c>
      <c r="DE402" s="161">
        <f>+DE11+#REF!+CY23+CY30+CY37+CY44+CY51+CY58+CY65+CY72+CY79+DB227+#REF!+DE239+DE246+DE253+DE260+DE267+DE274+DE281+DE288+DE295+DE302+DE309+DE316+DE323</f>
        <v/>
      </c>
      <c r="DF402" s="161">
        <f>+DF11+#REF!+CZ23+CZ30+CZ37+CZ44+CZ51+CZ58+CZ65+CZ72+CZ79+DC227+#REF!+DF239+DF246+DF253+DF260+DF267+DF274+DF281+DF288+DF295+DF302+DF309+DF316+DF323+DF330</f>
        <v/>
      </c>
      <c r="DG402" s="161">
        <f>+DG11+#REF!+DA23+DA30+DA37+DA44+DA51+DA58+DA65+DA72+DA79+DD227+#REF!+DG239+DG246+DG253+DG260+DG267+DG274+DG281+DG288+DG295+DG302+DG309+DG316+DG323+DG330+DG337</f>
        <v/>
      </c>
      <c r="DH402" s="161">
        <f>+DH11+#REF!+DB23+DB30+DB37+DB44+DB51+DB58+DB65+DB72+DB79+DE227+#REF!+DH239+DH246+DH253+DH260+DH267+DH274+DH281+DH288+DH295+DH302+DH309+DH316+DH323+DH330+DH337+DH344</f>
        <v/>
      </c>
      <c r="DI402" s="161">
        <f>+DI11+#REF!+DC23+DC30+DC37+DC44+DC51+DC58+DC65+DC72+DC79+DF227+#REF!+DI239+DI246+DI253+DI260+DI267+DI274+DI281+DI288+DI295+DI302+DI309+DI316+DI323+DI330+DI337+DI344+DI351</f>
        <v/>
      </c>
      <c r="DJ402" s="161">
        <f>+DJ11+#REF!+DD23+DD30+DD37+DD44+DD51+DD58+DD65+DD72+DD79+DG227+#REF!+DJ239+DJ246+DJ253+DJ260+DJ267+DJ274+DJ281+DJ288+DJ295+DJ302+DJ309+DJ316+DJ323+DJ330+DJ337+DJ344+DJ351+DJ358</f>
        <v/>
      </c>
      <c r="DK402" s="161">
        <f>+DK11+#REF!+DE23+DE30+DE37+DE44+DE51+DE58+DE65+DE72+DE79+DH227+#REF!+DK239+DK246+DK253+DK260+DK267+DK274+DK281+DK288+DK295+DK302+DK309+DK316+DK323+DK330+DK337+DK344+DK351+DK358+DK365</f>
        <v/>
      </c>
      <c r="DL402" s="161">
        <f>+DL11+#REF!+DF23+DF30+DF37+DF44+DF51+DF58+DF65+DF72+DF79+DI227+#REF!+DL239+DL246+DL253+DL260+DL267+DL274+DL281+DL288+DL295+DL302+DL309+DL316+DL323+DL330+DL337+DL344+DL351+DL358+DL365+DL372</f>
        <v/>
      </c>
      <c r="DM402" s="161">
        <f>+DM11+#REF!+DG23+DG30+DG37+DG44+DG51+DG58+DG65+DG72+DG79+DJ227+#REF!+DM239+DM246+DM253+DM260+DM267+DM274+DM281+DM288+DM295+DM302+DM309+DM316+DM323+DM330+DM337+DM344+DM351+DM358+DM365+DM372+DM379</f>
        <v/>
      </c>
      <c r="DN402" s="161">
        <f>+DN11+#REF!+DH23+DH30+DH37+DH44+DH51+DH58+DH65+DH72+DH79+DK227+#REF!+DN239+DN246+DN253+DN260+DN267+DN274+DN281+DN288+DN295+DN302+DN309+DN316+DN323+DN330+DN337+DN344+DN351+DN358+DN365+DN372+DN379+DN386</f>
        <v/>
      </c>
      <c r="DO402" s="161">
        <f>+DO11+#REF!+DI23+DI30+DI37+DI44+DI51+DI58+DI65+DI72+DI79+DL227+#REF!+DO239+DO246+DO253+DO260+DO267+DO274+DO281+DO288+DO295+DO302+DO309+DO316+DO323+DO330+DO337+DO344+DO351+DO358+DO365+DO372+DO379+DO386+DO393</f>
        <v/>
      </c>
      <c r="DP402" s="161">
        <f>+DP11+#REF!+DJ23+DJ30+DJ37+DJ44+DJ51+DJ58+DJ65+DJ72+DJ79+DM227+#REF!+DP239+DP246+DP253+DP260+DP267+DP274+DP281+DP288+DP295+DP302+DP309+DP316+DP323+DP330+DP337+DP344+DP351+DP358+DP365+DP372+DP379+DP386+DP393</f>
        <v/>
      </c>
      <c r="DQ402" s="161">
        <f>+DQ11+#REF!+DK23+DK30+DK37+DK44+DK51+DK58+DK65+DK72+DK79+DN227+#REF!+DQ239+DQ246+DQ253+DQ260+DQ267+DQ274+DQ281+DQ288+DQ295+DQ302+DQ309+DQ316+DQ323+DQ330+DQ337+DQ344+DQ351+DQ358+DQ365+DQ372+DQ379+DQ386+DQ393</f>
        <v/>
      </c>
      <c r="DR402" s="161">
        <f>+DR11+#REF!+DL23+DL30+DL37+DL44+DL51+DL58+DL65+DL72+DL79+DO227+#REF!+DR239+DR246+DR253+DR260+DR267+DR274+DR281+DR288+DR295+DR302+DR309+DR316+DR323+DR330+DR337+DR344+DR351+DR358+DR365+DR372+DR379+DR386+DR393</f>
        <v/>
      </c>
      <c r="DS402" s="161">
        <f>+DS11+#REF!+DM23+DM30+DM37+DM44+DM51+DM58+DM65+DM72+DM79+DP227+#REF!+DS239+DS246+DS253+DS260+DS267+DS274+DS281+DS288+DS295+DS302+DS309+DS316+DS323+DS330+DS337+DS344+DS351+DS358+DS365+DS372+DS379+DS386+DS393</f>
        <v/>
      </c>
      <c r="DT402" s="161">
        <f>+DT11+#REF!+DN23+DN30+DN37+DN44+DN51+DN58+DN65+DN72+DN79+DQ227+#REF!+DT239+DT246+DT253+DT260+DT267+DT274+DT281+DT288+DT295+DT302+DT309+DT316+DT323+DT330+DT337+DT344+DT351+DT358+DT365+DT372+DT379+DT386+DT393</f>
        <v/>
      </c>
      <c r="DU402" s="161">
        <f>+DU11+#REF!+DO23+DO30+DO37+DO44+DO51+DO58+DO65+DO72+DO79+DR227+#REF!+DU239+DU246+DU253+DU260+DU267+DU274+DU281+DU288+DU295+DU302+DU309+DU316+DU323+DU330+DU337+DU344+DU351+DU358+DU365+DU372+DU379+DU386+DU393</f>
        <v/>
      </c>
      <c r="DV402" s="161">
        <f>+DV11+#REF!+DP23+DP30+DP37+DP44+DP51+DP58+DP65+DP72+DP79+DS227+#REF!+DV239+DV246+DV253+DV260+DV267+DV274+DV281+DV288+DV295+DV302+DV309+DV316+DV323+DV330+DV337+DV344+DV351+DV358+DV365+DV372+DV379+DV386+DV393</f>
        <v/>
      </c>
      <c r="DW402" s="161">
        <f>+DW11+#REF!+DQ23+DQ30+DQ37+DQ44+DQ51+DQ58+DQ65+DQ72+DQ79+DT227+#REF!+DW239+DW246+DW253+DW260+DW267+DW274+DW281+DW288+DW295+DW302+DW309+DW316+DW323+DW330+DW337+DW344+DW351+DW358+DW365+DW372+DW379+DW386+DW393</f>
        <v/>
      </c>
      <c r="DX402" s="161">
        <f>+DX11+#REF!+DR23+DR30+DR37+DR44+DR51+DR58+DR65+DR72+DR79+DU227+#REF!+DX239+DX246+DX253+DX260+DX267+DX274+DX281+DX288+DX295+DX302+DX309+DX316+DX323+DX330+DX337+DX344+DX351+DX358+DX365+DX372+DX379+DX386+DX393</f>
        <v/>
      </c>
      <c r="DY402" s="161">
        <f>+DY11+#REF!+DS23+DS30+DS37+DS44+DS51+DS58+DS65+DS72+DS79+DV227+#REF!+DY239+DY246+DY253+DY260+DY267+DY274+DY281+DY288+DY295+DY302+DY309+DY316+DY323+DY330+DY337+DY344+DY351+DY358+DY365+DY372+DY379+DY386+DY393</f>
        <v/>
      </c>
      <c r="DZ402" s="161">
        <f>+DZ11+#REF!+DT23+DT30+DT37+DT44+DT51+DT58+DT65+DT72+DT79+DW227+#REF!+DZ239+DZ246+DZ253+DZ260+DZ267+DZ274+DZ281+DZ288+DZ295+DZ302+DZ309+DZ316+DZ323+DZ330+DZ337+DZ344+DZ351+DZ358+DZ365+DZ372+DZ379+DZ386+DZ393</f>
        <v/>
      </c>
      <c r="EA402" s="161">
        <f>+EA11+#REF!+DU23+DU30+DU37+DU44+DU51+DU58+DU65+DU72+DU79+DX227+#REF!+EA239+EA246+EA253+EA260+EA267+EA274+EA281+EA288+EA295+EA302+EA309+EA316+EA323+EA330+EA337+EA344+EA351+EA358+EA365+EA372+EA379+EA386+EA393</f>
        <v/>
      </c>
      <c r="EB402" s="161">
        <f>+EB11+#REF!+DV23+DV30+DV37+DV44+DV51+DV58+DV65+DV72+DV79+DY227+#REF!+EB239+EB246+EB253+EB260+EB267+EB274+EB281+EB288+EB295+EB302+EB309+EB316+EB323+EB330+EB337+EB344+EB351+EB358+EB365+EB372+EB379+EB386+EB393</f>
        <v/>
      </c>
      <c r="EC402" s="161">
        <f>+EC11+#REF!+DW23+DW30+DW37+DW44+DW51+DW58+DW65+DW72+DW79+DZ227+#REF!+EC239+EC246+EC253+EC260+EC267+EC274+EC281+EC288+EC295+EC302+EC309+EC316+EC323+EC330+EC337+EC344+EC351+EC358+EC365+EC372+EC379+EC386+EC393</f>
        <v/>
      </c>
      <c r="ED402" s="161">
        <f>+ED11+#REF!+DX23+DX30+DX37+DX44+DX51+DX58+DX65+DX72+DX79+EA227+#REF!+ED239+ED246+ED253+ED260+ED267+ED274+ED281+ED288+ED295+ED302+ED309+ED316+ED323+ED330+ED337+ED344+ED351+ED358+ED365+ED372+ED379+ED386+ED393</f>
        <v/>
      </c>
      <c r="EE402" s="161">
        <f>+EE11+#REF!+DY23+DY30+DY37+DY44+DY51+DY58+DY65+DY72+DY79+EB227+#REF!+EE239+EE246+EE253+EE260+EE267+EE274+EE281+EE288+EE295+EE302+EE309+EE316+EE323+EE330+EE337+EE344+EE351+EE358+EE365+EE372+EE379+EE386+EE393</f>
        <v/>
      </c>
      <c r="EF402" s="161">
        <f>+EF11+#REF!+DZ23+DZ30+DZ37+DZ44+DZ51+DZ58+DZ65+DZ72+DZ79+EC227+#REF!+EF239+EF246+EF253+EF260+EF267+EF274+EF281+EF288+EF295+EF302+EF309+EF316+EF323+EF330+EF337+EF344+EF351+EF358+EF365+EF372+EF379+EF386+EF393</f>
        <v/>
      </c>
      <c r="EG402" s="161">
        <f>+EG11+#REF!+EA23+EA30+EA37+EA44+EA51+EA58+EA65+EA72+EA79+ED227+#REF!+EG239+EG246+EG253+EG260+EG267+EG274+EG281+EG288+EG295+EG302+EG309+EG316+EG323+EG330+EG337+EG344+EG351+EG358+EG365+EG372+EG379+EG386+EG393</f>
        <v/>
      </c>
      <c r="EH402" s="161">
        <f>+EH11+#REF!+EB23+EB30+EB37+EB44+EB51+EB58+EB65+EB72+EB79+EE227+#REF!+EH239+EH246+EH253+EH260+EH267+EH274+EH281+EH288+EH295+EH302+EH309+EH316+EH323+EH330+EH337+EH344+EH351+EH358+EH365+EH372+EH379+EH386+EH393</f>
        <v/>
      </c>
      <c r="EI402" s="161">
        <f>+EI11+#REF!+EC23+EC30+EC37+EC44+EC51+EC58+EC65+EC72+EC79+EF227+#REF!+EI239+EI246+EI253+EI260+EI267+EI274+EI281+EI288+EI295+EI302+EI309+EI316+EI323+EI330+EI337+EI344+EI351+EI358+EI365+EI372+EI379+EI386+EI393</f>
        <v/>
      </c>
      <c r="EJ402" s="161">
        <f>+EJ11+#REF!+ED23+ED30+ED37+ED44+ED51+ED58+ED65+ED72+ED79+EG227+#REF!+EJ239+EJ246+EJ253+EJ260+EJ267+EJ274+EJ281+EJ288+EJ295+EJ302+EJ309+EJ316+EJ323+EJ330+EJ337+EJ344+EJ351+EJ358+EJ365+EJ372+EJ379+EJ386+EJ393</f>
        <v/>
      </c>
      <c r="EK402" s="161">
        <f>+EK11+#REF!+EE23+EE30+EE37+EE44+EE51+EE58+EE65+EE72+EE79+EH227+#REF!+EK239+EK246+EK253+EK260+EK267+EK274+EK281+EK288+EK295+EK302+EK309+EK316+EK323+EK330+EK337+EK344+EK351+EK358+EK365+EK372+EK379+EK386+EK393</f>
        <v/>
      </c>
      <c r="EL402" s="161">
        <f>+EL11+#REF!+EF23+EF30+EF37+EF44+EF51+EF58+EF65+EF72+EF79+EI227+#REF!+EL239+EL246+EL253+EL260+EL267+EL274+EL281+EL288+EL295+EL302+EL309+EL316+EL323+EL330+EL337+EL344+EL351+EL358+EL365+EL372+EL379+EL386+EL393</f>
        <v/>
      </c>
      <c r="EM402" s="161">
        <f>+EM11+#REF!+EG23+EG30+EG37+EG44+EG51+EG58+EG65+EG72+EG79+EJ227+#REF!+EM239+EM246+EM253+EM260+EM267+EM274+EM281+EM288+EM295+EM302+EM309+EM316+EM323+EM330+EM337+EM344+EM351+EM358+EM365+EM372+EM379+EM386+EM393</f>
        <v/>
      </c>
      <c r="EN402" s="161">
        <f>+EN11+#REF!+EH23+EH30+EH37+EH44+EH51+EH58+EH65+EH72+EH79+EK227+#REF!+EN239+EN246+EN253+EN260+EN267+EN274+EN281+EN288+EN295+EN302+EN309+EN316+EN323+EN330+EN337+EN344+EN351+EN358+EN365+EN372+EN379+EN386+EN393</f>
        <v/>
      </c>
      <c r="EO402" s="161">
        <f>+EO11+#REF!+EI23+EI30+EI37+EI44+EI51+EI58+EI65+EI72+EI79+EL227+#REF!+EO239+EO246+EO253+EO260+EO267+EO274+EO281+EO288+EO295+EO302+EO309+EO316+EO323+EO330+EO337+EO344+EO351+EO358+EO365+EO372+EO379+EO386+EO393</f>
        <v/>
      </c>
      <c r="EP402" s="161">
        <f>+EP11+#REF!+EJ23+EJ30+EJ37+EJ44+EJ51+EJ58+EJ65+EJ72+EJ79+EM227+#REF!+EP239+EP246+EP253+EP260+EP267+EP274+EP281+EP288+EP295+EP302+EP309+EP316+EP323+EP330+EP337+EP344+EP351+EP358+EP365+EP372+EP379+EP386+EP393</f>
        <v/>
      </c>
      <c r="EQ402" s="161">
        <f>+EQ11+#REF!+EK23+EK30+EK37+EK44+EK51+EK58+EK65+EK72+EK79+EN227+#REF!+EQ239+EQ246+EQ253+EQ260+EQ267+EQ274+EQ281+EQ288+EQ295+EQ302+EQ309+EQ316+EQ323+EQ330+EQ337+EQ344+EQ351+EQ358+EQ365+EQ372+EQ379+EQ386+EQ393</f>
        <v/>
      </c>
      <c r="ER402" s="161">
        <f>+ER11+#REF!+EL23+EL30+EL37+EL44+EL51+EL58+EL65+EL72+EL79+EO227+#REF!+ER239+ER246+ER253+ER260+ER267+ER274+ER281+ER288+ER295+ER302+ER309+ER316+ER323+ER330+ER337+ER344+ER351+ER358+ER365+ER372+ER379+ER386+ER393</f>
        <v/>
      </c>
      <c r="ES402" s="161">
        <f>+ES11+#REF!+EM23+EM30+EM37+EM44+EM51+EM58+EM65+EM72+EM79+EP227+#REF!+ES239+ES246+ES253+ES260+ES267+ES274+ES281+ES288+ES295+ES302+ES309+ES316+ES323+ES330+ES337+ES344+ES351+ES358+ES365+ES372+ES379+ES386+ES393</f>
        <v/>
      </c>
      <c r="ET402" s="161">
        <f>+ET11+#REF!+EN23+EN30+EN37+EN44+EN51+EN58+EN65+EN72+EN79+EQ227+#REF!+ET239+ET246+ET253+ET260+ET267+ET274+ET281+ET288+ET295+ET302+ET309+ET316+ET323+ET330+ET337+ET344+ET351+ET358+ET365+ET372+ET379+ET386+ET393</f>
        <v/>
      </c>
      <c r="EU402" s="161">
        <f>+EU11+#REF!+EO23+EO30+EO37+EO44+EO51+EO58+EO65+EO72+EO79+ER227+#REF!+EU239+EU246+EU253+EU260+EU267+EU274+EU281+EU288+EU295+EU302+EU309+EU316+EU323+EU330+EU337+EU344+EU351+EU358+EU365+EU372+EU379+EU386+EU393</f>
        <v/>
      </c>
      <c r="EV402" s="161">
        <f>+EV11+#REF!+EP23+EP30+EP37+EP44+EP51+EP58+EP65+EP72+EP79+ES227+#REF!+EV239+EV246+EV253+EV260+EV267+EV274+EV281+EV288+EV295+EV302+EV309+EV316+EV323+EV330+EV337+EV344+EV351+EV358+EV365+EV372+EV379+EV386+EV393</f>
        <v/>
      </c>
      <c r="EW402" s="161">
        <f>+EW11+#REF!+EQ23+EQ30+EQ37+EQ44+EQ51+EQ58+EQ65+EQ72+EQ79+ET227+#REF!+EW239+EW246+EW253+EW260+EW267+EW274+EW281+EW288+EW295+EW302+EW309+EW316+EW323+EW330+EW337+EW344+EW351+EW358+EW365+EW372+EW379+EW386+EW393</f>
        <v/>
      </c>
      <c r="EX402" s="161">
        <f>+EX11+#REF!+ER23+ER30+ER37+ER44+ER51+ER58+ER65+ER72+ER79+EU227+#REF!+EX239+EX246+EX253+EX260+EX267+EX274+EX281+EX288+EX295+EX302+EX309+EX316+EX323+EX330+EX337+EX344+EX351+EX358+EX365+EX372+EX379+EX386+EX393</f>
        <v/>
      </c>
      <c r="EY402" s="161" t="n"/>
      <c r="EZ402" s="161" t="n"/>
      <c r="FA402" s="161" t="n"/>
      <c r="FB402" s="161" t="n"/>
      <c r="FC402" s="161" t="n"/>
      <c r="FD402" s="161" t="n"/>
    </row>
    <row r="403" ht="13.5" customHeight="1" thickBot="1">
      <c r="AL403" s="161">
        <f>+IF(ISERROR(PV(#REF!,#REF!,,#REF!)),0,(PV(#REF!,#REF!,,#REF!)))</f>
        <v/>
      </c>
      <c r="AM403" s="161">
        <f>+IF(ISERROR(PV(#REF!,#REF!,,#REF!)),0,(PV(#REF!,#REF!,,#REF!)))</f>
        <v/>
      </c>
      <c r="CE403" s="192" t="inlineStr">
        <is>
          <t>U.Bruta</t>
        </is>
      </c>
      <c r="CF403" s="192">
        <f>+CF12</f>
        <v/>
      </c>
      <c r="CG403" s="192">
        <f>+CG12+CG17</f>
        <v/>
      </c>
      <c r="CH403" s="192">
        <f>+CH12+CH17+CB24</f>
        <v/>
      </c>
      <c r="CI403" s="192">
        <f>+CI12+CI17+CC24+CC31</f>
        <v/>
      </c>
      <c r="CJ403" s="192">
        <f>+CJ12+CJ17+CD24+CD31+CD38</f>
        <v/>
      </c>
      <c r="CK403" s="192">
        <f>+CK12+CK17+CE24+CE31+CE38+CE45</f>
        <v/>
      </c>
      <c r="CL403" s="192">
        <f>+CL12+CL17+CF24+CF31+CF38+CF45+CF52</f>
        <v/>
      </c>
      <c r="CM403" s="192">
        <f>+CM12+CM17+CG24+CG31+CG38+CG45+CG52+CG59</f>
        <v/>
      </c>
      <c r="CN403" s="192">
        <f>+CN12+CN17+CH24+CH31+CH38+CH45+CH52+CH59+CH66</f>
        <v/>
      </c>
      <c r="CO403" s="192">
        <f>+CO12+CO17+CI24+CI31+CI38+CI45+CI52+CI59+CI66+CI73</f>
        <v/>
      </c>
      <c r="CP403" s="192">
        <f>+CP12+CP17+CJ24+CJ31+CJ38+CJ45+CJ52+CJ59+CJ66+CJ73+CJ80</f>
        <v/>
      </c>
      <c r="CQ403" s="192">
        <f>+CQ12+CQ17+CK24+CK31+CK38+CK45+CK52+CK59+CK66+CK73+CK80+CN228</f>
        <v/>
      </c>
      <c r="CR403" s="192">
        <f>+CR12+CR17+CL24+CL31+CL38+CL45+CL52+CL59+CL66+CL73+CL80+CO228+#REF!</f>
        <v/>
      </c>
      <c r="CS403" s="192">
        <f>+CS12+CS17+CM24+CM31+CM38+CM45+CM52+CM59+CM66+CM73+CM80+CP228+#REF!+CS240</f>
        <v/>
      </c>
      <c r="CT403" s="192">
        <f>+CT12+CT17+CN24+CN31+CN38+CN45+CN52+CN59+CN66+CN73+CN80+CQ228+#REF!+CT240+CT247</f>
        <v/>
      </c>
      <c r="CU403" s="192">
        <f>+CU12+CU17+CO24+CO31+CO38+CO45+CO52+CO59+CO66+CO73+CO80+CR228+#REF!+CU240+CU247+CU254</f>
        <v/>
      </c>
      <c r="CV403" s="192">
        <f>+CV12+CV17+CP24+CP31+CP38+CP45+CP52+CP59+CP66+CP73+CP80+CS228+#REF!+CV240+CV247+CV254+CV261</f>
        <v/>
      </c>
      <c r="CW403" s="192">
        <f>+CW12+CW17+CQ24+CQ31+CQ38+CQ45+CQ52+CQ59+CQ66+CQ73+CQ80+CT228+#REF!+CW240+CW247+CW254+CW261+CW268</f>
        <v/>
      </c>
      <c r="CX403" s="192">
        <f>+CX12+CX17+CR24+CR31+CR38+CR45+CR52+CR59+CR66+CR73+CR80+CU228+#REF!+CX240+CX247+CX254+CX261+CX268+CX275</f>
        <v/>
      </c>
      <c r="CY403" s="192">
        <f>+CY12+CY17+CS24+CS31+CS38+CS45+CS52+CS59+CS66+CS73+CS80+CV228+#REF!+CY240+CY247+CY254+CY261+CY268+CY275+CY282</f>
        <v/>
      </c>
      <c r="CZ403" s="192">
        <f>+CZ12+CZ17+CT24+CT31+CT38+CT45+CT52+CT59+CT66+CT73+CT80+CW228+#REF!+CZ240+CZ247+CZ254+CZ261+CZ268+CZ275+CZ282+CZ289</f>
        <v/>
      </c>
      <c r="DA403" s="192">
        <f>+DA12+DA17+CU24+CU31+CU38+CU45+CU52+CU59+CU66+CU73+CU80+CX228+#REF!+DA240+DA247+DA254+DA261+DA268+DA275+DA282+DA289+DA296</f>
        <v/>
      </c>
      <c r="DB403" s="192">
        <f>+DB12+DB17+CV24+CV31+CV38+CV45+CV52+CV59+CV66+CV73+CV80+CY228+#REF!+DB240+DB247+DB254+DB261+DB268+DB275+DB282+DB289+DB296+DB303</f>
        <v/>
      </c>
      <c r="DC403" s="192">
        <f>+DC12+DC17+CW24+CW31+CW38+CW45+CW52+CW59+CW66+CW73+CW80+CZ228+#REF!+DC240+DC247+DC254+DC261+DC268+DC275+DC282+DC289+DC296+DC303+DC310</f>
        <v/>
      </c>
      <c r="DD403" s="192">
        <f>+DD12+DD17+CX24+CX31+CX38+CX45+CX52+CX59+CX66+CX73+CX80+DA228+#REF!+DD240+DD247+DD254+DD261+DD268+DD275+DD282+DD289+DD296+DD303+DD310+DD317</f>
        <v/>
      </c>
      <c r="DE403" s="192">
        <f>+DE12+DE17+CY24+CY31+CY38+CY45+CY52+CY59+CY66+CY73+CY80+DB228+#REF!+DE240+DE247+DE254+DE261+DE268+DE275+DE282+DE289+DE296+DE303+DE310+DE317+DE324</f>
        <v/>
      </c>
      <c r="DF403" s="192">
        <f>+DF12+DF17+CZ24+CZ31+CZ38+CZ45+CZ52+CZ59+CZ66+CZ73+CZ80+DC228+#REF!+DF240+DF247+DF254+DF261+DF268+DF275+DF282+DF289+DF296+DF303+DF310+DF317+DF324+DF331</f>
        <v/>
      </c>
      <c r="DG403" s="192">
        <f>+DG12+DG17+DA24+DA31+DA38+DA45+DA52+DA59+DA66+DA73+DA80+DD228+#REF!+DG240+DG247+DG254+DG261+DG268+DG275+DG282+DG289+DG296+DG303+DG310+DG317+DG324+DG331+DG338</f>
        <v/>
      </c>
      <c r="DH403" s="192">
        <f>+DH12+DH17+DB24+DB31+DB38+DB45+DB52+DB59+DB66+DB73+DB80+DE228+#REF!+DH240+DH247+DH254+DH261+DH268+DH275+DH282+DH289+DH296+DH303+DH310+DH317+DH324+DH331+DH338+DH345</f>
        <v/>
      </c>
      <c r="DI403" s="192">
        <f>+DI12+DI17+DC24+DC31+DC38+DC45+DC52+DC59+DC66+DC73+DC80+DF228+#REF!+DI240+DI247+DI254+DI261+DI268+DI275+DI282+DI289+DI296+DI303+DI310+DI317+DI324+DI331+DI338+DI345+DI352</f>
        <v/>
      </c>
      <c r="DJ403" s="192">
        <f>+DJ12+DJ17+DD24+DD31+DD38+DD45+DD52+DD59+DD66+DD73+DD80+DG228+#REF!+DJ240+DJ247+DJ254+DJ261+DJ268+DJ275+DJ282+DJ289+DJ296+DJ303+DJ310+DJ317+DJ324+DJ331+DJ338+DJ345+DJ352+DJ359</f>
        <v/>
      </c>
      <c r="DK403" s="192">
        <f>+DK12+DK17+DE24+DE31+DE38+DE45+DE52+DE59+DE66+DE73+DE80+DH228+#REF!+DK240+DK247+DK254+DK261+DK268+DK275+DK282+DK289+DK296+DK303+DK310+DK317+DK324+DK331+DK338+DK345+DK352+DK359+DK366</f>
        <v/>
      </c>
      <c r="DL403" s="192">
        <f>+DL12+DL17+DF24+DF31+DF38+DF45+DF52+DF59+DF66+DF73+DF80+DI228+#REF!+DL240+DL247+DL254+DL261+DL268+DL275+DL282+DL289+DL296+DL303+DL310+DL317+DL324+DL331+DL338+DL345+DL352+DL359+DL366+DL373</f>
        <v/>
      </c>
      <c r="DM403" s="192">
        <f>+DM12+DM17+DG24+DG31+DG38+DG45+DG52+DG59+DG66+DG73+DG80+DJ228+#REF!+DM240+DM247+DM254+DM261+DM268+DM275+DM282+DM289+DM296+DM303+DM310+DM317+DM324+DM331+DM338+DM345+DM352+DM359+DM366+DM373+DM380</f>
        <v/>
      </c>
      <c r="DN403" s="192">
        <f>+DN12+DN17+DH24+DH31+DH38+DH45+DH52+DH59+DH66+DH73+DH80+DK228+#REF!+DN240+DN247+DN254+DN261+DN268+DN275+DN282+DN289+DN296+DN303+DN310+DN317+DN324+DN331+DN338+DN345+DN352+DN359+DN366+DN373+DN380+DN387</f>
        <v/>
      </c>
      <c r="DO403" s="192">
        <f>+DO12+DO17+DI24+DI31+DI38+DI45+DI52+DI59+DI66+DI73+DI80+DL228+#REF!+DO240+DO247+DO254+DO261+DO268+DO275+DO282+DO289+DO296+DO303+DO310+DO317+DO324+DO331+DO338+DO345+DO352+DO359+DO366+DO373+DO380+DO387+DO394</f>
        <v/>
      </c>
      <c r="DP403" s="192">
        <f>+DP12+DP17+DJ24+DJ31+DJ38+DJ45+DJ52+DJ59+DJ66+DJ73+DJ80+DM228+#REF!+DP240+DP247+DP254+DP261+DP268+DP275+DP282+DP289+DP296+DP303+DP310+DP317+DP324+DP331+DP338+DP345+DP352+DP359+DP366+DP373+DP380+DP387+DP394</f>
        <v/>
      </c>
      <c r="DQ403" s="192">
        <f>+DQ12+DQ17+DK24+DK31+DK38+DK45+DK52+DK59+DK66+DK73+DK80+DN228+#REF!+DQ240+DQ247+DQ254+DQ261+DQ268+DQ275+DQ282+DQ289+DQ296+DQ303+DQ310+DQ317+DQ324+DQ331+DQ338+DQ345+DQ352+DQ359+DQ366+DQ373+DQ380+DQ387+DQ394</f>
        <v/>
      </c>
      <c r="DR403" s="192">
        <f>+DR12+DR17+DL24+DL31+DL38+DL45+DL52+DL59+DL66+DL73+DL80+DO228+#REF!+DR240+DR247+DR254+DR261+DR268+DR275+DR282+DR289+DR296+DR303+DR310+DR317+DR324+DR331+DR338+DR345+DR352+DR359+DR366+DR373+DR380+DR387+DR394</f>
        <v/>
      </c>
      <c r="DS403" s="192">
        <f>+DS12+DS17+DM24+DM31+DM38+DM45+DM52+DM59+DM66+DM73+DM80+DP228+#REF!+DS240+DS247+DS254+DS261+DS268+DS275+DS282+DS289+DS296+DS303+DS310+DS317+DS324+DS331+DS338+DS345+DS352+DS359+DS366+DS373+DS380+DS387+DS394</f>
        <v/>
      </c>
      <c r="DT403" s="192">
        <f>+DT12+DT17+DN24+DN31+DN38+DN45+DN52+DN59+DN66+DN73+DN80+DQ228+#REF!+DT240+DT247+DT254+DT261+DT268+DT275+DT282+DT289+DT296+DT303+DT310+DT317+DT324+DT331+DT338+DT345+DT352+DT359+DT366+DT373+DT380+DT387+DT394</f>
        <v/>
      </c>
      <c r="DU403" s="192">
        <f>+DU12+DU17+DO24+DO31+DO38+DO45+DO52+DO59+DO66+DO73+DO80+DR228+#REF!+DU240+DU247+DU254+DU261+DU268+DU275+DU282+DU289+DU296+DU303+DU310+DU317+DU324+DU331+DU338+DU345+DU352+DU359+DU366+DU373+DU380+DU387+DU394</f>
        <v/>
      </c>
      <c r="DV403" s="192">
        <f>+DV12+DV17+DP24+DP31+DP38+DP45+DP52+DP59+DP66+DP73+DP80+DS228+#REF!+DV240+DV247+DV254+DV261+DV268+DV275+DV282+DV289+DV296+DV303+DV310+DV317+DV324+DV331+DV338+DV345+DV352+DV359+DV366+DV373+DV380+DV387+DV394</f>
        <v/>
      </c>
      <c r="DW403" s="192">
        <f>+DW12+DW17+DQ24+DQ31+DQ38+DQ45+DQ52+DQ59+DQ66+DQ73+DQ80+DT228+#REF!+DW240+DW247+DW254+DW261+DW268+DW275+DW282+DW289+DW296+DW303+DW310+DW317+DW324+DW331+DW338+DW345+DW352+DW359+DW366+DW373+DW380+DW387+DW394</f>
        <v/>
      </c>
      <c r="DX403" s="192">
        <f>+DX12+DX17+DR24+DR31+DR38+DR45+DR52+DR59+DR66+DR73+DR80+DU228+#REF!+DX240+DX247+DX254+DX261+DX268+DX275+DX282+DX289+DX296+DX303+DX310+DX317+DX324+DX331+DX338+DX345+DX352+DX359+DX366+DX373+DX380+DX387+DX394</f>
        <v/>
      </c>
      <c r="DY403" s="192">
        <f>+DY12+DY17+DS24+DS31+DS38+DS45+DS52+DS59+DS66+DS73+DS80+DV228+#REF!+DY240+DY247+DY254+DY261+DY268+DY275+DY282+DY289+DY296+DY303+DY310+DY317+DY324+DY331+DY338+DY345+DY352+DY359+DY366+DY373+DY380+DY387+DY394</f>
        <v/>
      </c>
      <c r="DZ403" s="192">
        <f>+DZ12+DZ17+DT24+DT31+DT38+DT45+DT52+DT59+DT66+DT73+DT80+DW228+#REF!+DZ240+DZ247+DZ254+DZ261+DZ268+DZ275+DZ282+DZ289+DZ296+DZ303+DZ310+DZ317+DZ324+DZ331+DZ338+DZ345+DZ352+DZ359+DZ366+DZ373+DZ380+DZ387+DZ394</f>
        <v/>
      </c>
      <c r="EA403" s="192">
        <f>+EA12+EA17+DU24+DU31+DU38+DU45+DU52+DU59+DU66+DU73+DU80+DX228+#REF!+EA240+EA247+EA254+EA261+EA268+EA275+EA282+EA289+EA296+EA303+EA310+EA317+EA324+EA331+EA338+EA345+EA352+EA359+EA366+EA373+EA380+EA387+EA394</f>
        <v/>
      </c>
      <c r="EB403" s="192">
        <f>+EB12+EB17+DV24+DV31+DV38+DV45+DV52+DV59+DV66+DV73+DV80+DY228+#REF!+EB240+EB247+EB254+EB261+EB268+EB275+EB282+EB289+EB296+EB303+EB310+EB317+EB324+EB331+EB338+EB345+EB352+EB359+EB366+EB373+EB380+EB387+EB394</f>
        <v/>
      </c>
      <c r="EC403" s="192">
        <f>+EC12+EC17+DW24+DW31+DW38+DW45+DW52+DW59+DW66+DW73+DW80+DZ228+#REF!+EC240+EC247+EC254+EC261+EC268+EC275+EC282+EC289+EC296+EC303+EC310+EC317+EC324+EC331+EC338+EC345+EC352+EC359+EC366+EC373+EC380+EC387+EC394</f>
        <v/>
      </c>
      <c r="ED403" s="192">
        <f>+ED12+ED17+DX24+DX31+DX38+DX45+DX52+DX59+DX66+DX73+DX80+EA228+#REF!+ED240+ED247+ED254+ED261+ED268+ED275+ED282+ED289+ED296+ED303+ED310+ED317+ED324+ED331+ED338+ED345+ED352+ED359+ED366+ED373+ED380+ED387+ED394</f>
        <v/>
      </c>
      <c r="EE403" s="192">
        <f>+EE12+EE17+DY24+DY31+DY38+DY45+DY52+DY59+DY66+DY73+DY80+EB228+#REF!+EE240+EE247+EE254+EE261+EE268+EE275+EE282+EE289+EE296+EE303+EE310+EE317+EE324+EE331+EE338+EE345+EE352+EE359+EE366+EE373+EE380+EE387+EE394</f>
        <v/>
      </c>
      <c r="EF403" s="192">
        <f>+EF12+EF17+DZ24+DZ31+DZ38+DZ45+DZ52+DZ59+DZ66+DZ73+DZ80+EC228+#REF!+EF240+EF247+EF254+EF261+EF268+EF275+EF282+EF289+EF296+EF303+EF310+EF317+EF324+EF331+EF338+EF345+EF352+EF359+EF366+EF373+EF380+EF387+EF394</f>
        <v/>
      </c>
      <c r="EG403" s="192">
        <f>+EG12+EG17+EA24+EA31+EA38+EA45+EA52+EA59+EA66+EA73+EA80+ED228+#REF!+EG240+EG247+EG254+EG261+EG268+EG275+EG282+EG289+EG296+EG303+EG310+EG317+EG324+EG331+EG338+EG345+EG352+EG359+EG366+EG373+EG380+EG387+EG394</f>
        <v/>
      </c>
      <c r="EH403" s="192">
        <f>+EH12+EH17+EB24+EB31+EB38+EB45+EB52+EB59+EB66+EB73+EB80+EE228+#REF!+EH240+EH247+EH254+EH261+EH268+EH275+EH282+EH289+EH296+EH303+EH310+EH317+EH324+EH331+EH338+EH345+EH352+EH359+EH366+EH373+EH380+EH387+EH394</f>
        <v/>
      </c>
      <c r="EI403" s="192">
        <f>+EI12+EI17+EC24+EC31+EC38+EC45+EC52+EC59+EC66+EC73+EC80+EF228+#REF!+EI240+EI247+EI254+EI261+EI268+EI275+EI282+EI289+EI296+EI303+EI310+EI317+EI324+EI331+EI338+EI345+EI352+EI359+EI366+EI373+EI380+EI387+EI394</f>
        <v/>
      </c>
      <c r="EJ403" s="192">
        <f>+EJ12+EJ17+ED24+ED31+ED38+ED45+ED52+ED59+ED66+ED73+ED80+EG228+#REF!+EJ240+EJ247+EJ254+EJ261+EJ268+EJ275+EJ282+EJ289+EJ296+EJ303+EJ310+EJ317+EJ324+EJ331+EJ338+EJ345+EJ352+EJ359+EJ366+EJ373+EJ380+EJ387+EJ394</f>
        <v/>
      </c>
      <c r="EK403" s="192">
        <f>+EK12+EK17+EE24+EE31+EE38+EE45+EE52+EE59+EE66+EE73+EE80+EH228+#REF!+EK240+EK247+EK254+EK261+EK268+EK275+EK282+EK289+EK296+EK303+EK310+EK317+EK324+EK331+EK338+EK345+EK352+EK359+EK366+EK373+EK380+EK387+EK394</f>
        <v/>
      </c>
      <c r="EL403" s="192">
        <f>+EL12+EL17+EF24+EF31+EF38+EF45+EF52+EF59+EF66+EF73+EF80+EI228+#REF!+EL240+EL247+EL254+EL261+EL268+EL275+EL282+EL289+EL296+EL303+EL310+EL317+EL324+EL331+EL338+EL345+EL352+EL359+EL366+EL373+EL380+EL387+EL394</f>
        <v/>
      </c>
      <c r="EM403" s="192">
        <f>+EM12+EM17+EG24+EG31+EG38+EG45+EG52+EG59+EG66+EG73+EG80+EJ228+#REF!+EM240+EM247+EM254+EM261+EM268+EM275+EM282+EM289+EM296+EM303+EM310+EM317+EM324+EM331+EM338+EM345+EM352+EM359+EM366+EM373+EM380+EM387+EM394</f>
        <v/>
      </c>
      <c r="EN403" s="192">
        <f>+EN12+EN17+EH24+EH31+EH38+EH45+EH52+EH59+EH66+EH73+EH80+EK228+#REF!+EN240+EN247+EN254+EN261+EN268+EN275+EN282+EN289+EN296+EN303+EN310+EN317+EN324+EN331+EN338+EN345+EN352+EN359+EN366+EN373+EN380+EN387+EN394</f>
        <v/>
      </c>
      <c r="EO403" s="192">
        <f>+EO12+EO17+EI24+EI31+EI38+EI45+EI52+EI59+EI66+EI73+EI80+EL228+#REF!+EO240+EO247+EO254+EO261+EO268+EO275+EO282+EO289+EO296+EO303+EO310+EO317+EO324+EO331+EO338+EO345+EO352+EO359+EO366+EO373+EO380+EO387+EO394</f>
        <v/>
      </c>
      <c r="EP403" s="192">
        <f>+EP12+EP17+EJ24+EJ31+EJ38+EJ45+EJ52+EJ59+EJ66+EJ73+EJ80+EM228+#REF!+EP240+EP247+EP254+EP261+EP268+EP275+EP282+EP289+EP296+EP303+EP310+EP317+EP324+EP331+EP338+EP345+EP352+EP359+EP366+EP373+EP380+EP387+EP394</f>
        <v/>
      </c>
      <c r="EQ403" s="192">
        <f>+EQ12+EQ17+EK24+EK31+EK38+EK45+EK52+EK59+EK66+EK73+EK80+EN228+#REF!+EQ240+EQ247+EQ254+EQ261+EQ268+EQ275+EQ282+EQ289+EQ296+EQ303+EQ310+EQ317+EQ324+EQ331+EQ338+EQ345+EQ352+EQ359+EQ366+EQ373+EQ380+EQ387+EQ394</f>
        <v/>
      </c>
      <c r="ER403" s="192">
        <f>+ER12+ER17+EL24+EL31+EL38+EL45+EL52+EL59+EL66+EL73+EL80+EO228+#REF!+ER240+ER247+ER254+ER261+ER268+ER275+ER282+ER289+ER296+ER303+ER310+ER317+ER324+ER331+ER338+ER345+ER352+ER359+ER366+ER373+ER380+ER387+ER394</f>
        <v/>
      </c>
      <c r="ES403" s="192">
        <f>+ES12+ES17+EM24+EM31+EM38+EM45+EM52+EM59+EM66+EM73+EM80+EP228+#REF!+ES240+ES247+ES254+ES261+ES268+ES275+ES282+ES289+ES296+ES303+ES310+ES317+ES324+ES331+ES338+ES345+ES352+ES359+ES366+ES373+ES380+ES387+ES394</f>
        <v/>
      </c>
      <c r="ET403" s="192">
        <f>+ET12+ET17+EN24+EN31+EN38+EN45+EN52+EN59+EN66+EN73+EN80+EQ228+#REF!+ET240+ET247+ET254+ET261+ET268+ET275+ET282+ET289+ET296+ET303+ET310+ET317+ET324+ET331+ET338+ET345+ET352+ET359+ET366+ET373+ET380+ET387+ET394</f>
        <v/>
      </c>
      <c r="EU403" s="192">
        <f>+EU12+EU17+EO24+EO31+EO38+EO45+EO52+EO59+EO66+EO73+EO80+ER228+#REF!+EU240+EU247+EU254+EU261+EU268+EU275+EU282+EU289+EU296+EU303+EU310+EU317+EU324+EU331+EU338+EU345+EU352+EU359+EU366+EU373+EU380+EU387+EU394</f>
        <v/>
      </c>
      <c r="EV403" s="192">
        <f>+EV12+EV17+EP24+EP31+EP38+EP45+EP52+EP59+EP66+EP73+EP80+ES228+#REF!+EV240+EV247+EV254+EV261+EV268+EV275+EV282+EV289+EV296+EV303+EV310+EV317+EV324+EV331+EV338+EV345+EV352+EV359+EV366+EV373+EV380+EV387+EV394</f>
        <v/>
      </c>
      <c r="EW403" s="192">
        <f>+EW12+EW17+EQ24+EQ31+EQ38+EQ45+EQ52+EQ59+EQ66+EQ73+EQ80+ET228+#REF!+EW240+EW247+EW254+EW261+EW268+EW275+EW282+EW289+EW296+EW303+EW310+EW317+EW324+EW331+EW338+EW345+EW352+EW359+EW366+EW373+EW380+EW387+EW394</f>
        <v/>
      </c>
      <c r="EX403" s="192">
        <f>+EX12+EX17+ER24+ER31+ER38+ER45+ER52+ER59+ER66+ER73+ER80+EU228+#REF!+EX240+EX247+EX254+EX261+EX268+EX275+EX282+EX289+EX296+EX303+EX310+EX317+EX324+EX331+EX338+EX345+EX352+EX359+EX366+EX373+EX380+EX387+EX394</f>
        <v/>
      </c>
      <c r="EY403" s="161" t="n"/>
      <c r="EZ403" s="161" t="n"/>
      <c r="FA403" s="161" t="n"/>
      <c r="FB403" s="161" t="n"/>
      <c r="FC403" s="161" t="n"/>
      <c r="FD403" s="161" t="n"/>
    </row>
    <row r="404" ht="13.5" customHeight="1" thickTop="1">
      <c r="AL404" s="161">
        <f>+IF(ISERROR(PV(#REF!,#REF!,,#REF!)),0,(PV(#REF!,#REF!,,#REF!)))</f>
        <v/>
      </c>
      <c r="AM404" s="161">
        <f>+IF(ISERROR(PV(#REF!,#REF!,,#REF!)),0,(PV(#REF!,#REF!,,#REF!)))</f>
        <v/>
      </c>
      <c r="CE404" s="161" t="inlineStr">
        <is>
          <t>Comision</t>
        </is>
      </c>
      <c r="CF404" s="161">
        <f>+CF13</f>
        <v/>
      </c>
      <c r="CG404" s="161">
        <f>+CG13+CC18</f>
        <v/>
      </c>
      <c r="CH404" s="161">
        <f>+CH13+CD18+CB25</f>
        <v/>
      </c>
      <c r="CI404" s="161">
        <f>+CI13+CE18+CC25+CC32</f>
        <v/>
      </c>
      <c r="CJ404" s="161">
        <f>+CJ13+CF18+CD25+CD32+CD39</f>
        <v/>
      </c>
      <c r="CK404" s="161">
        <f>+CK13+CG18+CE25+CE32+CE39+CE46</f>
        <v/>
      </c>
      <c r="CL404" s="161">
        <f>+CL13+CH18+CF25+CF32+CF39+CF46+CF53</f>
        <v/>
      </c>
      <c r="CM404" s="161">
        <f>+CM13+CI18+CG25+CG32+CG39+CG46+CG53+CG60</f>
        <v/>
      </c>
      <c r="CN404" s="161">
        <f>+CN13+CJ18+CH25+CH32+CH39+CH46+CH53+CH60+CH67</f>
        <v/>
      </c>
      <c r="CO404" s="161">
        <f>+CO13+CK18+CI25+CI32+CI39+CI46+CI53+CI60+CI67+CI74</f>
        <v/>
      </c>
      <c r="CP404" s="161">
        <f>+CP13+CL18+CJ25+CJ32+CJ39+CJ46+CJ53+CJ60+CJ67+CJ74+CJ222</f>
        <v/>
      </c>
      <c r="CQ404" s="161">
        <f>+CQ13+CM18+CK25+CK32+CK39+CK46+CK53+CK60+CK67+CK74+CK222+CN229</f>
        <v/>
      </c>
      <c r="CR404" s="161">
        <f>+CR13+CN18+CL25+CL32+CL39+CL46+CL53+CL60+CL67+CL74+CL222+CO229+CR232</f>
        <v/>
      </c>
      <c r="CS404" s="161">
        <f>+CS13+CO18+CM25+CM32+CM39+CM46+CM53+CM60+CM67+CM74+CM222+CP229+CS232+CS241</f>
        <v/>
      </c>
      <c r="CT404" s="161">
        <f>+CT13+CP18+CN25+CN32+CN39+CN46+CN53+CN60+CN67+CN74+CN222+CQ229+CT232+CT241+CT248</f>
        <v/>
      </c>
      <c r="CU404" s="161">
        <f>+CU13+CQ18+CO25+CO32+CO39+CO46+CO53+CO60+CO67+CO74+CO222+CR229+CU232+CU241+CU248+CU255</f>
        <v/>
      </c>
      <c r="CV404" s="161">
        <f>+CV13+CR18+CP25+CP32+CP39+CP46+CP53+CP60+CP67+CP74+CP222+CS229+CV232+CV241+CV248+CV255+CV262</f>
        <v/>
      </c>
      <c r="CW404" s="161">
        <f>+CW13+CS18+CQ25+CQ32+CQ39+CQ46+CQ53+CQ60+CQ67+CQ74+CQ222+CT229+CW232+CW241+CW248+CW255+CW262+CW269</f>
        <v/>
      </c>
      <c r="CX404" s="161">
        <f>+CX13+CT18+CR25+CR32+CR39+CR46+CR53+CR60+CR67+CR74+CR222+CU229+CX232+CX241+CX248+CX255+CX262+CX269+CX276</f>
        <v/>
      </c>
      <c r="CY404" s="161">
        <f>+CY13+CU18+CS25+CS32+CS39+CS46+CS53+CS60+CS67+CS74+CS222+CV229+CY232+CY241+CY248+CY255+CY262+CY269+CY276+CY283</f>
        <v/>
      </c>
      <c r="CZ404" s="161">
        <f>+CZ13+CV18+CT25+CT32+CT39+CT46+CT53+CT60+CT67+CT74+CT222+CW229+CZ232+CZ241+CZ248+CZ255+CZ262+CZ269+CZ276+CZ283+CZ290</f>
        <v/>
      </c>
      <c r="DA404" s="161">
        <f>+DA13+CW18+CU25+CU32+CU39+CU46+CU53+CU60+CU67+CU74+CU222+CX229+DA232+DA241+DA248+DA255+DA262+DA269+DA276+DA283+DA290+DA297</f>
        <v/>
      </c>
      <c r="DB404" s="161">
        <f>+DB13+CX18+CV25+CV32+CV39+CV46+CV53+CV60+CV67+CV74+CV222+CY229+DB232+DB241+DB248+DB255+DB262+DB269+DB276+DB283+DB290+DB297+DB304</f>
        <v/>
      </c>
      <c r="DC404" s="161">
        <f>+DC13+CY18+CW25+CW32+CW39+CW46+CW53+CW60+CW67+CW74+CW222+CZ229+DC232+DC241+DC248+DC255+DC262+DC269+DC276+DC283+DC290+DC297+DC304+DC311</f>
        <v/>
      </c>
      <c r="DD404" s="161">
        <f>+DD13+CZ18+CX25+CX32+CX39+CX46+CX53+CX60+CX67+CX74+CX222+DA229+DD232+DD241+DD248+DD255+DD262+DD269+DD276+DD283+DD290+DD297+DD304+DD311+DD318</f>
        <v/>
      </c>
      <c r="DE404" s="161">
        <f>+DE13+DA18+CY25+CY32+CY39+CY46+CY53+CY60+CY67+CY74+CY222+DB229+DE232+DE241+DE248+DE255+DE262+DE269+DE276+DE283+DE290+DE297+DE304+DE311+DE318+DE325</f>
        <v/>
      </c>
      <c r="DF404" s="161">
        <f>+DF13+DB18+CZ25+CZ32+CZ39+CZ46+CZ53+CZ60+CZ67+CZ74+CZ222+DC229+DF232+DF241+DF248+DF255+DF262+DF269+DF276+DF283+DF290+DF297+DF304+DF311+DF318+DF325+DF332</f>
        <v/>
      </c>
      <c r="DG404" s="161">
        <f>+DG13+DC18+DA25+DA32+DA39+DA46+DA53+DA60+DA67+DA74+DA222+DD229+DG232+DG241+DG248+DG255+DG262+DG269+DG276+DG283+DG290+DG297+DG304+DG311+DG318+DG325+DG332+DG339</f>
        <v/>
      </c>
      <c r="DH404" s="161">
        <f>+DH13+DD18+DB25+DB32+DB39+DB46+DB53+DB60+DB67+DB74+DB222+DE229+DH232+DH241+DH248+DH255+DH262+DH269+DH276+DH283+DH290+DH297+DH304+DH311+DH318+DH325+DH332+DH339+DH346</f>
        <v/>
      </c>
      <c r="DI404" s="161">
        <f>+DI13+DE18+DC25+DC32+DC39+DC46+DC53+DC60+DC67+DC74+DC222+DF229+DI232+DI241+DI248+DI255+DI262+DI269+DI276+DI283+DI290+DI297+DI304+DI311+DI318+DI325+DI332+DI339+DI346+DI353</f>
        <v/>
      </c>
      <c r="DJ404" s="161">
        <f>+DJ13+DF18+DD25+DD32+DD39+DD46+DD53+DD60+DD67+DD74+DD222+DG229+DJ232+DJ241+DJ248+DJ255+DJ262+DJ269+DJ276+DJ283+DJ290+DJ297+DJ304+DJ311+DJ318+DJ325+DJ332+DJ339+DJ346+DJ353+DJ360</f>
        <v/>
      </c>
      <c r="DK404" s="161">
        <f>+DK13+DG18+DE25+DE32+DE39+DE46+DE53+DE60+DE67+DE74+DE222+DH229+DK232+DK241+DK248+DK255+DK262+DK269+DK276+DK283+DK290+DK297+DK304+DK311+DK318+DK325+DK332+DK339+DK346+DK353+DK360+DK367</f>
        <v/>
      </c>
      <c r="DL404" s="161">
        <f>+DL13+DH18+DF25+DF32+DF39+DF46+DF53+DF60+DF67+DF74+DF222+DI229+DL232+DL241+DL248+DL255+DL262+DL269+DL276+DL283+DL290+DL297+DL304+DL311+DL318+DL325+DL332+DL339+DL346+DL353+DL360+DL367+DL374</f>
        <v/>
      </c>
      <c r="DM404" s="161">
        <f>+DM13+DI18+DG25+DG32+DG39+DG46+DG53+DG60+DG67+DG74+DG222+DJ229+DM232+DM241+DM248+DM255+DM262+DM269+DM276+DM283+DM290+DM297+DM304+DM311+DM318+DM325+DM332+DM339+DM346+DM353+DM360+DM367+DM374+DM381</f>
        <v/>
      </c>
      <c r="DN404" s="161">
        <f>+DN13+DJ18+DH25+DH32+DH39+DH46+DH53+DH60+DH67+DH74+DH222+DK229+DN232+DN241+DN248+DN255+DN262+DN269+DN276+DN283+DN290+DN297+DN304+DN311+DN318+DN325+DN332+DN339+DN346+DN353+DN360+DN367+DN374+DN381+DN388</f>
        <v/>
      </c>
      <c r="DO404" s="161">
        <f>+DO13+DK18+DI25+DI32+DI39+DI46+DI53+DI60+DI67+DI74+DI222+DL229+DO232+DO241+DO248+DO255+DO262+DO269+DO276+DO283+DO290+DO297+DO304+DO311+DO318+DO325+DO332+DO339+DO346+DO353+DO360+DO367+DO374+DO381+DO388+DO395</f>
        <v/>
      </c>
      <c r="DP404" s="161">
        <f>+$DP$13+$DL$18+$DJ$25+$DJ$32+$DJ$39+$DJ$46+$DJ$53+$DJ$60+$DJ$67+$DJ$74+$DJ$222+$DM$229+$DP$232+$DP$241+$DP$248+$DP$255+$DP$262+$DP$269+$DP$276+$DP$283+$DP$290+$DP$297+$DP$304+$DP$311+$DP$318+$DP$325+$DP$332+$DP$339+$DP$346+$DP$353+$DP$360+$DP$367+$DP$374+$DP$381+$DP$388+$DP$395</f>
        <v/>
      </c>
      <c r="DQ404" s="161">
        <f>+DQ13+DM18+DK25+DK32+DK39+DK46+DK53+DK60+DK67+DK74+DK222+DN229+DQ232+DQ241+DQ248+DQ255+DQ262+DQ269+DQ276+DQ283+DQ290+DQ297+DQ304+DQ311+DQ318+DQ325+DQ332+DQ339+DQ346+DQ353+DQ360+DQ367+DQ374+DQ381+DQ388+DQ395</f>
        <v/>
      </c>
      <c r="DR404" s="161">
        <f>+DR13+DN18+DL25+DL32+DL39+DL46+DL53+DL60+DL67+DL74+DL222+DO229+DR232+DR241+DR248+DR255+DR262+DR269+DR276+DR283+DR290+DR297+DR304+DR311+DR318+DR325+DR332+DR339+DR346+DR353+DR360+DR367+DR374+DR381+DR388+DR395</f>
        <v/>
      </c>
      <c r="DS404" s="161">
        <f>+DS13+DO18+DM25+DM32+DM39+DM46+DM53+DM60+DM67+DM74+DM222+DP229+DS232+DS241+DS248+DS255+DS262+DS269+DS276+DS283+DS290+DS297+DS304+DS311+DS318+DS325+DS332+DS339+DS346+DS353+DS360+DS367+DS374+DS381+DS388+DS395</f>
        <v/>
      </c>
      <c r="DT404" s="161">
        <f>+DT13+DP18+DN25+DN32+DN39+DN46+DN53+DN60+DN67+DN74+DN222+DQ229+DT232+DT241+DT248+DT255+DT262+DT269+DT276+DT283+DT290+DT297+DT304+DT311+DT318+DT325+DT332+DT339+DT346+DT353+DT360+DT367+DT374+DT381+DT388+DT395</f>
        <v/>
      </c>
      <c r="DU404" s="161">
        <f>+DU13+DQ18+DO25+DO32+DO39+DO46+DO53+DO60+DO67+DO74+DO222+DR229+DU232+DU241+DU248+DU255+DU262+DU269+DU276+DU283+DU290+DU297+DU304+DU311+DU318+DU325+DU332+DU339+DU346+DU353+DU360+DU367+DU374+DU381+DU388+DU395</f>
        <v/>
      </c>
      <c r="DV404" s="161">
        <f>+DV13+DR18+DP25+DP32+DP39+DP46+DP53+DP60+DP67+DP74+DP222+DS229+DV232+DV241+DV248+DV255+DV262+DV269+DV276+DV283+DV290+DV297+DV304+DV311+DV318+DV325+DV332+DV339+DV346+DV353+DV360+DV367+DV374+DV381+DV388+DV395</f>
        <v/>
      </c>
      <c r="DW404" s="161">
        <f>+DW13+DS18+DQ25+DQ32+DQ39+DQ46+DQ53+DQ60+DQ67+DQ74+DQ222+DT229+DW232+DW241+DW248+DW255+DW262+DW269+DW276+DW283+DW290+DW297+DW304+DW311+DW318+DW325+DW332+DW339+DW346+DW353+DW360+DW367+DW374+DW381+DW388+DW395</f>
        <v/>
      </c>
      <c r="DX404" s="161">
        <f>+DX13+DT18+DR25+DR32+DR39+DR46+DR53+DR60+DR67+DR74+DR222+DU229+DX232+DX241+DX248+DX255+DX262+DX269+DX276+DX283+DX290+DX297+DX304+DX311+DX318+DX325+DX332+DX339+DX346+DX353+DX360+DX367+DX374+DX381+DX388+DX395</f>
        <v/>
      </c>
      <c r="DY404" s="161">
        <f>+DY13+DU18+DS25+DS32+DS39+DS46+DS53+DS60+DS67+DS74+DS222+DV229+DY232+DY241+DY248+DY255+DY262+DY269+DY276+DY283+DY290+DY297+DY304+DY311+DY318+DY325+DY332+DY339+DY346+DY353+DY360+DY367+DY374+DY381+DY388+DY395</f>
        <v/>
      </c>
      <c r="DZ404" s="161">
        <f>+DZ13+DV18+DT25+DT32+DT39+DT46+DT53+DT60+DT67+DT74+DT222+DW229+DZ232+DZ241+DZ248+DZ255+DZ262+DZ269+DZ276+DZ283+DZ290+DZ297+DZ304+DZ311+DZ318+DZ325+DZ332+DZ339+DZ346+DZ353+DZ360+DZ367+DZ374+DZ381+DZ388+DZ395</f>
        <v/>
      </c>
      <c r="EA404" s="161">
        <f>+EA13+DW18+DU25+DU32+DU39+DU46+DU53+DU60+DU67+DU74+DU222+DX229+EA232+EA241+EA248+EA255+EA262+EA269+EA276+EA283+EA290+EA297+EA304+EA311+EA318+EA325+EA332+EA339+EA346+EA353+EA360+EA367+EA374+EA381+EA388+EA395</f>
        <v/>
      </c>
      <c r="EB404" s="161">
        <f>+EB13+DX18+DV25+DV32+DV39+DV46+DV53+DV60+DV67+DV74+DV222+DY229+EB232+EB241+EB248+EB255+EB262+EB269+EB276+EB283+EB290+EB297+EB304+EB311+EB318+EB325+EB332+EB339+EB346+EB353+EB360+EB367+EB374+EB381+EB388+EB395</f>
        <v/>
      </c>
      <c r="EC404" s="161">
        <f>+EC13+DY18+DW25+DW32+DW39+DW46+DW53+DW60+DW67+DW74+DW222+DZ229+EC232+EC241+EC248+EC255+EC262+EC269+EC276+EC283+EC290+EC297+EC304+EC311+EC318+EC325+EC332+EC339+EC346+EC353+EC360+EC367+EC374+EC381+EC388+EC395</f>
        <v/>
      </c>
      <c r="ED404" s="161">
        <f>+ED13+DZ18+DX25+DX32+DX39+DX46+DX53+DX60+DX67+DX74+DX222+EA229+ED232+ED241+ED248+ED255+ED262+ED269+ED276+ED283+ED290+ED297+ED304+ED311+ED318+ED325+ED332+ED339+ED346+ED353+ED360+ED367+ED374+ED381+ED388+ED395</f>
        <v/>
      </c>
      <c r="EE404" s="161">
        <f>+EE13+EA18+DY25+DY32+DY39+DY46+DY53+DY60+DY67+DY74+DY222+EB229+EE232+EE241+EE248+EE255+EE262+EE269+EE276+EE283+EE290+EE297+EE304+EE311+EE318+EE325+EE332+EE339+EE346+EE353+EE360+EE367+EE374+EE381+EE388+EE395</f>
        <v/>
      </c>
      <c r="EF404" s="161">
        <f>+EF13+EB18+DZ25+DZ32+DZ39+DZ46+DZ53+DZ60+DZ67+DZ74+DZ222+EC229+EF232+EF241+EF248+EF255+EF262+EF269+EF276+EF283+EF290+EF297+EF304+EF311+EF318+EF325+EF332+EF339+EF346+EF353+EF360+EF367+EF374+EF381+EF388+EF395</f>
        <v/>
      </c>
      <c r="EG404" s="161">
        <f>+EG13+EC18+EA25+EA32+EA39+EA46+EA53+EA60+EA67+EA74+EA222+ED229+EG232+EG241+EG248+EG255+EG262+EG269+EG276+EG283+EG290+EG297+EG304+EG311+EG318+EG325+EG332+EG339+EG346+EG353+EG360+EG367+EG374+EG381+EG388+EG395</f>
        <v/>
      </c>
      <c r="EH404" s="161">
        <f>+EH13+ED18+EB25+EB32+EB39+EB46+EB53+EB60+EB67+EB74+EB222+EE229+EH232+EH241+EH248+EH255+EH262+EH269+EH276+EH283+EH290+EH297+EH304+EH311+EH318+EH325+EH332+EH339+EH346+EH353+EH360+EH367+EH374+EH381+EH388+EH395</f>
        <v/>
      </c>
      <c r="EI404" s="161">
        <f>+EI13+EE18+EC25+EC32+EC39+EC46+EC53+EC60+EC67+EC74+EC222+EF229+EI232+EI241+EI248+EI255+EI262+EI269+EI276+EI283+EI290+EI297+EI304+EI311+EI318+EI325+EI332+EI339+EI346+EI353+EI360+EI367+EI374+EI381+EI388+EI395</f>
        <v/>
      </c>
      <c r="EJ404" s="161">
        <f>+EJ13+EF18+ED25+ED32+ED39+ED46+ED53+ED60+ED67+ED74+ED222+EG229+EJ232+EJ241+EJ248+EJ255+EJ262+EJ269+EJ276+EJ283+EJ290+EJ297+EJ304+EJ311+EJ318+EJ325+EJ332+EJ339+EJ346+EJ353+EJ360+EJ367+EJ374+EJ381+EJ388+EJ395</f>
        <v/>
      </c>
      <c r="EK404" s="161">
        <f>+EK13+EG18+EE25+EE32+EE39+EE46+EE53+EE60+EE67+EE74+EE222+EH229+EK232+EK241+EK248+EK255+EK262+EK269+EK276+EK283+EK290+EK297+EK304+EK311+EK318+EK325+EK332+EK339+EK346+EK353+EK360+EK367+EK374+EK381+EK388+EK395</f>
        <v/>
      </c>
      <c r="EL404" s="161">
        <f>+EL13+EH18+EF25+EF32+EF39+EF46+EF53+EF60+EF67+EF74+EF222+EI229+EL232+EL241+EL248+EL255+EL262+EL269+EL276+EL283+EL290+EL297+EL304+EL311+EL318+EL325+EL332+EL339+EL346+EL353+EL360+EL367+EL374+EL381+EL388+EL395</f>
        <v/>
      </c>
      <c r="EM404" s="161">
        <f>+EM13+EI18+EG25+EG32+EG39+EG46+EG53+EG60+EG67+EG74+EG222+EJ229+EM232+EM241+EM248+EM255+EM262+EM269+EM276+EM283+EM290+EM297+EM304+EM311+EM318+EM325+EM332+EM339+EM346+EM353+EM360+EM367+EM374+EM381+EM388+EM395</f>
        <v/>
      </c>
      <c r="EN404" s="161">
        <f>+EN13+EJ18+EH25+EH32+EH39+EH46+EH53+EH60+EH67+EH74+EH222+EK229+EN232+EN241+EN248+EN255+EN262+EN269+EN276+EN283+EN290+EN297+EN304+EN311+EN318+EN325+EN332+EN339+EN346+EN353+EN360+EN367+EN374+EN381+EN388+EN395</f>
        <v/>
      </c>
      <c r="EO404" s="161">
        <f>+EO13+EK18+EI25+EI32+EI39+EI46+EI53+EI60+EI67+EI74+EI222+EL229+EO232+EO241+EO248+EO255+EO262+EO269+EO276+EO283+EO290+EO297+EO304+EO311+EO318+EO325+EO332+EO339+EO346+EO353+EO360+EO367+EO374+EO381+EO388+EO395</f>
        <v/>
      </c>
      <c r="EP404" s="161">
        <f>+EP13+EL18+EJ25+EJ32+EJ39+EJ46+EJ53+EJ60+EJ67+EJ74+EJ222+EM229+EP232+EP241+EP248+EP255+EP262+EP269+EP276+EP283+EP290+EP297+EP304+EP311+EP318+EP325+EP332+EP339+EP346+EP353+EP360+EP367+EP374+EP381+EP388+EP395</f>
        <v/>
      </c>
      <c r="EQ404" s="161">
        <f>+EQ13+EM18+EK25+EK32+EK39+EK46+EK53+EK60+EK67+EK74+EK222+EN229+EQ232+EQ241+EQ248+EQ255+EQ262+EQ269+EQ276+EQ283+EQ290+EQ297+EQ304+EQ311+EQ318+EQ325+EQ332+EQ339+EQ346+EQ353+EQ360+EQ367+EQ374+EQ381+EQ388+EQ395</f>
        <v/>
      </c>
      <c r="ER404" s="161">
        <f>+ER13+EN18+EL25+EL32+EL39+EL46+EL53+EL60+EL67+EL74+EL222+EO229+ER232+ER241+ER248+ER255+ER262+ER269+ER276+ER283+ER290+ER297+ER304+ER311+ER318+ER325+ER332+ER339+ER346+ER353+ER360+ER367+ER374+ER381+ER388+ER395</f>
        <v/>
      </c>
      <c r="ES404" s="161">
        <f>+ES13+EO18+EM25+EM32+EM39+EM46+EM53+EM60+EM67+EM74+EM222+EP229+ES232+ES241+ES248+ES255+ES262+ES269+ES276+ES283+ES290+ES297+ES304+ES311+ES318+ES325+ES332+ES339+ES346+ES353+ES360+ES367+ES374+ES381+ES388+ES395</f>
        <v/>
      </c>
      <c r="ET404" s="161">
        <f>+ET13+EP18+EN25+EN32+EN39+EN46+EN53+EN60+EN67+EN74+EN222+EQ229+ET232+ET241+ET248+ET255+ET262+ET269+ET276+ET283+ET290+ET297+ET304+ET311+ET318+ET325+ET332+ET339+ET346+ET353+ET360+ET367+ET374+ET381+ET388+ET395</f>
        <v/>
      </c>
      <c r="EU404" s="161">
        <f>+EU13+EQ18+EO25+EO32+EO39+EO46+EO53+EO60+EO67+EO74+EO222+ER229+EU232+EU241+EU248+EU255+EU262+EU269+EU276+EU283+EU290+EU297+EU304+EU311+EU318+EU325+EU332+EU339+EU346+EU353+EU360+EU367+EU374+EU381+EU388+EU395</f>
        <v/>
      </c>
      <c r="EV404" s="161">
        <f>+EV13+ER18+EP25+EP32+EP39+EP46+EP53+EP60+EP67+EP74+EP222+ES229+EV232+EV241+EV248+EV255+EV262+EV269+EV276+EV283+EV290+EV297+EV304+EV311+EV318+EV325+EV332+EV339+EV346+EV353+EV360+EV367+EV374+EV381+EV388+EV395</f>
        <v/>
      </c>
      <c r="EW404" s="161">
        <f>+EW13+ES18+EQ25+EQ32+EQ39+EQ46+EQ53+EQ60+EQ67+EQ74+EQ222+ET229+EW232+EW241+EW248+EW255+EW262+EW269+EW276+EW283+EW290+EW297+EW304+EW311+EW318+EW325+EW332+EW339+EW346+EW353+EW360+EW367+EW374+EW381+EW388+EW395</f>
        <v/>
      </c>
      <c r="EX404" s="161">
        <f>+EX13+ET18+ER25+ER32+ER39+ER46+ER53+ER60+ER67+ER74+ER222+EU229+EX232+EX241+EX248+EX255+EX262+EX269+EX276+EX283+EX290+EX297+EX304+EX311+EX318+EX325+EX332+EX339+EX346+EX353+EX360+EX367+EX374+EX381+EX388+EX395</f>
        <v/>
      </c>
      <c r="EY404" s="161" t="n"/>
      <c r="EZ404" s="161" t="n"/>
      <c r="FA404" s="161" t="n"/>
      <c r="FB404" s="161" t="n"/>
      <c r="FC404" s="161" t="n"/>
      <c r="FD404" s="161" t="n"/>
    </row>
    <row r="405" ht="13.5" customHeight="1" thickBot="1">
      <c r="AL405" s="161">
        <f>+IF(ISERROR(PV(#REF!,#REF!,,#REF!)),0,(PV(#REF!,#REF!,,#REF!)))</f>
        <v/>
      </c>
      <c r="AM405" s="161">
        <f>+IF(ISERROR(PV(#REF!,#REF!,,#REF!)),0,(PV(#REF!,#REF!,,#REF!)))</f>
        <v/>
      </c>
      <c r="CE405" s="192" t="inlineStr">
        <is>
          <t>U. Operación</t>
        </is>
      </c>
      <c r="CF405" s="192">
        <f>+BZ14</f>
        <v/>
      </c>
      <c r="CG405" s="192">
        <f>+CA14+CC19</f>
        <v/>
      </c>
      <c r="CH405" s="192">
        <f>+CB14+CD19+CB26</f>
        <v/>
      </c>
      <c r="CI405" s="192">
        <f>+CC14+CE19+CC26+CC33</f>
        <v/>
      </c>
      <c r="CJ405" s="192">
        <f>+CD14+CF19+CD26+CD33+CD40</f>
        <v/>
      </c>
      <c r="CK405" s="192">
        <f>+CE14+CG19+CE26+CE33+CE40+CE47</f>
        <v/>
      </c>
      <c r="CL405" s="192">
        <f>+CF14+CH19+CF26+CF33+CF40+CF47+CF54</f>
        <v/>
      </c>
      <c r="CM405" s="192">
        <f>+CG14+CI19+CG26+CG33+CG40+CG47+CG54+CG61</f>
        <v/>
      </c>
      <c r="CN405" s="192">
        <f>+CH14+CJ19+CH26+CH33+CH40+CH47+CH54+CH61+CH68</f>
        <v/>
      </c>
      <c r="CO405" s="192">
        <f>+CI14+CK19+CI26+CI33+CI40+CI47+CI54+CI61+CI68+CI75</f>
        <v/>
      </c>
      <c r="CP405" s="192">
        <f>+CJ14+CL19+CJ26+CJ33+CJ40+CJ47+CJ54+CJ61+CJ68+CJ75+CJ223</f>
        <v/>
      </c>
      <c r="CQ405" s="192">
        <f>+CK14+CM19+CK26+CK33+CK40+CK47+CK54+CK61+CK68+CK75+CK223+CQ230</f>
        <v/>
      </c>
      <c r="CR405" s="192">
        <f>+CL14+CN19+CL26+CL33+CL40+CL47+CL54+CL61+CL68+CL75+CL223+CR230+CR233</f>
        <v/>
      </c>
      <c r="CS405" s="192">
        <f>+CM14+CO19+CM26+CM33+CM40+CM47+CM54+CM61+CM68+CM75+CM223+CS230+CS233+CS242</f>
        <v/>
      </c>
      <c r="CT405" s="192">
        <f>+CN14+CP19+CN26+CN33+CN40+CN47+CN54+CN61+CN68+CN75+CN223+CT230+CT233+CT242+CT249</f>
        <v/>
      </c>
      <c r="CU405" s="192">
        <f>+CO14+CQ19+CO26+CO33+CO40+CO47+CO54+CO61+CO68+CO75+CO223+CU230+CU233+CU242+CU249+CU256</f>
        <v/>
      </c>
      <c r="CV405" s="192">
        <f>+CP14+CR19+CP26+CP33+CP40+CP47+CP54+CP61+CP68+CP75+CP223+CV230+CV233+CV242+CV249+CV256+CV263</f>
        <v/>
      </c>
      <c r="CW405" s="192">
        <f>+CQ14+CS19+CQ26+CQ33+CQ40+CQ47+CQ54+CQ61+CQ68+CQ75+CQ223+CW230+CW233+CW242+CW249+CW256+CW263+CW270</f>
        <v/>
      </c>
      <c r="CX405" s="192">
        <f>+CR14+CT19+CR26+CR33+CR40+CR47+CR54+CR61+CR68+CR75+CR223+CX230+CX233+CX242+CX249+CX256+CX263+CX270+CX277</f>
        <v/>
      </c>
      <c r="CY405" s="192">
        <f>+CS14+CU19+CS26+CS33+CS40+CS47+CS54+CS61+CS68+CS75+CS223+CY230+CY233+CY242+CY249+CY256+CY263+CY270+CY277+CY284</f>
        <v/>
      </c>
      <c r="CZ405" s="192">
        <f>+CT14+CV19+CT26+CT33+CT40+CT47+CT54+CT61+CT68+CT75+CT223+CZ230+CZ233+CZ242+CZ249+CZ256+CZ263+CZ270+CZ277+CZ284+CZ291</f>
        <v/>
      </c>
      <c r="DA405" s="192">
        <f>+CU14+CW19+CU26+CU33+CU40+CU47+CU54+CU61+CU68+CU75+CU223+DA230+DA233+DA242+DA249+DA256+DA263+DA270+DA277+DA284+DA291+DA298</f>
        <v/>
      </c>
      <c r="DB405" s="192">
        <f>+CV14+CX19+CV26+CV33+CV40+CV47+CV54+CV61+CV68+CV75+CV223+DB230+DB233+DB242+DB249+DB256+DB263+DB270+DB277+DB284+DB291+DB298+DB305</f>
        <v/>
      </c>
      <c r="DC405" s="192">
        <f>+CW14+CY19+CW26+CW33+CW40+CW47+CW54+CW61+CW68+CW75+CW223+DC230+DC233+DC242+DC249+DC256+DC263+DC270+DC277+DC284+DC291+DC298+DC305+DC312</f>
        <v/>
      </c>
      <c r="DD405" s="192">
        <f>+CX14+CZ19+CX26+CX33+CX40+CX47+CX54+CX61+CX68+CX75+CX223+DD230+DD233+DD242+DD249+DD256+DD263+DD270+DD277+DD284+DD291+DD298+DD305+DD312+DD319</f>
        <v/>
      </c>
      <c r="DE405" s="192">
        <f>+CY14+DA19+CY26+CY33+CY40+CY47+CY54+CY61+CY68+CY75+CY223+DE230+DE233+DE242+DE249+DE256+DE263+DE270+DE277+DE284+DE291+DE298+DE305+DE312+DE319+DE326</f>
        <v/>
      </c>
      <c r="DF405" s="192">
        <f>+CZ14+DB19+CZ26+CZ33+CZ40+CZ47+CZ54+CZ61+CZ68+CZ75+CZ223+DF230+DF233+DF242+DF249+DF256+DF263+DF270+DF277+DF284+DF291+DF298+DF305+DF312+DF319+DF326+DF333</f>
        <v/>
      </c>
      <c r="DG405" s="192">
        <f>+DA14+DC19+DA26+DA33+DA40+DA47+DA54+DA61+DA68+DA75+DA223+DG230+DG233+DG242+DG249+DG256+DG263+DG270+DG277+DG284+DG291+DG298+DG305+DG312+DG319+DG326+DG333+DG340</f>
        <v/>
      </c>
      <c r="DH405" s="192">
        <f>+DB14+DD19+DB26+DB33+DB40+DB47+DB54+DB61+DB68+DB75+DB223+DH230+DH233+DH242+DH249+DH256+DH263+DH270+DH277+DH284+DH291+DH298+DH305+DH312+DH319+DH326+DH333+DH340+DH347</f>
        <v/>
      </c>
      <c r="DI405" s="192">
        <f>+DC14+DE19+DC26+DC33+DC40+DC47+DC54+DC61+DC68+DC75+DC223+DI230+DI233+DI242+DI249+DI256+DI263+DI270+DI277+DI284+DI291+DI298+DI305+DI312+DI319+DI326+DI333+DI340+DI347+DI354</f>
        <v/>
      </c>
      <c r="DJ405" s="192">
        <f>+DD14+DF19+DD26+DD33+DD40+DD47+DD54+DD61+DD68+DD75+DD223+DJ230+DJ233+DJ242+DJ249+DJ256+DJ263+DJ270+DJ277+DJ284+DJ291+DJ298+DJ305+DJ312+DJ319+DJ326+DJ333+DJ340+DJ347+DJ354+DJ361</f>
        <v/>
      </c>
      <c r="DK405" s="192">
        <f>+DE14+DG19+DE26+DE33+DE40+DE47+DE54+DE61+DE68+DE75+DE223+DK230+DK233+DK242+DK249+DK256+DK263+DK270+DK277+DK284+DK291+DK298+DK305+DK312+DK319+DK326+DK333+DK340+DK347+DK354+DK361+DK368</f>
        <v/>
      </c>
      <c r="DL405" s="192">
        <f>+DF14+DH19+DF26+DF33+DF40+DF47+DF54+DF61+DF68+DF75+DF223+DL230+DL233+DL242+DL249+DL256+DL263+DL270+DL277+DL284+DL291+DL298+DL305+DL312+DL319+DL326+DL333+DL340+DL347+DL354+DL361+DL368+DL375</f>
        <v/>
      </c>
      <c r="DM405" s="192">
        <f>+DG14+DI19+DG26+DG33+DG40+DG47+DG54+DG61+DG68+DG75+DG223+DM230+DM233+DM242+DM249+DM256+DM263+DM270+DM277+DM284+DM291+DM298+DM305+DM312+DM319+DM326+DM333+DM340+DM347+DM354+DM361+DM368+DM375+DM382</f>
        <v/>
      </c>
      <c r="DN405" s="192">
        <f>+DH14+DJ19+DH26+DH33+DH40+DH47+DH54+DH61+DH68+DH75+DH223+DN230+DN233+DN242+DN249+DN256+DN263+DN270+DN277+DN284+DN291+DN298+DN305+DN312+DN319+DN326+DN333+DN340+DN347+DN354+DN361+DN368+DN375+DN382+DN389</f>
        <v/>
      </c>
      <c r="DO405" s="192">
        <f>+DI14+DK19+DI26+DI33+DI40+DI47+DI54+DI61+DI68+DI75+DI223+DO230+DO233+DO242+DO249+DO256+DO263+DO270+DO277+DO284+DO291+DO298+DO305+DO312+DO319+DO326+DO333+DO340+DO347+DO354+DO361+DO368+DO375+DO382+DO389+DO396</f>
        <v/>
      </c>
      <c r="DP405" s="192">
        <f>+DJ14+DL19+DJ26+DJ33+DJ40+DJ47+DJ54+DJ61+DJ68+DJ75+DJ223+DP230+DP233+DP242+DP249+DP256+DP263+DP270+DP277+DP284+DP291+DP298+DP305+DP312+DP319+DP326+DP333+DP340+DP347+DP354+DP361+DP368+DP375+DP382+DP389+DP396</f>
        <v/>
      </c>
      <c r="DQ405" s="192">
        <f>+DK14+DM19+DK26+DK33+DK40+DK47+DK54+DK61+DK68+DK75+DK223+DQ230+DQ233+DQ242+DQ249+DQ256+DQ263+DQ270+DQ277+DQ284+DQ291+DQ298+DQ305+DQ312+DQ319+DQ326+DQ333+DQ340+DQ347+DQ354+DQ361+DQ368+DQ375+DQ382+DQ389+DQ396</f>
        <v/>
      </c>
      <c r="DR405" s="192">
        <f>+DL14+DN19+DL26+DL33+DL40+DL47+DL54+DL61+DL68+DL75+DL223+DR230+DR233+DR242+DR249+DR256+DR263+DR270+DR277+DR284+DR291+DR298+DR305+DR312+DR319+DR326+DR333+DR340+DR347+DR354+DR361+DR368+DR375+DR382+DR389+DR396</f>
        <v/>
      </c>
      <c r="DS405" s="192">
        <f>+DM14+DO19+DM26+DM33+DM40+DM47+DM54+DM61+DM68+DM75+DM223+DS230+DS233+DS242+DS249+DS256+DS263+DS270+DS277+DS284+DS291+DS298+DS305+DS312+DS319+DS326+DS333+DS340+DS347+DS354+DS361+DS368+DS375+DS382+DS389+DS396</f>
        <v/>
      </c>
      <c r="DT405" s="192">
        <f>+DN14+DP19+DN26+DN33+DN40+DN47+DN54+DN61+DN68+DN75+DN223+DT230+DT233+DT242+DT249+DT256+DT263+DT270+DT277+DT284+DT291+DT298+DT305+DT312+DT319+DT326+DT333+DT340+DT347+DT354+DT361+DT368+DT375+DT382+DT389+DT396</f>
        <v/>
      </c>
      <c r="DU405" s="192">
        <f>+DO14+DQ19+DO26+DO33+DO40+DO47+DO54+DO61+DO68+DO75+DO223+DU230+DU233+DU242+DU249+DU256+DU263+DU270+DU277+DU284+DU291+DU298+DU305+DU312+DU319+DU326+DU333+DU340+DU347+DU354+DU361+DU368+DU375+DU382+DU389+DU396</f>
        <v/>
      </c>
      <c r="DV405" s="192">
        <f>+DP14+DR19+DP26+DP33+DP40+DP47+DP54+DP61+DP68+DP75+DP223+DV230+DV233+DV242+DV249+DV256+DV263+DV270+DV277+DV284+DV291+DV298+DV305+DV312+DV319+DV326+DV333+DV340+DV347+DV354+DV361+DV368+DV375+DV382+DV389+DV396</f>
        <v/>
      </c>
      <c r="DW405" s="192">
        <f>+DQ14+DS19+DQ26+DQ33+DQ40+DQ47+DQ54+DQ61+DQ68+DQ75+DQ223+DW230+DW233+DW242+DW249+DW256+DW263+DW270+DW277+DW284+DW291+DW298+DW305+DW312+DW319+DW326+DW333+DW340+DW347+DW354+DW361+DW368+DW375+DW382+DW389+DW396</f>
        <v/>
      </c>
      <c r="DX405" s="192">
        <f>+DR14+DT19+DR26+DR33+DR40+DR47+DR54+DR61+DR68+DR75+DR223+DX230+DX233+DX242+DX249+DX256+DX263+DX270+DX277+DX284+DX291+DX298+DX305+DX312+DX319+DX326+DX333+DX340+DX347+DX354+DX361+DX368+DX375+DX382+DX389+DX396</f>
        <v/>
      </c>
      <c r="DY405" s="192">
        <f>+DS14+DU19+DS26+DS33+DS40+DS47+DS54+DS61+DS68+DS75+DS223+DY230+DY233+DY242+DY249+DY256+DY263+DY270+DY277+DY284+DY291+DY298+DY305+DY312+DY319+DY326+DY333+DY340+DY347+DY354+DY361+DY368+DY375+DY382+DY389+DY396</f>
        <v/>
      </c>
      <c r="DZ405" s="192">
        <f>+DT14+DV19+DT26+DT33+DT40+DT47+DT54+DT61+DT68+DT75+DT223+DZ230+DZ233+DZ242+DZ249+DZ256+DZ263+DZ270+DZ277+DZ284+DZ291+DZ298+DZ305+DZ312+DZ319+DZ326+DZ333+DZ340+DZ347+DZ354+DZ361+DZ368+DZ375+DZ382+DZ389+DZ396</f>
        <v/>
      </c>
      <c r="EA405" s="192">
        <f>+DU14+DW19+DU26+DU33+DU40+DU47+DU54+DU61+DU68+DU75+DU223+EA230+EA233+EA242+EA249+EA256+EA263+EA270+EA277+EA284+EA291+EA298+EA305+EA312+EA319+EA326+EA333+EA340+EA347+EA354+EA361+EA368+EA375+EA382+EA389+EA396</f>
        <v/>
      </c>
      <c r="EB405" s="192">
        <f>+DV14+DX19+DV26+DV33+DV40+DV47+DV54+DV61+DV68+DV75+DV223+EB230+EB233+EB242+EB249+EB256+EB263+EB270+EB277+EB284+EB291+EB298+EB305+EB312+EB319+EB326+EB333+EB340+EB347+EB354+EB361+EB368+EB375+EB382+EB389+EB396</f>
        <v/>
      </c>
      <c r="EC405" s="192">
        <f>+DW14+DY19+DW26+DW33+DW40+DW47+DW54+DW61+DW68+DW75+DW223+EC230+EC233+EC242+EC249+EC256+EC263+EC270+EC277+EC284+EC291+EC298+EC305+EC312+EC319+EC326+EC333+EC340+EC347+EC354+EC361+EC368+EC375+EC382+EC389+EC396</f>
        <v/>
      </c>
      <c r="ED405" s="192">
        <f>+DX14+DZ19+DX26+DX33+DX40+DX47+DX54+DX61+DX68+DX75+DX223+ED230+ED233+ED242+ED249+ED256+ED263+ED270+ED277+ED284+ED291+ED298+ED305+ED312+ED319+ED326+ED333+ED340+ED347+ED354+ED361+ED368+ED375+ED382+ED389+ED396</f>
        <v/>
      </c>
      <c r="EE405" s="192">
        <f>+DY14+EA19+DY26+DY33+DY40+DY47+DY54+DY61+DY68+DY75+DY223+EE230+EE233+EE242+EE249+EE256+EE263+EE270+EE277+EE284+EE291+EE298+EE305+EE312+EE319+EE326+EE333+EE340+EE347+EE354+EE361+EE368+EE375+EE382+EE389+EE396</f>
        <v/>
      </c>
      <c r="EF405" s="192">
        <f>+DZ14+EB19+DZ26+DZ33+DZ40+DZ47+DZ54+DZ61+DZ68+DZ75+DZ223+EF230+EF233+EF242+EF249+EF256+EF263+EF270+EF277+EF284+EF291+EF298+EF305+EF312+EF319+EF326+EF333+EF340+EF347+EF354+EF361+EF368+EF375+EF382+EF389+EF396</f>
        <v/>
      </c>
      <c r="EG405" s="192">
        <f>+EA14+EC19+EA26+EA33+EA40+EA47+EA54+EA61+EA68+EA75+EA223+EG230+EG233+EG242+EG249+EG256+EG263+EG270+EG277+EG284+EG291+EG298+EG305+EG312+EG319+EG326+EG333+EG340+EG347+EG354+EG361+EG368+EG375+EG382+EG389+EG396</f>
        <v/>
      </c>
      <c r="EH405" s="192">
        <f>+EB14+ED19+EB26+EB33+EB40+EB47+EB54+EB61+EB68+EB75+EB223+EH230+EH233+EH242+EH249+EH256+EH263+EH270+EH277+EH284+EH291+EH298+EH305+EH312+EH319+EH326+EH333+EH340+EH347+EH354+EH361+EH368+EH375+EH382+EH389+EH396</f>
        <v/>
      </c>
      <c r="EI405" s="192">
        <f>+EC14+EE19+EC26+EC33+EC40+EC47+EC54+EC61+EC68+EC75+EC223+EI230+EI233+EI242+EI249+EI256+EI263+EI270+EI277+EI284+EI291+EI298+EI305+EI312+EI319+EI326+EI333+EI340+EI347+EI354+EI361+EI368+EI375+EI382+EI389+EI396</f>
        <v/>
      </c>
      <c r="EJ405" s="192">
        <f>+ED14+EF19+ED26+ED33+ED40+ED47+ED54+ED61+ED68+ED75+ED223+EJ230+EJ233+EJ242+EJ249+EJ256+EJ263+EJ270+EJ277+EJ284+EJ291+EJ298+EJ305+EJ312+EJ319+EJ326+EJ333+EJ340+EJ347+EJ354+EJ361+EJ368+EJ375+EJ382+EJ389+EJ396</f>
        <v/>
      </c>
      <c r="EK405" s="192">
        <f>+EE14+EG19+EE26+EE33+EE40+EE47+EE54+EE61+EE68+EE75+EE223+EK230+EK233+EK242+EK249+EK256+EK263+EK270+EK277+EK284+EK291+EK298+EK305+EK312+EK319+EK326+EK333+EK340+EK347+EK354+EK361+EK368+EK375+EK382+EK389+EK396</f>
        <v/>
      </c>
      <c r="EL405" s="192">
        <f>+EF14+EH19+EF26+EF33+EF40+EF47+EF54+EF61+EF68+EF75+EF223+EL230+EL233+EL242+EL249+EL256+EL263+EL270+EL277+EL284+EL291+EL298+EL305+EL312+EL319+EL326+EL333+EL340+EL347+EL354+EL361+EL368+EL375+EL382+EL389+EL396</f>
        <v/>
      </c>
      <c r="EM405" s="192">
        <f>+EG14+EI19+EG26+EG33+EG40+EG47+EG54+EG61+EG68+EG75+EG223+EM230+EM233+EM242+EM249+EM256+EM263+EM270+EM277+EM284+EM291+EM298+EM305+EM312+EM319+EM326+EM333+EM340+EM347+EM354+EM361+EM368+EM375+EM382+EM389+EM396</f>
        <v/>
      </c>
      <c r="EN405" s="192">
        <f>+EH14+EJ19+EH26+EH33+EH40+EH47+EH54+EH61+EH68+EH75+EH223+EN230+EN233+EN242+EN249+EN256+EN263+EN270+EN277+EN284+EN291+EN298+EN305+EN312+EN319+EN326+EN333+EN340+EN347+EN354+EN361+EN368+EN375+EN382+EN389+EN396</f>
        <v/>
      </c>
      <c r="EO405" s="192">
        <f>+EI14+EK19+EI26+EI33+EI40+EI47+EI54+EI61+EI68+EI75+EI223+EO230+EO233+EO242+EO249+EO256+EO263+EO270+EO277+EO284+EO291+EO298+EO305+EO312+EO319+EO326+EO333+EO340+EO347+EO354+EO361+EO368+EO375+EO382+EO389+EO396</f>
        <v/>
      </c>
      <c r="EP405" s="192">
        <f>+EJ14+EL19+EJ26+EJ33+EJ40+EJ47+EJ54+EJ61+EJ68+EJ75+EJ223+EP230+EP233+EP242+EP249+EP256+EP263+EP270+EP277+EP284+EP291+EP298+EP305+EP312+EP319+EP326+EP333+EP340+EP347+EP354+EP361+EP368+EP375+EP382+EP389+EP396</f>
        <v/>
      </c>
      <c r="EQ405" s="192">
        <f>+EK14+EM19+EK26+EK33+EK40+EK47+EK54+EK61+EK68+EK75+EK223+EQ230+EQ233+EQ242+EQ249+EQ256+EQ263+EQ270+EQ277+EQ284+EQ291+EQ298+EQ305+EQ312+EQ319+EQ326+EQ333+EQ340+EQ347+EQ354+EQ361+EQ368+EQ375+EQ382+EQ389+EQ396</f>
        <v/>
      </c>
      <c r="ER405" s="192">
        <f>+EL14+EN19+EL26+EL33+EL40+EL47+EL54+EL61+EL68+EL75+EL223+ER230+ER233+ER242+ER249+ER256+ER263+ER270+ER277+ER284+ER291+ER298+ER305+ER312+ER319+ER326+ER333+ER340+ER347+ER354+ER361+ER368+ER375+ER382+ER389+ER396</f>
        <v/>
      </c>
      <c r="ES405" s="192">
        <f>+EM14+EO19+EM26+EM33+EM40+EM47+EM54+EM61+EM68+EM75+EM223+ES230+ES233+ES242+ES249+ES256+ES263+ES270+ES277+ES284+ES291+ES298+ES305+ES312+ES319+ES326+ES333+ES340+ES347+ES354+ES361+ES368+ES375+ES382+ES389+ES396</f>
        <v/>
      </c>
      <c r="ET405" s="192">
        <f>+EN14+EP19+EN26+EN33+EN40+EN47+EN54+EN61+EN68+EN75+EN223+ET230+ET233+ET242+ET249+ET256+ET263+ET270+ET277+ET284+ET291+ET298+ET305+ET312+ET319+ET326+ET333+ET340+ET347+ET354+ET361+ET368+ET375+ET382+ET389+ET396</f>
        <v/>
      </c>
      <c r="EU405" s="192">
        <f>+EO14+EQ19+EO26+EO33+EO40+EO47+EO54+EO61+EO68+EO75+EO223+EU230+EU233+EU242+EU249+EU256+EU263+EU270+EU277+EU284+EU291+EU298+EU305+EU312+EU319+EU326+EU333+EU340+EU347+EU354+EU361+EU368+EU375+EU382+EU389+EU396</f>
        <v/>
      </c>
      <c r="EV405" s="192">
        <f>+EP14+ER19+EP26+EP33+EP40+EP47+EP54+EP61+EP68+EP75+EP223+EV230+EV233+EV242+EV249+EV256+EV263+EV270+EV277+EV284+EV291+EV298+EV305+EV312+EV319+EV326+EV333+EV340+EV347+EV354+EV361+EV368+EV375+EV382+EV389+EV396</f>
        <v/>
      </c>
      <c r="EW405" s="192">
        <f>+EQ14+ES19+EQ26+EQ33+EQ40+EQ47+EQ54+EQ61+EQ68+EQ75+EQ223+EW230+EW233+EW242+EW249+EW256+EW263+EW270+EW277+EW284+EW291+EW298+EW305+EW312+EW319+EW326+EW333+EW340+EW347+EW354+EW361+EW368+EW375+EW382+EW389+EW396</f>
        <v/>
      </c>
      <c r="EX405" s="192">
        <f>+ER14+ET19+ER26+ER33+ER40+ER47+ER54+ER61+ER68+ER75+ER223+EX230+EX233+EX242+EX249+EX256+EX263+EX270+EX277+EX284+EX291+EX298+EX305+EX312+EX319+EX326+EX333+EX340+EX347+EX354+EX361+EX368+EX375+EX382+EX389+EX396</f>
        <v/>
      </c>
      <c r="EY405" s="161" t="n"/>
      <c r="EZ405" s="161" t="n"/>
      <c r="FA405" s="161" t="n"/>
      <c r="FB405" s="161" t="n"/>
      <c r="FC405" s="161" t="n"/>
      <c r="FD405" s="161" t="n"/>
    </row>
    <row r="406" ht="13.5" customHeight="1" thickTop="1">
      <c r="AL406" s="161">
        <f>+IF(ISERROR(PV(#REF!,#REF!,,#REF!)),0,(PV(#REF!,#REF!,,#REF!)))</f>
        <v/>
      </c>
      <c r="AM406" s="161">
        <f>+IF(ISERROR(PV(#REF!,#REF!,,#REF!)),0,(PV(#REF!,#REF!,,#REF!)))</f>
        <v/>
      </c>
      <c r="CE406" s="161" t="inlineStr">
        <is>
          <t>Acumulado</t>
        </is>
      </c>
      <c r="CF406" s="161">
        <f>+BZ15</f>
        <v/>
      </c>
      <c r="CG406" s="161">
        <f>+CA15+CA20</f>
        <v/>
      </c>
      <c r="CH406" s="161">
        <f>+CB15+CB20+CB27</f>
        <v/>
      </c>
      <c r="CI406" s="161">
        <f>+CC15+CC20+CC27+CC34</f>
        <v/>
      </c>
      <c r="CJ406" s="161">
        <f>+CD15+CD20+CD27+CD34+CD41</f>
        <v/>
      </c>
      <c r="CK406" s="161">
        <f>+CE15+CE20+CE27+CE34+CE41+CE48</f>
        <v/>
      </c>
      <c r="CL406" s="161">
        <f>+CF15+CF20+CF27+CF34+CF41+CF48+CF55</f>
        <v/>
      </c>
      <c r="CM406" s="161">
        <f>+CG15+CG20+CG27+CG34+CG41+CG48+CG55+CG62</f>
        <v/>
      </c>
      <c r="CN406" s="161">
        <f>+CH15+CH20+CH27+CH34+CH41+CH48+CH55+CH62+CH69</f>
        <v/>
      </c>
      <c r="CO406" s="161">
        <f>+CI15+CI20+CI27+CI34+CI41+CI48+CI55+CI62+CI69+CI76</f>
        <v/>
      </c>
      <c r="CP406" s="161">
        <f>+CJ15+CJ20+CJ27+CJ34+CJ41+CJ48+CJ55+CJ62+CJ69+CJ76+CP224</f>
        <v/>
      </c>
      <c r="CQ406" s="161">
        <f>+CK15+CK20+CK27+CK34+CK41+CK48+CK55+CK62+CK69+CK76+CQ224+CQ231</f>
        <v/>
      </c>
      <c r="CR406" s="161">
        <f>+CL15+CL20+CL27+CL34+CL41+CL48+CL55+CL62+CL69+CL76+CR224+CR231+CR234</f>
        <v/>
      </c>
      <c r="CS406" s="161">
        <f>+CM15+CM20+CM27+CM34+CM41+CM48+CM55+CM62+CM69+CM76+CS224+CS231+CS234+CS243</f>
        <v/>
      </c>
      <c r="CT406" s="161">
        <f>+CN15+CN20+CN27+CN34+CN41+CN48+CN55+CN62+CN69+CN76+CT224+CT231+CT234+CT243+CT250</f>
        <v/>
      </c>
      <c r="CU406" s="161">
        <f>+CO15+CO20+CO27+CO34+CO41+CO48+CO55+CO62+CO69+CO76+CU224+CU231+CU234+CU243+CU250+CU257</f>
        <v/>
      </c>
      <c r="CV406" s="161">
        <f>+CP15+CP20+CP27+CP34+CP41+CP48+CP55+CP62+CP69+CP76+CV224+CV231+CV234+CV243+CV250+CV257+CV264</f>
        <v/>
      </c>
      <c r="CW406" s="161">
        <f>+CQ15+CQ20+CQ27+CQ34+CQ41+CQ48+CQ55+CQ62+CQ69+CQ76+CW224+CW231+CW234+CW243+CW250+CW257+CW264+CW271</f>
        <v/>
      </c>
      <c r="CX406" s="161">
        <f>+CR15+CR20+CR27+CR34+CR41+CR48+CR55+CR62+CR69+CR76+CX224+CX231+CX234+CX243+CX250+CX257+CX264+CX271+CX278</f>
        <v/>
      </c>
      <c r="CY406" s="161">
        <f>+CS15+CS20+CS27+CS34+CS41+CS48+CS55+CS62+CS69+CS76+CY224+CY231+CY234+CY243+CY250+CY257+CY264+CY271+CY278+CY285</f>
        <v/>
      </c>
      <c r="CZ406" s="161">
        <f>+CT15+CT20+CT27+CT34+CT41+CT48+CT55+CT62+CT69+CT76+CZ224+CZ231+CZ234+CZ243+CZ250+CZ257+CZ264+CZ271+CZ278+CZ285+CZ292</f>
        <v/>
      </c>
      <c r="DA406" s="161">
        <f>+CU15+CU20+CU27+CU34+CU41+CU48+CU55+CU62+CU69+CU76+DA224+DA231+DA234+DA243+DA250+DA257+DA264+DA271+DA278+DA285+DA292+DA299</f>
        <v/>
      </c>
      <c r="DB406" s="161">
        <f>+CV15+CV20+CV27+CV34+CV41+CV48+CV55+CV62+CV69+CV76+DB224+DB231+DB234+DB243+DB250+DB257+DB264+DB271+DB278+DB285+DB292+DB299+DB306</f>
        <v/>
      </c>
      <c r="DC406" s="161">
        <f>+CW15+CW20+CW27+CW34+CW41+CW48+CW55+CW62+CW69+CW76+DC224+DC231+DC234+DC243+DC250+DC257+DC264+DC271+DC278+DC285+DC292+DC299+DC306+DC313</f>
        <v/>
      </c>
      <c r="DD406" s="161">
        <f>+CX15+CX20+CX27+CX34+CX41+CX48+CX55+CX62+CX69+CX76+DD224+DD231+DD234+DD243+DD250+DD257+DD264+DD271+DD278+DD285+DD292+DD299+DD306+DD313+DD320</f>
        <v/>
      </c>
      <c r="DE406" s="161">
        <f>+CY15+CY20+CY27+CY34+CY41+CY48+CY55+CY62+CY69+CY76+DE224+DE231+DE234+DE243+DE250+DE257+DE264+DE271+DE278+DE285+DE292+DE299+DE306+DE313+DE320+DE327</f>
        <v/>
      </c>
      <c r="DF406" s="161">
        <f>+CZ15+CZ20+CZ27+CZ34+CZ41+CZ48+CZ55+CZ62+CZ69+CZ76+DF224+DF231+DF234+DF243+DF250+DF257+DF264+DF271+DF278+DF285+DF292+DF299+DF306+DF313+DF320+DF327+DF334</f>
        <v/>
      </c>
      <c r="DG406" s="161">
        <f>+DA15+DA20+DA27+DA34+DA41+DA48+DA55+DA62+DA69+DA76+DG224+DG231+DG234+DG243+DG250+DG257+DG264+DG271+DG278+DG285+DG292+DG299+DG306+DG313+DG320+DG327+DG334+DG341</f>
        <v/>
      </c>
      <c r="DH406" s="161">
        <f>+DB15+DB20+DB27+DB34+DB41+DB48+DB55+DB62+DB69+DB76+DH224+DH231+DH234+DH243+DH250+DH257+DH264+DH271+DH278+DH285+DH292+DH299+DH306+DH313+DH320+DH327+DH334+DH341+DH348</f>
        <v/>
      </c>
      <c r="DI406" s="161">
        <f>+DC15+DC20+DC27+DC34+DC41+DC48+DC55+DC62+DC69+DC76+DI224+DI231+DI234+DI243+DI250+DI257+DI264+DI271+DI278+DI285+DI292+DI299+DI306+DI313+DI320+DI327+DI334+DI341+DI348+DI355</f>
        <v/>
      </c>
      <c r="DJ406" s="161">
        <f>+DD15+DD20+DD27+DD34+DD41+DD48+DD55+DD62+DD69+DD76+DJ224+DJ231+DJ234+DJ243+DJ250+DJ257+DJ264+DJ271+DJ278+DJ285+DJ292+DJ299+DJ306+DJ313+DJ320+DJ327+DJ334+DJ341+DJ348+DJ355+DJ362</f>
        <v/>
      </c>
      <c r="DK406" s="161">
        <f>+DE15+DE20+DE27+DE34+DE41+DE48+DE55+DE62+DE69+DE76+DK224+DK231+DK234+DK243+DK250+DK257+DK264+DK271+DK278+DK285+DK292+DK299+DK306+DK313+DK320+DK327+DK334+DK341+DK348+DK355+DK362+DK369</f>
        <v/>
      </c>
      <c r="DL406" s="161">
        <f>+DF15+DF20+DF27+DF34+DF41+DF48+DF55+DF62+DF69+DF76+DL224+DL231+DL234+DL243+DL250+DL257+DL264+DL271+DL278+DL285+DL292+DL299+DL306+DL313+DL320+DL327+DL334+DL341+DL348+DL355+DL362+DL369+DL376</f>
        <v/>
      </c>
      <c r="DM406" s="161">
        <f>+DG15+DG20+DG27+DG34+DG41+DG48+DG55+DG62+DG69+DG76+DM224+DM231+DM234+DM243+DM250+DM257+DM264+DM271+DM278+DM285+DM292+DM299+DM306+DM313+DM320+DM327+DM334+DM341+DM348+DM355+DM362+DM369+DM376+DM383</f>
        <v/>
      </c>
      <c r="DN406" s="161">
        <f>+DH15+DH20+DH27+DH34+DH41+DH48+DH55+DH62+DH69+DH76+DN224+DN231+DN234+DN243+DN250+DN257+DN264+DN271+DN278+DN285+DN292+DN299+DN306+DN313+DN320+DN327+DN334+DN341+DN348+DN355+DN362+DN369+DN376+DN383+DN390</f>
        <v/>
      </c>
      <c r="DO406" s="161">
        <f>+DI15+DI20+DI27+DI34+DI41+DI48+DI55+DI62+DI69+DI76+DO224+DO231+DO234+DO243+DO250+DO257+DO264+DO271+DO278+DO285+DO292+DO299+DO306+DO313+DO320+DO327+DO334+DO341+DO348+DO355+DO362+DO369+DO376+DO383+DO390+DO397</f>
        <v/>
      </c>
      <c r="DP406" s="161">
        <f>+DJ15+DJ20+DJ27+DJ34+DJ41+DJ48+DJ55+DJ62+DJ69+DJ76+DP224+DP231+DP234+DP243+DP250+DP257+DP264+DP271+DP278+DP285+DP292+DP299+DP306+DP313+DP320+DP327+DP334+DP341+DP348+DP355+DP362+DP369+DP376+DP383+DP390+DP397</f>
        <v/>
      </c>
      <c r="DQ406" s="161">
        <f>+DK15+DK20+DK27+DK34+DK41+DK48+DK55+DK62+DK69+DK76+DQ224+DQ231+DQ234+DQ243+DQ250+DQ257+DQ264+DQ271+DQ278+DQ285+DQ292+DQ299+DQ306+DQ313+DQ320+DQ327+DQ334+DQ341+DQ348+DQ355+DQ362+DQ369+DQ376+DQ383+DQ390+DQ397</f>
        <v/>
      </c>
      <c r="DR406" s="161">
        <f>+DL15+DL20+DL27+DL34+DL41+DL48+DL55+DL62+DL69+DL76+DR224+DR231+DR234+DR243+DR250+DR257+DR264+DR271+DR278+DR285+DR292+DR299+DR306+DR313+DR320+DR327+DR334+DR341+DR348+DR355+DR362+DR369+DR376+DR383+DR390+DR397</f>
        <v/>
      </c>
      <c r="DS406" s="161">
        <f>+DM15+DM20+DM27+DM34+DM41+DM48+DM55+DM62+DM69+DM76+DS224+DS231+DS234+DS243+DS250+DS257+DS264+DS271+DS278+DS285+DS292+DS299+DS306+DS313+DS320+DS327+DS334+DS341+DS348+DS355+DS362+DS369+DS376+DS383+DS390+DS397</f>
        <v/>
      </c>
      <c r="DT406" s="161">
        <f>+DN15+DN20+DN27+DN34+DN41+DN48+DN55+DN62+DN69+DN76+DT224+DT231+DT234+DT243+DT250+DT257+DT264+DT271+DT278+DT285+DT292+DT299+DT306+DT313+DT320+DT327+DT334+DT341+DT348+DT355+DT362+DT369+DT376+DT383+DT390+DT397</f>
        <v/>
      </c>
      <c r="DU406" s="161">
        <f>+DO15+DO20+DO27+DO34+DO41+DO48+DO55+DO62+DO69+DO76+DU224+DU231+DU234+DU243+DU250+DU257+DU264+DU271+DU278+DU285+DU292+DU299+DU306+DU313+DU320+DU327+DU334+DU341+DU348+DU355+DU362+DU369+DU376+DU383+DU390+DU397</f>
        <v/>
      </c>
      <c r="DV406" s="161">
        <f>+DP15+DP20+DP27+DP34+DP41+DP48+DP55+DP62+DP69+DP76+DV224+DV231+DV234+DV243+DV250+DV257+DV264+DV271+DV278+DV285+DV292+DV299+DV306+DV313+DV320+DV327+DV334+DV341+DV348+DV355+DV362+DV369+DV376+DV383+DV390+DV397</f>
        <v/>
      </c>
      <c r="DW406" s="161">
        <f>+DQ15+DQ20+DQ27+DQ34+DQ41+DQ48+DQ55+DQ62+DQ69+DQ76+DW224+DW231+DW234+DW243+DW250+DW257+DW264+DW271+DW278+DW285+DW292+DW299+DW306+DW313+DW320+DW327+DW334+DW341+DW348+DW355+DW362+DW369+DW376+DW383+DW390+DW397</f>
        <v/>
      </c>
      <c r="DX406" s="161">
        <f>+DR15+DR20+DR27+DR34+DR41+DR48+DR55+DR62+DR69+DR76+DX224+DX231+DX234+DX243+DX250+DX257+DX264+DX271+DX278+DX285+DX292+DX299+DX306+DX313+DX320+DX327+DX334+DX341+DX348+DX355+DX362+DX369+DX376+DX383+DX390+DX397</f>
        <v/>
      </c>
      <c r="DY406" s="161">
        <f>+DS15+DS20+DS27+DS34+DS41+DS48+DS55+DS62+DS69+DS76+DY224+DY231+DY234+DY243+DY250+DY257+DY264+DY271+DY278+DY285+DY292+DY299+DY306+DY313+DY320+DY327+DY334+DY341+DY348+DY355+DY362+DY369+DY376+DY383+DY390+DY397</f>
        <v/>
      </c>
      <c r="DZ406" s="161">
        <f>+DT15+DT20+DT27+DT34+DT41+DT48+DT55+DT62+DT69+DT76+DZ224+DZ231+DZ234+DZ243+DZ250+DZ257+DZ264+DZ271+DZ278+DZ285+DZ292+DZ299+DZ306+DZ313+DZ320+DZ327+DZ334+DZ341+DZ348+DZ355+DZ362+DZ369+DZ376+DZ383+DZ390+DZ397</f>
        <v/>
      </c>
      <c r="EA406" s="161">
        <f>+DU15+DU20+DU27+DU34+DU41+DU48+DU55+DU62+DU69+DU76+EA224+EA231+EA234+EA243+EA250+EA257+EA264+EA271+EA278+EA285+EA292+EA299+EA306+EA313+EA320+EA327+EA334+EA341+EA348+EA355+EA362+EA369+EA376+EA383+EA390+EA397</f>
        <v/>
      </c>
      <c r="EB406" s="161">
        <f>+DV15+DV20+DV27+DV34+DV41+DV48+DV55+DV62+DV69+DV76+EB224+EB231+EB234+EB243+EB250+EB257+EB264+EB271+EB278+EB285+EB292+EB299+EB306+EB313+EB320+EB327+EB334+EB341+EB348+EB355+EB362+EB369+EB376+EB383+EB390+EB397</f>
        <v/>
      </c>
      <c r="EC406" s="161">
        <f>+DW15+DW20+DW27+DW34+DW41+DW48+DW55+DW62+DW69+DW76+EC224+EC231+EC234+EC243+EC250+EC257+EC264+EC271+EC278+EC285+EC292+EC299+EC306+EC313+EC320+EC327+EC334+EC341+EC348+EC355+EC362+EC369+EC376+EC383+EC390+EC397</f>
        <v/>
      </c>
      <c r="ED406" s="161">
        <f>+DX15+DX20+DX27+DX34+DX41+DX48+DX55+DX62+DX69+DX76+ED224+ED231+ED234+ED243+ED250+ED257+ED264+ED271+ED278+ED285+ED292+ED299+ED306+ED313+ED320+ED327+ED334+ED341+ED348+ED355+ED362+ED369+ED376+ED383+ED390+ED397</f>
        <v/>
      </c>
      <c r="EE406" s="161">
        <f>+DY15+DY20+DY27+DY34+DY41+DY48+DY55+DY62+DY69+DY76+EE224+EE231+EE234+EE243+EE250+EE257+EE264+EE271+EE278+EE285+EE292+EE299+EE306+EE313+EE320+EE327+EE334+EE341+EE348+EE355+EE362+EE369+EE376+EE383+EE390+EE397</f>
        <v/>
      </c>
      <c r="EF406" s="161">
        <f>+DZ15+DZ20+DZ27+DZ34+DZ41+DZ48+DZ55+DZ62+DZ69+DZ76+EF224+EF231+EF234+EF243+EF250+EF257+EF264+EF271+EF278+EF285+EF292+EF299+EF306+EF313+EF320+EF327+EF334+EF341+EF348+EF355+EF362+EF369+EF376+EF383+EF390+EF397</f>
        <v/>
      </c>
      <c r="EG406" s="161">
        <f>+EA15+EA20+EA27+EA34+EA41+EA48+EA55+EA62+EA69+EA76+EG224+EG231+EG234+EG243+EG250+EG257+EG264+EG271+EG278+EG285+EG292+EG299+EG306+EG313+EG320+EG327+EG334+EG341+EG348+EG355+EG362+EG369+EG376+EG383+EG390+EG397</f>
        <v/>
      </c>
      <c r="EH406" s="161">
        <f>+EB15+EB20+EB27+EB34+EB41+EB48+EB55+EB62+EB69+EB76+EH224+EH231+EH234+EH243+EH250+EH257+EH264+EH271+EH278+EH285+EH292+EH299+EH306+EH313+EH320+EH327+EH334+EH341+EH348+EH355+EH362+EH369+EH376+EH383+EH390+EH397</f>
        <v/>
      </c>
      <c r="EI406" s="161">
        <f>+EC15+EC20+EC27+EC34+EC41+EC48+EC55+EC62+EC69+EC76+EI224+EI231+EI234+EI243+EI250+EI257+EI264+EI271+EI278+EI285+EI292+EI299+EI306+EI313+EI320+EI327+EI334+EI341+EI348+EI355+EI362+EI369+EI376+EI383+EI390+EI397</f>
        <v/>
      </c>
      <c r="EJ406" s="161">
        <f>+ED15+ED20+ED27+ED34+ED41+ED48+ED55+ED62+ED69+ED76+EJ224+EJ231+EJ234+EJ243+EJ250+EJ257+EJ264+EJ271+EJ278+EJ285+EJ292+EJ299+EJ306+EJ313+EJ320+EJ327+EJ334+EJ341+EJ348+EJ355+EJ362+EJ369+EJ376+EJ383+EJ390+EJ397</f>
        <v/>
      </c>
      <c r="EK406" s="161">
        <f>+EE15+EE20+EE27+EE34+EE41+EE48+EE55+EE62+EE69+EE76+EK224+EK231+EK234+EK243+EK250+EK257+EK264+EK271+EK278+EK285+EK292+EK299+EK306+EK313+EK320+EK327+EK334+EK341+EK348+EK355+EK362+EK369+EK376+EK383+EK390+EK397</f>
        <v/>
      </c>
      <c r="EL406" s="161">
        <f>+EF15+EF20+EF27+EF34+EF41+EF48+EF55+EF62+EF69+EF76+EL224+EL231+EL234+EL243+EL250+EL257+EL264+EL271+EL278+EL285+EL292+EL299+EL306+EL313+EL320+EL327+EL334+EL341+EL348+EL355+EL362+EL369+EL376+EL383+EL390+EL397</f>
        <v/>
      </c>
      <c r="EM406" s="161">
        <f>+EG15+EG20+EG27+EG34+EG41+EG48+EG55+EG62+EG69+EG76+EM224+EM231+EM234+EM243+EM250+EM257+EM264+EM271+EM278+EM285+EM292+EM299+EM306+EM313+EM320+EM327+EM334+EM341+EM348+EM355+EM362+EM369+EM376+EM383+EM390+EM397</f>
        <v/>
      </c>
      <c r="EN406" s="161">
        <f>+EH15+EH20+EH27+EH34+EH41+EH48+EH55+EH62+EH69+EH76+EN224+EN231+EN234+EN243+EN250+EN257+EN264+EN271+EN278+EN285+EN292+EN299+EN306+EN313+EN320+EN327+EN334+EN341+EN348+EN355+EN362+EN369+EN376+EN383+EN390+EN397</f>
        <v/>
      </c>
      <c r="EO406" s="161">
        <f>+EI15+EI20+EI27+EI34+EI41+EI48+EI55+EI62+EI69+EI76+EO224+EO231+EO234+EO243+EO250+EO257+EO264+EO271+EO278+EO285+EO292+EO299+EO306+EO313+EO320+EO327+EO334+EO341+EO348+EO355+EO362+EO369+EO376+EO383+EO390+EO397</f>
        <v/>
      </c>
      <c r="EP406" s="161">
        <f>+EJ15+EJ20+EJ27+EJ34+EJ41+EJ48+EJ55+EJ62+EJ69+EJ76+EP224+EP231+EP234+EP243+EP250+EP257+EP264+EP271+EP278+EP285+EP292+EP299+EP306+EP313+EP320+EP327+EP334+EP341+EP348+EP355+EP362+EP369+EP376+EP383+EP390+EP397</f>
        <v/>
      </c>
      <c r="EQ406" s="161">
        <f>+EK15+EK20+EK27+EK34+EK41+EK48+EK55+EK62+EK69+EK76+EQ224+EQ231+EQ234+EQ243+EQ250+EQ257+EQ264+EQ271+EQ278+EQ285+EQ292+EQ299+EQ306+EQ313+EQ320+EQ327+EQ334+EQ341+EQ348+EQ355+EQ362+EQ369+EQ376+EQ383+EQ390+EQ397</f>
        <v/>
      </c>
      <c r="ER406" s="161">
        <f>+EL15+EL20+EL27+EL34+EL41+EL48+EL55+EL62+EL69+EL76+ER224+ER231+ER234+ER243+ER250+ER257+ER264+ER271+ER278+ER285+ER292+ER299+ER306+ER313+ER320+ER327+ER334+ER341+ER348+ER355+ER362+ER369+ER376+ER383+ER390+ER397</f>
        <v/>
      </c>
      <c r="ES406" s="161">
        <f>+EM15+EM20+EM27+EM34+EM41+EM48+EM55+EM62+EM69+EM76+ES224+ES231+ES234+ES243+ES250+ES257+ES264+ES271+ES278+ES285+ES292+ES299+ES306+ES313+ES320+ES327+ES334+ES341+ES348+ES355+ES362+ES369+ES376+ES383+ES390+ES397</f>
        <v/>
      </c>
      <c r="ET406" s="161">
        <f>+EN15+EN20+EN27+EN34+EN41+EN48+EN55+EN62+EN69+EN76+ET224+ET231+ET234+ET243+ET250+ET257+ET264+ET271+ET278+ET285+ET292+ET299+ET306+ET313+ET320+ET327+ET334+ET341+ET348+ET355+ET362+ET369+ET376+ET383+ET390+ET397</f>
        <v/>
      </c>
      <c r="EU406" s="161">
        <f>+EO15+EO20+EO27+EO34+EO41+EO48+EO55+EO62+EO69+EO76+EU224+EU231+EU234+EU243+EU250+EU257+EU264+EU271+EU278+EU285+EU292+EU299+EU306+EU313+EU320+EU327+EU334+EU341+EU348+EU355+EU362+EU369+EU376+EU383+EU390+EU397</f>
        <v/>
      </c>
      <c r="EV406" s="161">
        <f>+EP15+EP20+EP27+EP34+EP41+EP48+EP55+EP62+EP69+EP76+EV224+EV231+EV234+EV243+EV250+EV257+EV264+EV271+EV278+EV285+EV292+EV299+EV306+EV313+EV320+EV327+EV334+EV341+EV348+EV355+EV362+EV369+EV376+EV383+EV390+EV397</f>
        <v/>
      </c>
      <c r="EW406" s="161">
        <f>+EQ15+EQ20+EQ27+EQ34+EQ41+EQ48+EQ55+EQ62+EQ69+EQ76+EW224+EW231+EW234+EW243+EW250+EW257+EW264+EW271+EW278+EW285+EW292+EW299+EW306+EW313+EW320+EW327+EW334+EW341+EW348+EW355+EW362+EW369+EW376+EW383+EW390+EW397</f>
        <v/>
      </c>
      <c r="EX406" s="161">
        <f>+ER15+ER20+ER27+ER34+ER41+ER48+ER55+ER62+ER69+ER76+EX224+EX231+EX234+EX243+EX250+EX257+EX264+EX271+EX278+EX285+EX292+EX299+EX306+EX313+EX320+EX327+EX334+EX341+EX348+EX355+EX362+EX369+EX376+EX383+EX390+EX397</f>
        <v/>
      </c>
      <c r="EY406" s="161" t="n"/>
      <c r="EZ406" s="161" t="n"/>
      <c r="FA406" s="161" t="n"/>
      <c r="FB406" s="161" t="n"/>
      <c r="FC406" s="161" t="n"/>
      <c r="FD406" s="161" t="n"/>
    </row>
    <row r="407">
      <c r="AL407" s="161">
        <f>+IF(ISERROR(PV(#REF!,#REF!,,#REF!)),0,(PV(#REF!,#REF!,,#REF!)))</f>
        <v/>
      </c>
      <c r="AM407" s="161">
        <f>+IF(ISERROR(PV(#REF!,#REF!,,#REF!)),0,(PV(#REF!,#REF!,,#REF!)))</f>
        <v/>
      </c>
      <c r="DP407" s="161" t="n"/>
      <c r="DQ407" s="161" t="n"/>
      <c r="DR407" s="161" t="n"/>
      <c r="DS407" s="161" t="n"/>
      <c r="DT407" s="161" t="n"/>
      <c r="DU407" s="161" t="n"/>
      <c r="DV407" s="161" t="n"/>
      <c r="DW407" s="161" t="n"/>
      <c r="DX407" s="161" t="n"/>
      <c r="DY407" s="161" t="n"/>
      <c r="DZ407" s="161" t="n"/>
      <c r="EA407" s="161" t="n"/>
      <c r="EB407" s="161" t="n"/>
      <c r="EC407" s="161" t="n"/>
      <c r="ED407" s="161" t="n"/>
      <c r="EE407" s="161" t="n"/>
      <c r="EF407" s="161" t="n"/>
      <c r="EG407" s="161" t="n"/>
      <c r="EH407" s="161" t="n"/>
      <c r="EI407" s="161" t="n"/>
      <c r="EJ407" s="161" t="n"/>
      <c r="EK407" s="161" t="n"/>
      <c r="EL407" s="161" t="n"/>
      <c r="EM407" s="161" t="n"/>
      <c r="EN407" s="161" t="n"/>
      <c r="EO407" s="161" t="n"/>
      <c r="EP407" s="161" t="n"/>
      <c r="EQ407" s="161" t="n"/>
      <c r="ER407" s="161" t="n"/>
      <c r="ES407" s="161" t="n"/>
      <c r="ET407" s="161" t="n"/>
      <c r="EU407" s="161" t="n"/>
      <c r="EV407" s="161" t="n"/>
      <c r="EW407" s="161" t="n"/>
      <c r="EX407" s="161" t="n"/>
      <c r="EY407" s="161" t="n"/>
      <c r="EZ407" s="161" t="n"/>
    </row>
    <row r="408">
      <c r="AL408" s="161">
        <f>+IF(ISERROR(PV(#REF!,#REF!,,#REF!)),0,(PV(#REF!,#REF!,,#REF!)))</f>
        <v/>
      </c>
      <c r="AM408" s="161">
        <f>+IF(ISERROR(PV(#REF!,#REF!,,#REF!)),0,(PV(#REF!,#REF!,,#REF!)))</f>
        <v/>
      </c>
      <c r="CE408" s="1564" t="inlineStr">
        <is>
          <t>Comision Recaudo FAC</t>
        </is>
      </c>
      <c r="CF408" s="161" t="n"/>
      <c r="CG408" s="161">
        <f>+CG13</f>
        <v/>
      </c>
      <c r="CH408" s="161">
        <f>+CH13+CD18</f>
        <v/>
      </c>
      <c r="CI408" s="161">
        <f>+CI13+CE18+CC25</f>
        <v/>
      </c>
      <c r="CJ408" s="161">
        <f>+CJ13+CF18+CD25+CD32</f>
        <v/>
      </c>
      <c r="CK408" s="161">
        <f>+CK13+CG18+CE25+CE32+CE39</f>
        <v/>
      </c>
      <c r="CL408" s="161">
        <f>+CL13+CH18+CF25+CF32+CF39+CF46</f>
        <v/>
      </c>
      <c r="CM408" s="161">
        <f>+CM13+CI18+CG25+CG32+CG39+CG46+CG53</f>
        <v/>
      </c>
      <c r="CN408" s="161">
        <f>+CN13+CJ18+CH25+CH32+CH39+CH46+CH53+CH60</f>
        <v/>
      </c>
      <c r="CO408" s="161">
        <f>+CO13+CK18+CI25+CI32+CI39+CI46+CI53+CI60+CI67</f>
        <v/>
      </c>
      <c r="CP408" s="161">
        <f>+CP13+CL18+CJ25+CJ32+CJ39+CJ46+CJ53+CJ60+CJ67+CJ74</f>
        <v/>
      </c>
      <c r="CQ408" s="161">
        <f>+CQ13+CM18+CK25+CK32+CK39+CK46+CK53+CK60+CK67+CK74+CK222</f>
        <v/>
      </c>
      <c r="CR408" s="161">
        <f>+CR13+CN18+CL25+CL32+CL39+CL46+CL53+CL60+CL67+CL74+CL222+CO229</f>
        <v/>
      </c>
      <c r="CS408" s="161">
        <f>+CS13+CO18+CM25+CM32+CM39+CM46+CM53+CM60+CM67+CM74+CM222+CP229+CS232</f>
        <v/>
      </c>
      <c r="CT408" s="161">
        <f>+CT13+CP18+CN25+CN32+CN39+CN46+CN53+CN60+CN67+CN74+CN222+CQ229+CT232+CT241</f>
        <v/>
      </c>
      <c r="CU408" s="161">
        <f>+CU13+CQ18+CO25+CO32+CO39+CO46+CO53+CO60+CO67+CO74+CO222+CR229+CU232+CU241+CU248</f>
        <v/>
      </c>
      <c r="CV408" s="161">
        <f>+CV13+CR18+CP25+CP32+CP39+CP46+CP53+CP60+CP67+CP74+CP222+CS229+CV232+CV241+CV248+CV255</f>
        <v/>
      </c>
      <c r="CW408" s="161">
        <f>+CW13+CS18+CQ25+CQ32+CQ39+CQ46+CQ53+CQ60+CQ67+CQ74+CQ222+CT229+CW232+CW241+CW248+CW255+CW262</f>
        <v/>
      </c>
      <c r="CX408" s="161">
        <f>+CX13+CT18+CR25+CR32+CR39+CR46+CR53+CR60+CR67+CR74+CR222+CU229+CX232+CX241+CX248+CX255+CX262+CX269</f>
        <v/>
      </c>
      <c r="CY408" s="161">
        <f>+CY13+CU18+CS25+CS32+CS39+CS46+CS53+CS60+CS67+CS74+CS222+CV229+CY232+CY241+CY248+CY255+CY262+CY269+CY276</f>
        <v/>
      </c>
      <c r="CZ408" s="161">
        <f>+CZ13+CV18+CT25+CT32+CT39+CT46+CT53+CT60+CT67+CT74+CT222+CW229+CZ232+CZ241+CZ248+CZ255+CZ262+CZ269+CZ276+CZ283</f>
        <v/>
      </c>
      <c r="DA408" s="161">
        <f>+DA13+CW18+CU25+CU32+CU39+CU46+CU53+CU60+CU67+CU74+CU222+CX229+DA232+DA241+DA248+DA255+DA262+DA269+DA276+DA283+DA290</f>
        <v/>
      </c>
      <c r="DB408" s="161">
        <f>+DB13+CX18+CV25+CV32+CV39+CV46+CV53+CV60+CV67+CV74+CV222+CY229+DB232+DB241+DB248+DB255+DB262+DB269+DB276+DB283+DB290+DB297</f>
        <v/>
      </c>
      <c r="DC408" s="161">
        <f>+DC13+CY18+CW25+CW32+CW39+CW46+CW53+CW60+CW67+CW74+CW222+CZ229+DC232+DC241+DC248+DC255+DC262+DC269+DC276+DC283+DC290+DC297+DC304</f>
        <v/>
      </c>
      <c r="DD408" s="161">
        <f>+DD13+CZ18+CX25+CX32+CX39+CX46+CX53+CX60+CX67+CX74+CX222+DA229+DD232+DD241+DD248+DD255+DD262+DD269+DD276+DD283+DD290+DD297+DD304+DD311</f>
        <v/>
      </c>
      <c r="DE408" s="161">
        <f>+DE13+DA18+CY25+CY32+CY39+CY46+CY53+CY60+CY67+CY74+CY222+DB229+DE232+DE241+DE248+DE255+DE262+DE269+DE276+DE283+DE290+DE297+DE304+DE311+DE318</f>
        <v/>
      </c>
      <c r="DF408" s="161">
        <f>+DF13+DB18+CZ25+CZ32+CZ39+CZ46+CZ53+CZ60+CZ67+CZ74+CZ222+DC229+DF232+DF241+DF248+DF255+DF262+DF269+DF276+DF283+DF290+DF297+DF304+DF311+DF318+DF325</f>
        <v/>
      </c>
      <c r="DG408" s="161">
        <f>+DG13+DC18+DA25+DA32+DA39+DA46+DA53+DA60+DA67+DA74+DA222+DD229+DG232+DG241+DG248+DG255+DG262+DG269+DG276+DG283+DG290+DG297+DG304+DG311+DG318+DG325+DG332</f>
        <v/>
      </c>
      <c r="DH408" s="161">
        <f>+DH13+DD18+DB25+DB32+DB39+DB46+DB53+DB60+DB67+DB74+DB222+DE229+DH232+DH241+DH248+DH255+DH262+DH269+DH276+DH283+DH290+DH297+DH304+DH311+DH318+DH325+DH332+DH339</f>
        <v/>
      </c>
      <c r="DI408" s="161">
        <f>+DI13+DE18+DC25+DC32+DC39+DC46+DC53+DC60+DC67+DC74+DC222+DF229+DI232+DI241+DI248+DI255+DI262+DI269+DI276+DI283+DI290+DI297+DI304+DI311+DI318+DI325+DI332+DI339+DI346</f>
        <v/>
      </c>
      <c r="DJ408" s="161">
        <f>+DJ13+DF18+DD25+DD32+DD39+DD46+DD53+DD60+DD67+DD74+DD222+DG229+DJ232+DJ241+DJ248+DJ255+DJ262+DJ269+DJ276+DJ283+DJ290+DJ297+DJ304+DJ311+DJ318+DJ325+DJ332+DJ339+DJ346+DJ353</f>
        <v/>
      </c>
      <c r="DK408" s="161">
        <f>+DK13+DG18+DE25+DE32+DE39+DE46+DE53+DE60+DE67+DE74+DE222+DH229+DK232+DK241+DK248+DK255+DK262+DK269+DK276+DK283+DK290+DK297+DK304+DK311+DK318+DK325+DK332+DK339+DK346+DK353+DK360</f>
        <v/>
      </c>
      <c r="DL408" s="161">
        <f>+DL13+DH18+DF25+DF32+DF39+DF46+DF53+DF60+DF67+DF74+DF222+DI229+DL232+DL241+DL248+DL255+DL262+DL269+DL276+DL283+DL290+DL297+DL304+DL311+DL318+DL325+DL332+DL339+DL346+DL353+DL360+DL367</f>
        <v/>
      </c>
      <c r="DM408" s="161">
        <f>+DM13+DI18+DG25+DG32+DG39+DG46+DG53+DG60+DG67+DG74+DG222+DJ229+DM232+DM241+DM248+DM255+DM262+DM269+DM276+DM283+DM290+DM297+DM304+DM311+DM318+DM325+DM332+DM339+DM346+DM353+DM360+DM367+DM374</f>
        <v/>
      </c>
      <c r="DN408" s="161">
        <f>+DN13+DJ18+DH25+DH32+DH39+DH46+DH53+DH60+DH67+DH74+DH222+DK229+DN232+DN241+DN248+DN255+DN262+DN269+DN276+DN283+DN290+DN297+DN304+DN311+DN318+DN325+DN332+DN339+DN346+DN353+DN360+DN367+DN374+DN381</f>
        <v/>
      </c>
      <c r="DO408" s="161">
        <f>+DO13+DK18+DI25+DI32+DI39+DI46+DI53+DI60+DI67+DI74+DI222+DL229+DO232+DO241+DO248+DO255+DO262+DO269+DO276+DO283+DO290+DO297+DO304+DO311+DO318+DO325+DO332+DO339+DO346+DO353+DO360+DO367+DO374+DO381+DO388</f>
        <v/>
      </c>
      <c r="DP408" s="161">
        <f>+DP13+DL18+DJ25+DJ32+DJ39+DJ46+DJ53+DJ60+DJ67+DJ74+DJ222+DM229+DP232+DP241+DP248+DP255+DP262+DP269+DP276+DP283+DP290+DP297+DP304+DP311+DP318+DP325+DP332+DP339+DP346+DP353+DP360+DP367+DP374+DP381+DP388+DP395</f>
        <v/>
      </c>
      <c r="DQ408" s="161">
        <f>+DQ13+DM18+DK25+DK32+DK39+DK46+DK53+DK60+DK67+DK74+DK222+DN229+DQ232+DQ241+DQ248+DQ255+DQ262+DQ269+DQ276+DQ283+DQ290+DQ297+DQ304+DQ311+DQ318+DQ325+DQ332+DQ339+DQ346+DQ353+DQ360+DQ367+DQ374+DQ381+DQ388+DQ395</f>
        <v/>
      </c>
      <c r="DR408" s="161">
        <f>+DR13+DN18+DL25+DL32+DL39+DL46+DL53+DL60+DL67+DL74+DL222+DO229+DR232+DR241+DR248+DR255+DR262+DR269+DR276+DR283+DR290+DR297+DR304+DR311+DR318+DR325+DR332+DR339+DR346+DR353+DR360+DR367+DR374+DR381+DR388+DR395</f>
        <v/>
      </c>
      <c r="DS408" s="161">
        <f>+DS13+DO18+DM25+DM32+DM39+DM46+DM53+DM60+DM67+DM74+DM222+DP229+DS232+DS241+DS248+DS255+DS262+DS269+DS276+DS283+DS290+DS297+DS304+DS311+DS318+DS325+DS332+DS339+DS346+DS353+DS360+DS367+DS374+DS381+DS388+DS395</f>
        <v/>
      </c>
      <c r="DT408" s="161">
        <f>+DT13+DP18+DN25+DN32+DN39+DN46+DN53+DN60+DN67+DN74+DN222+DQ229+DT232+DT241+DT248+DT255+DT262+DT269+DT276+DT283+DT290+DT297+DT304+DT311+DT318+DT325+DT332+DT339+DT346+DT353+DT360+DT367+DT374+DT381+DT388+DT395</f>
        <v/>
      </c>
      <c r="DU408" s="161">
        <f>+DU13+DQ18+DO25+DO32+DO39+DO46+DO53+DO60+DO67+DO74+DO222+DR229+DU232+DU241+DU248+DU255+DU262+DU269+DU276+DU283+DU290+DU297+DU304+DU311+DU318+DU325+DU332+DU339+DU346+DU353+DU360+DU367+DU374+DU381+DU388+DU395</f>
        <v/>
      </c>
      <c r="DV408" s="161">
        <f>+DV13+DR18+DP25+DP32+DP39+DP46+DP53+DP60+DP67+DP74+DP222+DS229+DV232+DV241+DV248+DV255+DV262+DV269+DV276+DV283+DV290+DV297+DV304+DV311+DV318+DV325+DV332+DV339+DV346+DV353+DV360+DV367+DV374+DV381+DV388+DV395</f>
        <v/>
      </c>
      <c r="DW408" s="161">
        <f>+DW13+DS18+DQ25+DQ32+DQ39+DQ46+DQ53+DQ60+DQ67+DQ74+DQ222+DT229+DW232+DW241+DW248+DW255+DW262+DW269+DW276+DW283+DW290+DW297+DW304+DW311+DW318+DW325+DW332+DW339+DW346+DW353+DW360+DW367+DW374+DW381+DW388+DW395</f>
        <v/>
      </c>
      <c r="DX408" s="161">
        <f>+DX13+DT18+DR25+DR32+DR39+DR46+DR53+DR60+DR67+DR74+DR222+DU229+DX232+DX241+DX248+DX255+DX262+DX269+DX276+DX283+DX290+DX297+DX304+DX311+DX318+DX325+DX332+DX339+DX346+DX353+DX360+DX367+DX374+DX381+DX388+DX395</f>
        <v/>
      </c>
      <c r="DY408" s="161">
        <f>+DY13+DU18+DS25+DS32+DS39+DS46+DS53+DS60+DS67+DS74+DS222+DV229+DY232+DY241+DY248+DY255+DY262+DY269+DY276+DY283+DY290+DY297+DY304+DY311+DY318+DY325+DY332+DY339+DY346+DY353+DY360+DY367+DY374+DY381+DY388+DY395</f>
        <v/>
      </c>
      <c r="DZ408" s="161">
        <f>+DZ13+DV18+DT25+DT32+DT39+DT46+DT53+DT60+DT67+DT74+DT222+DW229+DZ232+DZ241+DZ248+DZ255+DZ262+DZ269+DZ276+DZ283+DZ290+DZ297+DZ304+DZ311+DZ318+DZ325+DZ332+DZ339+DZ346+DZ353+DZ360+DZ367+DZ374+DZ381+DZ388+DZ395</f>
        <v/>
      </c>
      <c r="EA408" s="161">
        <f>+EA13+DW18+DU25+DU32+DU39+DU46+DU53+DU60+DU67+DU74+DU222+DX229+EA232+EA241+EA248+EA255+EA262+EA269+EA276+EA283+EA290+EA297+EA304+EA311+EA318+EA325+EA332+EA339+EA346+EA353+EA360+EA367+EA374+EA381+EA388+EA395</f>
        <v/>
      </c>
      <c r="EB408" s="161">
        <f>+EB13+DX18+DV25+DV32+DV39+DV46+DV53+DV60+DV67+DV74+DV222+DY229+EB232+EB241+EB248+EB255+EB262+EB269+EB276+EB283+EB290+EB297+EB304+EB311+EB318+EB325+EB332+EB339+EB346+EB353+EB360+EB367+EB374+EB381+EB388+EB395</f>
        <v/>
      </c>
      <c r="EC408" s="161">
        <f>+EC13+DY18+DW25+DW32+DW39+DW46+DW53+DW60+DW67+DW74+DW222+DZ229+EC232+EC241+EC248+EC255+EC262+EC269+EC276+EC283+EC290+EC297+EC304+EC311+EC318+EC325+EC332+EC339+EC346+EC353+EC360+EC367+EC374+EC381+EC388+EC395</f>
        <v/>
      </c>
      <c r="ED408" s="161">
        <f>+ED13+DZ18+DX25+DX32+DX39+DX46+DX53+DX60+DX67+DX74+DX222+EA229+ED232+ED241+ED248+ED255+ED262+ED269+ED276+ED283+ED290+ED297+ED304+ED311+ED318+ED325+ED332+ED339+ED346+ED353+ED360+ED367+ED374+ED381+ED388+ED395</f>
        <v/>
      </c>
      <c r="EE408" s="161">
        <f>+EE13+EA18+DY25+DY32+DY39+DY46+DY53+DY60+DY67+DY74+DY222+EB229+EE232+EE241+EE248+EE255+EE262+EE269+EE276+EE283+EE290+EE297+EE304+EE311+EE318+EE325+EE332+EE339+EE346+EE353+EE360+EE367+EE374+EE381+EE388+EE395</f>
        <v/>
      </c>
      <c r="EF408" s="161">
        <f>+EF13+EB18+DZ25+DZ32+DZ39+DZ46+DZ53+DZ60+DZ67+DZ74+DZ222+EC229+EF232+EF241+EF248+EF255+EF262+EF269+EF276+EF283+EF290+EF297+EF304+EF311+EF318+EF325+EF332+EF339+EF346+EF353+EF360+EF367+EF374+EF381+EF388+EF395</f>
        <v/>
      </c>
      <c r="EG408" s="161">
        <f>+EG13+EC18+EA25+EA32+EA39+EA46+EA53+EA60+EA67+EA74+EA222+ED229+EG232+EG241+EG248+EG255+EG262+EG269+EG276+EG283+EG290+EG297+EG304+EG311+EG318+EG325+EG332+EG339+EG346+EG353+EG360+EG367+EG374+EG381+EG388+EG395</f>
        <v/>
      </c>
      <c r="EH408" s="161">
        <f>+EH13+ED18+EB25+EB32+EB39+EB46+EB53+EB60+EB67+EB74+EB222+EE229+EH232+EH241+EH248+EH255+EH262+EH269+EH276+EH283+EH290+EH297+EH304+EH311+EH318+EH325+EH332+EH339+EH346+EH353+EH360+EH367+EH374+EH381+EH388+EH395</f>
        <v/>
      </c>
      <c r="EI408" s="161">
        <f>+EI13+EE18+EC25+EC32+EC39+EC46+EC53+EC60+EC67+EC74+EC222+EF229+EI232+EI241+EI248+EI255+EI262+EI269+EI276+EI283+EI290+EI297+EI304+EI311+EI318+EI325+EI332+EI339+EI346+EI353+EI360+EI367+EI374+EI381+EI388+EI395</f>
        <v/>
      </c>
      <c r="EJ408" s="161">
        <f>+EJ13+EF18+ED25+ED32+ED39+ED46+ED53+ED60+ED67+ED74+ED222+EG229+EJ232+EJ241+EJ248+EJ255+EJ262+EJ269+EJ276+EJ283+EJ290+EJ297+EJ304+EJ311+EJ318+EJ325+EJ332+EJ339+EJ346+EJ353+EJ360+EJ367+EJ374+EJ381+EJ388+EJ395</f>
        <v/>
      </c>
      <c r="EK408" s="161">
        <f>+EK13+EG18+EE25+EE32+EE39+EE46+EE53+EE60+EE67+EE74+EE222+EH229+EK232+EK241+EK248+EK255+EK262+EK269+EK276+EK283+EK290+EK297+EK304+EK311+EK318+EK325+EK332+EK339+EK346+EK353+EK360+EK367+EK374+EK381+EK388+EK395</f>
        <v/>
      </c>
      <c r="EL408" s="161">
        <f>+EL13+EH18+EF25+EF32+EF39+EF46+EF53+EF60+EF67+EF74+EF222+EI229+EL232+EL241+EL248+EL255+EL262+EL269+EL276+EL283+EL290+EL297+EL304+EL311+EL318+EL325+EL332+EL339+EL346+EL353+EL360+EL367+EL374+EL381+EL388+EL395</f>
        <v/>
      </c>
      <c r="EM408" s="161">
        <f>+EM13+EI18+EG25+EG32+EG39+EG46+EG53+EG60+EG67+EG74+EG222+EJ229+EM232+EM241+EM248+EM255+EM262+EM269+EM276+EM283+EM290+EM297+EM304+EM311+EM318+EM325+EM332+EM339+EM346+EM353+EM360+EM367+EM374+EM381+EM388+EM395</f>
        <v/>
      </c>
      <c r="EN408" s="161">
        <f>+EN13+EJ18+EH25+EH32+EH39+EH46+EH53+EH60+EH67+EH74+EH222+EK229+EN232+EN241+EN248+EN255+EN262+EN269+EN276+EN283+EN290+EN297+EN304+EN311+EN318+EN325+EN332+EN339+EN346+EN353+EN360+EN367+EN374+EN381+EN388+EN395</f>
        <v/>
      </c>
      <c r="EO408" s="161">
        <f>+EO13+EK18+EI25+EI32+EI39+EI46+EI53+EI60+EI67+EI74+EI222+EL229+EO232+EO241+EO248+EO255+EO262+EO269+EO276+EO283+EO290+EO297+EO304+EO311+EO318+EO325+EO332+EO339+EO346+EO353+EO360+EO367+EO374+EO381+EO388+EO395</f>
        <v/>
      </c>
      <c r="EP408" s="161">
        <f>+EP13+EL18+EJ25+EJ32+EJ39+EJ46+EJ53+EJ60+EJ67+EJ74+EJ222+EM229+EP232+EP241+EP248+EP255+EP262+EP269+EP276+EP283+EP290+EP297+EP304+EP311+EP318+EP325+EP332+EP339+EP346+EP353+EP360+EP367+EP374+EP381+EP388+EP395</f>
        <v/>
      </c>
      <c r="EQ408" s="161">
        <f>+EQ13+EM18+EK25+EK32+EK39+EK46+EK53+EK60+EK67+EK74+EK222+EN229+EQ232+EQ241+EQ248+EQ255+EQ262+EQ269+EQ276+EQ283+EQ290+EQ297+EQ304+EQ311+EQ318+EQ325+EQ332+EQ339+EQ346+EQ353+EQ360+EQ367+EQ374+EQ381+EQ388+EQ395</f>
        <v/>
      </c>
      <c r="ER408" s="161">
        <f>+ER13+EN18+EL25+EL32+EL39+EL46+EL53+EL60+EL67+EL74+EL222+EO229+ER232+ER241+ER248+ER255+ER262+ER269+ER276+ER283+ER290+ER297+ER304+ER311+ER318+ER325+ER332+ER339+ER346+ER353+ER360+ER367+ER374+ER381+ER388+ER395</f>
        <v/>
      </c>
      <c r="ES408" s="161">
        <f>+ES13+EO18+EM25+EM32+EM39+EM46+EM53+EM60+EM67+EM74+EM222+EP229+ES232+ES241+ES248+ES255+ES262+ES269+ES276+ES283+ES290+ES297+ES304+ES311+ES318+ES325+ES332+ES339+ES346+ES353+ES360+ES367+ES374+ES381+ES388+ES395</f>
        <v/>
      </c>
      <c r="ET408" s="161">
        <f>+ET13+EP18+EN25+EN32+EN39+EN46+EN53+EN60+EN67+EN74+EN222+EQ229+ET232+ET241+ET248+ET255+ET262+ET269+ET276+ET283+ET290+ET297+ET304+ET311+ET318+ET325+ET332+ET339+ET346+ET353+ET360+ET367+ET374+ET381+ET388+ET395</f>
        <v/>
      </c>
      <c r="EU408" s="161">
        <f>+EU13+EQ18+EO25+EO32+EO39+EO46+EO53+EO60+EO67+EO74+EO222+ER229+EU232+EU241+EU248+EU255+EU262+EU269+EU276+EU283+EU290+EU297+EU304+EU311+EU318+EU325+EU332+EU339+EU346+EU353+EU360+EU367+EU374+EU381+EU388+EU395</f>
        <v/>
      </c>
      <c r="EV408" s="161">
        <f>+EV13+ER18+EP25+EP32+EP39+EP46+EP53+EP60+EP67+EP74+EP222+ES229+EV232+EV241+EV248+EV255+EV262+EV269+EV276+EV283+EV290+EV297+EV304+EV311+EV318+EV325+EV332+EV339+EV346+EV353+EV360+EV367+EV374+EV381+EV388+EV395</f>
        <v/>
      </c>
      <c r="EW408" s="161">
        <f>+EW13+ES18+EQ25+EQ32+EQ39+EQ46+EQ53+EQ60+EQ67+EQ74+EQ222+ET229+EW232+EW241+EW248+EW255+EW262+EW269+EW276+EW283+EW290+EW297+EW304+EW311+EW318+EW325+EW332+EW339+EW346+EW353+EW360+EW367+EW374+EW381+EW388+EW395</f>
        <v/>
      </c>
      <c r="EX408" s="161">
        <f>+EX13+ET18+ER25+ER32+ER39+ER46+ER53+ER60+ER67+ER74+ER222+EU229+EX232+EX241+EX248+EX255+EX262+EX269+EX276+EX283+EX290+EX297+EX304+EX311+EX318+EX325+EX332+EX339+EX346+EX353+EX360+EX367+EX374+EX381+EX388+EX395</f>
        <v/>
      </c>
      <c r="EY408" s="161" t="n"/>
      <c r="EZ408" s="161" t="n"/>
    </row>
    <row r="409">
      <c r="AL409" s="161">
        <f>+IF(ISERROR(PV(#REF!,#REF!,,#REF!)),0,(PV(#REF!,#REF!,,#REF!)))</f>
        <v/>
      </c>
      <c r="AM409" s="161">
        <f>+IF(ISERROR(PV(#REF!,#REF!,,#REF!)),0,(PV(#REF!,#REF!,,#REF!)))</f>
        <v/>
      </c>
      <c r="DP409" s="161" t="n"/>
      <c r="DQ409" s="161" t="n"/>
      <c r="DR409" s="161" t="n"/>
      <c r="DS409" s="161" t="n"/>
      <c r="DT409" s="161" t="n"/>
      <c r="DU409" s="161" t="n"/>
      <c r="DV409" s="161" t="n"/>
      <c r="DW409" s="161" t="n"/>
      <c r="DX409" s="161" t="n"/>
      <c r="DY409" s="161" t="n"/>
      <c r="DZ409" s="161" t="n"/>
      <c r="EA409" s="161" t="n"/>
      <c r="EB409" s="161" t="n"/>
      <c r="EC409" s="161" t="n"/>
      <c r="ED409" s="161" t="n"/>
      <c r="EE409" s="161" t="n"/>
      <c r="EF409" s="161" t="n"/>
      <c r="EG409" s="161" t="n"/>
      <c r="EH409" s="161" t="n"/>
      <c r="EI409" s="161" t="n"/>
      <c r="EJ409" s="161" t="n"/>
      <c r="EK409" s="161" t="n"/>
      <c r="EL409" s="161" t="n"/>
      <c r="EM409" s="161" t="n"/>
      <c r="EN409" s="161" t="n"/>
      <c r="EO409" s="161" t="n"/>
      <c r="EP409" s="161" t="n"/>
      <c r="EQ409" s="161" t="n"/>
      <c r="ER409" s="161" t="n"/>
      <c r="ES409" s="161" t="n"/>
      <c r="ET409" s="161" t="n"/>
      <c r="EU409" s="161" t="n"/>
      <c r="EV409" s="161" t="n"/>
      <c r="EW409" s="161" t="n"/>
      <c r="EX409" s="161" t="n"/>
      <c r="EY409" s="161" t="n"/>
      <c r="EZ409" s="161" t="n"/>
    </row>
    <row r="410">
      <c r="AL410" s="161">
        <f>+IF(ISERROR(PV(#REF!,#REF!,,#REF!)),0,(PV(#REF!,#REF!,,#REF!)))</f>
        <v/>
      </c>
      <c r="AM410" s="161">
        <f>+IF(ISERROR(PV(#REF!,#REF!,,#REF!)),0,(PV(#REF!,#REF!,,#REF!)))</f>
        <v/>
      </c>
      <c r="DP410" s="161" t="n"/>
      <c r="DQ410" s="161" t="n"/>
      <c r="DR410" s="161" t="n"/>
      <c r="DS410" s="161" t="n"/>
      <c r="DT410" s="161" t="n"/>
      <c r="DU410" s="161" t="n"/>
      <c r="DV410" s="161" t="n"/>
      <c r="DW410" s="161" t="n"/>
      <c r="DX410" s="161" t="n"/>
      <c r="DY410" s="161" t="n"/>
      <c r="DZ410" s="161" t="n"/>
      <c r="EA410" s="161" t="n"/>
      <c r="EB410" s="161" t="n"/>
      <c r="EC410" s="161" t="n"/>
      <c r="ED410" s="161" t="n"/>
      <c r="EE410" s="161" t="n"/>
      <c r="EF410" s="161" t="n"/>
      <c r="EG410" s="161" t="n"/>
      <c r="EH410" s="161" t="n"/>
      <c r="EI410" s="161" t="n"/>
      <c r="EJ410" s="161" t="n"/>
      <c r="EK410" s="161" t="n"/>
      <c r="EL410" s="161" t="n"/>
      <c r="EM410" s="161" t="n"/>
      <c r="EN410" s="161" t="n"/>
      <c r="EO410" s="161" t="n"/>
      <c r="EP410" s="161" t="n"/>
      <c r="EQ410" s="161" t="n"/>
      <c r="ER410" s="161" t="n"/>
      <c r="ES410" s="161" t="n"/>
      <c r="ET410" s="161" t="n"/>
      <c r="EU410" s="161" t="n"/>
      <c r="EV410" s="161" t="n"/>
      <c r="EW410" s="161" t="n"/>
      <c r="EX410" s="161" t="n"/>
      <c r="EY410" s="161" t="n"/>
      <c r="EZ410" s="161" t="n"/>
    </row>
    <row r="411">
      <c r="AL411" s="161">
        <f>+IF(ISERROR(PV(#REF!,#REF!,,#REF!)),0,(PV(#REF!,#REF!,,#REF!)))</f>
        <v/>
      </c>
      <c r="AM411" s="161">
        <f>+IF(ISERROR(PV(#REF!,#REF!,,#REF!)),0,(PV(#REF!,#REF!,,#REF!)))</f>
        <v/>
      </c>
      <c r="DP411" s="161" t="n"/>
      <c r="DQ411" s="161" t="n"/>
      <c r="DR411" s="161" t="n"/>
      <c r="DS411" s="161" t="n"/>
      <c r="DT411" s="161" t="n"/>
      <c r="DU411" s="161" t="n"/>
      <c r="DV411" s="161" t="n"/>
      <c r="DW411" s="161" t="n"/>
      <c r="DX411" s="161" t="n"/>
      <c r="DY411" s="161" t="n"/>
      <c r="DZ411" s="161" t="n"/>
      <c r="EA411" s="161" t="n"/>
      <c r="EB411" s="161" t="n"/>
      <c r="EC411" s="161" t="n"/>
      <c r="ED411" s="161" t="n"/>
      <c r="EE411" s="161" t="n"/>
      <c r="EF411" s="161" t="n"/>
      <c r="EG411" s="161" t="n"/>
      <c r="EH411" s="161" t="n"/>
      <c r="EI411" s="161" t="n"/>
      <c r="EJ411" s="161" t="n"/>
      <c r="EK411" s="161" t="n"/>
      <c r="EL411" s="161" t="n"/>
      <c r="EM411" s="161" t="n"/>
      <c r="EN411" s="161" t="n"/>
      <c r="EO411" s="161" t="n"/>
      <c r="EP411" s="161" t="n"/>
      <c r="EQ411" s="161" t="n"/>
      <c r="ER411" s="161" t="n"/>
      <c r="ES411" s="161" t="n"/>
      <c r="ET411" s="161" t="n"/>
      <c r="EU411" s="161" t="n"/>
      <c r="EV411" s="161" t="n"/>
      <c r="EW411" s="161" t="n"/>
      <c r="EX411" s="161" t="n"/>
      <c r="EY411" s="161" t="n"/>
      <c r="EZ411" s="161" t="n"/>
    </row>
    <row r="412">
      <c r="AL412" s="161">
        <f>+IF(ISERROR(PV(#REF!,#REF!,,#REF!)),0,(PV(#REF!,#REF!,,#REF!)))</f>
        <v/>
      </c>
      <c r="AM412" s="161">
        <f>+IF(ISERROR(PV(#REF!,#REF!,,#REF!)),0,(PV(#REF!,#REF!,,#REF!)))</f>
        <v/>
      </c>
    </row>
    <row r="413">
      <c r="AL413" s="161">
        <f>+IF(ISERROR(PV(#REF!,#REF!,,#REF!)),0,(PV(#REF!,#REF!,,#REF!)))</f>
        <v/>
      </c>
      <c r="AM413" s="161">
        <f>+IF(ISERROR(PV(#REF!,#REF!,,#REF!)),0,(PV(#REF!,#REF!,,#REF!)))</f>
        <v/>
      </c>
      <c r="DQ413" s="161" t="n"/>
      <c r="DR413" s="161" t="n"/>
      <c r="DS413" s="161" t="n"/>
      <c r="DT413" s="161" t="n"/>
      <c r="DU413" s="161" t="n"/>
      <c r="DV413" s="161" t="n"/>
      <c r="DW413" s="161" t="n"/>
      <c r="DX413" s="161" t="n"/>
      <c r="DY413" s="161" t="n"/>
      <c r="DZ413" s="161" t="n"/>
      <c r="EA413" s="161" t="n"/>
      <c r="EB413" s="161" t="n"/>
      <c r="EC413" s="161" t="n"/>
      <c r="ED413" s="161" t="n"/>
      <c r="EE413" s="161" t="n"/>
      <c r="EF413" s="161" t="n"/>
      <c r="EG413" s="161" t="n"/>
      <c r="EH413" s="161" t="n"/>
      <c r="EI413" s="161" t="n"/>
      <c r="EJ413" s="161" t="n"/>
      <c r="EK413" s="161" t="n"/>
      <c r="EL413" s="161" t="n"/>
      <c r="EM413" s="161" t="n"/>
      <c r="EN413" s="161" t="n"/>
      <c r="EO413" s="161" t="n"/>
      <c r="EP413" s="161" t="n"/>
      <c r="EQ413" s="161" t="n"/>
      <c r="ER413" s="161" t="n"/>
      <c r="ES413" s="161" t="n"/>
      <c r="ET413" s="161" t="n"/>
      <c r="EU413" s="161" t="n"/>
      <c r="EV413" s="161" t="n"/>
      <c r="EW413" s="161" t="n"/>
      <c r="EX413" s="161" t="n"/>
      <c r="EY413" s="161" t="n"/>
      <c r="EZ413" s="161" t="n"/>
      <c r="FA413" s="161" t="n"/>
    </row>
    <row r="414">
      <c r="AL414" s="161">
        <f>+IF(ISERROR(PV(#REF!,#REF!,,#REF!)),0,(PV(#REF!,#REF!,,#REF!)))</f>
        <v/>
      </c>
      <c r="AM414" s="161">
        <f>+IF(ISERROR(PV(#REF!,#REF!,,#REF!)),0,(PV(#REF!,#REF!,,#REF!)))</f>
        <v/>
      </c>
      <c r="DQ414" s="161" t="n"/>
      <c r="DR414" s="161" t="n"/>
      <c r="DS414" s="161" t="n"/>
      <c r="DT414" s="161" t="n"/>
      <c r="DU414" s="161" t="n"/>
      <c r="DV414" s="161" t="n"/>
      <c r="DW414" s="161" t="n"/>
      <c r="DX414" s="161" t="n"/>
      <c r="DY414" s="161" t="n"/>
      <c r="DZ414" s="161" t="n"/>
      <c r="EA414" s="161" t="n"/>
      <c r="EB414" s="161" t="n"/>
      <c r="EC414" s="161" t="n"/>
      <c r="ED414" s="161" t="n"/>
      <c r="EE414" s="161" t="n"/>
      <c r="EF414" s="161" t="n"/>
      <c r="EG414" s="161" t="n"/>
      <c r="EH414" s="161" t="n"/>
      <c r="EI414" s="161" t="n"/>
      <c r="EJ414" s="161" t="n"/>
      <c r="EK414" s="161" t="n"/>
      <c r="EL414" s="161" t="n"/>
      <c r="EM414" s="161" t="n"/>
      <c r="EN414" s="161" t="n"/>
      <c r="EO414" s="161" t="n"/>
      <c r="EP414" s="161" t="n"/>
      <c r="EQ414" s="161" t="n"/>
      <c r="ER414" s="161" t="n"/>
      <c r="ES414" s="161" t="n"/>
      <c r="ET414" s="161" t="n"/>
      <c r="EU414" s="161" t="n"/>
      <c r="EV414" s="161" t="n"/>
      <c r="EW414" s="161" t="n"/>
      <c r="EX414" s="161" t="n"/>
      <c r="EY414" s="161" t="n"/>
      <c r="EZ414" s="161" t="n"/>
      <c r="FA414" s="161" t="n"/>
    </row>
    <row r="415">
      <c r="AL415" s="161">
        <f>+IF(ISERROR(PV(#REF!,#REF!,,#REF!)),0,(PV(#REF!,#REF!,,#REF!)))</f>
        <v/>
      </c>
      <c r="AM415" s="161">
        <f>+IF(ISERROR(PV(#REF!,#REF!,,#REF!)),0,(PV(#REF!,#REF!,,#REF!)))</f>
        <v/>
      </c>
      <c r="DQ415" s="161" t="n"/>
      <c r="DR415" s="161" t="n"/>
      <c r="DS415" s="161" t="n"/>
      <c r="DT415" s="161" t="n"/>
      <c r="DU415" s="161" t="n"/>
      <c r="DV415" s="161" t="n"/>
      <c r="DW415" s="161" t="n"/>
      <c r="DX415" s="161" t="n"/>
      <c r="DY415" s="161" t="n"/>
      <c r="DZ415" s="161" t="n"/>
      <c r="EA415" s="161" t="n"/>
      <c r="EB415" s="161" t="n"/>
      <c r="EC415" s="161" t="n"/>
      <c r="ED415" s="161" t="n"/>
      <c r="EE415" s="161" t="n"/>
      <c r="EF415" s="161" t="n"/>
      <c r="EG415" s="161" t="n"/>
      <c r="EH415" s="161" t="n"/>
      <c r="EI415" s="161" t="n"/>
      <c r="EJ415" s="161" t="n"/>
      <c r="EK415" s="161" t="n"/>
      <c r="EL415" s="161" t="n"/>
      <c r="EM415" s="161" t="n"/>
      <c r="EN415" s="161" t="n"/>
      <c r="EO415" s="161" t="n"/>
      <c r="EP415" s="161" t="n"/>
      <c r="EQ415" s="161" t="n"/>
      <c r="ER415" s="161" t="n"/>
      <c r="ES415" s="161" t="n"/>
      <c r="ET415" s="161" t="n"/>
      <c r="EU415" s="161" t="n"/>
      <c r="EV415" s="161" t="n"/>
      <c r="EW415" s="161" t="n"/>
      <c r="EX415" s="161" t="n"/>
      <c r="EY415" s="161" t="n"/>
      <c r="EZ415" s="161" t="n"/>
      <c r="FA415" s="161" t="n"/>
    </row>
    <row r="416">
      <c r="AL416" s="161">
        <f>+IF(ISERROR(PV(#REF!,#REF!,,#REF!)),0,(PV(#REF!,#REF!,,#REF!)))</f>
        <v/>
      </c>
      <c r="AM416" s="161">
        <f>+IF(ISERROR(PV(#REF!,#REF!,,#REF!)),0,(PV(#REF!,#REF!,,#REF!)))</f>
        <v/>
      </c>
      <c r="DQ416" s="161" t="n"/>
      <c r="DR416" s="161" t="n"/>
      <c r="DS416" s="161" t="n"/>
      <c r="DT416" s="161" t="n"/>
      <c r="DU416" s="161" t="n"/>
      <c r="DV416" s="161" t="n"/>
      <c r="DW416" s="161" t="n"/>
      <c r="DX416" s="161" t="n"/>
      <c r="DY416" s="161" t="n"/>
      <c r="DZ416" s="161" t="n"/>
      <c r="EA416" s="161" t="n"/>
      <c r="EB416" s="161" t="n"/>
      <c r="EC416" s="161" t="n"/>
      <c r="ED416" s="161" t="n"/>
      <c r="EE416" s="161" t="n"/>
      <c r="EF416" s="161" t="n"/>
      <c r="EG416" s="161" t="n"/>
      <c r="EH416" s="161" t="n"/>
      <c r="EI416" s="161" t="n"/>
      <c r="EJ416" s="161" t="n"/>
      <c r="EK416" s="161" t="n"/>
      <c r="EL416" s="161" t="n"/>
      <c r="EM416" s="161" t="n"/>
      <c r="EN416" s="161" t="n"/>
      <c r="EO416" s="161" t="n"/>
      <c r="EP416" s="161" t="n"/>
      <c r="EQ416" s="161" t="n"/>
      <c r="ER416" s="161" t="n"/>
      <c r="ES416" s="161" t="n"/>
      <c r="ET416" s="161" t="n"/>
      <c r="EU416" s="161" t="n"/>
      <c r="EV416" s="161" t="n"/>
      <c r="EW416" s="161" t="n"/>
      <c r="EX416" s="161" t="n"/>
      <c r="EY416" s="161" t="n"/>
      <c r="EZ416" s="161" t="n"/>
      <c r="FA416" s="161" t="n"/>
    </row>
    <row r="417">
      <c r="AL417" s="161">
        <f>+IF(ISERROR(PV(#REF!,#REF!,,#REF!)),0,(PV(#REF!,#REF!,,#REF!)))</f>
        <v/>
      </c>
      <c r="AM417" s="161">
        <f>+IF(ISERROR(PV(#REF!,#REF!,,#REF!)),0,(PV(#REF!,#REF!,,#REF!)))</f>
        <v/>
      </c>
      <c r="DQ417" s="161" t="n"/>
      <c r="DR417" s="161" t="n"/>
      <c r="DS417" s="161" t="n"/>
      <c r="DT417" s="161" t="n"/>
      <c r="DU417" s="161" t="n"/>
      <c r="DV417" s="161" t="n"/>
      <c r="DW417" s="161" t="n"/>
      <c r="DX417" s="161" t="n"/>
      <c r="DY417" s="161" t="n"/>
      <c r="DZ417" s="161" t="n"/>
      <c r="EA417" s="161" t="n"/>
      <c r="EB417" s="161" t="n"/>
      <c r="EC417" s="161" t="n"/>
      <c r="ED417" s="161" t="n"/>
      <c r="EE417" s="161" t="n"/>
      <c r="EF417" s="161" t="n"/>
      <c r="EG417" s="161" t="n"/>
      <c r="EH417" s="161" t="n"/>
      <c r="EI417" s="161" t="n"/>
      <c r="EJ417" s="161" t="n"/>
      <c r="EK417" s="161" t="n"/>
      <c r="EL417" s="161" t="n"/>
      <c r="EM417" s="161" t="n"/>
      <c r="EN417" s="161" t="n"/>
      <c r="EO417" s="161" t="n"/>
      <c r="EP417" s="161" t="n"/>
      <c r="EQ417" s="161" t="n"/>
      <c r="ER417" s="161" t="n"/>
      <c r="ES417" s="161" t="n"/>
      <c r="ET417" s="161" t="n"/>
      <c r="EU417" s="161" t="n"/>
      <c r="EV417" s="161" t="n"/>
      <c r="EW417" s="161" t="n"/>
      <c r="EX417" s="161" t="n"/>
      <c r="EY417" s="161" t="n"/>
      <c r="EZ417" s="161" t="n"/>
      <c r="FA417" s="161" t="n"/>
    </row>
    <row r="418">
      <c r="AL418" s="161">
        <f>+IF(ISERROR(PV(#REF!,#REF!,,#REF!)),0,(PV(#REF!,#REF!,,#REF!)))</f>
        <v/>
      </c>
      <c r="AM418" s="161">
        <f>+IF(ISERROR(PV(#REF!,#REF!,,#REF!)),0,(PV(#REF!,#REF!,,#REF!)))</f>
        <v/>
      </c>
      <c r="DQ418" s="161" t="n"/>
      <c r="DR418" s="161" t="n"/>
      <c r="DS418" s="161" t="n"/>
      <c r="DT418" s="161" t="n"/>
      <c r="DU418" s="161" t="n"/>
      <c r="DV418" s="161" t="n"/>
      <c r="DW418" s="161" t="n"/>
      <c r="DX418" s="161" t="n"/>
      <c r="DY418" s="161" t="n"/>
      <c r="DZ418" s="161" t="n"/>
      <c r="EA418" s="161" t="n"/>
      <c r="EB418" s="161" t="n"/>
      <c r="EC418" s="161" t="n"/>
      <c r="ED418" s="161" t="n"/>
      <c r="EE418" s="161" t="n"/>
      <c r="EF418" s="161" t="n"/>
      <c r="EG418" s="161" t="n"/>
      <c r="EH418" s="161" t="n"/>
      <c r="EI418" s="161" t="n"/>
      <c r="EJ418" s="161" t="n"/>
      <c r="EK418" s="161" t="n"/>
      <c r="EL418" s="161" t="n"/>
      <c r="EM418" s="161" t="n"/>
      <c r="EN418" s="161" t="n"/>
      <c r="EO418" s="161" t="n"/>
      <c r="EP418" s="161" t="n"/>
      <c r="EQ418" s="161" t="n"/>
      <c r="ER418" s="161" t="n"/>
      <c r="ES418" s="161" t="n"/>
      <c r="ET418" s="161" t="n"/>
      <c r="EU418" s="161" t="n"/>
      <c r="EV418" s="161" t="n"/>
      <c r="EW418" s="161" t="n"/>
      <c r="EX418" s="161" t="n"/>
      <c r="EY418" s="161" t="n"/>
      <c r="EZ418" s="161" t="n"/>
      <c r="FA418" s="161" t="n"/>
    </row>
    <row r="419">
      <c r="AL419" s="161">
        <f>+IF(ISERROR(PV(#REF!,#REF!,,#REF!)),0,(PV(#REF!,#REF!,,#REF!)))</f>
        <v/>
      </c>
      <c r="AM419" s="161">
        <f>+IF(ISERROR(PV(#REF!,#REF!,,#REF!)),0,(PV(#REF!,#REF!,,#REF!)))</f>
        <v/>
      </c>
    </row>
    <row r="420">
      <c r="AL420" s="161">
        <f>+IF(ISERROR(PV(#REF!,#REF!,,#REF!)),0,(PV(#REF!,#REF!,,#REF!)))</f>
        <v/>
      </c>
      <c r="AM420" s="161">
        <f>+IF(ISERROR(PV(#REF!,#REF!,,#REF!)),0,(PV(#REF!,#REF!,,#REF!)))</f>
        <v/>
      </c>
      <c r="DR420" s="161" t="n"/>
      <c r="DS420" s="161" t="n"/>
      <c r="DT420" s="161" t="n"/>
      <c r="DU420" s="161" t="n"/>
      <c r="DV420" s="161" t="n"/>
      <c r="DW420" s="161" t="n"/>
      <c r="DX420" s="161" t="n"/>
      <c r="DY420" s="161" t="n"/>
      <c r="DZ420" s="161" t="n"/>
      <c r="EA420" s="161" t="n"/>
      <c r="EB420" s="161" t="n"/>
      <c r="EC420" s="161" t="n"/>
      <c r="ED420" s="161" t="n"/>
      <c r="EE420" s="161" t="n"/>
      <c r="EF420" s="161" t="n"/>
      <c r="EG420" s="161" t="n"/>
      <c r="EH420" s="161" t="n"/>
      <c r="EI420" s="161" t="n"/>
      <c r="EJ420" s="161" t="n"/>
      <c r="EK420" s="161" t="n"/>
      <c r="EL420" s="161" t="n"/>
      <c r="EM420" s="161" t="n"/>
      <c r="EN420" s="161" t="n"/>
      <c r="EO420" s="161" t="n"/>
      <c r="EP420" s="161" t="n"/>
      <c r="EQ420" s="161" t="n"/>
      <c r="ER420" s="161" t="n"/>
      <c r="ES420" s="161" t="n"/>
      <c r="ET420" s="161" t="n"/>
      <c r="EU420" s="161" t="n"/>
      <c r="EV420" s="161" t="n"/>
      <c r="EW420" s="161" t="n"/>
      <c r="EX420" s="161" t="n"/>
      <c r="EY420" s="161" t="n"/>
      <c r="EZ420" s="161" t="n"/>
      <c r="FA420" s="161" t="n"/>
      <c r="FB420" s="161" t="n"/>
    </row>
    <row r="421">
      <c r="AL421" s="161">
        <f>+IF(ISERROR(PV(#REF!,#REF!,,#REF!)),0,(PV(#REF!,#REF!,,#REF!)))</f>
        <v/>
      </c>
      <c r="AM421" s="161">
        <f>+IF(ISERROR(PV(#REF!,#REF!,,#REF!)),0,(PV(#REF!,#REF!,,#REF!)))</f>
        <v/>
      </c>
      <c r="DR421" s="161" t="n"/>
      <c r="DS421" s="161" t="n"/>
      <c r="DT421" s="161" t="n"/>
      <c r="DU421" s="161" t="n"/>
      <c r="DV421" s="161" t="n"/>
      <c r="DW421" s="161" t="n"/>
      <c r="DX421" s="161" t="n"/>
      <c r="DY421" s="161" t="n"/>
      <c r="DZ421" s="161" t="n"/>
      <c r="EA421" s="161" t="n"/>
      <c r="EB421" s="161" t="n"/>
      <c r="EC421" s="161" t="n"/>
      <c r="ED421" s="161" t="n"/>
      <c r="EE421" s="161" t="n"/>
      <c r="EF421" s="161" t="n"/>
      <c r="EG421" s="161" t="n"/>
      <c r="EH421" s="161" t="n"/>
      <c r="EI421" s="161" t="n"/>
      <c r="EJ421" s="161" t="n"/>
      <c r="EK421" s="161" t="n"/>
      <c r="EL421" s="161" t="n"/>
      <c r="EM421" s="161" t="n"/>
      <c r="EN421" s="161" t="n"/>
      <c r="EO421" s="161" t="n"/>
      <c r="EP421" s="161" t="n"/>
      <c r="EQ421" s="161" t="n"/>
      <c r="ER421" s="161" t="n"/>
      <c r="ES421" s="161" t="n"/>
      <c r="ET421" s="161" t="n"/>
      <c r="EU421" s="161" t="n"/>
      <c r="EV421" s="161" t="n"/>
      <c r="EW421" s="161" t="n"/>
      <c r="EX421" s="161" t="n"/>
      <c r="EY421" s="161" t="n"/>
      <c r="EZ421" s="161" t="n"/>
      <c r="FA421" s="161" t="n"/>
      <c r="FB421" s="161" t="n"/>
    </row>
    <row r="422">
      <c r="AL422" s="161">
        <f>+IF(ISERROR(PV(#REF!,#REF!,,#REF!)),0,(PV(#REF!,#REF!,,#REF!)))</f>
        <v/>
      </c>
      <c r="AM422" s="161">
        <f>+IF(ISERROR(PV(#REF!,#REF!,,#REF!)),0,(PV(#REF!,#REF!,,#REF!)))</f>
        <v/>
      </c>
      <c r="DR422" s="161" t="n"/>
      <c r="DS422" s="161" t="n"/>
      <c r="DT422" s="161" t="n"/>
      <c r="DU422" s="161" t="n"/>
      <c r="DV422" s="161" t="n"/>
      <c r="DW422" s="161" t="n"/>
      <c r="DX422" s="161" t="n"/>
      <c r="DY422" s="161" t="n"/>
      <c r="DZ422" s="161" t="n"/>
      <c r="EA422" s="161" t="n"/>
      <c r="EB422" s="161" t="n"/>
      <c r="EC422" s="161" t="n"/>
      <c r="ED422" s="161" t="n"/>
      <c r="EE422" s="161" t="n"/>
      <c r="EF422" s="161" t="n"/>
      <c r="EG422" s="161" t="n"/>
      <c r="EH422" s="161" t="n"/>
      <c r="EI422" s="161" t="n"/>
      <c r="EJ422" s="161" t="n"/>
      <c r="EK422" s="161" t="n"/>
      <c r="EL422" s="161" t="n"/>
      <c r="EM422" s="161" t="n"/>
      <c r="EN422" s="161" t="n"/>
      <c r="EO422" s="161" t="n"/>
      <c r="EP422" s="161" t="n"/>
      <c r="EQ422" s="161" t="n"/>
      <c r="ER422" s="161" t="n"/>
      <c r="ES422" s="161" t="n"/>
      <c r="ET422" s="161" t="n"/>
      <c r="EU422" s="161" t="n"/>
      <c r="EV422" s="161" t="n"/>
      <c r="EW422" s="161" t="n"/>
      <c r="EX422" s="161" t="n"/>
      <c r="EY422" s="161" t="n"/>
      <c r="EZ422" s="161" t="n"/>
      <c r="FA422" s="161" t="n"/>
      <c r="FB422" s="161" t="n"/>
    </row>
    <row r="423">
      <c r="AL423" s="161">
        <f>+IF(ISERROR(PV(#REF!,#REF!,,#REF!)),0,(PV(#REF!,#REF!,,#REF!)))</f>
        <v/>
      </c>
      <c r="AM423" s="161">
        <f>+IF(ISERROR(PV(#REF!,#REF!,,#REF!)),0,(PV(#REF!,#REF!,,#REF!)))</f>
        <v/>
      </c>
      <c r="DR423" s="161" t="n"/>
      <c r="DS423" s="161" t="n"/>
      <c r="DT423" s="161" t="n"/>
      <c r="DU423" s="161" t="n"/>
      <c r="DV423" s="161" t="n"/>
      <c r="DW423" s="161" t="n"/>
      <c r="DX423" s="161" t="n"/>
      <c r="DY423" s="161" t="n"/>
      <c r="DZ423" s="161" t="n"/>
      <c r="EA423" s="161" t="n"/>
      <c r="EB423" s="161" t="n"/>
      <c r="EC423" s="161" t="n"/>
      <c r="ED423" s="161" t="n"/>
      <c r="EE423" s="161" t="n"/>
      <c r="EF423" s="161" t="n"/>
      <c r="EG423" s="161" t="n"/>
      <c r="EH423" s="161" t="n"/>
      <c r="EI423" s="161" t="n"/>
      <c r="EJ423" s="161" t="n"/>
      <c r="EK423" s="161" t="n"/>
      <c r="EL423" s="161" t="n"/>
      <c r="EM423" s="161" t="n"/>
      <c r="EN423" s="161" t="n"/>
      <c r="EO423" s="161" t="n"/>
      <c r="EP423" s="161" t="n"/>
      <c r="EQ423" s="161" t="n"/>
      <c r="ER423" s="161" t="n"/>
      <c r="ES423" s="161" t="n"/>
      <c r="ET423" s="161" t="n"/>
      <c r="EU423" s="161" t="n"/>
      <c r="EV423" s="161" t="n"/>
      <c r="EW423" s="161" t="n"/>
      <c r="EX423" s="161" t="n"/>
      <c r="EY423" s="161" t="n"/>
      <c r="EZ423" s="161" t="n"/>
      <c r="FA423" s="161" t="n"/>
      <c r="FB423" s="161" t="n"/>
    </row>
    <row r="424">
      <c r="AL424" s="161">
        <f>+IF(ISERROR(PV(#REF!,#REF!,,#REF!)),0,(PV(#REF!,#REF!,,#REF!)))</f>
        <v/>
      </c>
      <c r="AM424" s="161">
        <f>+IF(ISERROR(PV(#REF!,#REF!,,#REF!)),0,(PV(#REF!,#REF!,,#REF!)))</f>
        <v/>
      </c>
      <c r="DR424" s="161" t="n"/>
      <c r="DS424" s="161" t="n"/>
      <c r="DT424" s="161" t="n"/>
      <c r="DU424" s="161" t="n"/>
      <c r="DV424" s="161" t="n"/>
      <c r="DW424" s="161" t="n"/>
      <c r="DX424" s="161" t="n"/>
      <c r="DY424" s="161" t="n"/>
      <c r="DZ424" s="161" t="n"/>
      <c r="EA424" s="161" t="n"/>
      <c r="EB424" s="161" t="n"/>
      <c r="EC424" s="161" t="n"/>
      <c r="ED424" s="161" t="n"/>
      <c r="EE424" s="161" t="n"/>
      <c r="EF424" s="161" t="n"/>
      <c r="EG424" s="161" t="n"/>
      <c r="EH424" s="161" t="n"/>
      <c r="EI424" s="161" t="n"/>
      <c r="EJ424" s="161" t="n"/>
      <c r="EK424" s="161" t="n"/>
      <c r="EL424" s="161" t="n"/>
      <c r="EM424" s="161" t="n"/>
      <c r="EN424" s="161" t="n"/>
      <c r="EO424" s="161" t="n"/>
      <c r="EP424" s="161" t="n"/>
      <c r="EQ424" s="161" t="n"/>
      <c r="ER424" s="161" t="n"/>
      <c r="ES424" s="161" t="n"/>
      <c r="ET424" s="161" t="n"/>
      <c r="EU424" s="161" t="n"/>
      <c r="EV424" s="161" t="n"/>
      <c r="EW424" s="161" t="n"/>
      <c r="EX424" s="161" t="n"/>
      <c r="EY424" s="161" t="n"/>
      <c r="EZ424" s="161" t="n"/>
      <c r="FA424" s="161" t="n"/>
      <c r="FB424" s="161" t="n"/>
    </row>
    <row r="425">
      <c r="AL425" s="161">
        <f>+IF(ISERROR(PV(#REF!,#REF!,,#REF!)),0,(PV(#REF!,#REF!,,#REF!)))</f>
        <v/>
      </c>
      <c r="AM425" s="161">
        <f>+IF(ISERROR(PV(#REF!,#REF!,,#REF!)),0,(PV(#REF!,#REF!,,#REF!)))</f>
        <v/>
      </c>
      <c r="DR425" s="161" t="n"/>
      <c r="DS425" s="161" t="n"/>
      <c r="DT425" s="161" t="n"/>
      <c r="DU425" s="161" t="n"/>
      <c r="DV425" s="161" t="n"/>
      <c r="DW425" s="161" t="n"/>
      <c r="DX425" s="161" t="n"/>
      <c r="DY425" s="161" t="n"/>
      <c r="DZ425" s="161" t="n"/>
      <c r="EA425" s="161" t="n"/>
      <c r="EB425" s="161" t="n"/>
      <c r="EC425" s="161" t="n"/>
      <c r="ED425" s="161" t="n"/>
      <c r="EE425" s="161" t="n"/>
      <c r="EF425" s="161" t="n"/>
      <c r="EG425" s="161" t="n"/>
      <c r="EH425" s="161" t="n"/>
      <c r="EI425" s="161" t="n"/>
      <c r="EJ425" s="161" t="n"/>
      <c r="EK425" s="161" t="n"/>
      <c r="EL425" s="161" t="n"/>
      <c r="EM425" s="161" t="n"/>
      <c r="EN425" s="161" t="n"/>
      <c r="EO425" s="161" t="n"/>
      <c r="EP425" s="161" t="n"/>
      <c r="EQ425" s="161" t="n"/>
      <c r="ER425" s="161" t="n"/>
      <c r="ES425" s="161" t="n"/>
      <c r="ET425" s="161" t="n"/>
      <c r="EU425" s="161" t="n"/>
      <c r="EV425" s="161" t="n"/>
      <c r="EW425" s="161" t="n"/>
      <c r="EX425" s="161" t="n"/>
      <c r="EY425" s="161" t="n"/>
      <c r="EZ425" s="161" t="n"/>
      <c r="FA425" s="161" t="n"/>
      <c r="FB425" s="161" t="n"/>
    </row>
    <row r="426">
      <c r="AL426" s="161">
        <f>+IF(ISERROR(PV(#REF!,#REF!,,#REF!)),0,(PV(#REF!,#REF!,,#REF!)))</f>
        <v/>
      </c>
      <c r="AM426" s="161">
        <f>+IF(ISERROR(PV(#REF!,#REF!,,#REF!)),0,(PV(#REF!,#REF!,,#REF!)))</f>
        <v/>
      </c>
    </row>
    <row r="427">
      <c r="AL427" s="161">
        <f>+IF(ISERROR(PV(#REF!,#REF!,,#REF!)),0,(PV(#REF!,#REF!,,#REF!)))</f>
        <v/>
      </c>
      <c r="AM427" s="161">
        <f>+IF(ISERROR(PV(#REF!,#REF!,,#REF!)),0,(PV(#REF!,#REF!,,#REF!)))</f>
        <v/>
      </c>
      <c r="DS427" s="161" t="n"/>
      <c r="DT427" s="161" t="n"/>
      <c r="DU427" s="161" t="n"/>
      <c r="DV427" s="161" t="n"/>
      <c r="DW427" s="161" t="n"/>
      <c r="DX427" s="161" t="n"/>
      <c r="DY427" s="161" t="n"/>
      <c r="DZ427" s="161" t="n"/>
      <c r="EA427" s="161" t="n"/>
      <c r="EB427" s="161" t="n"/>
      <c r="EC427" s="161" t="n"/>
      <c r="ED427" s="161" t="n"/>
      <c r="EE427" s="161" t="n"/>
      <c r="EF427" s="161" t="n"/>
      <c r="EG427" s="161" t="n"/>
      <c r="EH427" s="161" t="n"/>
      <c r="EI427" s="161" t="n"/>
      <c r="EJ427" s="161" t="n"/>
      <c r="EK427" s="161" t="n"/>
      <c r="EL427" s="161" t="n"/>
      <c r="EM427" s="161" t="n"/>
      <c r="EN427" s="161" t="n"/>
      <c r="EO427" s="161" t="n"/>
      <c r="EP427" s="161" t="n"/>
      <c r="EQ427" s="161" t="n"/>
      <c r="ER427" s="161" t="n"/>
      <c r="ES427" s="161" t="n"/>
      <c r="ET427" s="161" t="n"/>
      <c r="EU427" s="161" t="n"/>
      <c r="EV427" s="161" t="n"/>
      <c r="EW427" s="161" t="n"/>
      <c r="EX427" s="161" t="n"/>
      <c r="EY427" s="161" t="n"/>
      <c r="EZ427" s="161" t="n"/>
      <c r="FA427" s="161" t="n"/>
      <c r="FB427" s="161" t="n"/>
      <c r="FC427" s="161" t="n"/>
    </row>
    <row r="428">
      <c r="AL428" s="161">
        <f>+IF(ISERROR(PV(#REF!,#REF!,,#REF!)),0,(PV(#REF!,#REF!,,#REF!)))</f>
        <v/>
      </c>
      <c r="AM428" s="161">
        <f>+IF(ISERROR(PV(#REF!,#REF!,,#REF!)),0,(PV(#REF!,#REF!,,#REF!)))</f>
        <v/>
      </c>
      <c r="DS428" s="161" t="n"/>
      <c r="DT428" s="161" t="n"/>
      <c r="DU428" s="161" t="n"/>
      <c r="DV428" s="161" t="n"/>
      <c r="DW428" s="161" t="n"/>
      <c r="DX428" s="161" t="n"/>
      <c r="DY428" s="161" t="n"/>
      <c r="DZ428" s="161" t="n"/>
      <c r="EA428" s="161" t="n"/>
      <c r="EB428" s="161" t="n"/>
      <c r="EC428" s="161" t="n"/>
      <c r="ED428" s="161" t="n"/>
      <c r="EE428" s="161" t="n"/>
      <c r="EF428" s="161" t="n"/>
      <c r="EG428" s="161" t="n"/>
      <c r="EH428" s="161" t="n"/>
      <c r="EI428" s="161" t="n"/>
      <c r="EJ428" s="161" t="n"/>
      <c r="EK428" s="161" t="n"/>
      <c r="EL428" s="161" t="n"/>
      <c r="EM428" s="161" t="n"/>
      <c r="EN428" s="161" t="n"/>
      <c r="EO428" s="161" t="n"/>
      <c r="EP428" s="161" t="n"/>
      <c r="EQ428" s="161" t="n"/>
      <c r="ER428" s="161" t="n"/>
      <c r="ES428" s="161" t="n"/>
      <c r="ET428" s="161" t="n"/>
      <c r="EU428" s="161" t="n"/>
      <c r="EV428" s="161" t="n"/>
      <c r="EW428" s="161" t="n"/>
      <c r="EX428" s="161" t="n"/>
      <c r="EY428" s="161" t="n"/>
      <c r="EZ428" s="161" t="n"/>
      <c r="FA428" s="161" t="n"/>
      <c r="FB428" s="161" t="n"/>
      <c r="FC428" s="161" t="n"/>
    </row>
    <row r="429">
      <c r="AL429" s="161">
        <f>+IF(ISERROR(PV(#REF!,#REF!,,#REF!)),0,(PV(#REF!,#REF!,,#REF!)))</f>
        <v/>
      </c>
      <c r="AM429" s="161">
        <f>+IF(ISERROR(PV(#REF!,#REF!,,#REF!)),0,(PV(#REF!,#REF!,,#REF!)))</f>
        <v/>
      </c>
      <c r="DS429" s="161" t="n"/>
      <c r="DT429" s="161" t="n"/>
      <c r="DU429" s="161" t="n"/>
      <c r="DV429" s="161" t="n"/>
      <c r="DW429" s="161" t="n"/>
      <c r="DX429" s="161" t="n"/>
      <c r="DY429" s="161" t="n"/>
      <c r="DZ429" s="161" t="n"/>
      <c r="EA429" s="161" t="n"/>
      <c r="EB429" s="161" t="n"/>
      <c r="EC429" s="161" t="n"/>
      <c r="ED429" s="161" t="n"/>
      <c r="EE429" s="161" t="n"/>
      <c r="EF429" s="161" t="n"/>
      <c r="EG429" s="161" t="n"/>
      <c r="EH429" s="161" t="n"/>
      <c r="EI429" s="161" t="n"/>
      <c r="EJ429" s="161" t="n"/>
      <c r="EK429" s="161" t="n"/>
      <c r="EL429" s="161" t="n"/>
      <c r="EM429" s="161" t="n"/>
      <c r="EN429" s="161" t="n"/>
      <c r="EO429" s="161" t="n"/>
      <c r="EP429" s="161" t="n"/>
      <c r="EQ429" s="161" t="n"/>
      <c r="ER429" s="161" t="n"/>
      <c r="ES429" s="161" t="n"/>
      <c r="ET429" s="161" t="n"/>
      <c r="EU429" s="161" t="n"/>
      <c r="EV429" s="161" t="n"/>
      <c r="EW429" s="161" t="n"/>
      <c r="EX429" s="161" t="n"/>
      <c r="EY429" s="161" t="n"/>
      <c r="EZ429" s="161" t="n"/>
      <c r="FA429" s="161" t="n"/>
      <c r="FB429" s="161" t="n"/>
      <c r="FC429" s="161" t="n"/>
    </row>
    <row r="430">
      <c r="AL430" s="161">
        <f>+IF(ISERROR(PV(#REF!,#REF!,,#REF!)),0,(PV(#REF!,#REF!,,#REF!)))</f>
        <v/>
      </c>
      <c r="AM430" s="161">
        <f>+IF(ISERROR(PV(#REF!,#REF!,,#REF!)),0,(PV(#REF!,#REF!,,#REF!)))</f>
        <v/>
      </c>
      <c r="DS430" s="161" t="n"/>
      <c r="DT430" s="161" t="n"/>
      <c r="DU430" s="161" t="n"/>
      <c r="DV430" s="161" t="n"/>
      <c r="DW430" s="161" t="n"/>
      <c r="DX430" s="161" t="n"/>
      <c r="DY430" s="161" t="n"/>
      <c r="DZ430" s="161" t="n"/>
      <c r="EA430" s="161" t="n"/>
      <c r="EB430" s="161" t="n"/>
      <c r="EC430" s="161" t="n"/>
      <c r="ED430" s="161" t="n"/>
      <c r="EE430" s="161" t="n"/>
      <c r="EF430" s="161" t="n"/>
      <c r="EG430" s="161" t="n"/>
      <c r="EH430" s="161" t="n"/>
      <c r="EI430" s="161" t="n"/>
      <c r="EJ430" s="161" t="n"/>
      <c r="EK430" s="161" t="n"/>
      <c r="EL430" s="161" t="n"/>
      <c r="EM430" s="161" t="n"/>
      <c r="EN430" s="161" t="n"/>
      <c r="EO430" s="161" t="n"/>
      <c r="EP430" s="161" t="n"/>
      <c r="EQ430" s="161" t="n"/>
      <c r="ER430" s="161" t="n"/>
      <c r="ES430" s="161" t="n"/>
      <c r="ET430" s="161" t="n"/>
      <c r="EU430" s="161" t="n"/>
      <c r="EV430" s="161" t="n"/>
      <c r="EW430" s="161" t="n"/>
      <c r="EX430" s="161" t="n"/>
      <c r="EY430" s="161" t="n"/>
      <c r="EZ430" s="161" t="n"/>
      <c r="FA430" s="161" t="n"/>
      <c r="FB430" s="161" t="n"/>
      <c r="FC430" s="161" t="n"/>
    </row>
    <row r="431">
      <c r="AL431" s="161">
        <f>+IF(ISERROR(PV(#REF!,#REF!,,#REF!)),0,(PV(#REF!,#REF!,,#REF!)))</f>
        <v/>
      </c>
      <c r="AM431" s="161">
        <f>+IF(ISERROR(PV(#REF!,#REF!,,#REF!)),0,(PV(#REF!,#REF!,,#REF!)))</f>
        <v/>
      </c>
      <c r="DS431" s="161" t="n"/>
      <c r="DT431" s="161" t="n"/>
      <c r="DU431" s="161" t="n"/>
      <c r="DV431" s="161" t="n"/>
      <c r="DW431" s="161" t="n"/>
      <c r="DX431" s="161" t="n"/>
      <c r="DY431" s="161" t="n"/>
      <c r="DZ431" s="161" t="n"/>
      <c r="EA431" s="161" t="n"/>
      <c r="EB431" s="161" t="n"/>
      <c r="EC431" s="161" t="n"/>
      <c r="ED431" s="161" t="n"/>
      <c r="EE431" s="161" t="n"/>
      <c r="EF431" s="161" t="n"/>
      <c r="EG431" s="161" t="n"/>
      <c r="EH431" s="161" t="n"/>
      <c r="EI431" s="161" t="n"/>
      <c r="EJ431" s="161" t="n"/>
      <c r="EK431" s="161" t="n"/>
      <c r="EL431" s="161" t="n"/>
      <c r="EM431" s="161" t="n"/>
      <c r="EN431" s="161" t="n"/>
      <c r="EO431" s="161" t="n"/>
      <c r="EP431" s="161" t="n"/>
      <c r="EQ431" s="161" t="n"/>
      <c r="ER431" s="161" t="n"/>
      <c r="ES431" s="161" t="n"/>
      <c r="ET431" s="161" t="n"/>
      <c r="EU431" s="161" t="n"/>
      <c r="EV431" s="161" t="n"/>
      <c r="EW431" s="161" t="n"/>
      <c r="EX431" s="161" t="n"/>
      <c r="EY431" s="161" t="n"/>
      <c r="EZ431" s="161" t="n"/>
      <c r="FA431" s="161" t="n"/>
      <c r="FB431" s="161" t="n"/>
      <c r="FC431" s="161" t="n"/>
    </row>
    <row r="432">
      <c r="AL432" s="161">
        <f>+IF(ISERROR(PV(#REF!,#REF!,,#REF!)),0,(PV(#REF!,#REF!,,#REF!)))</f>
        <v/>
      </c>
      <c r="AM432" s="161">
        <f>+IF(ISERROR(PV(#REF!,#REF!,,#REF!)),0,(PV(#REF!,#REF!,,#REF!)))</f>
        <v/>
      </c>
      <c r="DS432" s="161" t="n"/>
      <c r="DT432" s="161" t="n"/>
      <c r="DU432" s="161" t="n"/>
      <c r="DV432" s="161" t="n"/>
      <c r="DW432" s="161" t="n"/>
      <c r="DX432" s="161" t="n"/>
      <c r="DY432" s="161" t="n"/>
      <c r="DZ432" s="161" t="n"/>
      <c r="EA432" s="161" t="n"/>
      <c r="EB432" s="161" t="n"/>
      <c r="EC432" s="161" t="n"/>
      <c r="ED432" s="161" t="n"/>
      <c r="EE432" s="161" t="n"/>
      <c r="EF432" s="161" t="n"/>
      <c r="EG432" s="161" t="n"/>
      <c r="EH432" s="161" t="n"/>
      <c r="EI432" s="161" t="n"/>
      <c r="EJ432" s="161" t="n"/>
      <c r="EK432" s="161" t="n"/>
      <c r="EL432" s="161" t="n"/>
      <c r="EM432" s="161" t="n"/>
      <c r="EN432" s="161" t="n"/>
      <c r="EO432" s="161" t="n"/>
      <c r="EP432" s="161" t="n"/>
      <c r="EQ432" s="161" t="n"/>
      <c r="ER432" s="161" t="n"/>
      <c r="ES432" s="161" t="n"/>
      <c r="ET432" s="161" t="n"/>
      <c r="EU432" s="161" t="n"/>
      <c r="EV432" s="161" t="n"/>
      <c r="EW432" s="161" t="n"/>
      <c r="EX432" s="161" t="n"/>
      <c r="EY432" s="161" t="n"/>
      <c r="EZ432" s="161" t="n"/>
      <c r="FA432" s="161" t="n"/>
      <c r="FB432" s="161" t="n"/>
      <c r="FC432" s="161" t="n"/>
    </row>
    <row r="433">
      <c r="AL433" s="161">
        <f>+IF(ISERROR(PV(#REF!,#REF!,,#REF!)),0,(PV(#REF!,#REF!,,#REF!)))</f>
        <v/>
      </c>
      <c r="AM433" s="161">
        <f>+IF(ISERROR(PV(#REF!,#REF!,,#REF!)),0,(PV(#REF!,#REF!,,#REF!)))</f>
        <v/>
      </c>
    </row>
    <row r="434">
      <c r="AL434" s="161">
        <f>+IF(ISERROR(PV(#REF!,#REF!,,#REF!)),0,(PV(#REF!,#REF!,,#REF!)))</f>
        <v/>
      </c>
      <c r="AM434" s="161">
        <f>+IF(ISERROR(PV(#REF!,#REF!,,#REF!)),0,(PV(#REF!,#REF!,,#REF!)))</f>
        <v/>
      </c>
      <c r="DT434" s="161" t="n"/>
      <c r="DU434" s="161" t="n"/>
      <c r="DV434" s="161" t="n"/>
      <c r="DW434" s="161" t="n"/>
      <c r="DX434" s="161" t="n"/>
      <c r="DY434" s="161" t="n"/>
      <c r="DZ434" s="161" t="n"/>
      <c r="EA434" s="161" t="n"/>
      <c r="EB434" s="161" t="n"/>
      <c r="EC434" s="161" t="n"/>
      <c r="ED434" s="161" t="n"/>
      <c r="EE434" s="161" t="n"/>
      <c r="EF434" s="161" t="n"/>
      <c r="EG434" s="161" t="n"/>
      <c r="EH434" s="161" t="n"/>
      <c r="EI434" s="161" t="n"/>
      <c r="EJ434" s="161" t="n"/>
      <c r="EK434" s="161" t="n"/>
      <c r="EL434" s="161" t="n"/>
      <c r="EM434" s="161" t="n"/>
      <c r="EN434" s="161" t="n"/>
      <c r="EO434" s="161" t="n"/>
      <c r="EP434" s="161" t="n"/>
      <c r="EQ434" s="161" t="n"/>
      <c r="ER434" s="161" t="n"/>
      <c r="ES434" s="161" t="n"/>
      <c r="ET434" s="161" t="n"/>
      <c r="EU434" s="161" t="n"/>
      <c r="EV434" s="161" t="n"/>
      <c r="EW434" s="161" t="n"/>
      <c r="EX434" s="161" t="n"/>
      <c r="EY434" s="161" t="n"/>
      <c r="EZ434" s="161" t="n"/>
      <c r="FA434" s="161" t="n"/>
      <c r="FB434" s="161" t="n"/>
      <c r="FC434" s="161" t="n"/>
      <c r="FD434" s="161" t="n"/>
    </row>
    <row r="435">
      <c r="AL435" s="161">
        <f>+IF(ISERROR(PV(#REF!,#REF!,,#REF!)),0,(PV(#REF!,#REF!,,#REF!)))</f>
        <v/>
      </c>
      <c r="AM435" s="161">
        <f>+IF(ISERROR(PV(#REF!,#REF!,,#REF!)),0,(PV(#REF!,#REF!,,#REF!)))</f>
        <v/>
      </c>
      <c r="DT435" s="161" t="n"/>
      <c r="DU435" s="161" t="n"/>
      <c r="DV435" s="161" t="n"/>
      <c r="DW435" s="161" t="n"/>
      <c r="DX435" s="161" t="n"/>
      <c r="DY435" s="161" t="n"/>
      <c r="DZ435" s="161" t="n"/>
      <c r="EA435" s="161" t="n"/>
      <c r="EB435" s="161" t="n"/>
      <c r="EC435" s="161" t="n"/>
      <c r="ED435" s="161" t="n"/>
      <c r="EE435" s="161" t="n"/>
      <c r="EF435" s="161" t="n"/>
      <c r="EG435" s="161" t="n"/>
      <c r="EH435" s="161" t="n"/>
      <c r="EI435" s="161" t="n"/>
      <c r="EJ435" s="161" t="n"/>
      <c r="EK435" s="161" t="n"/>
      <c r="EL435" s="161" t="n"/>
      <c r="EM435" s="161" t="n"/>
      <c r="EN435" s="161" t="n"/>
      <c r="EO435" s="161" t="n"/>
      <c r="EP435" s="161" t="n"/>
      <c r="EQ435" s="161" t="n"/>
      <c r="ER435" s="161" t="n"/>
      <c r="ES435" s="161" t="n"/>
      <c r="ET435" s="161" t="n"/>
      <c r="EU435" s="161" t="n"/>
      <c r="EV435" s="161" t="n"/>
      <c r="EW435" s="161" t="n"/>
      <c r="EX435" s="161" t="n"/>
      <c r="EY435" s="161" t="n"/>
      <c r="EZ435" s="161" t="n"/>
      <c r="FA435" s="161" t="n"/>
      <c r="FB435" s="161" t="n"/>
      <c r="FC435" s="161" t="n"/>
      <c r="FD435" s="161" t="n"/>
    </row>
    <row r="436">
      <c r="AL436" s="161">
        <f>+IF(ISERROR(PV(#REF!,#REF!,,#REF!)),0,(PV(#REF!,#REF!,,#REF!)))</f>
        <v/>
      </c>
      <c r="AM436" s="161">
        <f>+IF(ISERROR(PV(#REF!,#REF!,,#REF!)),0,(PV(#REF!,#REF!,,#REF!)))</f>
        <v/>
      </c>
      <c r="DT436" s="161" t="n"/>
      <c r="DU436" s="161" t="n"/>
      <c r="DV436" s="161" t="n"/>
      <c r="DW436" s="161" t="n"/>
      <c r="DX436" s="161" t="n"/>
      <c r="DY436" s="161" t="n"/>
      <c r="DZ436" s="161" t="n"/>
      <c r="EA436" s="161" t="n"/>
      <c r="EB436" s="161" t="n"/>
      <c r="EC436" s="161" t="n"/>
      <c r="ED436" s="161" t="n"/>
      <c r="EE436" s="161" t="n"/>
      <c r="EF436" s="161" t="n"/>
      <c r="EG436" s="161" t="n"/>
      <c r="EH436" s="161" t="n"/>
      <c r="EI436" s="161" t="n"/>
      <c r="EJ436" s="161" t="n"/>
      <c r="EK436" s="161" t="n"/>
      <c r="EL436" s="161" t="n"/>
      <c r="EM436" s="161" t="n"/>
      <c r="EN436" s="161" t="n"/>
      <c r="EO436" s="161" t="n"/>
      <c r="EP436" s="161" t="n"/>
      <c r="EQ436" s="161" t="n"/>
      <c r="ER436" s="161" t="n"/>
      <c r="ES436" s="161" t="n"/>
      <c r="ET436" s="161" t="n"/>
      <c r="EU436" s="161" t="n"/>
      <c r="EV436" s="161" t="n"/>
      <c r="EW436" s="161" t="n"/>
      <c r="EX436" s="161" t="n"/>
      <c r="EY436" s="161" t="n"/>
      <c r="EZ436" s="161" t="n"/>
      <c r="FA436" s="161" t="n"/>
      <c r="FB436" s="161" t="n"/>
      <c r="FC436" s="161" t="n"/>
      <c r="FD436" s="161" t="n"/>
    </row>
    <row r="437">
      <c r="AL437" s="161">
        <f>+IF(ISERROR(PV(#REF!,#REF!,,#REF!)),0,(PV(#REF!,#REF!,,#REF!)))</f>
        <v/>
      </c>
      <c r="AM437" s="161">
        <f>+IF(ISERROR(PV(#REF!,#REF!,,#REF!)),0,(PV(#REF!,#REF!,,#REF!)))</f>
        <v/>
      </c>
      <c r="DT437" s="161" t="n"/>
      <c r="DU437" s="161" t="n"/>
      <c r="DV437" s="161" t="n"/>
      <c r="DW437" s="161" t="n"/>
      <c r="DX437" s="161" t="n"/>
      <c r="DY437" s="161" t="n"/>
      <c r="DZ437" s="161" t="n"/>
      <c r="EA437" s="161" t="n"/>
      <c r="EB437" s="161" t="n"/>
      <c r="EC437" s="161" t="n"/>
      <c r="ED437" s="161" t="n"/>
      <c r="EE437" s="161" t="n"/>
      <c r="EF437" s="161" t="n"/>
      <c r="EG437" s="161" t="n"/>
      <c r="EH437" s="161" t="n"/>
      <c r="EI437" s="161" t="n"/>
      <c r="EJ437" s="161" t="n"/>
      <c r="EK437" s="161" t="n"/>
      <c r="EL437" s="161" t="n"/>
      <c r="EM437" s="161" t="n"/>
      <c r="EN437" s="161" t="n"/>
      <c r="EO437" s="161" t="n"/>
      <c r="EP437" s="161" t="n"/>
      <c r="EQ437" s="161" t="n"/>
      <c r="ER437" s="161" t="n"/>
      <c r="ES437" s="161" t="n"/>
      <c r="ET437" s="161" t="n"/>
      <c r="EU437" s="161" t="n"/>
      <c r="EV437" s="161" t="n"/>
      <c r="EW437" s="161" t="n"/>
      <c r="EX437" s="161" t="n"/>
      <c r="EY437" s="161" t="n"/>
      <c r="EZ437" s="161" t="n"/>
      <c r="FA437" s="161" t="n"/>
      <c r="FB437" s="161" t="n"/>
      <c r="FC437" s="161" t="n"/>
      <c r="FD437" s="161" t="n"/>
    </row>
    <row r="438">
      <c r="AL438" s="161">
        <f>+IF(ISERROR(PV(#REF!,#REF!,,#REF!)),0,(PV(#REF!,#REF!,,#REF!)))</f>
        <v/>
      </c>
      <c r="AM438" s="161">
        <f>+IF(ISERROR(PV(#REF!,#REF!,,#REF!)),0,(PV(#REF!,#REF!,,#REF!)))</f>
        <v/>
      </c>
      <c r="DT438" s="161" t="n"/>
      <c r="DU438" s="161" t="n"/>
      <c r="DV438" s="161" t="n"/>
      <c r="DW438" s="161" t="n"/>
      <c r="DX438" s="161" t="n"/>
      <c r="DY438" s="161" t="n"/>
      <c r="DZ438" s="161" t="n"/>
      <c r="EA438" s="161" t="n"/>
      <c r="EB438" s="161" t="n"/>
      <c r="EC438" s="161" t="n"/>
      <c r="ED438" s="161" t="n"/>
      <c r="EE438" s="161" t="n"/>
      <c r="EF438" s="161" t="n"/>
      <c r="EG438" s="161" t="n"/>
      <c r="EH438" s="161" t="n"/>
      <c r="EI438" s="161" t="n"/>
      <c r="EJ438" s="161" t="n"/>
      <c r="EK438" s="161" t="n"/>
      <c r="EL438" s="161" t="n"/>
      <c r="EM438" s="161" t="n"/>
      <c r="EN438" s="161" t="n"/>
      <c r="EO438" s="161" t="n"/>
      <c r="EP438" s="161" t="n"/>
      <c r="EQ438" s="161" t="n"/>
      <c r="ER438" s="161" t="n"/>
      <c r="ES438" s="161" t="n"/>
      <c r="ET438" s="161" t="n"/>
      <c r="EU438" s="161" t="n"/>
      <c r="EV438" s="161" t="n"/>
      <c r="EW438" s="161" t="n"/>
      <c r="EX438" s="161" t="n"/>
      <c r="EY438" s="161" t="n"/>
      <c r="EZ438" s="161" t="n"/>
      <c r="FA438" s="161" t="n"/>
      <c r="FB438" s="161" t="n"/>
      <c r="FC438" s="161" t="n"/>
      <c r="FD438" s="161" t="n"/>
    </row>
    <row r="439">
      <c r="AL439" s="161">
        <f>+IF(ISERROR(PV(#REF!,#REF!,,#REF!)),0,(PV(#REF!,#REF!,,#REF!)))</f>
        <v/>
      </c>
      <c r="AM439" s="161">
        <f>+IF(ISERROR(PV(#REF!,#REF!,,#REF!)),0,(PV(#REF!,#REF!,,#REF!)))</f>
        <v/>
      </c>
      <c r="DT439" s="161" t="n"/>
      <c r="DU439" s="161" t="n"/>
      <c r="DV439" s="161" t="n"/>
      <c r="DW439" s="161" t="n"/>
      <c r="DX439" s="161" t="n"/>
      <c r="DY439" s="161" t="n"/>
      <c r="DZ439" s="161" t="n"/>
      <c r="EA439" s="161" t="n"/>
      <c r="EB439" s="161" t="n"/>
      <c r="EC439" s="161" t="n"/>
      <c r="ED439" s="161" t="n"/>
      <c r="EE439" s="161" t="n"/>
      <c r="EF439" s="161" t="n"/>
      <c r="EG439" s="161" t="n"/>
      <c r="EH439" s="161" t="n"/>
      <c r="EI439" s="161" t="n"/>
      <c r="EJ439" s="161" t="n"/>
      <c r="EK439" s="161" t="n"/>
      <c r="EL439" s="161" t="n"/>
      <c r="EM439" s="161" t="n"/>
      <c r="EN439" s="161" t="n"/>
      <c r="EO439" s="161" t="n"/>
      <c r="EP439" s="161" t="n"/>
      <c r="EQ439" s="161" t="n"/>
      <c r="ER439" s="161" t="n"/>
      <c r="ES439" s="161" t="n"/>
      <c r="ET439" s="161" t="n"/>
      <c r="EU439" s="161" t="n"/>
      <c r="EV439" s="161" t="n"/>
      <c r="EW439" s="161" t="n"/>
      <c r="EX439" s="161" t="n"/>
      <c r="EY439" s="161" t="n"/>
      <c r="EZ439" s="161" t="n"/>
      <c r="FA439" s="161" t="n"/>
      <c r="FB439" s="161" t="n"/>
      <c r="FC439" s="161" t="n"/>
      <c r="FD439" s="161" t="n"/>
    </row>
    <row r="440">
      <c r="AL440" s="161">
        <f>+IF(ISERROR(PV(#REF!,#REF!,,#REF!)),0,(PV(#REF!,#REF!,,#REF!)))</f>
        <v/>
      </c>
      <c r="AM440" s="161">
        <f>+IF(ISERROR(PV(#REF!,#REF!,,#REF!)),0,(PV(#REF!,#REF!,,#REF!)))</f>
        <v/>
      </c>
    </row>
    <row r="441">
      <c r="AL441" s="161">
        <f>+IF(ISERROR(PV(#REF!,#REF!,,#REF!)),0,(PV(#REF!,#REF!,,#REF!)))</f>
        <v/>
      </c>
      <c r="AM441" s="161">
        <f>+IF(ISERROR(PV(#REF!,#REF!,,#REF!)),0,(PV(#REF!,#REF!,,#REF!)))</f>
        <v/>
      </c>
      <c r="DU441" s="161" t="n"/>
      <c r="DV441" s="161" t="n"/>
      <c r="DW441" s="161" t="n"/>
      <c r="DX441" s="161" t="n"/>
      <c r="DY441" s="161" t="n"/>
      <c r="DZ441" s="161" t="n"/>
      <c r="EA441" s="161" t="n"/>
      <c r="EB441" s="161" t="n"/>
      <c r="EC441" s="161" t="n"/>
      <c r="ED441" s="161" t="n"/>
      <c r="EE441" s="161" t="n"/>
      <c r="EF441" s="161" t="n"/>
      <c r="EG441" s="161" t="n"/>
      <c r="EH441" s="161" t="n"/>
      <c r="EI441" s="161" t="n"/>
      <c r="EJ441" s="161" t="n"/>
      <c r="EK441" s="161" t="n"/>
      <c r="EL441" s="161" t="n"/>
      <c r="EM441" s="161" t="n"/>
      <c r="EN441" s="161" t="n"/>
      <c r="EO441" s="161" t="n"/>
      <c r="EP441" s="161" t="n"/>
      <c r="EQ441" s="161" t="n"/>
      <c r="ER441" s="161" t="n"/>
      <c r="ES441" s="161" t="n"/>
      <c r="ET441" s="161" t="n"/>
      <c r="EU441" s="161" t="n"/>
      <c r="EV441" s="161" t="n"/>
      <c r="EW441" s="161" t="n"/>
      <c r="EX441" s="161" t="n"/>
      <c r="EY441" s="161" t="n"/>
      <c r="EZ441" s="161" t="n"/>
      <c r="FA441" s="161" t="n"/>
      <c r="FB441" s="161" t="n"/>
      <c r="FC441" s="161" t="n"/>
      <c r="FD441" s="161" t="n"/>
      <c r="FE441" s="161" t="n"/>
    </row>
    <row r="442">
      <c r="AL442" s="161">
        <f>+IF(ISERROR(PV(#REF!,#REF!,,#REF!)),0,(PV(#REF!,#REF!,,#REF!)))</f>
        <v/>
      </c>
      <c r="AM442" s="161">
        <f>+IF(ISERROR(PV(#REF!,#REF!,,#REF!)),0,(PV(#REF!,#REF!,,#REF!)))</f>
        <v/>
      </c>
      <c r="DU442" s="161" t="n"/>
      <c r="DV442" s="161" t="n"/>
      <c r="DW442" s="161" t="n"/>
      <c r="DX442" s="161" t="n"/>
      <c r="DY442" s="161" t="n"/>
      <c r="DZ442" s="161" t="n"/>
      <c r="EA442" s="161" t="n"/>
      <c r="EB442" s="161" t="n"/>
      <c r="EC442" s="161" t="n"/>
      <c r="ED442" s="161" t="n"/>
      <c r="EE442" s="161" t="n"/>
      <c r="EF442" s="161" t="n"/>
      <c r="EG442" s="161" t="n"/>
      <c r="EH442" s="161" t="n"/>
      <c r="EI442" s="161" t="n"/>
      <c r="EJ442" s="161" t="n"/>
      <c r="EK442" s="161" t="n"/>
      <c r="EL442" s="161" t="n"/>
      <c r="EM442" s="161" t="n"/>
      <c r="EN442" s="161" t="n"/>
      <c r="EO442" s="161" t="n"/>
      <c r="EP442" s="161" t="n"/>
      <c r="EQ442" s="161" t="n"/>
      <c r="ER442" s="161" t="n"/>
      <c r="ES442" s="161" t="n"/>
      <c r="ET442" s="161" t="n"/>
      <c r="EU442" s="161" t="n"/>
      <c r="EV442" s="161" t="n"/>
      <c r="EW442" s="161" t="n"/>
      <c r="EX442" s="161" t="n"/>
      <c r="EY442" s="161" t="n"/>
      <c r="EZ442" s="161" t="n"/>
      <c r="FA442" s="161" t="n"/>
      <c r="FB442" s="161" t="n"/>
      <c r="FC442" s="161" t="n"/>
      <c r="FD442" s="161" t="n"/>
      <c r="FE442" s="161" t="n"/>
    </row>
    <row r="443">
      <c r="AL443" s="161">
        <f>+IF(ISERROR(PV(#REF!,#REF!,,#REF!)),0,(PV(#REF!,#REF!,,#REF!)))</f>
        <v/>
      </c>
      <c r="AM443" s="161">
        <f>+IF(ISERROR(PV(#REF!,#REF!,,#REF!)),0,(PV(#REF!,#REF!,,#REF!)))</f>
        <v/>
      </c>
      <c r="DU443" s="161" t="n"/>
      <c r="DV443" s="161" t="n"/>
      <c r="DW443" s="161" t="n"/>
      <c r="DX443" s="161" t="n"/>
      <c r="DY443" s="161" t="n"/>
      <c r="DZ443" s="161" t="n"/>
      <c r="EA443" s="161" t="n"/>
      <c r="EB443" s="161" t="n"/>
      <c r="EC443" s="161" t="n"/>
      <c r="ED443" s="161" t="n"/>
      <c r="EE443" s="161" t="n"/>
      <c r="EF443" s="161" t="n"/>
      <c r="EG443" s="161" t="n"/>
      <c r="EH443" s="161" t="n"/>
      <c r="EI443" s="161" t="n"/>
      <c r="EJ443" s="161" t="n"/>
      <c r="EK443" s="161" t="n"/>
      <c r="EL443" s="161" t="n"/>
      <c r="EM443" s="161" t="n"/>
      <c r="EN443" s="161" t="n"/>
      <c r="EO443" s="161" t="n"/>
      <c r="EP443" s="161" t="n"/>
      <c r="EQ443" s="161" t="n"/>
      <c r="ER443" s="161" t="n"/>
      <c r="ES443" s="161" t="n"/>
      <c r="ET443" s="161" t="n"/>
      <c r="EU443" s="161" t="n"/>
      <c r="EV443" s="161" t="n"/>
      <c r="EW443" s="161" t="n"/>
      <c r="EX443" s="161" t="n"/>
      <c r="EY443" s="161" t="n"/>
      <c r="EZ443" s="161" t="n"/>
      <c r="FA443" s="161" t="n"/>
      <c r="FB443" s="161" t="n"/>
      <c r="FC443" s="161" t="n"/>
      <c r="FD443" s="161" t="n"/>
      <c r="FE443" s="161" t="n"/>
    </row>
    <row r="444">
      <c r="AL444" s="161">
        <f>+IF(ISERROR(PV(#REF!,#REF!,,#REF!)),0,(PV(#REF!,#REF!,,#REF!)))</f>
        <v/>
      </c>
      <c r="AM444" s="161">
        <f>+IF(ISERROR(PV(#REF!,#REF!,,#REF!)),0,(PV(#REF!,#REF!,,#REF!)))</f>
        <v/>
      </c>
      <c r="DU444" s="161" t="n"/>
      <c r="DV444" s="161" t="n"/>
      <c r="DW444" s="161" t="n"/>
      <c r="DX444" s="161" t="n"/>
      <c r="DY444" s="161" t="n"/>
      <c r="DZ444" s="161" t="n"/>
      <c r="EA444" s="161" t="n"/>
      <c r="EB444" s="161" t="n"/>
      <c r="EC444" s="161" t="n"/>
      <c r="ED444" s="161" t="n"/>
      <c r="EE444" s="161" t="n"/>
      <c r="EF444" s="161" t="n"/>
      <c r="EG444" s="161" t="n"/>
      <c r="EH444" s="161" t="n"/>
      <c r="EI444" s="161" t="n"/>
      <c r="EJ444" s="161" t="n"/>
      <c r="EK444" s="161" t="n"/>
      <c r="EL444" s="161" t="n"/>
      <c r="EM444" s="161" t="n"/>
      <c r="EN444" s="161" t="n"/>
      <c r="EO444" s="161" t="n"/>
      <c r="EP444" s="161" t="n"/>
      <c r="EQ444" s="161" t="n"/>
      <c r="ER444" s="161" t="n"/>
      <c r="ES444" s="161" t="n"/>
      <c r="ET444" s="161" t="n"/>
      <c r="EU444" s="161" t="n"/>
      <c r="EV444" s="161" t="n"/>
      <c r="EW444" s="161" t="n"/>
      <c r="EX444" s="161" t="n"/>
      <c r="EY444" s="161" t="n"/>
      <c r="EZ444" s="161" t="n"/>
      <c r="FA444" s="161" t="n"/>
      <c r="FB444" s="161" t="n"/>
      <c r="FC444" s="161" t="n"/>
      <c r="FD444" s="161" t="n"/>
      <c r="FE444" s="161" t="n"/>
    </row>
    <row r="445">
      <c r="AL445" s="161">
        <f>+IF(ISERROR(PV(#REF!,#REF!,,#REF!)),0,(PV(#REF!,#REF!,,#REF!)))</f>
        <v/>
      </c>
      <c r="AM445" s="161">
        <f>+IF(ISERROR(PV(#REF!,#REF!,,#REF!)),0,(PV(#REF!,#REF!,,#REF!)))</f>
        <v/>
      </c>
      <c r="DU445" s="161" t="n"/>
      <c r="DV445" s="161" t="n"/>
      <c r="DW445" s="161" t="n"/>
      <c r="DX445" s="161" t="n"/>
      <c r="DY445" s="161" t="n"/>
      <c r="DZ445" s="161" t="n"/>
      <c r="EA445" s="161" t="n"/>
      <c r="EB445" s="161" t="n"/>
      <c r="EC445" s="161" t="n"/>
      <c r="ED445" s="161" t="n"/>
      <c r="EE445" s="161" t="n"/>
      <c r="EF445" s="161" t="n"/>
      <c r="EG445" s="161" t="n"/>
      <c r="EH445" s="161" t="n"/>
      <c r="EI445" s="161" t="n"/>
      <c r="EJ445" s="161" t="n"/>
      <c r="EK445" s="161" t="n"/>
      <c r="EL445" s="161" t="n"/>
      <c r="EM445" s="161" t="n"/>
      <c r="EN445" s="161" t="n"/>
      <c r="EO445" s="161" t="n"/>
      <c r="EP445" s="161" t="n"/>
      <c r="EQ445" s="161" t="n"/>
      <c r="ER445" s="161" t="n"/>
      <c r="ES445" s="161" t="n"/>
      <c r="ET445" s="161" t="n"/>
      <c r="EU445" s="161" t="n"/>
      <c r="EV445" s="161" t="n"/>
      <c r="EW445" s="161" t="n"/>
      <c r="EX445" s="161" t="n"/>
      <c r="EY445" s="161" t="n"/>
      <c r="EZ445" s="161" t="n"/>
      <c r="FA445" s="161" t="n"/>
      <c r="FB445" s="161" t="n"/>
      <c r="FC445" s="161" t="n"/>
      <c r="FD445" s="161" t="n"/>
      <c r="FE445" s="161" t="n"/>
    </row>
    <row r="446">
      <c r="AL446" s="161">
        <f>+IF(ISERROR(PV(#REF!,#REF!,,#REF!)),0,(PV(#REF!,#REF!,,#REF!)))</f>
        <v/>
      </c>
      <c r="AM446" s="161">
        <f>+IF(ISERROR(PV(#REF!,#REF!,,#REF!)),0,(PV(#REF!,#REF!,,#REF!)))</f>
        <v/>
      </c>
      <c r="DU446" s="161" t="n"/>
      <c r="DV446" s="161" t="n"/>
      <c r="DW446" s="161" t="n"/>
      <c r="DX446" s="161" t="n"/>
      <c r="DY446" s="161" t="n"/>
      <c r="DZ446" s="161" t="n"/>
      <c r="EA446" s="161" t="n"/>
      <c r="EB446" s="161" t="n"/>
      <c r="EC446" s="161" t="n"/>
      <c r="ED446" s="161" t="n"/>
      <c r="EE446" s="161" t="n"/>
      <c r="EF446" s="161" t="n"/>
      <c r="EG446" s="161" t="n"/>
      <c r="EH446" s="161" t="n"/>
      <c r="EI446" s="161" t="n"/>
      <c r="EJ446" s="161" t="n"/>
      <c r="EK446" s="161" t="n"/>
      <c r="EL446" s="161" t="n"/>
      <c r="EM446" s="161" t="n"/>
      <c r="EN446" s="161" t="n"/>
      <c r="EO446" s="161" t="n"/>
      <c r="EP446" s="161" t="n"/>
      <c r="EQ446" s="161" t="n"/>
      <c r="ER446" s="161" t="n"/>
      <c r="ES446" s="161" t="n"/>
      <c r="ET446" s="161" t="n"/>
      <c r="EU446" s="161" t="n"/>
      <c r="EV446" s="161" t="n"/>
      <c r="EW446" s="161" t="n"/>
      <c r="EX446" s="161" t="n"/>
      <c r="EY446" s="161" t="n"/>
      <c r="EZ446" s="161" t="n"/>
      <c r="FA446" s="161" t="n"/>
      <c r="FB446" s="161" t="n"/>
      <c r="FC446" s="161" t="n"/>
      <c r="FD446" s="161" t="n"/>
      <c r="FE446" s="161" t="n"/>
    </row>
    <row r="447">
      <c r="AL447" s="161">
        <f>+IF(ISERROR(PV(#REF!,#REF!,,#REF!)),0,(PV(#REF!,#REF!,,#REF!)))</f>
        <v/>
      </c>
      <c r="AM447" s="161">
        <f>+IF(ISERROR(PV(#REF!,#REF!,,#REF!)),0,(PV(#REF!,#REF!,,#REF!)))</f>
        <v/>
      </c>
    </row>
    <row r="448">
      <c r="AL448" s="161">
        <f>+IF(ISERROR(PV(#REF!,#REF!,,#REF!)),0,(PV(#REF!,#REF!,,#REF!)))</f>
        <v/>
      </c>
      <c r="AM448" s="161">
        <f>+IF(ISERROR(PV(#REF!,#REF!,,#REF!)),0,(PV(#REF!,#REF!,,#REF!)))</f>
        <v/>
      </c>
      <c r="DV448" s="161" t="n"/>
      <c r="DW448" s="161" t="n"/>
      <c r="DX448" s="161" t="n"/>
      <c r="DY448" s="161" t="n"/>
      <c r="DZ448" s="161" t="n"/>
      <c r="EA448" s="161" t="n"/>
      <c r="EB448" s="161" t="n"/>
      <c r="EC448" s="161" t="n"/>
      <c r="ED448" s="161" t="n"/>
      <c r="EE448" s="161" t="n"/>
      <c r="EF448" s="161" t="n"/>
      <c r="EG448" s="161" t="n"/>
      <c r="EH448" s="161" t="n"/>
      <c r="EI448" s="161" t="n"/>
      <c r="EJ448" s="161" t="n"/>
      <c r="EK448" s="161" t="n"/>
      <c r="EL448" s="161" t="n"/>
      <c r="EM448" s="161" t="n"/>
      <c r="EN448" s="161" t="n"/>
      <c r="EO448" s="161" t="n"/>
      <c r="EP448" s="161" t="n"/>
      <c r="EQ448" s="161" t="n"/>
      <c r="ER448" s="161" t="n"/>
      <c r="ES448" s="161" t="n"/>
      <c r="ET448" s="161" t="n"/>
      <c r="EU448" s="161" t="n"/>
      <c r="EV448" s="161" t="n"/>
      <c r="EW448" s="161" t="n"/>
      <c r="EX448" s="161" t="n"/>
      <c r="EY448" s="161" t="n"/>
      <c r="EZ448" s="161" t="n"/>
      <c r="FA448" s="161" t="n"/>
      <c r="FB448" s="161" t="n"/>
      <c r="FC448" s="161" t="n"/>
      <c r="FD448" s="161" t="n"/>
      <c r="FE448" s="161" t="n"/>
      <c r="FF448" s="161" t="n"/>
    </row>
    <row r="449">
      <c r="AL449" s="161">
        <f>+IF(ISERROR(PV(#REF!,#REF!,,#REF!)),0,(PV(#REF!,#REF!,,#REF!)))</f>
        <v/>
      </c>
      <c r="AM449" s="161">
        <f>+IF(ISERROR(PV(#REF!,#REF!,,#REF!)),0,(PV(#REF!,#REF!,,#REF!)))</f>
        <v/>
      </c>
      <c r="DV449" s="161" t="n"/>
      <c r="DW449" s="161" t="n"/>
      <c r="DX449" s="161" t="n"/>
      <c r="DY449" s="161" t="n"/>
      <c r="DZ449" s="161" t="n"/>
      <c r="EA449" s="161" t="n"/>
      <c r="EB449" s="161" t="n"/>
      <c r="EC449" s="161" t="n"/>
      <c r="ED449" s="161" t="n"/>
      <c r="EE449" s="161" t="n"/>
      <c r="EF449" s="161" t="n"/>
      <c r="EG449" s="161" t="n"/>
      <c r="EH449" s="161" t="n"/>
      <c r="EI449" s="161" t="n"/>
      <c r="EJ449" s="161" t="n"/>
      <c r="EK449" s="161" t="n"/>
      <c r="EL449" s="161" t="n"/>
      <c r="EM449" s="161" t="n"/>
      <c r="EN449" s="161" t="n"/>
      <c r="EO449" s="161" t="n"/>
      <c r="EP449" s="161" t="n"/>
      <c r="EQ449" s="161" t="n"/>
      <c r="ER449" s="161" t="n"/>
      <c r="ES449" s="161" t="n"/>
      <c r="ET449" s="161" t="n"/>
      <c r="EU449" s="161" t="n"/>
      <c r="EV449" s="161" t="n"/>
      <c r="EW449" s="161" t="n"/>
      <c r="EX449" s="161" t="n"/>
      <c r="EY449" s="161" t="n"/>
      <c r="EZ449" s="161" t="n"/>
      <c r="FA449" s="161" t="n"/>
      <c r="FB449" s="161" t="n"/>
      <c r="FC449" s="161" t="n"/>
      <c r="FD449" s="161" t="n"/>
      <c r="FE449" s="161" t="n"/>
      <c r="FF449" s="161" t="n"/>
    </row>
    <row r="450">
      <c r="AL450" s="161">
        <f>+IF(ISERROR(PV(#REF!,#REF!,,#REF!)),0,(PV(#REF!,#REF!,,#REF!)))</f>
        <v/>
      </c>
      <c r="AM450" s="161">
        <f>+IF(ISERROR(PV(#REF!,#REF!,,#REF!)),0,(PV(#REF!,#REF!,,#REF!)))</f>
        <v/>
      </c>
      <c r="DV450" s="161" t="n"/>
      <c r="DW450" s="161" t="n"/>
      <c r="DX450" s="161" t="n"/>
      <c r="DY450" s="161" t="n"/>
      <c r="DZ450" s="161" t="n"/>
      <c r="EA450" s="161" t="n"/>
      <c r="EB450" s="161" t="n"/>
      <c r="EC450" s="161" t="n"/>
      <c r="ED450" s="161" t="n"/>
      <c r="EE450" s="161" t="n"/>
      <c r="EF450" s="161" t="n"/>
      <c r="EG450" s="161" t="n"/>
      <c r="EH450" s="161" t="n"/>
      <c r="EI450" s="161" t="n"/>
      <c r="EJ450" s="161" t="n"/>
      <c r="EK450" s="161" t="n"/>
      <c r="EL450" s="161" t="n"/>
      <c r="EM450" s="161" t="n"/>
      <c r="EN450" s="161" t="n"/>
      <c r="EO450" s="161" t="n"/>
      <c r="EP450" s="161" t="n"/>
      <c r="EQ450" s="161" t="n"/>
      <c r="ER450" s="161" t="n"/>
      <c r="ES450" s="161" t="n"/>
      <c r="ET450" s="161" t="n"/>
      <c r="EU450" s="161" t="n"/>
      <c r="EV450" s="161" t="n"/>
      <c r="EW450" s="161" t="n"/>
      <c r="EX450" s="161" t="n"/>
      <c r="EY450" s="161" t="n"/>
      <c r="EZ450" s="161" t="n"/>
      <c r="FA450" s="161" t="n"/>
      <c r="FB450" s="161" t="n"/>
      <c r="FC450" s="161" t="n"/>
      <c r="FD450" s="161" t="n"/>
      <c r="FE450" s="161" t="n"/>
      <c r="FF450" s="161" t="n"/>
    </row>
    <row r="451">
      <c r="AL451" s="161">
        <f>+IF(ISERROR(PV(#REF!,#REF!,,#REF!)),0,(PV(#REF!,#REF!,,#REF!)))</f>
        <v/>
      </c>
      <c r="AM451" s="161">
        <f>+IF(ISERROR(PV(#REF!,#REF!,,#REF!)),0,(PV(#REF!,#REF!,,#REF!)))</f>
        <v/>
      </c>
      <c r="DV451" s="161" t="n"/>
      <c r="DW451" s="161" t="n"/>
      <c r="DX451" s="161" t="n"/>
      <c r="DY451" s="161" t="n"/>
      <c r="DZ451" s="161" t="n"/>
      <c r="EA451" s="161" t="n"/>
      <c r="EB451" s="161" t="n"/>
      <c r="EC451" s="161" t="n"/>
      <c r="ED451" s="161" t="n"/>
      <c r="EE451" s="161" t="n"/>
      <c r="EF451" s="161" t="n"/>
      <c r="EG451" s="161" t="n"/>
      <c r="EH451" s="161" t="n"/>
      <c r="EI451" s="161" t="n"/>
      <c r="EJ451" s="161" t="n"/>
      <c r="EK451" s="161" t="n"/>
      <c r="EL451" s="161" t="n"/>
      <c r="EM451" s="161" t="n"/>
      <c r="EN451" s="161" t="n"/>
      <c r="EO451" s="161" t="n"/>
      <c r="EP451" s="161" t="n"/>
      <c r="EQ451" s="161" t="n"/>
      <c r="ER451" s="161" t="n"/>
      <c r="ES451" s="161" t="n"/>
      <c r="ET451" s="161" t="n"/>
      <c r="EU451" s="161" t="n"/>
      <c r="EV451" s="161" t="n"/>
      <c r="EW451" s="161" t="n"/>
      <c r="EX451" s="161" t="n"/>
      <c r="EY451" s="161" t="n"/>
      <c r="EZ451" s="161" t="n"/>
      <c r="FA451" s="161" t="n"/>
      <c r="FB451" s="161" t="n"/>
      <c r="FC451" s="161" t="n"/>
      <c r="FD451" s="161" t="n"/>
      <c r="FE451" s="161" t="n"/>
      <c r="FF451" s="161" t="n"/>
    </row>
    <row r="452">
      <c r="AL452" s="161">
        <f>+IF(ISERROR(PV(#REF!,#REF!,,#REF!)),0,(PV(#REF!,#REF!,,#REF!)))</f>
        <v/>
      </c>
      <c r="AM452" s="161">
        <f>+IF(ISERROR(PV(#REF!,#REF!,,#REF!)),0,(PV(#REF!,#REF!,,#REF!)))</f>
        <v/>
      </c>
      <c r="DV452" s="161" t="n"/>
      <c r="DW452" s="161" t="n"/>
      <c r="DX452" s="161" t="n"/>
      <c r="DY452" s="161" t="n"/>
      <c r="DZ452" s="161" t="n"/>
      <c r="EA452" s="161" t="n"/>
      <c r="EB452" s="161" t="n"/>
      <c r="EC452" s="161" t="n"/>
      <c r="ED452" s="161" t="n"/>
      <c r="EE452" s="161" t="n"/>
      <c r="EF452" s="161" t="n"/>
      <c r="EG452" s="161" t="n"/>
      <c r="EH452" s="161" t="n"/>
      <c r="EI452" s="161" t="n"/>
      <c r="EJ452" s="161" t="n"/>
      <c r="EK452" s="161" t="n"/>
      <c r="EL452" s="161" t="n"/>
      <c r="EM452" s="161" t="n"/>
      <c r="EN452" s="161" t="n"/>
      <c r="EO452" s="161" t="n"/>
      <c r="EP452" s="161" t="n"/>
      <c r="EQ452" s="161" t="n"/>
      <c r="ER452" s="161" t="n"/>
      <c r="ES452" s="161" t="n"/>
      <c r="ET452" s="161" t="n"/>
      <c r="EU452" s="161" t="n"/>
      <c r="EV452" s="161" t="n"/>
      <c r="EW452" s="161" t="n"/>
      <c r="EX452" s="161" t="n"/>
      <c r="EY452" s="161" t="n"/>
      <c r="EZ452" s="161" t="n"/>
      <c r="FA452" s="161" t="n"/>
      <c r="FB452" s="161" t="n"/>
      <c r="FC452" s="161" t="n"/>
      <c r="FD452" s="161" t="n"/>
      <c r="FE452" s="161" t="n"/>
      <c r="FF452" s="161" t="n"/>
    </row>
    <row r="453">
      <c r="AL453" s="161">
        <f>+IF(ISERROR(PV(#REF!,#REF!,,#REF!)),0,(PV(#REF!,#REF!,,#REF!)))</f>
        <v/>
      </c>
      <c r="AM453" s="161">
        <f>+IF(ISERROR(PV(#REF!,#REF!,,#REF!)),0,(PV(#REF!,#REF!,,#REF!)))</f>
        <v/>
      </c>
      <c r="DV453" s="161" t="n"/>
      <c r="DW453" s="161" t="n"/>
      <c r="DX453" s="161" t="n"/>
      <c r="DY453" s="161" t="n"/>
      <c r="DZ453" s="161" t="n"/>
      <c r="EA453" s="161" t="n"/>
      <c r="EB453" s="161" t="n"/>
      <c r="EC453" s="161" t="n"/>
      <c r="ED453" s="161" t="n"/>
      <c r="EE453" s="161" t="n"/>
      <c r="EF453" s="161" t="n"/>
      <c r="EG453" s="161" t="n"/>
      <c r="EH453" s="161" t="n"/>
      <c r="EI453" s="161" t="n"/>
      <c r="EJ453" s="161" t="n"/>
      <c r="EK453" s="161" t="n"/>
      <c r="EL453" s="161" t="n"/>
      <c r="EM453" s="161" t="n"/>
      <c r="EN453" s="161" t="n"/>
      <c r="EO453" s="161" t="n"/>
      <c r="EP453" s="161" t="n"/>
      <c r="EQ453" s="161" t="n"/>
      <c r="ER453" s="161" t="n"/>
      <c r="ES453" s="161" t="n"/>
      <c r="ET453" s="161" t="n"/>
      <c r="EU453" s="161" t="n"/>
      <c r="EV453" s="161" t="n"/>
      <c r="EW453" s="161" t="n"/>
      <c r="EX453" s="161" t="n"/>
      <c r="EY453" s="161" t="n"/>
      <c r="EZ453" s="161" t="n"/>
      <c r="FA453" s="161" t="n"/>
      <c r="FB453" s="161" t="n"/>
      <c r="FC453" s="161" t="n"/>
      <c r="FD453" s="161" t="n"/>
      <c r="FE453" s="161" t="n"/>
      <c r="FF453" s="161" t="n"/>
    </row>
    <row r="454">
      <c r="AL454" s="161">
        <f>+IF(ISERROR(PV(#REF!,#REF!,,#REF!)),0,(PV(#REF!,#REF!,,#REF!)))</f>
        <v/>
      </c>
      <c r="AM454" s="161">
        <f>+IF(ISERROR(PV(#REF!,#REF!,,#REF!)),0,(PV(#REF!,#REF!,,#REF!)))</f>
        <v/>
      </c>
    </row>
    <row r="455">
      <c r="AL455" s="161">
        <f>+IF(ISERROR(PV(#REF!,#REF!,,#REF!)),0,(PV(#REF!,#REF!,,#REF!)))</f>
        <v/>
      </c>
      <c r="AM455" s="161">
        <f>+IF(ISERROR(PV(#REF!,#REF!,,#REF!)),0,(PV(#REF!,#REF!,,#REF!)))</f>
        <v/>
      </c>
      <c r="DW455" s="161" t="n"/>
      <c r="DX455" s="161" t="n"/>
      <c r="DY455" s="161" t="n"/>
      <c r="DZ455" s="161" t="n"/>
      <c r="EA455" s="161" t="n"/>
      <c r="EB455" s="161" t="n"/>
      <c r="EC455" s="161" t="n"/>
      <c r="ED455" s="161" t="n"/>
      <c r="EE455" s="161" t="n"/>
      <c r="EF455" s="161" t="n"/>
      <c r="EG455" s="161" t="n"/>
      <c r="EH455" s="161" t="n"/>
      <c r="EI455" s="161" t="n"/>
      <c r="EJ455" s="161" t="n"/>
      <c r="EK455" s="161" t="n"/>
      <c r="EL455" s="161" t="n"/>
      <c r="EM455" s="161" t="n"/>
      <c r="EN455" s="161" t="n"/>
      <c r="EO455" s="161" t="n"/>
      <c r="EP455" s="161" t="n"/>
      <c r="EQ455" s="161" t="n"/>
      <c r="ER455" s="161" t="n"/>
      <c r="ES455" s="161" t="n"/>
      <c r="ET455" s="161" t="n"/>
      <c r="EU455" s="161" t="n"/>
      <c r="EV455" s="161" t="n"/>
      <c r="EW455" s="161" t="n"/>
      <c r="EX455" s="161" t="n"/>
      <c r="EY455" s="161" t="n"/>
      <c r="EZ455" s="161" t="n"/>
      <c r="FA455" s="161" t="n"/>
      <c r="FB455" s="161" t="n"/>
      <c r="FC455" s="161" t="n"/>
      <c r="FD455" s="161" t="n"/>
      <c r="FE455" s="161" t="n"/>
      <c r="FF455" s="161" t="n"/>
      <c r="FG455" s="161" t="n"/>
    </row>
    <row r="456">
      <c r="AL456" s="161">
        <f>+IF(ISERROR(PV(#REF!,#REF!,,#REF!)),0,(PV(#REF!,#REF!,,#REF!)))</f>
        <v/>
      </c>
      <c r="AM456" s="161">
        <f>+IF(ISERROR(PV(#REF!,#REF!,,#REF!)),0,(PV(#REF!,#REF!,,#REF!)))</f>
        <v/>
      </c>
      <c r="DW456" s="161" t="n"/>
      <c r="DX456" s="161" t="n"/>
      <c r="DY456" s="161" t="n"/>
      <c r="DZ456" s="161" t="n"/>
      <c r="EA456" s="161" t="n"/>
      <c r="EB456" s="161" t="n"/>
      <c r="EC456" s="161" t="n"/>
      <c r="ED456" s="161" t="n"/>
      <c r="EE456" s="161" t="n"/>
      <c r="EF456" s="161" t="n"/>
      <c r="EG456" s="161" t="n"/>
      <c r="EH456" s="161" t="n"/>
      <c r="EI456" s="161" t="n"/>
      <c r="EJ456" s="161" t="n"/>
      <c r="EK456" s="161" t="n"/>
      <c r="EL456" s="161" t="n"/>
      <c r="EM456" s="161" t="n"/>
      <c r="EN456" s="161" t="n"/>
      <c r="EO456" s="161" t="n"/>
      <c r="EP456" s="161" t="n"/>
      <c r="EQ456" s="161" t="n"/>
      <c r="ER456" s="161" t="n"/>
      <c r="ES456" s="161" t="n"/>
      <c r="ET456" s="161" t="n"/>
      <c r="EU456" s="161" t="n"/>
      <c r="EV456" s="161" t="n"/>
      <c r="EW456" s="161" t="n"/>
      <c r="EX456" s="161" t="n"/>
      <c r="EY456" s="161" t="n"/>
      <c r="EZ456" s="161" t="n"/>
      <c r="FA456" s="161" t="n"/>
      <c r="FB456" s="161" t="n"/>
      <c r="FC456" s="161" t="n"/>
      <c r="FD456" s="161" t="n"/>
      <c r="FE456" s="161" t="n"/>
      <c r="FF456" s="161" t="n"/>
      <c r="FG456" s="161" t="n"/>
    </row>
    <row r="457">
      <c r="AL457" s="161">
        <f>+IF(ISERROR(PV(#REF!,#REF!,,#REF!)),0,(PV(#REF!,#REF!,,#REF!)))</f>
        <v/>
      </c>
      <c r="AM457" s="161">
        <f>+IF(ISERROR(PV(#REF!,#REF!,,#REF!)),0,(PV(#REF!,#REF!,,#REF!)))</f>
        <v/>
      </c>
      <c r="DW457" s="161" t="n"/>
      <c r="DX457" s="161" t="n"/>
      <c r="DY457" s="161" t="n"/>
      <c r="DZ457" s="161" t="n"/>
      <c r="EA457" s="161" t="n"/>
      <c r="EB457" s="161" t="n"/>
      <c r="EC457" s="161" t="n"/>
      <c r="ED457" s="161" t="n"/>
      <c r="EE457" s="161" t="n"/>
      <c r="EF457" s="161" t="n"/>
      <c r="EG457" s="161" t="n"/>
      <c r="EH457" s="161" t="n"/>
      <c r="EI457" s="161" t="n"/>
      <c r="EJ457" s="161" t="n"/>
      <c r="EK457" s="161" t="n"/>
      <c r="EL457" s="161" t="n"/>
      <c r="EM457" s="161" t="n"/>
      <c r="EN457" s="161" t="n"/>
      <c r="EO457" s="161" t="n"/>
      <c r="EP457" s="161" t="n"/>
      <c r="EQ457" s="161" t="n"/>
      <c r="ER457" s="161" t="n"/>
      <c r="ES457" s="161" t="n"/>
      <c r="ET457" s="161" t="n"/>
      <c r="EU457" s="161" t="n"/>
      <c r="EV457" s="161" t="n"/>
      <c r="EW457" s="161" t="n"/>
      <c r="EX457" s="161" t="n"/>
      <c r="EY457" s="161" t="n"/>
      <c r="EZ457" s="161" t="n"/>
      <c r="FA457" s="161" t="n"/>
      <c r="FB457" s="161" t="n"/>
      <c r="FC457" s="161" t="n"/>
      <c r="FD457" s="161" t="n"/>
      <c r="FE457" s="161" t="n"/>
      <c r="FF457" s="161" t="n"/>
      <c r="FG457" s="161" t="n"/>
    </row>
    <row r="458">
      <c r="AL458" s="161">
        <f>+IF(ISERROR(PV(#REF!,#REF!,,#REF!)),0,(PV(#REF!,#REF!,,#REF!)))</f>
        <v/>
      </c>
      <c r="AM458" s="161">
        <f>+IF(ISERROR(PV(#REF!,#REF!,,#REF!)),0,(PV(#REF!,#REF!,,#REF!)))</f>
        <v/>
      </c>
      <c r="DW458" s="161" t="n"/>
      <c r="DX458" s="161" t="n"/>
      <c r="DY458" s="161" t="n"/>
      <c r="DZ458" s="161" t="n"/>
      <c r="EA458" s="161" t="n"/>
      <c r="EB458" s="161" t="n"/>
      <c r="EC458" s="161" t="n"/>
      <c r="ED458" s="161" t="n"/>
      <c r="EE458" s="161" t="n"/>
      <c r="EF458" s="161" t="n"/>
      <c r="EG458" s="161" t="n"/>
      <c r="EH458" s="161" t="n"/>
      <c r="EI458" s="161" t="n"/>
      <c r="EJ458" s="161" t="n"/>
      <c r="EK458" s="161" t="n"/>
      <c r="EL458" s="161" t="n"/>
      <c r="EM458" s="161" t="n"/>
      <c r="EN458" s="161" t="n"/>
      <c r="EO458" s="161" t="n"/>
      <c r="EP458" s="161" t="n"/>
      <c r="EQ458" s="161" t="n"/>
      <c r="ER458" s="161" t="n"/>
      <c r="ES458" s="161" t="n"/>
      <c r="ET458" s="161" t="n"/>
      <c r="EU458" s="161" t="n"/>
      <c r="EV458" s="161" t="n"/>
      <c r="EW458" s="161" t="n"/>
      <c r="EX458" s="161" t="n"/>
      <c r="EY458" s="161" t="n"/>
      <c r="EZ458" s="161" t="n"/>
      <c r="FA458" s="161" t="n"/>
      <c r="FB458" s="161" t="n"/>
      <c r="FC458" s="161" t="n"/>
      <c r="FD458" s="161" t="n"/>
      <c r="FE458" s="161" t="n"/>
      <c r="FF458" s="161" t="n"/>
      <c r="FG458" s="161" t="n"/>
    </row>
    <row r="459">
      <c r="AL459" s="161">
        <f>+IF(ISERROR(PV(#REF!,#REF!,,#REF!)),0,(PV(#REF!,#REF!,,#REF!)))</f>
        <v/>
      </c>
      <c r="AM459" s="161">
        <f>+IF(ISERROR(PV(#REF!,#REF!,,#REF!)),0,(PV(#REF!,#REF!,,#REF!)))</f>
        <v/>
      </c>
      <c r="DW459" s="161" t="n"/>
      <c r="DX459" s="161" t="n"/>
      <c r="DY459" s="161" t="n"/>
      <c r="DZ459" s="161" t="n"/>
      <c r="EA459" s="161" t="n"/>
      <c r="EB459" s="161" t="n"/>
      <c r="EC459" s="161" t="n"/>
      <c r="ED459" s="161" t="n"/>
      <c r="EE459" s="161" t="n"/>
      <c r="EF459" s="161" t="n"/>
      <c r="EG459" s="161" t="n"/>
      <c r="EH459" s="161" t="n"/>
      <c r="EI459" s="161" t="n"/>
      <c r="EJ459" s="161" t="n"/>
      <c r="EK459" s="161" t="n"/>
      <c r="EL459" s="161" t="n"/>
      <c r="EM459" s="161" t="n"/>
      <c r="EN459" s="161" t="n"/>
      <c r="EO459" s="161" t="n"/>
      <c r="EP459" s="161" t="n"/>
      <c r="EQ459" s="161" t="n"/>
      <c r="ER459" s="161" t="n"/>
      <c r="ES459" s="161" t="n"/>
      <c r="ET459" s="161" t="n"/>
      <c r="EU459" s="161" t="n"/>
      <c r="EV459" s="161" t="n"/>
      <c r="EW459" s="161" t="n"/>
      <c r="EX459" s="161" t="n"/>
      <c r="EY459" s="161" t="n"/>
      <c r="EZ459" s="161" t="n"/>
      <c r="FA459" s="161" t="n"/>
      <c r="FB459" s="161" t="n"/>
      <c r="FC459" s="161" t="n"/>
      <c r="FD459" s="161" t="n"/>
      <c r="FE459" s="161" t="n"/>
      <c r="FF459" s="161" t="n"/>
      <c r="FG459" s="161" t="n"/>
    </row>
    <row r="460">
      <c r="AL460" s="161">
        <f>+IF(ISERROR(PV(#REF!,#REF!,,#REF!)),0,(PV(#REF!,#REF!,,#REF!)))</f>
        <v/>
      </c>
      <c r="AM460" s="161">
        <f>+IF(ISERROR(PV(#REF!,#REF!,,#REF!)),0,(PV(#REF!,#REF!,,#REF!)))</f>
        <v/>
      </c>
      <c r="DW460" s="161" t="n"/>
      <c r="DX460" s="161" t="n"/>
      <c r="DY460" s="161" t="n"/>
      <c r="DZ460" s="161" t="n"/>
      <c r="EA460" s="161" t="n"/>
      <c r="EB460" s="161" t="n"/>
      <c r="EC460" s="161" t="n"/>
      <c r="ED460" s="161" t="n"/>
      <c r="EE460" s="161" t="n"/>
      <c r="EF460" s="161" t="n"/>
      <c r="EG460" s="161" t="n"/>
      <c r="EH460" s="161" t="n"/>
      <c r="EI460" s="161" t="n"/>
      <c r="EJ460" s="161" t="n"/>
      <c r="EK460" s="161" t="n"/>
      <c r="EL460" s="161" t="n"/>
      <c r="EM460" s="161" t="n"/>
      <c r="EN460" s="161" t="n"/>
      <c r="EO460" s="161" t="n"/>
      <c r="EP460" s="161" t="n"/>
      <c r="EQ460" s="161" t="n"/>
      <c r="ER460" s="161" t="n"/>
      <c r="ES460" s="161" t="n"/>
      <c r="ET460" s="161" t="n"/>
      <c r="EU460" s="161" t="n"/>
      <c r="EV460" s="161" t="n"/>
      <c r="EW460" s="161" t="n"/>
      <c r="EX460" s="161" t="n"/>
      <c r="EY460" s="161" t="n"/>
      <c r="EZ460" s="161" t="n"/>
      <c r="FA460" s="161" t="n"/>
      <c r="FB460" s="161" t="n"/>
      <c r="FC460" s="161" t="n"/>
      <c r="FD460" s="161" t="n"/>
      <c r="FE460" s="161" t="n"/>
      <c r="FF460" s="161" t="n"/>
      <c r="FG460" s="161" t="n"/>
    </row>
    <row r="461">
      <c r="AL461" s="161">
        <f>+IF(ISERROR(PV(#REF!,#REF!,,#REF!)),0,(PV(#REF!,#REF!,,#REF!)))</f>
        <v/>
      </c>
      <c r="AM461" s="161">
        <f>+IF(ISERROR(PV(#REF!,#REF!,,#REF!)),0,(PV(#REF!,#REF!,,#REF!)))</f>
        <v/>
      </c>
    </row>
    <row r="462">
      <c r="AL462" s="161">
        <f>+IF(ISERROR(PV(#REF!,#REF!,,#REF!)),0,(PV(#REF!,#REF!,,#REF!)))</f>
        <v/>
      </c>
      <c r="AM462" s="161">
        <f>+IF(ISERROR(PV(#REF!,#REF!,,#REF!)),0,(PV(#REF!,#REF!,,#REF!)))</f>
        <v/>
      </c>
    </row>
    <row r="463">
      <c r="AL463" s="161">
        <f>+IF(ISERROR(PV(#REF!,#REF!,,#REF!)),0,(PV(#REF!,#REF!,,#REF!)))</f>
        <v/>
      </c>
      <c r="AM463" s="161">
        <f>+IF(ISERROR(PV(#REF!,#REF!,,#REF!)),0,(PV(#REF!,#REF!,,#REF!)))</f>
        <v/>
      </c>
    </row>
    <row r="464">
      <c r="AL464" s="161">
        <f>+IF(ISERROR(PV(#REF!,#REF!,,#REF!)),0,(PV(#REF!,#REF!,,#REF!)))</f>
        <v/>
      </c>
      <c r="AM464" s="161">
        <f>+IF(ISERROR(PV(#REF!,#REF!,,#REF!)),0,(PV(#REF!,#REF!,,#REF!)))</f>
        <v/>
      </c>
    </row>
    <row r="465">
      <c r="AL465" s="161">
        <f>+IF(ISERROR(PV(#REF!,#REF!,,#REF!)),0,(PV(#REF!,#REF!,,#REF!)))</f>
        <v/>
      </c>
      <c r="AM465" s="161">
        <f>+IF(ISERROR(PV(#REF!,#REF!,,#REF!)),0,(PV(#REF!,#REF!,,#REF!)))</f>
        <v/>
      </c>
    </row>
    <row r="466">
      <c r="AL466" s="161">
        <f>+IF(ISERROR(PV(#REF!,#REF!,,#REF!)),0,(PV(#REF!,#REF!,,#REF!)))</f>
        <v/>
      </c>
      <c r="AM466" s="161">
        <f>+IF(ISERROR(PV(#REF!,#REF!,,#REF!)),0,(PV(#REF!,#REF!,,#REF!)))</f>
        <v/>
      </c>
    </row>
    <row r="467">
      <c r="AL467" s="161">
        <f>+IF(ISERROR(PV(#REF!,#REF!,,#REF!)),0,(PV(#REF!,#REF!,,#REF!)))</f>
        <v/>
      </c>
      <c r="AM467" s="161">
        <f>+IF(ISERROR(PV(#REF!,#REF!,,#REF!)),0,(PV(#REF!,#REF!,,#REF!)))</f>
        <v/>
      </c>
    </row>
    <row r="468">
      <c r="AL468" s="161">
        <f>+IF(ISERROR(PV(#REF!,#REF!,,#REF!)),0,(PV(#REF!,#REF!,,#REF!)))</f>
        <v/>
      </c>
      <c r="AM468" s="161">
        <f>+IF(ISERROR(PV(#REF!,#REF!,,#REF!)),0,(PV(#REF!,#REF!,,#REF!)))</f>
        <v/>
      </c>
    </row>
    <row r="469">
      <c r="AL469" s="161">
        <f>+IF(ISERROR(PV(#REF!,#REF!,,#REF!)),0,(PV(#REF!,#REF!,,#REF!)))</f>
        <v/>
      </c>
      <c r="AM469" s="161">
        <f>+IF(ISERROR(PV(#REF!,#REF!,,#REF!)),0,(PV(#REF!,#REF!,,#REF!)))</f>
        <v/>
      </c>
    </row>
    <row r="470">
      <c r="AL470" s="161">
        <f>+IF(ISERROR(PV(#REF!,#REF!,,#REF!)),0,(PV(#REF!,#REF!,,#REF!)))</f>
        <v/>
      </c>
      <c r="AM470" s="161">
        <f>+IF(ISERROR(PV(#REF!,#REF!,,#REF!)),0,(PV(#REF!,#REF!,,#REF!)))</f>
        <v/>
      </c>
    </row>
    <row r="471">
      <c r="AL471" s="161">
        <f>+IF(ISERROR(PV(#REF!,#REF!,,#REF!)),0,(PV(#REF!,#REF!,,#REF!)))</f>
        <v/>
      </c>
      <c r="AM471" s="161">
        <f>+IF(ISERROR(PV(#REF!,#REF!,,#REF!)),0,(PV(#REF!,#REF!,,#REF!)))</f>
        <v/>
      </c>
    </row>
    <row r="472">
      <c r="AL472" s="161">
        <f>+IF(ISERROR(PV(#REF!,#REF!,,#REF!)),0,(PV(#REF!,#REF!,,#REF!)))</f>
        <v/>
      </c>
      <c r="AM472" s="161">
        <f>+IF(ISERROR(PV(#REF!,#REF!,,#REF!)),0,(PV(#REF!,#REF!,,#REF!)))</f>
        <v/>
      </c>
    </row>
    <row r="473">
      <c r="AL473" s="161">
        <f>+IF(ISERROR(PV(#REF!,#REF!,,#REF!)),0,(PV(#REF!,#REF!,,#REF!)))</f>
        <v/>
      </c>
      <c r="AM473" s="161">
        <f>+IF(ISERROR(PV(#REF!,#REF!,,#REF!)),0,(PV(#REF!,#REF!,,#REF!)))</f>
        <v/>
      </c>
    </row>
    <row r="474">
      <c r="AL474" s="161">
        <f>+IF(ISERROR(PV(#REF!,#REF!,,#REF!)),0,(PV(#REF!,#REF!,,#REF!)))</f>
        <v/>
      </c>
      <c r="AM474" s="161">
        <f>+IF(ISERROR(PV(#REF!,#REF!,,#REF!)),0,(PV(#REF!,#REF!,,#REF!)))</f>
        <v/>
      </c>
    </row>
    <row r="475">
      <c r="AL475" s="161">
        <f>+IF(ISERROR(PV(#REF!,#REF!,,#REF!)),0,(PV(#REF!,#REF!,,#REF!)))</f>
        <v/>
      </c>
      <c r="AM475" s="161">
        <f>+IF(ISERROR(PV(#REF!,#REF!,,#REF!)),0,(PV(#REF!,#REF!,,#REF!)))</f>
        <v/>
      </c>
    </row>
    <row r="476">
      <c r="AL476" s="161">
        <f>+IF(ISERROR(PV(#REF!,#REF!,,#REF!)),0,(PV(#REF!,#REF!,,#REF!)))</f>
        <v/>
      </c>
      <c r="AM476" s="161">
        <f>+IF(ISERROR(PV(#REF!,#REF!,,#REF!)),0,(PV(#REF!,#REF!,,#REF!)))</f>
        <v/>
      </c>
    </row>
    <row r="477">
      <c r="AL477" s="161">
        <f>+IF(ISERROR(PV(#REF!,#REF!,,#REF!)),0,(PV(#REF!,#REF!,,#REF!)))</f>
        <v/>
      </c>
      <c r="AM477" s="161">
        <f>+IF(ISERROR(PV(#REF!,#REF!,,#REF!)),0,(PV(#REF!,#REF!,,#REF!)))</f>
        <v/>
      </c>
    </row>
    <row r="478">
      <c r="AL478" s="161">
        <f>+IF(ISERROR(PV(#REF!,#REF!,,#REF!)),0,(PV(#REF!,#REF!,,#REF!)))</f>
        <v/>
      </c>
      <c r="AM478" s="161">
        <f>+IF(ISERROR(PV(#REF!,#REF!,,#REF!)),0,(PV(#REF!,#REF!,,#REF!)))</f>
        <v/>
      </c>
    </row>
    <row r="479">
      <c r="AL479" s="161">
        <f>+IF(ISERROR(PV(#REF!,#REF!,,#REF!)),0,(PV(#REF!,#REF!,,#REF!)))</f>
        <v/>
      </c>
      <c r="AM479" s="161">
        <f>+IF(ISERROR(PV(#REF!,#REF!,,#REF!)),0,(PV(#REF!,#REF!,,#REF!)))</f>
        <v/>
      </c>
    </row>
    <row r="480">
      <c r="AL480" s="161">
        <f>+IF(ISERROR(PV(#REF!,#REF!,,#REF!)),0,(PV(#REF!,#REF!,,#REF!)))</f>
        <v/>
      </c>
      <c r="AM480" s="161">
        <f>+IF(ISERROR(PV(#REF!,#REF!,,#REF!)),0,(PV(#REF!,#REF!,,#REF!)))</f>
        <v/>
      </c>
    </row>
    <row r="481">
      <c r="AL481" s="161">
        <f>+IF(ISERROR(PV(#REF!,#REF!,,#REF!)),0,(PV(#REF!,#REF!,,#REF!)))</f>
        <v/>
      </c>
      <c r="AM481" s="161">
        <f>+IF(ISERROR(PV(#REF!,#REF!,,#REF!)),0,(PV(#REF!,#REF!,,#REF!)))</f>
        <v/>
      </c>
    </row>
    <row r="482">
      <c r="AL482" s="161">
        <f>+IF(ISERROR(PV(#REF!,#REF!,,#REF!)),0,(PV(#REF!,#REF!,,#REF!)))</f>
        <v/>
      </c>
      <c r="AM482" s="161">
        <f>+IF(ISERROR(PV(#REF!,#REF!,,#REF!)),0,(PV(#REF!,#REF!,,#REF!)))</f>
        <v/>
      </c>
    </row>
    <row r="483">
      <c r="AL483" s="161">
        <f>+IF(ISERROR(PV(#REF!,#REF!,,#REF!)),0,(PV(#REF!,#REF!,,#REF!)))</f>
        <v/>
      </c>
      <c r="AM483" s="161">
        <f>+IF(ISERROR(PV(#REF!,#REF!,,#REF!)),0,(PV(#REF!,#REF!,,#REF!)))</f>
        <v/>
      </c>
    </row>
    <row r="484">
      <c r="AL484" s="161">
        <f>+IF(ISERROR(PV(#REF!,#REF!,,#REF!)),0,(PV(#REF!,#REF!,,#REF!)))</f>
        <v/>
      </c>
      <c r="AM484" s="161">
        <f>+IF(ISERROR(PV(#REF!,#REF!,,#REF!)),0,(PV(#REF!,#REF!,,#REF!)))</f>
        <v/>
      </c>
    </row>
    <row r="485">
      <c r="AL485" s="161">
        <f>+IF(ISERROR(PV(#REF!,#REF!,,#REF!)),0,(PV(#REF!,#REF!,,#REF!)))</f>
        <v/>
      </c>
      <c r="AM485" s="161">
        <f>+IF(ISERROR(PV(#REF!,#REF!,,#REF!)),0,(PV(#REF!,#REF!,,#REF!)))</f>
        <v/>
      </c>
    </row>
    <row r="486">
      <c r="AL486" s="161">
        <f>+IF(ISERROR(PV(#REF!,#REF!,,#REF!)),0,(PV(#REF!,#REF!,,#REF!)))</f>
        <v/>
      </c>
      <c r="AM486" s="161">
        <f>+IF(ISERROR(PV(#REF!,#REF!,,#REF!)),0,(PV(#REF!,#REF!,,#REF!)))</f>
        <v/>
      </c>
    </row>
    <row r="487">
      <c r="AL487" s="161">
        <f>+IF(ISERROR(PV(#REF!,#REF!,,#REF!)),0,(PV(#REF!,#REF!,,#REF!)))</f>
        <v/>
      </c>
      <c r="AM487" s="161">
        <f>+IF(ISERROR(PV(#REF!,#REF!,,#REF!)),0,(PV(#REF!,#REF!,,#REF!)))</f>
        <v/>
      </c>
    </row>
    <row r="488">
      <c r="AL488" s="161">
        <f>+IF(ISERROR(PV(#REF!,#REF!,,#REF!)),0,(PV(#REF!,#REF!,,#REF!)))</f>
        <v/>
      </c>
      <c r="AM488" s="161">
        <f>+IF(ISERROR(PV(#REF!,#REF!,,#REF!)),0,(PV(#REF!,#REF!,,#REF!)))</f>
        <v/>
      </c>
    </row>
    <row r="489">
      <c r="AL489" s="161">
        <f>+IF(ISERROR(PV(#REF!,#REF!,,#REF!)),0,(PV(#REF!,#REF!,,#REF!)))</f>
        <v/>
      </c>
      <c r="AM489" s="161">
        <f>+IF(ISERROR(PV(#REF!,#REF!,,#REF!)),0,(PV(#REF!,#REF!,,#REF!)))</f>
        <v/>
      </c>
    </row>
    <row r="490">
      <c r="AL490" s="161">
        <f>+IF(ISERROR(PV(#REF!,#REF!,,#REF!)),0,(PV(#REF!,#REF!,,#REF!)))</f>
        <v/>
      </c>
      <c r="AM490" s="161">
        <f>+IF(ISERROR(PV(#REF!,#REF!,,#REF!)),0,(PV(#REF!,#REF!,,#REF!)))</f>
        <v/>
      </c>
    </row>
    <row r="491">
      <c r="AL491" s="161">
        <f>+IF(ISERROR(PV(#REF!,#REF!,,#REF!)),0,(PV(#REF!,#REF!,,#REF!)))</f>
        <v/>
      </c>
      <c r="AM491" s="161">
        <f>+IF(ISERROR(PV(#REF!,#REF!,,#REF!)),0,(PV(#REF!,#REF!,,#REF!)))</f>
        <v/>
      </c>
    </row>
    <row r="492">
      <c r="AL492" s="161">
        <f>+IF(ISERROR(PV(#REF!,#REF!,,#REF!)),0,(PV(#REF!,#REF!,,#REF!)))</f>
        <v/>
      </c>
      <c r="AM492" s="161">
        <f>+IF(ISERROR(PV(#REF!,#REF!,,#REF!)),0,(PV(#REF!,#REF!,,#REF!)))</f>
        <v/>
      </c>
    </row>
    <row r="493">
      <c r="AL493" s="161">
        <f>+IF(ISERROR(PV(#REF!,#REF!,,#REF!)),0,(PV(#REF!,#REF!,,#REF!)))</f>
        <v/>
      </c>
      <c r="AM493" s="161">
        <f>+IF(ISERROR(PV(#REF!,#REF!,,#REF!)),0,(PV(#REF!,#REF!,,#REF!)))</f>
        <v/>
      </c>
    </row>
    <row r="494">
      <c r="AL494" s="161">
        <f>+IF(ISERROR(PV(#REF!,#REF!,,#REF!)),0,(PV(#REF!,#REF!,,#REF!)))</f>
        <v/>
      </c>
      <c r="AM494" s="161">
        <f>+IF(ISERROR(PV(#REF!,#REF!,,#REF!)),0,(PV(#REF!,#REF!,,#REF!)))</f>
        <v/>
      </c>
    </row>
    <row r="495">
      <c r="AL495" s="161">
        <f>+IF(ISERROR(PV(#REF!,#REF!,,#REF!)),0,(PV(#REF!,#REF!,,#REF!)))</f>
        <v/>
      </c>
      <c r="AM495" s="161">
        <f>+IF(ISERROR(PV(#REF!,#REF!,,#REF!)),0,(PV(#REF!,#REF!,,#REF!)))</f>
        <v/>
      </c>
    </row>
    <row r="496">
      <c r="AL496" s="161">
        <f>+IF(ISERROR(PV(#REF!,#REF!,,#REF!)),0,(PV(#REF!,#REF!,,#REF!)))</f>
        <v/>
      </c>
      <c r="AM496" s="161">
        <f>+IF(ISERROR(PV(#REF!,#REF!,,#REF!)),0,(PV(#REF!,#REF!,,#REF!)))</f>
        <v/>
      </c>
    </row>
    <row r="497">
      <c r="AL497" s="161">
        <f>+IF(ISERROR(PV(#REF!,#REF!,,#REF!)),0,(PV(#REF!,#REF!,,#REF!)))</f>
        <v/>
      </c>
      <c r="AM497" s="161">
        <f>+IF(ISERROR(PV(#REF!,#REF!,,#REF!)),0,(PV(#REF!,#REF!,,#REF!)))</f>
        <v/>
      </c>
    </row>
    <row r="498">
      <c r="AL498" s="161">
        <f>+IF(ISERROR(PV(#REF!,#REF!,,#REF!)),0,(PV(#REF!,#REF!,,#REF!)))</f>
        <v/>
      </c>
      <c r="AM498" s="161">
        <f>+IF(ISERROR(PV(#REF!,#REF!,,#REF!)),0,(PV(#REF!,#REF!,,#REF!)))</f>
        <v/>
      </c>
    </row>
    <row r="499">
      <c r="AL499" s="161">
        <f>+IF(ISERROR(PV(#REF!,#REF!,,#REF!)),0,(PV(#REF!,#REF!,,#REF!)))</f>
        <v/>
      </c>
      <c r="AM499" s="161">
        <f>+IF(ISERROR(PV(#REF!,#REF!,,#REF!)),0,(PV(#REF!,#REF!,,#REF!)))</f>
        <v/>
      </c>
    </row>
    <row r="500">
      <c r="AL500" s="161">
        <f>+IF(ISERROR(PV(#REF!,#REF!,,#REF!)),0,(PV(#REF!,#REF!,,#REF!)))</f>
        <v/>
      </c>
      <c r="AM500" s="161">
        <f>+IF(ISERROR(PV(#REF!,#REF!,,#REF!)),0,(PV(#REF!,#REF!,,#REF!)))</f>
        <v/>
      </c>
    </row>
    <row r="501">
      <c r="AL501" s="161">
        <f>+IF(ISERROR(PV(#REF!,#REF!,,#REF!)),0,(PV(#REF!,#REF!,,#REF!)))</f>
        <v/>
      </c>
      <c r="AM501" s="161">
        <f>+IF(ISERROR(PV(#REF!,#REF!,,#REF!)),0,(PV(#REF!,#REF!,,#REF!)))</f>
        <v/>
      </c>
    </row>
    <row r="502">
      <c r="AL502" s="161">
        <f>+IF(ISERROR(PV(#REF!,#REF!,,#REF!)),0,(PV(#REF!,#REF!,,#REF!)))</f>
        <v/>
      </c>
      <c r="AM502" s="161">
        <f>+IF(ISERROR(PV(#REF!,#REF!,,#REF!)),0,(PV(#REF!,#REF!,,#REF!)))</f>
        <v/>
      </c>
    </row>
    <row r="503">
      <c r="AL503" s="161">
        <f>+IF(ISERROR(PV(#REF!,#REF!,,#REF!)),0,(PV(#REF!,#REF!,,#REF!)))</f>
        <v/>
      </c>
      <c r="AM503" s="161">
        <f>+IF(ISERROR(PV(#REF!,#REF!,,#REF!)),0,(PV(#REF!,#REF!,,#REF!)))</f>
        <v/>
      </c>
    </row>
    <row r="504">
      <c r="AL504" s="161">
        <f>+IF(ISERROR(PV(#REF!,#REF!,,#REF!)),0,(PV(#REF!,#REF!,,#REF!)))</f>
        <v/>
      </c>
      <c r="AM504" s="161">
        <f>+IF(ISERROR(PV(#REF!,#REF!,,#REF!)),0,(PV(#REF!,#REF!,,#REF!)))</f>
        <v/>
      </c>
    </row>
    <row r="505">
      <c r="AL505" s="161">
        <f>+IF(ISERROR(PV(#REF!,#REF!,,#REF!)),0,(PV(#REF!,#REF!,,#REF!)))</f>
        <v/>
      </c>
      <c r="AM505" s="161">
        <f>+IF(ISERROR(PV(#REF!,#REF!,,#REF!)),0,(PV(#REF!,#REF!,,#REF!)))</f>
        <v/>
      </c>
    </row>
    <row r="506">
      <c r="AL506" s="161">
        <f>+IF(ISERROR(PV(#REF!,#REF!,,#REF!)),0,(PV(#REF!,#REF!,,#REF!)))</f>
        <v/>
      </c>
      <c r="AM506" s="161">
        <f>+IF(ISERROR(PV(#REF!,#REF!,,#REF!)),0,(PV(#REF!,#REF!,,#REF!)))</f>
        <v/>
      </c>
    </row>
    <row r="507">
      <c r="AL507" s="161">
        <f>+IF(ISERROR(PV(#REF!,#REF!,,#REF!)),0,(PV(#REF!,#REF!,,#REF!)))</f>
        <v/>
      </c>
      <c r="AM507" s="161">
        <f>+IF(ISERROR(PV(#REF!,#REF!,,#REF!)),0,(PV(#REF!,#REF!,,#REF!)))</f>
        <v/>
      </c>
    </row>
    <row r="508">
      <c r="AL508" s="161">
        <f>+IF(ISERROR(PV(#REF!,#REF!,,#REF!)),0,(PV(#REF!,#REF!,,#REF!)))</f>
        <v/>
      </c>
      <c r="AM508" s="161">
        <f>+IF(ISERROR(PV(#REF!,#REF!,,#REF!)),0,(PV(#REF!,#REF!,,#REF!)))</f>
        <v/>
      </c>
    </row>
    <row r="509">
      <c r="AL509" s="161">
        <f>+IF(ISERROR(PV(#REF!,#REF!,,#REF!)),0,(PV(#REF!,#REF!,,#REF!)))</f>
        <v/>
      </c>
      <c r="AM509" s="161">
        <f>+IF(ISERROR(PV(#REF!,#REF!,,#REF!)),0,(PV(#REF!,#REF!,,#REF!)))</f>
        <v/>
      </c>
    </row>
    <row r="510">
      <c r="AL510" s="161">
        <f>+IF(ISERROR(PV(#REF!,#REF!,,#REF!)),0,(PV(#REF!,#REF!,,#REF!)))</f>
        <v/>
      </c>
      <c r="AM510" s="161">
        <f>+IF(ISERROR(PV(#REF!,#REF!,,#REF!)),0,(PV(#REF!,#REF!,,#REF!)))</f>
        <v/>
      </c>
    </row>
    <row r="511">
      <c r="AL511" s="161">
        <f>+IF(ISERROR(PV(#REF!,#REF!,,#REF!)),0,(PV(#REF!,#REF!,,#REF!)))</f>
        <v/>
      </c>
      <c r="AM511" s="161">
        <f>+IF(ISERROR(PV(#REF!,#REF!,,#REF!)),0,(PV(#REF!,#REF!,,#REF!)))</f>
        <v/>
      </c>
    </row>
    <row r="512">
      <c r="AL512" s="161">
        <f>+IF(ISERROR(PV(#REF!,#REF!,,#REF!)),0,(PV(#REF!,#REF!,,#REF!)))</f>
        <v/>
      </c>
      <c r="AM512" s="161">
        <f>+IF(ISERROR(PV(#REF!,#REF!,,#REF!)),0,(PV(#REF!,#REF!,,#REF!)))</f>
        <v/>
      </c>
    </row>
    <row r="513">
      <c r="AL513" s="161">
        <f>+IF(ISERROR(PV(#REF!,#REF!,,#REF!)),0,(PV(#REF!,#REF!,,#REF!)))</f>
        <v/>
      </c>
      <c r="AM513" s="161">
        <f>+IF(ISERROR(PV(#REF!,#REF!,,#REF!)),0,(PV(#REF!,#REF!,,#REF!)))</f>
        <v/>
      </c>
    </row>
    <row r="514">
      <c r="AL514" s="161">
        <f>+IF(ISERROR(PV(#REF!,#REF!,,#REF!)),0,(PV(#REF!,#REF!,,#REF!)))</f>
        <v/>
      </c>
      <c r="AM514" s="161">
        <f>+IF(ISERROR(PV(#REF!,#REF!,,#REF!)),0,(PV(#REF!,#REF!,,#REF!)))</f>
        <v/>
      </c>
    </row>
    <row r="515">
      <c r="AL515" s="161">
        <f>+IF(ISERROR(PV(#REF!,#REF!,,#REF!)),0,(PV(#REF!,#REF!,,#REF!)))</f>
        <v/>
      </c>
      <c r="AM515" s="161">
        <f>+IF(ISERROR(PV(#REF!,#REF!,,#REF!)),0,(PV(#REF!,#REF!,,#REF!)))</f>
        <v/>
      </c>
    </row>
    <row r="516">
      <c r="AL516" s="161">
        <f>+IF(ISERROR(PV(#REF!,#REF!,,#REF!)),0,(PV(#REF!,#REF!,,#REF!)))</f>
        <v/>
      </c>
      <c r="AM516" s="161">
        <f>+IF(ISERROR(PV(#REF!,#REF!,,#REF!)),0,(PV(#REF!,#REF!,,#REF!)))</f>
        <v/>
      </c>
    </row>
    <row r="517">
      <c r="AL517" s="161">
        <f>+IF(ISERROR(PV(#REF!,#REF!,,#REF!)),0,(PV(#REF!,#REF!,,#REF!)))</f>
        <v/>
      </c>
      <c r="AM517" s="161">
        <f>+IF(ISERROR(PV(#REF!,#REF!,,#REF!)),0,(PV(#REF!,#REF!,,#REF!)))</f>
        <v/>
      </c>
    </row>
    <row r="518">
      <c r="AL518" s="161">
        <f>+IF(ISERROR(PV(#REF!,#REF!,,#REF!)),0,(PV(#REF!,#REF!,,#REF!)))</f>
        <v/>
      </c>
      <c r="AM518" s="161">
        <f>+IF(ISERROR(PV(#REF!,#REF!,,#REF!)),0,(PV(#REF!,#REF!,,#REF!)))</f>
        <v/>
      </c>
    </row>
    <row r="519">
      <c r="AL519" s="161">
        <f>+IF(ISERROR(PV(#REF!,#REF!,,#REF!)),0,(PV(#REF!,#REF!,,#REF!)))</f>
        <v/>
      </c>
      <c r="AM519" s="161">
        <f>+IF(ISERROR(PV(#REF!,#REF!,,#REF!)),0,(PV(#REF!,#REF!,,#REF!)))</f>
        <v/>
      </c>
    </row>
    <row r="520">
      <c r="AL520" s="161">
        <f>+IF(ISERROR(PV(#REF!,#REF!,,#REF!)),0,(PV(#REF!,#REF!,,#REF!)))</f>
        <v/>
      </c>
      <c r="AM520" s="161">
        <f>+IF(ISERROR(PV(#REF!,#REF!,,#REF!)),0,(PV(#REF!,#REF!,,#REF!)))</f>
        <v/>
      </c>
    </row>
    <row r="521">
      <c r="AL521" s="161">
        <f>+IF(ISERROR(PV(#REF!,#REF!,,#REF!)),0,(PV(#REF!,#REF!,,#REF!)))</f>
        <v/>
      </c>
      <c r="AM521" s="161">
        <f>+IF(ISERROR(PV(#REF!,#REF!,,#REF!)),0,(PV(#REF!,#REF!,,#REF!)))</f>
        <v/>
      </c>
    </row>
    <row r="522">
      <c r="AL522" s="161">
        <f>+IF(ISERROR(PV(#REF!,#REF!,,#REF!)),0,(PV(#REF!,#REF!,,#REF!)))</f>
        <v/>
      </c>
      <c r="AM522" s="161">
        <f>+IF(ISERROR(PV(#REF!,#REF!,,#REF!)),0,(PV(#REF!,#REF!,,#REF!)))</f>
        <v/>
      </c>
    </row>
    <row r="523">
      <c r="AL523" s="161">
        <f>+IF(ISERROR(PV(#REF!,#REF!,,#REF!)),0,(PV(#REF!,#REF!,,#REF!)))</f>
        <v/>
      </c>
      <c r="AM523" s="161">
        <f>+IF(ISERROR(PV(#REF!,#REF!,,#REF!)),0,(PV(#REF!,#REF!,,#REF!)))</f>
        <v/>
      </c>
    </row>
    <row r="524">
      <c r="AL524" s="161">
        <f>+IF(ISERROR(PV(#REF!,#REF!,,#REF!)),0,(PV(#REF!,#REF!,,#REF!)))</f>
        <v/>
      </c>
      <c r="AM524" s="161">
        <f>+IF(ISERROR(PV(#REF!,#REF!,,#REF!)),0,(PV(#REF!,#REF!,,#REF!)))</f>
        <v/>
      </c>
    </row>
    <row r="525">
      <c r="AL525" s="161">
        <f>+IF(ISERROR(PV(#REF!,#REF!,,#REF!)),0,(PV(#REF!,#REF!,,#REF!)))</f>
        <v/>
      </c>
      <c r="AM525" s="161">
        <f>+IF(ISERROR(PV(#REF!,#REF!,,#REF!)),0,(PV(#REF!,#REF!,,#REF!)))</f>
        <v/>
      </c>
    </row>
    <row r="526">
      <c r="AL526" s="161">
        <f>+IF(ISERROR(PV(#REF!,#REF!,,#REF!)),0,(PV(#REF!,#REF!,,#REF!)))</f>
        <v/>
      </c>
      <c r="AM526" s="161">
        <f>+IF(ISERROR(PV(#REF!,#REF!,,#REF!)),0,(PV(#REF!,#REF!,,#REF!)))</f>
        <v/>
      </c>
    </row>
    <row r="527">
      <c r="AL527" s="161">
        <f>+IF(ISERROR(PV(#REF!,#REF!,,#REF!)),0,(PV(#REF!,#REF!,,#REF!)))</f>
        <v/>
      </c>
      <c r="AM527" s="161">
        <f>+IF(ISERROR(PV(#REF!,#REF!,,#REF!)),0,(PV(#REF!,#REF!,,#REF!)))</f>
        <v/>
      </c>
    </row>
    <row r="528">
      <c r="AL528" s="161">
        <f>+IF(ISERROR(PV(#REF!,#REF!,,#REF!)),0,(PV(#REF!,#REF!,,#REF!)))</f>
        <v/>
      </c>
      <c r="AM528" s="161">
        <f>+IF(ISERROR(PV(#REF!,#REF!,,#REF!)),0,(PV(#REF!,#REF!,,#REF!)))</f>
        <v/>
      </c>
    </row>
    <row r="529">
      <c r="AL529" s="161">
        <f>+IF(ISERROR(PV(#REF!,#REF!,,#REF!)),0,(PV(#REF!,#REF!,,#REF!)))</f>
        <v/>
      </c>
      <c r="AM529" s="161">
        <f>+IF(ISERROR(PV(#REF!,#REF!,,#REF!)),0,(PV(#REF!,#REF!,,#REF!)))</f>
        <v/>
      </c>
    </row>
    <row r="530">
      <c r="AL530" s="161">
        <f>+IF(ISERROR(PV(#REF!,#REF!,,#REF!)),0,(PV(#REF!,#REF!,,#REF!)))</f>
        <v/>
      </c>
      <c r="AM530" s="161">
        <f>+IF(ISERROR(PV(#REF!,#REF!,,#REF!)),0,(PV(#REF!,#REF!,,#REF!)))</f>
        <v/>
      </c>
    </row>
    <row r="531">
      <c r="AL531" s="161">
        <f>+IF(ISERROR(PV(#REF!,#REF!,,#REF!)),0,(PV(#REF!,#REF!,,#REF!)))</f>
        <v/>
      </c>
      <c r="AM531" s="161">
        <f>+IF(ISERROR(PV(#REF!,#REF!,,#REF!)),0,(PV(#REF!,#REF!,,#REF!)))</f>
        <v/>
      </c>
    </row>
    <row r="532">
      <c r="AL532" s="161">
        <f>+IF(ISERROR(PV(#REF!,#REF!,,#REF!)),0,(PV(#REF!,#REF!,,#REF!)))</f>
        <v/>
      </c>
      <c r="AM532" s="161">
        <f>+IF(ISERROR(PV(#REF!,#REF!,,#REF!)),0,(PV(#REF!,#REF!,,#REF!)))</f>
        <v/>
      </c>
    </row>
    <row r="533">
      <c r="AL533" s="161">
        <f>+IF(ISERROR(PV(#REF!,#REF!,,#REF!)),0,(PV(#REF!,#REF!,,#REF!)))</f>
        <v/>
      </c>
      <c r="AM533" s="161">
        <f>+IF(ISERROR(PV(#REF!,#REF!,,#REF!)),0,(PV(#REF!,#REF!,,#REF!)))</f>
        <v/>
      </c>
    </row>
    <row r="534">
      <c r="AL534" s="161">
        <f>+IF(ISERROR(PV(#REF!,#REF!,,#REF!)),0,(PV(#REF!,#REF!,,#REF!)))</f>
        <v/>
      </c>
      <c r="AM534" s="161">
        <f>+IF(ISERROR(PV(#REF!,#REF!,,#REF!)),0,(PV(#REF!,#REF!,,#REF!)))</f>
        <v/>
      </c>
    </row>
    <row r="535">
      <c r="AL535" s="161">
        <f>+IF(ISERROR(PV(#REF!,#REF!,,#REF!)),0,(PV(#REF!,#REF!,,#REF!)))</f>
        <v/>
      </c>
      <c r="AM535" s="161">
        <f>+IF(ISERROR(PV(#REF!,#REF!,,#REF!)),0,(PV(#REF!,#REF!,,#REF!)))</f>
        <v/>
      </c>
    </row>
    <row r="536">
      <c r="AL536" s="161">
        <f>+IF(ISERROR(PV(#REF!,#REF!,,#REF!)),0,(PV(#REF!,#REF!,,#REF!)))</f>
        <v/>
      </c>
      <c r="AM536" s="161">
        <f>+IF(ISERROR(PV(#REF!,#REF!,,#REF!)),0,(PV(#REF!,#REF!,,#REF!)))</f>
        <v/>
      </c>
    </row>
    <row r="537">
      <c r="AL537" s="161">
        <f>+IF(ISERROR(PV(#REF!,#REF!,,#REF!)),0,(PV(#REF!,#REF!,,#REF!)))</f>
        <v/>
      </c>
      <c r="AM537" s="161">
        <f>+IF(ISERROR(PV(#REF!,#REF!,,#REF!)),0,(PV(#REF!,#REF!,,#REF!)))</f>
        <v/>
      </c>
    </row>
    <row r="538">
      <c r="AL538" s="161">
        <f>+IF(ISERROR(PV(#REF!,#REF!,,#REF!)),0,(PV(#REF!,#REF!,,#REF!)))</f>
        <v/>
      </c>
      <c r="AM538" s="161">
        <f>+IF(ISERROR(PV(#REF!,#REF!,,#REF!)),0,(PV(#REF!,#REF!,,#REF!)))</f>
        <v/>
      </c>
    </row>
    <row r="539">
      <c r="AL539" s="161">
        <f>+IF(ISERROR(PV(#REF!,#REF!,,#REF!)),0,(PV(#REF!,#REF!,,#REF!)))</f>
        <v/>
      </c>
      <c r="AM539" s="161">
        <f>+IF(ISERROR(PV(#REF!,#REF!,,#REF!)),0,(PV(#REF!,#REF!,,#REF!)))</f>
        <v/>
      </c>
    </row>
    <row r="540">
      <c r="AL540" s="161">
        <f>+IF(ISERROR(PV(#REF!,#REF!,,#REF!)),0,(PV(#REF!,#REF!,,#REF!)))</f>
        <v/>
      </c>
      <c r="AM540" s="161">
        <f>+IF(ISERROR(PV(#REF!,#REF!,,#REF!)),0,(PV(#REF!,#REF!,,#REF!)))</f>
        <v/>
      </c>
    </row>
    <row r="541">
      <c r="AL541" s="161">
        <f>+IF(ISERROR(PV(#REF!,#REF!,,#REF!)),0,(PV(#REF!,#REF!,,#REF!)))</f>
        <v/>
      </c>
      <c r="AM541" s="161">
        <f>+IF(ISERROR(PV(#REF!,#REF!,,#REF!)),0,(PV(#REF!,#REF!,,#REF!)))</f>
        <v/>
      </c>
    </row>
    <row r="542">
      <c r="AL542" s="161">
        <f>+IF(ISERROR(PV(#REF!,#REF!,,#REF!)),0,(PV(#REF!,#REF!,,#REF!)))</f>
        <v/>
      </c>
      <c r="AM542" s="161">
        <f>+IF(ISERROR(PV(#REF!,#REF!,,#REF!)),0,(PV(#REF!,#REF!,,#REF!)))</f>
        <v/>
      </c>
    </row>
    <row r="543">
      <c r="AL543" s="161">
        <f>+IF(ISERROR(PV(#REF!,#REF!,,#REF!)),0,(PV(#REF!,#REF!,,#REF!)))</f>
        <v/>
      </c>
      <c r="AM543" s="161">
        <f>+IF(ISERROR(PV(#REF!,#REF!,,#REF!)),0,(PV(#REF!,#REF!,,#REF!)))</f>
        <v/>
      </c>
    </row>
    <row r="544">
      <c r="AL544" s="161">
        <f>+IF(ISERROR(PV(#REF!,#REF!,,#REF!)),0,(PV(#REF!,#REF!,,#REF!)))</f>
        <v/>
      </c>
      <c r="AM544" s="161">
        <f>+IF(ISERROR(PV(#REF!,#REF!,,#REF!)),0,(PV(#REF!,#REF!,,#REF!)))</f>
        <v/>
      </c>
    </row>
    <row r="545">
      <c r="AL545" s="161">
        <f>+IF(ISERROR(PV(#REF!,#REF!,,#REF!)),0,(PV(#REF!,#REF!,,#REF!)))</f>
        <v/>
      </c>
      <c r="AM545" s="161">
        <f>+IF(ISERROR(PV(#REF!,#REF!,,#REF!)),0,(PV(#REF!,#REF!,,#REF!)))</f>
        <v/>
      </c>
    </row>
    <row r="546">
      <c r="AL546" s="161">
        <f>+IF(ISERROR(PV(#REF!,#REF!,,#REF!)),0,(PV(#REF!,#REF!,,#REF!)))</f>
        <v/>
      </c>
      <c r="AM546" s="161">
        <f>+IF(ISERROR(PV(#REF!,#REF!,,#REF!)),0,(PV(#REF!,#REF!,,#REF!)))</f>
        <v/>
      </c>
    </row>
    <row r="547">
      <c r="AL547" s="161">
        <f>+IF(ISERROR(PV(#REF!,#REF!,,#REF!)),0,(PV(#REF!,#REF!,,#REF!)))</f>
        <v/>
      </c>
      <c r="AM547" s="161">
        <f>+IF(ISERROR(PV(#REF!,#REF!,,#REF!)),0,(PV(#REF!,#REF!,,#REF!)))</f>
        <v/>
      </c>
    </row>
    <row r="548">
      <c r="AL548" s="161">
        <f>+IF(ISERROR(PV(#REF!,#REF!,,#REF!)),0,(PV(#REF!,#REF!,,#REF!)))</f>
        <v/>
      </c>
      <c r="AM548" s="161">
        <f>+IF(ISERROR(PV(#REF!,#REF!,,#REF!)),0,(PV(#REF!,#REF!,,#REF!)))</f>
        <v/>
      </c>
    </row>
    <row r="549">
      <c r="AL549" s="161">
        <f>+IF(ISERROR(PV(#REF!,#REF!,,#REF!)),0,(PV(#REF!,#REF!,,#REF!)))</f>
        <v/>
      </c>
      <c r="AM549" s="161">
        <f>+IF(ISERROR(PV(#REF!,#REF!,,#REF!)),0,(PV(#REF!,#REF!,,#REF!)))</f>
        <v/>
      </c>
    </row>
    <row r="550">
      <c r="AL550" s="161">
        <f>+IF(ISERROR(PV(#REF!,#REF!,,#REF!)),0,(PV(#REF!,#REF!,,#REF!)))</f>
        <v/>
      </c>
      <c r="AM550" s="161">
        <f>+IF(ISERROR(PV(#REF!,#REF!,,#REF!)),0,(PV(#REF!,#REF!,,#REF!)))</f>
        <v/>
      </c>
    </row>
    <row r="551">
      <c r="AL551" s="161">
        <f>+IF(ISERROR(PV(#REF!,#REF!,,#REF!)),0,(PV(#REF!,#REF!,,#REF!)))</f>
        <v/>
      </c>
      <c r="AM551" s="161">
        <f>+IF(ISERROR(PV(#REF!,#REF!,,#REF!)),0,(PV(#REF!,#REF!,,#REF!)))</f>
        <v/>
      </c>
    </row>
    <row r="552">
      <c r="AL552" s="161">
        <f>+IF(ISERROR(PV(#REF!,#REF!,,#REF!)),0,(PV(#REF!,#REF!,,#REF!)))</f>
        <v/>
      </c>
      <c r="AM552" s="161">
        <f>+IF(ISERROR(PV(#REF!,#REF!,,#REF!)),0,(PV(#REF!,#REF!,,#REF!)))</f>
        <v/>
      </c>
    </row>
    <row r="553">
      <c r="AL553" s="161">
        <f>+IF(ISERROR(PV(#REF!,#REF!,,#REF!)),0,(PV(#REF!,#REF!,,#REF!)))</f>
        <v/>
      </c>
      <c r="AM553" s="161">
        <f>+IF(ISERROR(PV(#REF!,#REF!,,#REF!)),0,(PV(#REF!,#REF!,,#REF!)))</f>
        <v/>
      </c>
    </row>
    <row r="554">
      <c r="AL554" s="161">
        <f>+IF(ISERROR(PV(#REF!,#REF!,,#REF!)),0,(PV(#REF!,#REF!,,#REF!)))</f>
        <v/>
      </c>
      <c r="AM554" s="161">
        <f>+IF(ISERROR(PV(#REF!,#REF!,,#REF!)),0,(PV(#REF!,#REF!,,#REF!)))</f>
        <v/>
      </c>
    </row>
    <row r="555">
      <c r="AL555" s="161">
        <f>+IF(ISERROR(PV(#REF!,#REF!,,#REF!)),0,(PV(#REF!,#REF!,,#REF!)))</f>
        <v/>
      </c>
      <c r="AM555" s="161">
        <f>+IF(ISERROR(PV(#REF!,#REF!,,#REF!)),0,(PV(#REF!,#REF!,,#REF!)))</f>
        <v/>
      </c>
    </row>
    <row r="556">
      <c r="AL556" s="161">
        <f>+IF(ISERROR(PV(#REF!,#REF!,,#REF!)),0,(PV(#REF!,#REF!,,#REF!)))</f>
        <v/>
      </c>
      <c r="AM556" s="161">
        <f>+IF(ISERROR(PV(#REF!,#REF!,,#REF!)),0,(PV(#REF!,#REF!,,#REF!)))</f>
        <v/>
      </c>
    </row>
    <row r="557">
      <c r="AL557" s="161">
        <f>+IF(ISERROR(PV(#REF!,#REF!,,#REF!)),0,(PV(#REF!,#REF!,,#REF!)))</f>
        <v/>
      </c>
      <c r="AM557" s="161">
        <f>+IF(ISERROR(PV(#REF!,#REF!,,#REF!)),0,(PV(#REF!,#REF!,,#REF!)))</f>
        <v/>
      </c>
    </row>
    <row r="558">
      <c r="AL558" s="161">
        <f>+IF(ISERROR(PV(#REF!,#REF!,,#REF!)),0,(PV(#REF!,#REF!,,#REF!)))</f>
        <v/>
      </c>
      <c r="AM558" s="161">
        <f>+IF(ISERROR(PV(#REF!,#REF!,,#REF!)),0,(PV(#REF!,#REF!,,#REF!)))</f>
        <v/>
      </c>
    </row>
    <row r="559">
      <c r="AL559" s="161">
        <f>+IF(ISERROR(PV(#REF!,#REF!,,#REF!)),0,(PV(#REF!,#REF!,,#REF!)))</f>
        <v/>
      </c>
      <c r="AM559" s="161">
        <f>+IF(ISERROR(PV(#REF!,#REF!,,#REF!)),0,(PV(#REF!,#REF!,,#REF!)))</f>
        <v/>
      </c>
    </row>
    <row r="560">
      <c r="AL560" s="161">
        <f>+IF(ISERROR(PV(#REF!,#REF!,,#REF!)),0,(PV(#REF!,#REF!,,#REF!)))</f>
        <v/>
      </c>
      <c r="AM560" s="161">
        <f>+IF(ISERROR(PV(#REF!,#REF!,,#REF!)),0,(PV(#REF!,#REF!,,#REF!)))</f>
        <v/>
      </c>
    </row>
    <row r="561">
      <c r="AL561" s="161">
        <f>+IF(ISERROR(PV(#REF!,#REF!,,#REF!)),0,(PV(#REF!,#REF!,,#REF!)))</f>
        <v/>
      </c>
      <c r="AM561" s="161">
        <f>+IF(ISERROR(PV(#REF!,#REF!,,#REF!)),0,(PV(#REF!,#REF!,,#REF!)))</f>
        <v/>
      </c>
    </row>
    <row r="562">
      <c r="AL562" s="161">
        <f>+IF(ISERROR(PV(#REF!,#REF!,,#REF!)),0,(PV(#REF!,#REF!,,#REF!)))</f>
        <v/>
      </c>
      <c r="AM562" s="161">
        <f>+IF(ISERROR(PV(#REF!,#REF!,,#REF!)),0,(PV(#REF!,#REF!,,#REF!)))</f>
        <v/>
      </c>
    </row>
    <row r="563">
      <c r="AL563" s="161">
        <f>+IF(ISERROR(PV(#REF!,#REF!,,#REF!)),0,(PV(#REF!,#REF!,,#REF!)))</f>
        <v/>
      </c>
      <c r="AM563" s="161">
        <f>+IF(ISERROR(PV(#REF!,#REF!,,#REF!)),0,(PV(#REF!,#REF!,,#REF!)))</f>
        <v/>
      </c>
    </row>
    <row r="564">
      <c r="AL564" s="161">
        <f>+IF(ISERROR(PV(#REF!,#REF!,,#REF!)),0,(PV(#REF!,#REF!,,#REF!)))</f>
        <v/>
      </c>
      <c r="AM564" s="161">
        <f>+IF(ISERROR(PV(#REF!,#REF!,,#REF!)),0,(PV(#REF!,#REF!,,#REF!)))</f>
        <v/>
      </c>
    </row>
    <row r="565">
      <c r="AL565" s="161">
        <f>+IF(ISERROR(PV(#REF!,#REF!,,#REF!)),0,(PV(#REF!,#REF!,,#REF!)))</f>
        <v/>
      </c>
      <c r="AM565" s="161">
        <f>+IF(ISERROR(PV(#REF!,#REF!,,#REF!)),0,(PV(#REF!,#REF!,,#REF!)))</f>
        <v/>
      </c>
    </row>
    <row r="566">
      <c r="AL566" s="161">
        <f>+IF(ISERROR(PV(#REF!,#REF!,,#REF!)),0,(PV(#REF!,#REF!,,#REF!)))</f>
        <v/>
      </c>
      <c r="AM566" s="161">
        <f>+IF(ISERROR(PV(#REF!,#REF!,,#REF!)),0,(PV(#REF!,#REF!,,#REF!)))</f>
        <v/>
      </c>
    </row>
    <row r="567">
      <c r="AL567" s="161">
        <f>+IF(ISERROR(PV(#REF!,#REF!,,#REF!)),0,(PV(#REF!,#REF!,,#REF!)))</f>
        <v/>
      </c>
      <c r="AM567" s="161">
        <f>+IF(ISERROR(PV(#REF!,#REF!,,#REF!)),0,(PV(#REF!,#REF!,,#REF!)))</f>
        <v/>
      </c>
    </row>
    <row r="568">
      <c r="AL568" s="161">
        <f>+IF(ISERROR(PV(#REF!,#REF!,,#REF!)),0,(PV(#REF!,#REF!,,#REF!)))</f>
        <v/>
      </c>
      <c r="AM568" s="161">
        <f>+IF(ISERROR(PV(#REF!,#REF!,,#REF!)),0,(PV(#REF!,#REF!,,#REF!)))</f>
        <v/>
      </c>
    </row>
    <row r="569">
      <c r="AL569" s="161">
        <f>+IF(ISERROR(PV(#REF!,#REF!,,#REF!)),0,(PV(#REF!,#REF!,,#REF!)))</f>
        <v/>
      </c>
      <c r="AM569" s="161">
        <f>+IF(ISERROR(PV(#REF!,#REF!,,#REF!)),0,(PV(#REF!,#REF!,,#REF!)))</f>
        <v/>
      </c>
    </row>
    <row r="570">
      <c r="AL570" s="161">
        <f>+IF(ISERROR(PV(#REF!,#REF!,,#REF!)),0,(PV(#REF!,#REF!,,#REF!)))</f>
        <v/>
      </c>
      <c r="AM570" s="161">
        <f>+IF(ISERROR(PV(#REF!,#REF!,,#REF!)),0,(PV(#REF!,#REF!,,#REF!)))</f>
        <v/>
      </c>
    </row>
    <row r="571">
      <c r="AL571" s="161">
        <f>+IF(ISERROR(PV(#REF!,#REF!,,#REF!)),0,(PV(#REF!,#REF!,,#REF!)))</f>
        <v/>
      </c>
      <c r="AM571" s="161">
        <f>+IF(ISERROR(PV(#REF!,#REF!,,#REF!)),0,(PV(#REF!,#REF!,,#REF!)))</f>
        <v/>
      </c>
    </row>
    <row r="572">
      <c r="AL572" s="161">
        <f>+IF(ISERROR(PV(#REF!,#REF!,,#REF!)),0,(PV(#REF!,#REF!,,#REF!)))</f>
        <v/>
      </c>
      <c r="AM572" s="161">
        <f>+IF(ISERROR(PV(#REF!,#REF!,,#REF!)),0,(PV(#REF!,#REF!,,#REF!)))</f>
        <v/>
      </c>
    </row>
    <row r="573">
      <c r="AL573" s="161">
        <f>+IF(ISERROR(PV(#REF!,#REF!,,#REF!)),0,(PV(#REF!,#REF!,,#REF!)))</f>
        <v/>
      </c>
      <c r="AM573" s="161">
        <f>+IF(ISERROR(PV(#REF!,#REF!,,#REF!)),0,(PV(#REF!,#REF!,,#REF!)))</f>
        <v/>
      </c>
    </row>
    <row r="574">
      <c r="AL574" s="161">
        <f>+IF(ISERROR(PV(#REF!,#REF!,,#REF!)),0,(PV(#REF!,#REF!,,#REF!)))</f>
        <v/>
      </c>
      <c r="AM574" s="161">
        <f>+IF(ISERROR(PV(#REF!,#REF!,,#REF!)),0,(PV(#REF!,#REF!,,#REF!)))</f>
        <v/>
      </c>
    </row>
    <row r="575">
      <c r="AL575" s="161">
        <f>+IF(ISERROR(PV(#REF!,#REF!,,#REF!)),0,(PV(#REF!,#REF!,,#REF!)))</f>
        <v/>
      </c>
      <c r="AM575" s="161">
        <f>+IF(ISERROR(PV(#REF!,#REF!,,#REF!)),0,(PV(#REF!,#REF!,,#REF!)))</f>
        <v/>
      </c>
    </row>
    <row r="576">
      <c r="AL576" s="161">
        <f>+IF(ISERROR(PV(#REF!,#REF!,,#REF!)),0,(PV(#REF!,#REF!,,#REF!)))</f>
        <v/>
      </c>
      <c r="AM576" s="161">
        <f>+IF(ISERROR(PV(#REF!,#REF!,,#REF!)),0,(PV(#REF!,#REF!,,#REF!)))</f>
        <v/>
      </c>
    </row>
    <row r="577">
      <c r="AL577" s="161">
        <f>+IF(ISERROR(PV(#REF!,#REF!,,#REF!)),0,(PV(#REF!,#REF!,,#REF!)))</f>
        <v/>
      </c>
      <c r="AM577" s="161">
        <f>+IF(ISERROR(PV(#REF!,#REF!,,#REF!)),0,(PV(#REF!,#REF!,,#REF!)))</f>
        <v/>
      </c>
    </row>
    <row r="578">
      <c r="AL578" s="161">
        <f>+IF(ISERROR(PV(#REF!,#REF!,,#REF!)),0,(PV(#REF!,#REF!,,#REF!)))</f>
        <v/>
      </c>
      <c r="AM578" s="161">
        <f>+IF(ISERROR(PV(#REF!,#REF!,,#REF!)),0,(PV(#REF!,#REF!,,#REF!)))</f>
        <v/>
      </c>
    </row>
    <row r="579">
      <c r="AL579" s="161">
        <f>+IF(ISERROR(PV(#REF!,#REF!,,#REF!)),0,(PV(#REF!,#REF!,,#REF!)))</f>
        <v/>
      </c>
      <c r="AM579" s="161">
        <f>+IF(ISERROR(PV(#REF!,#REF!,,#REF!)),0,(PV(#REF!,#REF!,,#REF!)))</f>
        <v/>
      </c>
    </row>
    <row r="580">
      <c r="AL580" s="161">
        <f>+IF(ISERROR(PV(#REF!,#REF!,,#REF!)),0,(PV(#REF!,#REF!,,#REF!)))</f>
        <v/>
      </c>
      <c r="AM580" s="161">
        <f>+IF(ISERROR(PV(#REF!,#REF!,,#REF!)),0,(PV(#REF!,#REF!,,#REF!)))</f>
        <v/>
      </c>
    </row>
    <row r="581">
      <c r="AL581" s="161">
        <f>+IF(ISERROR(PV(#REF!,#REF!,,#REF!)),0,(PV(#REF!,#REF!,,#REF!)))</f>
        <v/>
      </c>
      <c r="AM581" s="161">
        <f>+IF(ISERROR(PV(#REF!,#REF!,,#REF!)),0,(PV(#REF!,#REF!,,#REF!)))</f>
        <v/>
      </c>
    </row>
    <row r="582">
      <c r="AL582" s="161">
        <f>+IF(ISERROR(PV(#REF!,#REF!,,#REF!)),0,(PV(#REF!,#REF!,,#REF!)))</f>
        <v/>
      </c>
      <c r="AM582" s="161">
        <f>+IF(ISERROR(PV(#REF!,#REF!,,#REF!)),0,(PV(#REF!,#REF!,,#REF!)))</f>
        <v/>
      </c>
    </row>
    <row r="583">
      <c r="AL583" s="161">
        <f>+IF(ISERROR(PV(#REF!,#REF!,,#REF!)),0,(PV(#REF!,#REF!,,#REF!)))</f>
        <v/>
      </c>
      <c r="AM583" s="161">
        <f>+IF(ISERROR(PV(#REF!,#REF!,,#REF!)),0,(PV(#REF!,#REF!,,#REF!)))</f>
        <v/>
      </c>
    </row>
    <row r="584">
      <c r="AL584" s="161">
        <f>+IF(ISERROR(PV(#REF!,#REF!,,#REF!)),0,(PV(#REF!,#REF!,,#REF!)))</f>
        <v/>
      </c>
      <c r="AM584" s="161">
        <f>+IF(ISERROR(PV(#REF!,#REF!,,#REF!)),0,(PV(#REF!,#REF!,,#REF!)))</f>
        <v/>
      </c>
    </row>
    <row r="585">
      <c r="AL585" s="161">
        <f>+IF(ISERROR(PV(#REF!,#REF!,,#REF!)),0,(PV(#REF!,#REF!,,#REF!)))</f>
        <v/>
      </c>
      <c r="AM585" s="161">
        <f>+IF(ISERROR(PV(#REF!,#REF!,,#REF!)),0,(PV(#REF!,#REF!,,#REF!)))</f>
        <v/>
      </c>
    </row>
    <row r="586">
      <c r="AL586" s="161">
        <f>+IF(ISERROR(PV(#REF!,#REF!,,#REF!)),0,(PV(#REF!,#REF!,,#REF!)))</f>
        <v/>
      </c>
      <c r="AM586" s="161">
        <f>+IF(ISERROR(PV(#REF!,#REF!,,#REF!)),0,(PV(#REF!,#REF!,,#REF!)))</f>
        <v/>
      </c>
    </row>
    <row r="587">
      <c r="AL587" s="161">
        <f>+IF(ISERROR(PV(#REF!,#REF!,,#REF!)),0,(PV(#REF!,#REF!,,#REF!)))</f>
        <v/>
      </c>
      <c r="AM587" s="161">
        <f>+IF(ISERROR(PV(#REF!,#REF!,,#REF!)),0,(PV(#REF!,#REF!,,#REF!)))</f>
        <v/>
      </c>
    </row>
    <row r="588">
      <c r="AL588" s="161">
        <f>+IF(ISERROR(PV(#REF!,#REF!,,#REF!)),0,(PV(#REF!,#REF!,,#REF!)))</f>
        <v/>
      </c>
      <c r="AM588" s="161">
        <f>+IF(ISERROR(PV(#REF!,#REF!,,#REF!)),0,(PV(#REF!,#REF!,,#REF!)))</f>
        <v/>
      </c>
    </row>
    <row r="589">
      <c r="AL589" s="161">
        <f>+IF(ISERROR(PV(#REF!,#REF!,,#REF!)),0,(PV(#REF!,#REF!,,#REF!)))</f>
        <v/>
      </c>
      <c r="AM589" s="161">
        <f>+IF(ISERROR(PV(#REF!,#REF!,,#REF!)),0,(PV(#REF!,#REF!,,#REF!)))</f>
        <v/>
      </c>
    </row>
    <row r="590">
      <c r="AL590" s="161">
        <f>+IF(ISERROR(PV(#REF!,#REF!,,#REF!)),0,(PV(#REF!,#REF!,,#REF!)))</f>
        <v/>
      </c>
      <c r="AM590" s="161">
        <f>+IF(ISERROR(PV(#REF!,#REF!,,#REF!)),0,(PV(#REF!,#REF!,,#REF!)))</f>
        <v/>
      </c>
    </row>
    <row r="591">
      <c r="AL591" s="161">
        <f>+IF(ISERROR(PV(#REF!,#REF!,,#REF!)),0,(PV(#REF!,#REF!,,#REF!)))</f>
        <v/>
      </c>
      <c r="AM591" s="161">
        <f>+IF(ISERROR(PV(#REF!,#REF!,,#REF!)),0,(PV(#REF!,#REF!,,#REF!)))</f>
        <v/>
      </c>
    </row>
    <row r="592">
      <c r="AL592" s="161">
        <f>+IF(ISERROR(PV(#REF!,#REF!,,#REF!)),0,(PV(#REF!,#REF!,,#REF!)))</f>
        <v/>
      </c>
      <c r="AM592" s="161">
        <f>+IF(ISERROR(PV(#REF!,#REF!,,#REF!)),0,(PV(#REF!,#REF!,,#REF!)))</f>
        <v/>
      </c>
    </row>
    <row r="593">
      <c r="AL593" s="161">
        <f>+IF(ISERROR(PV(#REF!,#REF!,,#REF!)),0,(PV(#REF!,#REF!,,#REF!)))</f>
        <v/>
      </c>
      <c r="AM593" s="161">
        <f>+IF(ISERROR(PV(#REF!,#REF!,,#REF!)),0,(PV(#REF!,#REF!,,#REF!)))</f>
        <v/>
      </c>
    </row>
    <row r="594">
      <c r="AL594" s="161">
        <f>+IF(ISERROR(PV(#REF!,#REF!,,#REF!)),0,(PV(#REF!,#REF!,,#REF!)))</f>
        <v/>
      </c>
      <c r="AM594" s="161">
        <f>+IF(ISERROR(PV(#REF!,#REF!,,#REF!)),0,(PV(#REF!,#REF!,,#REF!)))</f>
        <v/>
      </c>
    </row>
    <row r="595">
      <c r="AL595" s="161">
        <f>+IF(ISERROR(PV(#REF!,#REF!,,#REF!)),0,(PV(#REF!,#REF!,,#REF!)))</f>
        <v/>
      </c>
      <c r="AM595" s="161">
        <f>+IF(ISERROR(PV(#REF!,#REF!,,#REF!)),0,(PV(#REF!,#REF!,,#REF!)))</f>
        <v/>
      </c>
    </row>
    <row r="596">
      <c r="AL596" s="161">
        <f>+IF(ISERROR(PV(#REF!,#REF!,,#REF!)),0,(PV(#REF!,#REF!,,#REF!)))</f>
        <v/>
      </c>
      <c r="AM596" s="161">
        <f>+IF(ISERROR(PV(#REF!,#REF!,,#REF!)),0,(PV(#REF!,#REF!,,#REF!)))</f>
        <v/>
      </c>
    </row>
    <row r="597">
      <c r="AL597" s="161">
        <f>+IF(ISERROR(PV(#REF!,#REF!,,#REF!)),0,(PV(#REF!,#REF!,,#REF!)))</f>
        <v/>
      </c>
      <c r="AM597" s="161">
        <f>+IF(ISERROR(PV(#REF!,#REF!,,#REF!)),0,(PV(#REF!,#REF!,,#REF!)))</f>
        <v/>
      </c>
    </row>
    <row r="598">
      <c r="AL598" s="161">
        <f>+IF(ISERROR(PV(#REF!,#REF!,,#REF!)),0,(PV(#REF!,#REF!,,#REF!)))</f>
        <v/>
      </c>
      <c r="AM598" s="161">
        <f>+IF(ISERROR(PV(#REF!,#REF!,,#REF!)),0,(PV(#REF!,#REF!,,#REF!)))</f>
        <v/>
      </c>
    </row>
    <row r="599">
      <c r="AL599" s="161">
        <f>+IF(ISERROR(PV(#REF!,#REF!,,#REF!)),0,(PV(#REF!,#REF!,,#REF!)))</f>
        <v/>
      </c>
      <c r="AM599" s="161">
        <f>+IF(ISERROR(PV(#REF!,#REF!,,#REF!)),0,(PV(#REF!,#REF!,,#REF!)))</f>
        <v/>
      </c>
    </row>
    <row r="600">
      <c r="AL600" s="161">
        <f>+IF(ISERROR(PV(#REF!,#REF!,,#REF!)),0,(PV(#REF!,#REF!,,#REF!)))</f>
        <v/>
      </c>
      <c r="AM600" s="161">
        <f>+IF(ISERROR(PV(#REF!,#REF!,,#REF!)),0,(PV(#REF!,#REF!,,#REF!)))</f>
        <v/>
      </c>
    </row>
    <row r="601">
      <c r="AL601" s="161">
        <f>+IF(ISERROR(PV(#REF!,#REF!,,#REF!)),0,(PV(#REF!,#REF!,,#REF!)))</f>
        <v/>
      </c>
      <c r="AM601" s="161">
        <f>+IF(ISERROR(PV(#REF!,#REF!,,#REF!)),0,(PV(#REF!,#REF!,,#REF!)))</f>
        <v/>
      </c>
    </row>
    <row r="602">
      <c r="AL602" s="161">
        <f>+IF(ISERROR(PV(#REF!,#REF!,,#REF!)),0,(PV(#REF!,#REF!,,#REF!)))</f>
        <v/>
      </c>
      <c r="AM602" s="161">
        <f>+IF(ISERROR(PV(#REF!,#REF!,,#REF!)),0,(PV(#REF!,#REF!,,#REF!)))</f>
        <v/>
      </c>
    </row>
    <row r="603">
      <c r="AL603" s="161">
        <f>+IF(ISERROR(PV(#REF!,#REF!,,#REF!)),0,(PV(#REF!,#REF!,,#REF!)))</f>
        <v/>
      </c>
      <c r="AM603" s="161">
        <f>+IF(ISERROR(PV(#REF!,#REF!,,#REF!)),0,(PV(#REF!,#REF!,,#REF!)))</f>
        <v/>
      </c>
    </row>
    <row r="604">
      <c r="AL604" s="161">
        <f>+IF(ISERROR(PV(#REF!,#REF!,,#REF!)),0,(PV(#REF!,#REF!,,#REF!)))</f>
        <v/>
      </c>
      <c r="AM604" s="161">
        <f>+IF(ISERROR(PV(#REF!,#REF!,,#REF!)),0,(PV(#REF!,#REF!,,#REF!)))</f>
        <v/>
      </c>
    </row>
    <row r="605">
      <c r="AL605" s="161">
        <f>+IF(ISERROR(PV(#REF!,#REF!,,#REF!)),0,(PV(#REF!,#REF!,,#REF!)))</f>
        <v/>
      </c>
      <c r="AM605" s="161">
        <f>+IF(ISERROR(PV(#REF!,#REF!,,#REF!)),0,(PV(#REF!,#REF!,,#REF!)))</f>
        <v/>
      </c>
    </row>
    <row r="606">
      <c r="AL606" s="161">
        <f>+IF(ISERROR(PV(#REF!,#REF!,,#REF!)),0,(PV(#REF!,#REF!,,#REF!)))</f>
        <v/>
      </c>
      <c r="AM606" s="161">
        <f>+IF(ISERROR(PV(#REF!,#REF!,,#REF!)),0,(PV(#REF!,#REF!,,#REF!)))</f>
        <v/>
      </c>
    </row>
    <row r="607">
      <c r="AL607" s="161">
        <f>+IF(ISERROR(PV(#REF!,#REF!,,#REF!)),0,(PV(#REF!,#REF!,,#REF!)))</f>
        <v/>
      </c>
      <c r="AM607" s="161">
        <f>+IF(ISERROR(PV(#REF!,#REF!,,#REF!)),0,(PV(#REF!,#REF!,,#REF!)))</f>
        <v/>
      </c>
    </row>
    <row r="608">
      <c r="AL608" s="161">
        <f>+IF(ISERROR(PV(#REF!,#REF!,,#REF!)),0,(PV(#REF!,#REF!,,#REF!)))</f>
        <v/>
      </c>
      <c r="AM608" s="161">
        <f>+IF(ISERROR(PV(#REF!,#REF!,,#REF!)),0,(PV(#REF!,#REF!,,#REF!)))</f>
        <v/>
      </c>
    </row>
    <row r="609">
      <c r="AL609" s="161">
        <f>+IF(ISERROR(PV(#REF!,#REF!,,#REF!)),0,(PV(#REF!,#REF!,,#REF!)))</f>
        <v/>
      </c>
      <c r="AM609" s="161">
        <f>+IF(ISERROR(PV(#REF!,#REF!,,#REF!)),0,(PV(#REF!,#REF!,,#REF!)))</f>
        <v/>
      </c>
    </row>
    <row r="610">
      <c r="AL610" s="161">
        <f>+IF(ISERROR(PV(#REF!,#REF!,,#REF!)),0,(PV(#REF!,#REF!,,#REF!)))</f>
        <v/>
      </c>
      <c r="AM610" s="161">
        <f>+IF(ISERROR(PV(#REF!,#REF!,,#REF!)),0,(PV(#REF!,#REF!,,#REF!)))</f>
        <v/>
      </c>
    </row>
    <row r="611">
      <c r="AL611" s="161">
        <f>+IF(ISERROR(PV(#REF!,#REF!,,#REF!)),0,(PV(#REF!,#REF!,,#REF!)))</f>
        <v/>
      </c>
      <c r="AM611" s="161">
        <f>+IF(ISERROR(PV(#REF!,#REF!,,#REF!)),0,(PV(#REF!,#REF!,,#REF!)))</f>
        <v/>
      </c>
    </row>
    <row r="612">
      <c r="AL612" s="161">
        <f>+IF(ISERROR(PV(#REF!,#REF!,,#REF!)),0,(PV(#REF!,#REF!,,#REF!)))</f>
        <v/>
      </c>
      <c r="AM612" s="161">
        <f>+IF(ISERROR(PV(#REF!,#REF!,,#REF!)),0,(PV(#REF!,#REF!,,#REF!)))</f>
        <v/>
      </c>
    </row>
    <row r="613">
      <c r="AL613" s="161">
        <f>+IF(ISERROR(PV(#REF!,#REF!,,#REF!)),0,(PV(#REF!,#REF!,,#REF!)))</f>
        <v/>
      </c>
      <c r="AM613" s="161">
        <f>+IF(ISERROR(PV(#REF!,#REF!,,#REF!)),0,(PV(#REF!,#REF!,,#REF!)))</f>
        <v/>
      </c>
    </row>
    <row r="614">
      <c r="AL614" s="161">
        <f>+IF(ISERROR(PV(#REF!,#REF!,,#REF!)),0,(PV(#REF!,#REF!,,#REF!)))</f>
        <v/>
      </c>
      <c r="AM614" s="161">
        <f>+IF(ISERROR(PV(#REF!,#REF!,,#REF!)),0,(PV(#REF!,#REF!,,#REF!)))</f>
        <v/>
      </c>
    </row>
    <row r="615">
      <c r="AL615" s="161">
        <f>+IF(ISERROR(PV(#REF!,#REF!,,#REF!)),0,(PV(#REF!,#REF!,,#REF!)))</f>
        <v/>
      </c>
      <c r="AM615" s="161">
        <f>+IF(ISERROR(PV(#REF!,#REF!,,#REF!)),0,(PV(#REF!,#REF!,,#REF!)))</f>
        <v/>
      </c>
    </row>
    <row r="616">
      <c r="AL616" s="161">
        <f>+IF(ISERROR(PV(#REF!,#REF!,,#REF!)),0,(PV(#REF!,#REF!,,#REF!)))</f>
        <v/>
      </c>
      <c r="AM616" s="161">
        <f>+IF(ISERROR(PV(#REF!,#REF!,,#REF!)),0,(PV(#REF!,#REF!,,#REF!)))</f>
        <v/>
      </c>
    </row>
    <row r="617">
      <c r="AL617" s="161">
        <f>+IF(ISERROR(PV(#REF!,#REF!,,#REF!)),0,(PV(#REF!,#REF!,,#REF!)))</f>
        <v/>
      </c>
      <c r="AM617" s="161">
        <f>+IF(ISERROR(PV(#REF!,#REF!,,#REF!)),0,(PV(#REF!,#REF!,,#REF!)))</f>
        <v/>
      </c>
    </row>
    <row r="618">
      <c r="AL618" s="161">
        <f>+IF(ISERROR(PV(#REF!,#REF!,,#REF!)),0,(PV(#REF!,#REF!,,#REF!)))</f>
        <v/>
      </c>
      <c r="AM618" s="161">
        <f>+IF(ISERROR(PV(#REF!,#REF!,,#REF!)),0,(PV(#REF!,#REF!,,#REF!)))</f>
        <v/>
      </c>
    </row>
    <row r="619">
      <c r="AL619" s="161">
        <f>+IF(ISERROR(PV(#REF!,#REF!,,#REF!)),0,(PV(#REF!,#REF!,,#REF!)))</f>
        <v/>
      </c>
      <c r="AM619" s="161">
        <f>+IF(ISERROR(PV(#REF!,#REF!,,#REF!)),0,(PV(#REF!,#REF!,,#REF!)))</f>
        <v/>
      </c>
    </row>
    <row r="620">
      <c r="AL620" s="161">
        <f>+IF(ISERROR(PV(#REF!,#REF!,,#REF!)),0,(PV(#REF!,#REF!,,#REF!)))</f>
        <v/>
      </c>
      <c r="AM620" s="161">
        <f>+IF(ISERROR(PV(#REF!,#REF!,,#REF!)),0,(PV(#REF!,#REF!,,#REF!)))</f>
        <v/>
      </c>
    </row>
    <row r="621">
      <c r="AL621" s="161">
        <f>+IF(ISERROR(PV(#REF!,#REF!,,#REF!)),0,(PV(#REF!,#REF!,,#REF!)))</f>
        <v/>
      </c>
      <c r="AM621" s="161">
        <f>+IF(ISERROR(PV(#REF!,#REF!,,#REF!)),0,(PV(#REF!,#REF!,,#REF!)))</f>
        <v/>
      </c>
    </row>
    <row r="622">
      <c r="AL622" s="161">
        <f>+IF(ISERROR(PV(#REF!,#REF!,,#REF!)),0,(PV(#REF!,#REF!,,#REF!)))</f>
        <v/>
      </c>
      <c r="AM622" s="161">
        <f>+IF(ISERROR(PV(#REF!,#REF!,,#REF!)),0,(PV(#REF!,#REF!,,#REF!)))</f>
        <v/>
      </c>
    </row>
    <row r="623">
      <c r="AL623" s="161">
        <f>+IF(ISERROR(PV(#REF!,#REF!,,#REF!)),0,(PV(#REF!,#REF!,,#REF!)))</f>
        <v/>
      </c>
      <c r="AM623" s="161">
        <f>+IF(ISERROR(PV(#REF!,#REF!,,#REF!)),0,(PV(#REF!,#REF!,,#REF!)))</f>
        <v/>
      </c>
    </row>
    <row r="624">
      <c r="AL624" s="161">
        <f>+IF(ISERROR(PV(#REF!,#REF!,,#REF!)),0,(PV(#REF!,#REF!,,#REF!)))</f>
        <v/>
      </c>
      <c r="AM624" s="161">
        <f>+IF(ISERROR(PV(#REF!,#REF!,,#REF!)),0,(PV(#REF!,#REF!,,#REF!)))</f>
        <v/>
      </c>
    </row>
    <row r="625">
      <c r="AL625" s="161">
        <f>+IF(ISERROR(PV(#REF!,#REF!,,#REF!)),0,(PV(#REF!,#REF!,,#REF!)))</f>
        <v/>
      </c>
      <c r="AM625" s="161">
        <f>+IF(ISERROR(PV(#REF!,#REF!,,#REF!)),0,(PV(#REF!,#REF!,,#REF!)))</f>
        <v/>
      </c>
    </row>
    <row r="626">
      <c r="AL626" s="161">
        <f>+IF(ISERROR(PV(#REF!,#REF!,,#REF!)),0,(PV(#REF!,#REF!,,#REF!)))</f>
        <v/>
      </c>
      <c r="AM626" s="161">
        <f>+IF(ISERROR(PV(#REF!,#REF!,,#REF!)),0,(PV(#REF!,#REF!,,#REF!)))</f>
        <v/>
      </c>
    </row>
    <row r="627">
      <c r="AL627" s="161">
        <f>+IF(ISERROR(PV(#REF!,#REF!,,#REF!)),0,(PV(#REF!,#REF!,,#REF!)))</f>
        <v/>
      </c>
      <c r="AM627" s="161">
        <f>+IF(ISERROR(PV(#REF!,#REF!,,#REF!)),0,(PV(#REF!,#REF!,,#REF!)))</f>
        <v/>
      </c>
    </row>
    <row r="628">
      <c r="AL628" s="161">
        <f>+IF(ISERROR(PV(#REF!,#REF!,,#REF!)),0,(PV(#REF!,#REF!,,#REF!)))</f>
        <v/>
      </c>
      <c r="AM628" s="161">
        <f>+IF(ISERROR(PV(#REF!,#REF!,,#REF!)),0,(PV(#REF!,#REF!,,#REF!)))</f>
        <v/>
      </c>
    </row>
    <row r="629">
      <c r="AL629" s="161">
        <f>+IF(ISERROR(PV(#REF!,#REF!,,#REF!)),0,(PV(#REF!,#REF!,,#REF!)))</f>
        <v/>
      </c>
      <c r="AM629" s="161">
        <f>+IF(ISERROR(PV(#REF!,#REF!,,#REF!)),0,(PV(#REF!,#REF!,,#REF!)))</f>
        <v/>
      </c>
    </row>
    <row r="630">
      <c r="AL630" s="161">
        <f>+IF(ISERROR(PV(#REF!,#REF!,,#REF!)),0,(PV(#REF!,#REF!,,#REF!)))</f>
        <v/>
      </c>
      <c r="AM630" s="161">
        <f>+IF(ISERROR(PV(#REF!,#REF!,,#REF!)),0,(PV(#REF!,#REF!,,#REF!)))</f>
        <v/>
      </c>
    </row>
    <row r="631">
      <c r="AL631" s="161">
        <f>+IF(ISERROR(PV(#REF!,#REF!,,#REF!)),0,(PV(#REF!,#REF!,,#REF!)))</f>
        <v/>
      </c>
      <c r="AM631" s="161">
        <f>+IF(ISERROR(PV(#REF!,#REF!,,#REF!)),0,(PV(#REF!,#REF!,,#REF!)))</f>
        <v/>
      </c>
    </row>
    <row r="632">
      <c r="AL632" s="161">
        <f>+IF(ISERROR(PV(#REF!,#REF!,,#REF!)),0,(PV(#REF!,#REF!,,#REF!)))</f>
        <v/>
      </c>
      <c r="AM632" s="161">
        <f>+IF(ISERROR(PV(#REF!,#REF!,,#REF!)),0,(PV(#REF!,#REF!,,#REF!)))</f>
        <v/>
      </c>
    </row>
    <row r="633">
      <c r="AL633" s="161">
        <f>+IF(ISERROR(PV(#REF!,#REF!,,#REF!)),0,(PV(#REF!,#REF!,,#REF!)))</f>
        <v/>
      </c>
      <c r="AM633" s="161">
        <f>+IF(ISERROR(PV(#REF!,#REF!,,#REF!)),0,(PV(#REF!,#REF!,,#REF!)))</f>
        <v/>
      </c>
    </row>
    <row r="634">
      <c r="AL634" s="161">
        <f>+IF(ISERROR(PV(#REF!,#REF!,,#REF!)),0,(PV(#REF!,#REF!,,#REF!)))</f>
        <v/>
      </c>
      <c r="AM634" s="161">
        <f>+IF(ISERROR(PV(#REF!,#REF!,,#REF!)),0,(PV(#REF!,#REF!,,#REF!)))</f>
        <v/>
      </c>
    </row>
    <row r="635">
      <c r="AL635" s="161">
        <f>+IF(ISERROR(PV(#REF!,#REF!,,#REF!)),0,(PV(#REF!,#REF!,,#REF!)))</f>
        <v/>
      </c>
      <c r="AM635" s="161">
        <f>+IF(ISERROR(PV(#REF!,#REF!,,#REF!)),0,(PV(#REF!,#REF!,,#REF!)))</f>
        <v/>
      </c>
    </row>
    <row r="636">
      <c r="AL636" s="161">
        <f>+IF(ISERROR(PV(#REF!,#REF!,,#REF!)),0,(PV(#REF!,#REF!,,#REF!)))</f>
        <v/>
      </c>
      <c r="AM636" s="161">
        <f>+IF(ISERROR(PV(#REF!,#REF!,,#REF!)),0,(PV(#REF!,#REF!,,#REF!)))</f>
        <v/>
      </c>
    </row>
    <row r="637">
      <c r="AL637" s="161">
        <f>+IF(ISERROR(PV(#REF!,#REF!,,#REF!)),0,(PV(#REF!,#REF!,,#REF!)))</f>
        <v/>
      </c>
      <c r="AM637" s="161">
        <f>+IF(ISERROR(PV(#REF!,#REF!,,#REF!)),0,(PV(#REF!,#REF!,,#REF!)))</f>
        <v/>
      </c>
    </row>
    <row r="638">
      <c r="AL638" s="161">
        <f>+IF(ISERROR(PV(#REF!,#REF!,,#REF!)),0,(PV(#REF!,#REF!,,#REF!)))</f>
        <v/>
      </c>
      <c r="AM638" s="161">
        <f>+IF(ISERROR(PV(#REF!,#REF!,,#REF!)),0,(PV(#REF!,#REF!,,#REF!)))</f>
        <v/>
      </c>
    </row>
    <row r="639">
      <c r="AL639" s="161">
        <f>+IF(ISERROR(PV(#REF!,#REF!,,#REF!)),0,(PV(#REF!,#REF!,,#REF!)))</f>
        <v/>
      </c>
      <c r="AM639" s="161">
        <f>+IF(ISERROR(PV(#REF!,#REF!,,#REF!)),0,(PV(#REF!,#REF!,,#REF!)))</f>
        <v/>
      </c>
    </row>
    <row r="640">
      <c r="AL640" s="161">
        <f>+IF(ISERROR(PV(#REF!,#REF!,,#REF!)),0,(PV(#REF!,#REF!,,#REF!)))</f>
        <v/>
      </c>
      <c r="AM640" s="161">
        <f>+IF(ISERROR(PV(#REF!,#REF!,,#REF!)),0,(PV(#REF!,#REF!,,#REF!)))</f>
        <v/>
      </c>
    </row>
    <row r="641">
      <c r="AL641" s="161">
        <f>+IF(ISERROR(PV(#REF!,#REF!,,#REF!)),0,(PV(#REF!,#REF!,,#REF!)))</f>
        <v/>
      </c>
      <c r="AM641" s="161">
        <f>+IF(ISERROR(PV(#REF!,#REF!,,#REF!)),0,(PV(#REF!,#REF!,,#REF!)))</f>
        <v/>
      </c>
    </row>
    <row r="642">
      <c r="AL642" s="161">
        <f>+IF(ISERROR(PV(#REF!,#REF!,,#REF!)),0,(PV(#REF!,#REF!,,#REF!)))</f>
        <v/>
      </c>
      <c r="AM642" s="161">
        <f>+IF(ISERROR(PV(#REF!,#REF!,,#REF!)),0,(PV(#REF!,#REF!,,#REF!)))</f>
        <v/>
      </c>
    </row>
    <row r="643">
      <c r="AL643" s="161">
        <f>+IF(ISERROR(PV(#REF!,#REF!,,#REF!)),0,(PV(#REF!,#REF!,,#REF!)))</f>
        <v/>
      </c>
      <c r="AM643" s="161">
        <f>+IF(ISERROR(PV(#REF!,#REF!,,#REF!)),0,(PV(#REF!,#REF!,,#REF!)))</f>
        <v/>
      </c>
    </row>
    <row r="644">
      <c r="AL644" s="161">
        <f>+IF(ISERROR(PV(#REF!,#REF!,,#REF!)),0,(PV(#REF!,#REF!,,#REF!)))</f>
        <v/>
      </c>
      <c r="AM644" s="161">
        <f>+IF(ISERROR(PV(#REF!,#REF!,,#REF!)),0,(PV(#REF!,#REF!,,#REF!)))</f>
        <v/>
      </c>
    </row>
    <row r="645">
      <c r="AL645" s="161">
        <f>+IF(ISERROR(PV(#REF!,#REF!,,#REF!)),0,(PV(#REF!,#REF!,,#REF!)))</f>
        <v/>
      </c>
      <c r="AM645" s="161">
        <f>+IF(ISERROR(PV(#REF!,#REF!,,#REF!)),0,(PV(#REF!,#REF!,,#REF!)))</f>
        <v/>
      </c>
    </row>
    <row r="646">
      <c r="AL646" s="161">
        <f>+IF(ISERROR(PV(#REF!,#REF!,,#REF!)),0,(PV(#REF!,#REF!,,#REF!)))</f>
        <v/>
      </c>
      <c r="AM646" s="161">
        <f>+IF(ISERROR(PV(#REF!,#REF!,,#REF!)),0,(PV(#REF!,#REF!,,#REF!)))</f>
        <v/>
      </c>
    </row>
    <row r="647">
      <c r="AL647" s="161">
        <f>+IF(ISERROR(PV(#REF!,#REF!,,#REF!)),0,(PV(#REF!,#REF!,,#REF!)))</f>
        <v/>
      </c>
      <c r="AM647" s="161">
        <f>+IF(ISERROR(PV(#REF!,#REF!,,#REF!)),0,(PV(#REF!,#REF!,,#REF!)))</f>
        <v/>
      </c>
    </row>
    <row r="648">
      <c r="AL648" s="161">
        <f>+IF(ISERROR(PV(#REF!,#REF!,,#REF!)),0,(PV(#REF!,#REF!,,#REF!)))</f>
        <v/>
      </c>
      <c r="AM648" s="161">
        <f>+IF(ISERROR(PV(#REF!,#REF!,,#REF!)),0,(PV(#REF!,#REF!,,#REF!)))</f>
        <v/>
      </c>
    </row>
    <row r="649">
      <c r="AL649" s="161">
        <f>+IF(ISERROR(PV(#REF!,#REF!,,#REF!)),0,(PV(#REF!,#REF!,,#REF!)))</f>
        <v/>
      </c>
      <c r="AM649" s="161">
        <f>+IF(ISERROR(PV(#REF!,#REF!,,#REF!)),0,(PV(#REF!,#REF!,,#REF!)))</f>
        <v/>
      </c>
    </row>
    <row r="650">
      <c r="AL650" s="161">
        <f>+IF(ISERROR(PV(#REF!,#REF!,,#REF!)),0,(PV(#REF!,#REF!,,#REF!)))</f>
        <v/>
      </c>
      <c r="AM650" s="161">
        <f>+IF(ISERROR(PV(#REF!,#REF!,,#REF!)),0,(PV(#REF!,#REF!,,#REF!)))</f>
        <v/>
      </c>
    </row>
    <row r="651">
      <c r="AL651" s="161">
        <f>+IF(ISERROR(PV(#REF!,#REF!,,#REF!)),0,(PV(#REF!,#REF!,,#REF!)))</f>
        <v/>
      </c>
      <c r="AM651" s="161">
        <f>+IF(ISERROR(PV(#REF!,#REF!,,#REF!)),0,(PV(#REF!,#REF!,,#REF!)))</f>
        <v/>
      </c>
    </row>
    <row r="652">
      <c r="AL652" s="161">
        <f>+IF(ISERROR(PV(#REF!,#REF!,,#REF!)),0,(PV(#REF!,#REF!,,#REF!)))</f>
        <v/>
      </c>
      <c r="AM652" s="161">
        <f>+IF(ISERROR(PV(#REF!,#REF!,,#REF!)),0,(PV(#REF!,#REF!,,#REF!)))</f>
        <v/>
      </c>
    </row>
    <row r="653">
      <c r="AL653" s="161">
        <f>+IF(ISERROR(PV(#REF!,#REF!,,#REF!)),0,(PV(#REF!,#REF!,,#REF!)))</f>
        <v/>
      </c>
      <c r="AM653" s="161">
        <f>+IF(ISERROR(PV(#REF!,#REF!,,#REF!)),0,(PV(#REF!,#REF!,,#REF!)))</f>
        <v/>
      </c>
    </row>
    <row r="654">
      <c r="AL654" s="161">
        <f>+IF(ISERROR(PV(#REF!,#REF!,,#REF!)),0,(PV(#REF!,#REF!,,#REF!)))</f>
        <v/>
      </c>
      <c r="AM654" s="161">
        <f>+IF(ISERROR(PV(#REF!,#REF!,,#REF!)),0,(PV(#REF!,#REF!,,#REF!)))</f>
        <v/>
      </c>
    </row>
    <row r="655">
      <c r="AL655" s="161">
        <f>+IF(ISERROR(PV(#REF!,#REF!,,#REF!)),0,(PV(#REF!,#REF!,,#REF!)))</f>
        <v/>
      </c>
      <c r="AM655" s="161">
        <f>+IF(ISERROR(PV(#REF!,#REF!,,#REF!)),0,(PV(#REF!,#REF!,,#REF!)))</f>
        <v/>
      </c>
    </row>
    <row r="656">
      <c r="AL656" s="161">
        <f>+IF(ISERROR(PV(#REF!,#REF!,,#REF!)),0,(PV(#REF!,#REF!,,#REF!)))</f>
        <v/>
      </c>
      <c r="AM656" s="161">
        <f>+IF(ISERROR(PV(#REF!,#REF!,,#REF!)),0,(PV(#REF!,#REF!,,#REF!)))</f>
        <v/>
      </c>
    </row>
    <row r="657">
      <c r="AL657" s="161">
        <f>+IF(ISERROR(PV(#REF!,#REF!,,#REF!)),0,(PV(#REF!,#REF!,,#REF!)))</f>
        <v/>
      </c>
      <c r="AM657" s="161">
        <f>+IF(ISERROR(PV(#REF!,#REF!,,#REF!)),0,(PV(#REF!,#REF!,,#REF!)))</f>
        <v/>
      </c>
    </row>
    <row r="658">
      <c r="AL658" s="161">
        <f>+IF(ISERROR(PV(#REF!,#REF!,,#REF!)),0,(PV(#REF!,#REF!,,#REF!)))</f>
        <v/>
      </c>
      <c r="AM658" s="161">
        <f>+IF(ISERROR(PV(#REF!,#REF!,,#REF!)),0,(PV(#REF!,#REF!,,#REF!)))</f>
        <v/>
      </c>
    </row>
    <row r="659">
      <c r="AL659" s="161">
        <f>+IF(ISERROR(PV(#REF!,#REF!,,#REF!)),0,(PV(#REF!,#REF!,,#REF!)))</f>
        <v/>
      </c>
      <c r="AM659" s="161">
        <f>+IF(ISERROR(PV(#REF!,#REF!,,#REF!)),0,(PV(#REF!,#REF!,,#REF!)))</f>
        <v/>
      </c>
    </row>
    <row r="660">
      <c r="AL660" s="161">
        <f>+IF(ISERROR(PV(#REF!,#REF!,,#REF!)),0,(PV(#REF!,#REF!,,#REF!)))</f>
        <v/>
      </c>
      <c r="AM660" s="161">
        <f>+IF(ISERROR(PV(#REF!,#REF!,,#REF!)),0,(PV(#REF!,#REF!,,#REF!)))</f>
        <v/>
      </c>
    </row>
    <row r="661">
      <c r="AL661" s="161">
        <f>+IF(ISERROR(PV(#REF!,#REF!,,#REF!)),0,(PV(#REF!,#REF!,,#REF!)))</f>
        <v/>
      </c>
      <c r="AM661" s="161">
        <f>+IF(ISERROR(PV(#REF!,#REF!,,#REF!)),0,(PV(#REF!,#REF!,,#REF!)))</f>
        <v/>
      </c>
    </row>
    <row r="662">
      <c r="AL662" s="161">
        <f>+IF(ISERROR(PV(#REF!,#REF!,,#REF!)),0,(PV(#REF!,#REF!,,#REF!)))</f>
        <v/>
      </c>
      <c r="AM662" s="161">
        <f>+IF(ISERROR(PV(#REF!,#REF!,,#REF!)),0,(PV(#REF!,#REF!,,#REF!)))</f>
        <v/>
      </c>
    </row>
    <row r="663">
      <c r="AL663" s="161">
        <f>+IF(ISERROR(PV(#REF!,#REF!,,#REF!)),0,(PV(#REF!,#REF!,,#REF!)))</f>
        <v/>
      </c>
      <c r="AM663" s="161">
        <f>+IF(ISERROR(PV(#REF!,#REF!,,#REF!)),0,(PV(#REF!,#REF!,,#REF!)))</f>
        <v/>
      </c>
    </row>
    <row r="664">
      <c r="AL664" s="161">
        <f>+IF(ISERROR(PV(#REF!,#REF!,,#REF!)),0,(PV(#REF!,#REF!,,#REF!)))</f>
        <v/>
      </c>
      <c r="AM664" s="161">
        <f>+IF(ISERROR(PV(#REF!,#REF!,,#REF!)),0,(PV(#REF!,#REF!,,#REF!)))</f>
        <v/>
      </c>
    </row>
    <row r="665">
      <c r="AL665" s="161">
        <f>+IF(ISERROR(PV(#REF!,#REF!,,#REF!)),0,(PV(#REF!,#REF!,,#REF!)))</f>
        <v/>
      </c>
      <c r="AM665" s="161">
        <f>+IF(ISERROR(PV(#REF!,#REF!,,#REF!)),0,(PV(#REF!,#REF!,,#REF!)))</f>
        <v/>
      </c>
    </row>
    <row r="666">
      <c r="AL666" s="161">
        <f>+IF(ISERROR(PV(#REF!,#REF!,,#REF!)),0,(PV(#REF!,#REF!,,#REF!)))</f>
        <v/>
      </c>
      <c r="AM666" s="161">
        <f>+IF(ISERROR(PV(#REF!,#REF!,,#REF!)),0,(PV(#REF!,#REF!,,#REF!)))</f>
        <v/>
      </c>
    </row>
    <row r="667">
      <c r="AL667" s="161">
        <f>+IF(ISERROR(PV(#REF!,#REF!,,#REF!)),0,(PV(#REF!,#REF!,,#REF!)))</f>
        <v/>
      </c>
      <c r="AM667" s="161">
        <f>+IF(ISERROR(PV(#REF!,#REF!,,#REF!)),0,(PV(#REF!,#REF!,,#REF!)))</f>
        <v/>
      </c>
    </row>
    <row r="668">
      <c r="AL668" s="161">
        <f>+IF(ISERROR(PV(#REF!,#REF!,,#REF!)),0,(PV(#REF!,#REF!,,#REF!)))</f>
        <v/>
      </c>
      <c r="AM668" s="161">
        <f>+IF(ISERROR(PV(#REF!,#REF!,,#REF!)),0,(PV(#REF!,#REF!,,#REF!)))</f>
        <v/>
      </c>
    </row>
    <row r="669">
      <c r="AL669" s="161">
        <f>+IF(ISERROR(PV(#REF!,#REF!,,#REF!)),0,(PV(#REF!,#REF!,,#REF!)))</f>
        <v/>
      </c>
      <c r="AM669" s="161">
        <f>+IF(ISERROR(PV(#REF!,#REF!,,#REF!)),0,(PV(#REF!,#REF!,,#REF!)))</f>
        <v/>
      </c>
    </row>
    <row r="670">
      <c r="AL670" s="161">
        <f>+IF(ISERROR(PV(#REF!,#REF!,,#REF!)),0,(PV(#REF!,#REF!,,#REF!)))</f>
        <v/>
      </c>
      <c r="AM670" s="161">
        <f>+IF(ISERROR(PV(#REF!,#REF!,,#REF!)),0,(PV(#REF!,#REF!,,#REF!)))</f>
        <v/>
      </c>
    </row>
    <row r="671">
      <c r="AL671" s="161">
        <f>+IF(ISERROR(PV(#REF!,#REF!,,#REF!)),0,(PV(#REF!,#REF!,,#REF!)))</f>
        <v/>
      </c>
      <c r="AM671" s="161">
        <f>+IF(ISERROR(PV(#REF!,#REF!,,#REF!)),0,(PV(#REF!,#REF!,,#REF!)))</f>
        <v/>
      </c>
    </row>
    <row r="672">
      <c r="AL672" s="161">
        <f>+IF(ISERROR(PV(#REF!,#REF!,,#REF!)),0,(PV(#REF!,#REF!,,#REF!)))</f>
        <v/>
      </c>
      <c r="AM672" s="161">
        <f>+IF(ISERROR(PV(#REF!,#REF!,,#REF!)),0,(PV(#REF!,#REF!,,#REF!)))</f>
        <v/>
      </c>
    </row>
    <row r="673">
      <c r="AL673" s="161">
        <f>+IF(ISERROR(PV(#REF!,#REF!,,#REF!)),0,(PV(#REF!,#REF!,,#REF!)))</f>
        <v/>
      </c>
      <c r="AM673" s="161">
        <f>+IF(ISERROR(PV(#REF!,#REF!,,#REF!)),0,(PV(#REF!,#REF!,,#REF!)))</f>
        <v/>
      </c>
    </row>
    <row r="674">
      <c r="AL674" s="161">
        <f>+IF(ISERROR(PV(#REF!,#REF!,,#REF!)),0,(PV(#REF!,#REF!,,#REF!)))</f>
        <v/>
      </c>
      <c r="AM674" s="161">
        <f>+IF(ISERROR(PV(#REF!,#REF!,,#REF!)),0,(PV(#REF!,#REF!,,#REF!)))</f>
        <v/>
      </c>
    </row>
    <row r="675">
      <c r="AL675" s="161">
        <f>+IF(ISERROR(PV(#REF!,#REF!,,#REF!)),0,(PV(#REF!,#REF!,,#REF!)))</f>
        <v/>
      </c>
      <c r="AM675" s="161">
        <f>+IF(ISERROR(PV(#REF!,#REF!,,#REF!)),0,(PV(#REF!,#REF!,,#REF!)))</f>
        <v/>
      </c>
    </row>
    <row r="676">
      <c r="AL676" s="161">
        <f>+IF(ISERROR(PV(#REF!,#REF!,,#REF!)),0,(PV(#REF!,#REF!,,#REF!)))</f>
        <v/>
      </c>
      <c r="AM676" s="161">
        <f>+IF(ISERROR(PV(#REF!,#REF!,,#REF!)),0,(PV(#REF!,#REF!,,#REF!)))</f>
        <v/>
      </c>
    </row>
    <row r="677">
      <c r="AL677" s="161">
        <f>+IF(ISERROR(PV(#REF!,#REF!,,#REF!)),0,(PV(#REF!,#REF!,,#REF!)))</f>
        <v/>
      </c>
      <c r="AM677" s="161">
        <f>+IF(ISERROR(PV(#REF!,#REF!,,#REF!)),0,(PV(#REF!,#REF!,,#REF!)))</f>
        <v/>
      </c>
    </row>
    <row r="678">
      <c r="AL678" s="161">
        <f>+IF(ISERROR(PV(#REF!,#REF!,,#REF!)),0,(PV(#REF!,#REF!,,#REF!)))</f>
        <v/>
      </c>
      <c r="AM678" s="161">
        <f>+IF(ISERROR(PV(#REF!,#REF!,,#REF!)),0,(PV(#REF!,#REF!,,#REF!)))</f>
        <v/>
      </c>
    </row>
    <row r="679">
      <c r="AL679" s="161">
        <f>+IF(ISERROR(PV(#REF!,#REF!,,#REF!)),0,(PV(#REF!,#REF!,,#REF!)))</f>
        <v/>
      </c>
      <c r="AM679" s="161">
        <f>+IF(ISERROR(PV(#REF!,#REF!,,#REF!)),0,(PV(#REF!,#REF!,,#REF!)))</f>
        <v/>
      </c>
    </row>
    <row r="680">
      <c r="AL680" s="161">
        <f>+IF(ISERROR(PV(#REF!,#REF!,,#REF!)),0,(PV(#REF!,#REF!,,#REF!)))</f>
        <v/>
      </c>
      <c r="AM680" s="161">
        <f>+IF(ISERROR(PV(#REF!,#REF!,,#REF!)),0,(PV(#REF!,#REF!,,#REF!)))</f>
        <v/>
      </c>
    </row>
    <row r="681">
      <c r="AL681" s="161">
        <f>+IF(ISERROR(PV(#REF!,#REF!,,#REF!)),0,(PV(#REF!,#REF!,,#REF!)))</f>
        <v/>
      </c>
      <c r="AM681" s="161">
        <f>+IF(ISERROR(PV(#REF!,#REF!,,#REF!)),0,(PV(#REF!,#REF!,,#REF!)))</f>
        <v/>
      </c>
    </row>
    <row r="682">
      <c r="AL682" s="161">
        <f>+IF(ISERROR(PV(#REF!,#REF!,,#REF!)),0,(PV(#REF!,#REF!,,#REF!)))</f>
        <v/>
      </c>
      <c r="AM682" s="161">
        <f>+IF(ISERROR(PV(#REF!,#REF!,,#REF!)),0,(PV(#REF!,#REF!,,#REF!)))</f>
        <v/>
      </c>
    </row>
    <row r="683">
      <c r="AL683" s="161">
        <f>+IF(ISERROR(PV(#REF!,#REF!,,#REF!)),0,(PV(#REF!,#REF!,,#REF!)))</f>
        <v/>
      </c>
      <c r="AM683" s="161">
        <f>+IF(ISERROR(PV(#REF!,#REF!,,#REF!)),0,(PV(#REF!,#REF!,,#REF!)))</f>
        <v/>
      </c>
    </row>
    <row r="684">
      <c r="AL684" s="161">
        <f>+IF(ISERROR(PV(#REF!,#REF!,,#REF!)),0,(PV(#REF!,#REF!,,#REF!)))</f>
        <v/>
      </c>
      <c r="AM684" s="161">
        <f>+IF(ISERROR(PV(#REF!,#REF!,,#REF!)),0,(PV(#REF!,#REF!,,#REF!)))</f>
        <v/>
      </c>
    </row>
    <row r="685">
      <c r="AL685" s="161">
        <f>+IF(ISERROR(PV(#REF!,#REF!,,#REF!)),0,(PV(#REF!,#REF!,,#REF!)))</f>
        <v/>
      </c>
      <c r="AM685" s="161">
        <f>+IF(ISERROR(PV(#REF!,#REF!,,#REF!)),0,(PV(#REF!,#REF!,,#REF!)))</f>
        <v/>
      </c>
    </row>
    <row r="686">
      <c r="AL686" s="161">
        <f>+IF(ISERROR(PV(#REF!,#REF!,,#REF!)),0,(PV(#REF!,#REF!,,#REF!)))</f>
        <v/>
      </c>
      <c r="AM686" s="161">
        <f>+IF(ISERROR(PV(#REF!,#REF!,,#REF!)),0,(PV(#REF!,#REF!,,#REF!)))</f>
        <v/>
      </c>
    </row>
    <row r="687">
      <c r="AL687" s="161">
        <f>+IF(ISERROR(PV(#REF!,#REF!,,#REF!)),0,(PV(#REF!,#REF!,,#REF!)))</f>
        <v/>
      </c>
      <c r="AM687" s="161">
        <f>+IF(ISERROR(PV(#REF!,#REF!,,#REF!)),0,(PV(#REF!,#REF!,,#REF!)))</f>
        <v/>
      </c>
    </row>
    <row r="688">
      <c r="AL688" s="161">
        <f>+IF(ISERROR(PV(#REF!,#REF!,,#REF!)),0,(PV(#REF!,#REF!,,#REF!)))</f>
        <v/>
      </c>
      <c r="AM688" s="161">
        <f>+IF(ISERROR(PV(#REF!,#REF!,,#REF!)),0,(PV(#REF!,#REF!,,#REF!)))</f>
        <v/>
      </c>
    </row>
    <row r="689">
      <c r="AL689" s="161">
        <f>+IF(ISERROR(PV(#REF!,#REF!,,#REF!)),0,(PV(#REF!,#REF!,,#REF!)))</f>
        <v/>
      </c>
      <c r="AM689" s="161">
        <f>+IF(ISERROR(PV(#REF!,#REF!,,#REF!)),0,(PV(#REF!,#REF!,,#REF!)))</f>
        <v/>
      </c>
    </row>
    <row r="690">
      <c r="AL690" s="161">
        <f>+IF(ISERROR(PV(#REF!,#REF!,,#REF!)),0,(PV(#REF!,#REF!,,#REF!)))</f>
        <v/>
      </c>
      <c r="AM690" s="161">
        <f>+IF(ISERROR(PV(#REF!,#REF!,,#REF!)),0,(PV(#REF!,#REF!,,#REF!)))</f>
        <v/>
      </c>
    </row>
    <row r="691">
      <c r="AL691" s="161">
        <f>+IF(ISERROR(PV(#REF!,#REF!,,#REF!)),0,(PV(#REF!,#REF!,,#REF!)))</f>
        <v/>
      </c>
      <c r="AM691" s="161">
        <f>+IF(ISERROR(PV(#REF!,#REF!,,#REF!)),0,(PV(#REF!,#REF!,,#REF!)))</f>
        <v/>
      </c>
    </row>
    <row r="692">
      <c r="AL692" s="161">
        <f>+IF(ISERROR(PV(#REF!,#REF!,,#REF!)),0,(PV(#REF!,#REF!,,#REF!)))</f>
        <v/>
      </c>
      <c r="AM692" s="161">
        <f>+IF(ISERROR(PV(#REF!,#REF!,,#REF!)),0,(PV(#REF!,#REF!,,#REF!)))</f>
        <v/>
      </c>
    </row>
    <row r="693">
      <c r="AL693" s="161">
        <f>+IF(ISERROR(PV(#REF!,#REF!,,#REF!)),0,(PV(#REF!,#REF!,,#REF!)))</f>
        <v/>
      </c>
      <c r="AM693" s="161">
        <f>+IF(ISERROR(PV(#REF!,#REF!,,#REF!)),0,(PV(#REF!,#REF!,,#REF!)))</f>
        <v/>
      </c>
    </row>
    <row r="694">
      <c r="AL694" s="161">
        <f>+IF(ISERROR(PV(#REF!,#REF!,,#REF!)),0,(PV(#REF!,#REF!,,#REF!)))</f>
        <v/>
      </c>
      <c r="AM694" s="161">
        <f>+IF(ISERROR(PV(#REF!,#REF!,,#REF!)),0,(PV(#REF!,#REF!,,#REF!)))</f>
        <v/>
      </c>
    </row>
    <row r="695">
      <c r="AL695" s="161">
        <f>+IF(ISERROR(PV(#REF!,#REF!,,#REF!)),0,(PV(#REF!,#REF!,,#REF!)))</f>
        <v/>
      </c>
      <c r="AM695" s="161">
        <f>+IF(ISERROR(PV(#REF!,#REF!,,#REF!)),0,(PV(#REF!,#REF!,,#REF!)))</f>
        <v/>
      </c>
    </row>
    <row r="696">
      <c r="AL696" s="161">
        <f>+IF(ISERROR(PV(#REF!,#REF!,,#REF!)),0,(PV(#REF!,#REF!,,#REF!)))</f>
        <v/>
      </c>
      <c r="AM696" s="161">
        <f>+IF(ISERROR(PV(#REF!,#REF!,,#REF!)),0,(PV(#REF!,#REF!,,#REF!)))</f>
        <v/>
      </c>
    </row>
    <row r="697">
      <c r="AL697" s="161">
        <f>+IF(ISERROR(PV(#REF!,#REF!,,#REF!)),0,(PV(#REF!,#REF!,,#REF!)))</f>
        <v/>
      </c>
      <c r="AM697" s="161">
        <f>+IF(ISERROR(PV(#REF!,#REF!,,#REF!)),0,(PV(#REF!,#REF!,,#REF!)))</f>
        <v/>
      </c>
    </row>
    <row r="698">
      <c r="AL698" s="161">
        <f>+IF(ISERROR(PV(#REF!,#REF!,,#REF!)),0,(PV(#REF!,#REF!,,#REF!)))</f>
        <v/>
      </c>
      <c r="AM698" s="161">
        <f>+IF(ISERROR(PV(#REF!,#REF!,,#REF!)),0,(PV(#REF!,#REF!,,#REF!)))</f>
        <v/>
      </c>
    </row>
    <row r="699">
      <c r="AL699" s="161">
        <f>+IF(ISERROR(PV(#REF!,#REF!,,#REF!)),0,(PV(#REF!,#REF!,,#REF!)))</f>
        <v/>
      </c>
      <c r="AM699" s="161">
        <f>+IF(ISERROR(PV(#REF!,#REF!,,#REF!)),0,(PV(#REF!,#REF!,,#REF!)))</f>
        <v/>
      </c>
    </row>
    <row r="700">
      <c r="AL700" s="161">
        <f>+IF(ISERROR(PV(#REF!,#REF!,,#REF!)),0,(PV(#REF!,#REF!,,#REF!)))</f>
        <v/>
      </c>
      <c r="AM700" s="161">
        <f>+IF(ISERROR(PV(#REF!,#REF!,,#REF!)),0,(PV(#REF!,#REF!,,#REF!)))</f>
        <v/>
      </c>
    </row>
    <row r="701">
      <c r="AL701" s="161">
        <f>+IF(ISERROR(PV(#REF!,#REF!,,#REF!)),0,(PV(#REF!,#REF!,,#REF!)))</f>
        <v/>
      </c>
      <c r="AM701" s="161">
        <f>+IF(ISERROR(PV(#REF!,#REF!,,#REF!)),0,(PV(#REF!,#REF!,,#REF!)))</f>
        <v/>
      </c>
    </row>
    <row r="702">
      <c r="AL702" s="161">
        <f>+IF(ISERROR(PV(#REF!,#REF!,,#REF!)),0,(PV(#REF!,#REF!,,#REF!)))</f>
        <v/>
      </c>
      <c r="AM702" s="161">
        <f>+IF(ISERROR(PV(#REF!,#REF!,,#REF!)),0,(PV(#REF!,#REF!,,#REF!)))</f>
        <v/>
      </c>
    </row>
    <row r="703">
      <c r="AL703" s="161">
        <f>+IF(ISERROR(PV(#REF!,#REF!,,#REF!)),0,(PV(#REF!,#REF!,,#REF!)))</f>
        <v/>
      </c>
      <c r="AM703" s="161">
        <f>+IF(ISERROR(PV(#REF!,#REF!,,#REF!)),0,(PV(#REF!,#REF!,,#REF!)))</f>
        <v/>
      </c>
    </row>
    <row r="704">
      <c r="AL704" s="161">
        <f>+IF(ISERROR(PV(#REF!,#REF!,,#REF!)),0,(PV(#REF!,#REF!,,#REF!)))</f>
        <v/>
      </c>
      <c r="AM704" s="161">
        <f>+IF(ISERROR(PV(#REF!,#REF!,,#REF!)),0,(PV(#REF!,#REF!,,#REF!)))</f>
        <v/>
      </c>
    </row>
    <row r="705">
      <c r="AL705" s="161">
        <f>+IF(ISERROR(PV(#REF!,#REF!,,#REF!)),0,(PV(#REF!,#REF!,,#REF!)))</f>
        <v/>
      </c>
      <c r="AM705" s="161">
        <f>+IF(ISERROR(PV(#REF!,#REF!,,#REF!)),0,(PV(#REF!,#REF!,,#REF!)))</f>
        <v/>
      </c>
    </row>
    <row r="706">
      <c r="AL706" s="161">
        <f>+IF(ISERROR(PV(#REF!,#REF!,,#REF!)),0,(PV(#REF!,#REF!,,#REF!)))</f>
        <v/>
      </c>
      <c r="AM706" s="161">
        <f>+IF(ISERROR(PV(#REF!,#REF!,,#REF!)),0,(PV(#REF!,#REF!,,#REF!)))</f>
        <v/>
      </c>
    </row>
    <row r="707">
      <c r="AL707" s="161">
        <f>+IF(ISERROR(PV(#REF!,#REF!,,#REF!)),0,(PV(#REF!,#REF!,,#REF!)))</f>
        <v/>
      </c>
      <c r="AM707" s="161">
        <f>+IF(ISERROR(PV(#REF!,#REF!,,#REF!)),0,(PV(#REF!,#REF!,,#REF!)))</f>
        <v/>
      </c>
    </row>
    <row r="708">
      <c r="AL708" s="161">
        <f>+IF(ISERROR(PV(#REF!,#REF!,,#REF!)),0,(PV(#REF!,#REF!,,#REF!)))</f>
        <v/>
      </c>
      <c r="AM708" s="161">
        <f>+IF(ISERROR(PV(#REF!,#REF!,,#REF!)),0,(PV(#REF!,#REF!,,#REF!)))</f>
        <v/>
      </c>
    </row>
    <row r="709">
      <c r="AL709" s="161">
        <f>+IF(ISERROR(PV(#REF!,#REF!,,#REF!)),0,(PV(#REF!,#REF!,,#REF!)))</f>
        <v/>
      </c>
      <c r="AM709" s="161">
        <f>+IF(ISERROR(PV(#REF!,#REF!,,#REF!)),0,(PV(#REF!,#REF!,,#REF!)))</f>
        <v/>
      </c>
    </row>
    <row r="710">
      <c r="AL710" s="161">
        <f>+IF(ISERROR(PV(#REF!,#REF!,,#REF!)),0,(PV(#REF!,#REF!,,#REF!)))</f>
        <v/>
      </c>
      <c r="AM710" s="161">
        <f>+IF(ISERROR(PV(#REF!,#REF!,,#REF!)),0,(PV(#REF!,#REF!,,#REF!)))</f>
        <v/>
      </c>
    </row>
    <row r="711">
      <c r="AL711" s="161">
        <f>+IF(ISERROR(PV(#REF!,#REF!,,#REF!)),0,(PV(#REF!,#REF!,,#REF!)))</f>
        <v/>
      </c>
      <c r="AM711" s="161">
        <f>+IF(ISERROR(PV(#REF!,#REF!,,#REF!)),0,(PV(#REF!,#REF!,,#REF!)))</f>
        <v/>
      </c>
    </row>
    <row r="712">
      <c r="AL712" s="161">
        <f>+IF(ISERROR(PV(#REF!,#REF!,,#REF!)),0,(PV(#REF!,#REF!,,#REF!)))</f>
        <v/>
      </c>
      <c r="AM712" s="161">
        <f>+IF(ISERROR(PV(#REF!,#REF!,,#REF!)),0,(PV(#REF!,#REF!,,#REF!)))</f>
        <v/>
      </c>
    </row>
    <row r="713">
      <c r="AL713" s="161">
        <f>+IF(ISERROR(PV(#REF!,#REF!,,#REF!)),0,(PV(#REF!,#REF!,,#REF!)))</f>
        <v/>
      </c>
      <c r="AM713" s="161">
        <f>+IF(ISERROR(PV(#REF!,#REF!,,#REF!)),0,(PV(#REF!,#REF!,,#REF!)))</f>
        <v/>
      </c>
    </row>
    <row r="714">
      <c r="AL714" s="161">
        <f>+IF(ISERROR(PV(#REF!,#REF!,,#REF!)),0,(PV(#REF!,#REF!,,#REF!)))</f>
        <v/>
      </c>
      <c r="AM714" s="161">
        <f>+IF(ISERROR(PV(#REF!,#REF!,,#REF!)),0,(PV(#REF!,#REF!,,#REF!)))</f>
        <v/>
      </c>
    </row>
    <row r="715">
      <c r="AL715" s="161">
        <f>+IF(ISERROR(PV(#REF!,#REF!,,#REF!)),0,(PV(#REF!,#REF!,,#REF!)))</f>
        <v/>
      </c>
      <c r="AM715" s="161">
        <f>+IF(ISERROR(PV(#REF!,#REF!,,#REF!)),0,(PV(#REF!,#REF!,,#REF!)))</f>
        <v/>
      </c>
    </row>
    <row r="716">
      <c r="AL716" s="161">
        <f>+IF(ISERROR(PV(#REF!,#REF!,,#REF!)),0,(PV(#REF!,#REF!,,#REF!)))</f>
        <v/>
      </c>
      <c r="AM716" s="161">
        <f>+IF(ISERROR(PV(#REF!,#REF!,,#REF!)),0,(PV(#REF!,#REF!,,#REF!)))</f>
        <v/>
      </c>
    </row>
    <row r="717">
      <c r="AL717" s="161">
        <f>+IF(ISERROR(PV(#REF!,#REF!,,#REF!)),0,(PV(#REF!,#REF!,,#REF!)))</f>
        <v/>
      </c>
      <c r="AM717" s="161">
        <f>+IF(ISERROR(PV(#REF!,#REF!,,#REF!)),0,(PV(#REF!,#REF!,,#REF!)))</f>
        <v/>
      </c>
    </row>
    <row r="718">
      <c r="AL718" s="161">
        <f>+IF(ISERROR(PV(#REF!,#REF!,,#REF!)),0,(PV(#REF!,#REF!,,#REF!)))</f>
        <v/>
      </c>
      <c r="AM718" s="161">
        <f>+IF(ISERROR(PV(#REF!,#REF!,,#REF!)),0,(PV(#REF!,#REF!,,#REF!)))</f>
        <v/>
      </c>
    </row>
    <row r="719">
      <c r="AL719" s="161">
        <f>+IF(ISERROR(PV(#REF!,#REF!,,#REF!)),0,(PV(#REF!,#REF!,,#REF!)))</f>
        <v/>
      </c>
      <c r="AM719" s="161">
        <f>+IF(ISERROR(PV(#REF!,#REF!,,#REF!)),0,(PV(#REF!,#REF!,,#REF!)))</f>
        <v/>
      </c>
    </row>
    <row r="720">
      <c r="AL720" s="161">
        <f>+IF(ISERROR(PV(#REF!,#REF!,,#REF!)),0,(PV(#REF!,#REF!,,#REF!)))</f>
        <v/>
      </c>
      <c r="AM720" s="161">
        <f>+IF(ISERROR(PV(#REF!,#REF!,,#REF!)),0,(PV(#REF!,#REF!,,#REF!)))</f>
        <v/>
      </c>
    </row>
    <row r="721">
      <c r="AL721" s="161">
        <f>+IF(ISERROR(PV(#REF!,#REF!,,#REF!)),0,(PV(#REF!,#REF!,,#REF!)))</f>
        <v/>
      </c>
      <c r="AM721" s="161">
        <f>+IF(ISERROR(PV(#REF!,#REF!,,#REF!)),0,(PV(#REF!,#REF!,,#REF!)))</f>
        <v/>
      </c>
    </row>
    <row r="722">
      <c r="AL722" s="161">
        <f>+IF(ISERROR(PV(#REF!,#REF!,,#REF!)),0,(PV(#REF!,#REF!,,#REF!)))</f>
        <v/>
      </c>
      <c r="AM722" s="161">
        <f>+IF(ISERROR(PV(#REF!,#REF!,,#REF!)),0,(PV(#REF!,#REF!,,#REF!)))</f>
        <v/>
      </c>
    </row>
    <row r="723">
      <c r="AL723" s="161">
        <f>+IF(ISERROR(PV(#REF!,#REF!,,#REF!)),0,(PV(#REF!,#REF!,,#REF!)))</f>
        <v/>
      </c>
      <c r="AM723" s="161">
        <f>+IF(ISERROR(PV(#REF!,#REF!,,#REF!)),0,(PV(#REF!,#REF!,,#REF!)))</f>
        <v/>
      </c>
    </row>
    <row r="724">
      <c r="AL724" s="161">
        <f>+IF(ISERROR(PV(#REF!,#REF!,,#REF!)),0,(PV(#REF!,#REF!,,#REF!)))</f>
        <v/>
      </c>
      <c r="AM724" s="161">
        <f>+IF(ISERROR(PV(#REF!,#REF!,,#REF!)),0,(PV(#REF!,#REF!,,#REF!)))</f>
        <v/>
      </c>
    </row>
    <row r="725">
      <c r="AL725" s="161">
        <f>+IF(ISERROR(PV(#REF!,#REF!,,#REF!)),0,(PV(#REF!,#REF!,,#REF!)))</f>
        <v/>
      </c>
      <c r="AM725" s="161">
        <f>+IF(ISERROR(PV(#REF!,#REF!,,#REF!)),0,(PV(#REF!,#REF!,,#REF!)))</f>
        <v/>
      </c>
    </row>
    <row r="726">
      <c r="AL726" s="161">
        <f>+IF(ISERROR(PV(#REF!,#REF!,,#REF!)),0,(PV(#REF!,#REF!,,#REF!)))</f>
        <v/>
      </c>
      <c r="AM726" s="161">
        <f>+IF(ISERROR(PV(#REF!,#REF!,,#REF!)),0,(PV(#REF!,#REF!,,#REF!)))</f>
        <v/>
      </c>
    </row>
    <row r="727">
      <c r="AL727" s="161">
        <f>+IF(ISERROR(PV(#REF!,#REF!,,#REF!)),0,(PV(#REF!,#REF!,,#REF!)))</f>
        <v/>
      </c>
      <c r="AM727" s="161">
        <f>+IF(ISERROR(PV(#REF!,#REF!,,#REF!)),0,(PV(#REF!,#REF!,,#REF!)))</f>
        <v/>
      </c>
    </row>
    <row r="728">
      <c r="AL728" s="161">
        <f>+IF(ISERROR(PV(#REF!,#REF!,,#REF!)),0,(PV(#REF!,#REF!,,#REF!)))</f>
        <v/>
      </c>
      <c r="AM728" s="161">
        <f>+IF(ISERROR(PV(#REF!,#REF!,,#REF!)),0,(PV(#REF!,#REF!,,#REF!)))</f>
        <v/>
      </c>
    </row>
    <row r="729">
      <c r="AL729" s="161">
        <f>+IF(ISERROR(PV(#REF!,#REF!,,#REF!)),0,(PV(#REF!,#REF!,,#REF!)))</f>
        <v/>
      </c>
      <c r="AM729" s="161">
        <f>+IF(ISERROR(PV(#REF!,#REF!,,#REF!)),0,(PV(#REF!,#REF!,,#REF!)))</f>
        <v/>
      </c>
    </row>
    <row r="730">
      <c r="AL730" s="161">
        <f>+IF(ISERROR(PV(#REF!,#REF!,,#REF!)),0,(PV(#REF!,#REF!,,#REF!)))</f>
        <v/>
      </c>
      <c r="AM730" s="161">
        <f>+IF(ISERROR(PV(#REF!,#REF!,,#REF!)),0,(PV(#REF!,#REF!,,#REF!)))</f>
        <v/>
      </c>
    </row>
    <row r="731">
      <c r="AL731" s="161">
        <f>+IF(ISERROR(PV(#REF!,#REF!,,#REF!)),0,(PV(#REF!,#REF!,,#REF!)))</f>
        <v/>
      </c>
      <c r="AM731" s="161">
        <f>+IF(ISERROR(PV(#REF!,#REF!,,#REF!)),0,(PV(#REF!,#REF!,,#REF!)))</f>
        <v/>
      </c>
    </row>
    <row r="732">
      <c r="AL732" s="161">
        <f>+IF(ISERROR(PV(#REF!,#REF!,,#REF!)),0,(PV(#REF!,#REF!,,#REF!)))</f>
        <v/>
      </c>
      <c r="AM732" s="161">
        <f>+IF(ISERROR(PV(#REF!,#REF!,,#REF!)),0,(PV(#REF!,#REF!,,#REF!)))</f>
        <v/>
      </c>
    </row>
    <row r="733">
      <c r="AL733" s="161">
        <f>+IF(ISERROR(PV(#REF!,#REF!,,#REF!)),0,(PV(#REF!,#REF!,,#REF!)))</f>
        <v/>
      </c>
      <c r="AM733" s="161">
        <f>+IF(ISERROR(PV(#REF!,#REF!,,#REF!)),0,(PV(#REF!,#REF!,,#REF!)))</f>
        <v/>
      </c>
    </row>
    <row r="734">
      <c r="AL734" s="161">
        <f>+IF(ISERROR(PV(#REF!,#REF!,,#REF!)),0,(PV(#REF!,#REF!,,#REF!)))</f>
        <v/>
      </c>
      <c r="AM734" s="161">
        <f>+IF(ISERROR(PV(#REF!,#REF!,,#REF!)),0,(PV(#REF!,#REF!,,#REF!)))</f>
        <v/>
      </c>
    </row>
    <row r="735">
      <c r="AL735" s="161">
        <f>+IF(ISERROR(PV(#REF!,#REF!,,#REF!)),0,(PV(#REF!,#REF!,,#REF!)))</f>
        <v/>
      </c>
      <c r="AM735" s="161">
        <f>+IF(ISERROR(PV(#REF!,#REF!,,#REF!)),0,(PV(#REF!,#REF!,,#REF!)))</f>
        <v/>
      </c>
    </row>
    <row r="736">
      <c r="AL736" s="161">
        <f>+IF(ISERROR(PV(#REF!,#REF!,,#REF!)),0,(PV(#REF!,#REF!,,#REF!)))</f>
        <v/>
      </c>
      <c r="AM736" s="161">
        <f>+IF(ISERROR(PV(#REF!,#REF!,,#REF!)),0,(PV(#REF!,#REF!,,#REF!)))</f>
        <v/>
      </c>
    </row>
    <row r="737">
      <c r="AL737" s="161">
        <f>+IF(ISERROR(PV(#REF!,#REF!,,#REF!)),0,(PV(#REF!,#REF!,,#REF!)))</f>
        <v/>
      </c>
      <c r="AM737" s="161">
        <f>+IF(ISERROR(PV(#REF!,#REF!,,#REF!)),0,(PV(#REF!,#REF!,,#REF!)))</f>
        <v/>
      </c>
    </row>
    <row r="738">
      <c r="AL738" s="161">
        <f>+IF(ISERROR(PV(#REF!,#REF!,,#REF!)),0,(PV(#REF!,#REF!,,#REF!)))</f>
        <v/>
      </c>
      <c r="AM738" s="161">
        <f>+IF(ISERROR(PV(#REF!,#REF!,,#REF!)),0,(PV(#REF!,#REF!,,#REF!)))</f>
        <v/>
      </c>
    </row>
    <row r="739">
      <c r="AL739" s="161">
        <f>+IF(ISERROR(PV(#REF!,#REF!,,#REF!)),0,(PV(#REF!,#REF!,,#REF!)))</f>
        <v/>
      </c>
      <c r="AM739" s="161">
        <f>+IF(ISERROR(PV(#REF!,#REF!,,#REF!)),0,(PV(#REF!,#REF!,,#REF!)))</f>
        <v/>
      </c>
    </row>
    <row r="740">
      <c r="AL740" s="161">
        <f>+IF(ISERROR(PV(#REF!,#REF!,,#REF!)),0,(PV(#REF!,#REF!,,#REF!)))</f>
        <v/>
      </c>
      <c r="AM740" s="161">
        <f>+IF(ISERROR(PV(#REF!,#REF!,,#REF!)),0,(PV(#REF!,#REF!,,#REF!)))</f>
        <v/>
      </c>
    </row>
    <row r="741">
      <c r="AL741" s="161">
        <f>+IF(ISERROR(PV(#REF!,#REF!,,#REF!)),0,(PV(#REF!,#REF!,,#REF!)))</f>
        <v/>
      </c>
      <c r="AM741" s="161">
        <f>+IF(ISERROR(PV(#REF!,#REF!,,#REF!)),0,(PV(#REF!,#REF!,,#REF!)))</f>
        <v/>
      </c>
    </row>
    <row r="742">
      <c r="AL742" s="161">
        <f>+IF(ISERROR(PV(#REF!,#REF!,,#REF!)),0,(PV(#REF!,#REF!,,#REF!)))</f>
        <v/>
      </c>
      <c r="AM742" s="161">
        <f>+IF(ISERROR(PV(#REF!,#REF!,,#REF!)),0,(PV(#REF!,#REF!,,#REF!)))</f>
        <v/>
      </c>
    </row>
    <row r="743">
      <c r="AL743" s="161">
        <f>+IF(ISERROR(PV(#REF!,#REF!,,#REF!)),0,(PV(#REF!,#REF!,,#REF!)))</f>
        <v/>
      </c>
      <c r="AM743" s="161">
        <f>+IF(ISERROR(PV(#REF!,#REF!,,#REF!)),0,(PV(#REF!,#REF!,,#REF!)))</f>
        <v/>
      </c>
    </row>
    <row r="744">
      <c r="AL744" s="161">
        <f>+IF(ISERROR(PV(#REF!,#REF!,,#REF!)),0,(PV(#REF!,#REF!,,#REF!)))</f>
        <v/>
      </c>
      <c r="AM744" s="161">
        <f>+IF(ISERROR(PV(#REF!,#REF!,,#REF!)),0,(PV(#REF!,#REF!,,#REF!)))</f>
        <v/>
      </c>
    </row>
    <row r="745">
      <c r="AL745" s="161">
        <f>+IF(ISERROR(PV(#REF!,#REF!,,#REF!)),0,(PV(#REF!,#REF!,,#REF!)))</f>
        <v/>
      </c>
      <c r="AM745" s="161">
        <f>+IF(ISERROR(PV(#REF!,#REF!,,#REF!)),0,(PV(#REF!,#REF!,,#REF!)))</f>
        <v/>
      </c>
    </row>
    <row r="746">
      <c r="AL746" s="161">
        <f>+IF(ISERROR(PV(#REF!,#REF!,,#REF!)),0,(PV(#REF!,#REF!,,#REF!)))</f>
        <v/>
      </c>
      <c r="AM746" s="161">
        <f>+IF(ISERROR(PV(#REF!,#REF!,,#REF!)),0,(PV(#REF!,#REF!,,#REF!)))</f>
        <v/>
      </c>
    </row>
    <row r="747">
      <c r="AL747" s="161">
        <f>+IF(ISERROR(PV(#REF!,#REF!,,#REF!)),0,(PV(#REF!,#REF!,,#REF!)))</f>
        <v/>
      </c>
      <c r="AM747" s="161">
        <f>+IF(ISERROR(PV(#REF!,#REF!,,#REF!)),0,(PV(#REF!,#REF!,,#REF!)))</f>
        <v/>
      </c>
    </row>
    <row r="748">
      <c r="AL748" s="161">
        <f>+IF(ISERROR(PV(#REF!,#REF!,,#REF!)),0,(PV(#REF!,#REF!,,#REF!)))</f>
        <v/>
      </c>
      <c r="AM748" s="161">
        <f>+IF(ISERROR(PV(#REF!,#REF!,,#REF!)),0,(PV(#REF!,#REF!,,#REF!)))</f>
        <v/>
      </c>
    </row>
    <row r="749">
      <c r="AL749" s="161">
        <f>+IF(ISERROR(PV(#REF!,#REF!,,#REF!)),0,(PV(#REF!,#REF!,,#REF!)))</f>
        <v/>
      </c>
      <c r="AM749" s="161">
        <f>+IF(ISERROR(PV(#REF!,#REF!,,#REF!)),0,(PV(#REF!,#REF!,,#REF!)))</f>
        <v/>
      </c>
    </row>
    <row r="750">
      <c r="AL750" s="161">
        <f>+IF(ISERROR(PV(#REF!,#REF!,,#REF!)),0,(PV(#REF!,#REF!,,#REF!)))</f>
        <v/>
      </c>
      <c r="AM750" s="161">
        <f>+IF(ISERROR(PV(#REF!,#REF!,,#REF!)),0,(PV(#REF!,#REF!,,#REF!)))</f>
        <v/>
      </c>
    </row>
    <row r="751">
      <c r="AL751" s="161">
        <f>+IF(ISERROR(PV(#REF!,#REF!,,#REF!)),0,(PV(#REF!,#REF!,,#REF!)))</f>
        <v/>
      </c>
      <c r="AM751" s="161">
        <f>+IF(ISERROR(PV(#REF!,#REF!,,#REF!)),0,(PV(#REF!,#REF!,,#REF!)))</f>
        <v/>
      </c>
    </row>
    <row r="752">
      <c r="AL752" s="161">
        <f>+IF(ISERROR(PV(#REF!,#REF!,,#REF!)),0,(PV(#REF!,#REF!,,#REF!)))</f>
        <v/>
      </c>
      <c r="AM752" s="161">
        <f>+IF(ISERROR(PV(#REF!,#REF!,,#REF!)),0,(PV(#REF!,#REF!,,#REF!)))</f>
        <v/>
      </c>
    </row>
    <row r="753">
      <c r="AL753" s="161">
        <f>+IF(ISERROR(PV(#REF!,#REF!,,#REF!)),0,(PV(#REF!,#REF!,,#REF!)))</f>
        <v/>
      </c>
      <c r="AM753" s="161">
        <f>+IF(ISERROR(PV(#REF!,#REF!,,#REF!)),0,(PV(#REF!,#REF!,,#REF!)))</f>
        <v/>
      </c>
    </row>
    <row r="754">
      <c r="AL754" s="161">
        <f>+IF(ISERROR(PV(#REF!,#REF!,,#REF!)),0,(PV(#REF!,#REF!,,#REF!)))</f>
        <v/>
      </c>
      <c r="AM754" s="161">
        <f>+IF(ISERROR(PV(#REF!,#REF!,,#REF!)),0,(PV(#REF!,#REF!,,#REF!)))</f>
        <v/>
      </c>
    </row>
    <row r="755">
      <c r="AL755" s="161">
        <f>+IF(ISERROR(PV(#REF!,#REF!,,#REF!)),0,(PV(#REF!,#REF!,,#REF!)))</f>
        <v/>
      </c>
      <c r="AM755" s="161">
        <f>+IF(ISERROR(PV(#REF!,#REF!,,#REF!)),0,(PV(#REF!,#REF!,,#REF!)))</f>
        <v/>
      </c>
    </row>
    <row r="756">
      <c r="AL756" s="161">
        <f>+IF(ISERROR(PV(#REF!,#REF!,,#REF!)),0,(PV(#REF!,#REF!,,#REF!)))</f>
        <v/>
      </c>
      <c r="AM756" s="161">
        <f>+IF(ISERROR(PV(#REF!,#REF!,,#REF!)),0,(PV(#REF!,#REF!,,#REF!)))</f>
        <v/>
      </c>
    </row>
    <row r="757">
      <c r="AL757" s="161">
        <f>+IF(ISERROR(PV(#REF!,#REF!,,#REF!)),0,(PV(#REF!,#REF!,,#REF!)))</f>
        <v/>
      </c>
      <c r="AM757" s="161">
        <f>+IF(ISERROR(PV(#REF!,#REF!,,#REF!)),0,(PV(#REF!,#REF!,,#REF!)))</f>
        <v/>
      </c>
    </row>
    <row r="758">
      <c r="AL758" s="161">
        <f>+IF(ISERROR(PV(#REF!,#REF!,,#REF!)),0,(PV(#REF!,#REF!,,#REF!)))</f>
        <v/>
      </c>
      <c r="AM758" s="161">
        <f>+IF(ISERROR(PV(#REF!,#REF!,,#REF!)),0,(PV(#REF!,#REF!,,#REF!)))</f>
        <v/>
      </c>
    </row>
    <row r="759">
      <c r="AL759" s="161">
        <f>+IF(ISERROR(PV(#REF!,#REF!,,#REF!)),0,(PV(#REF!,#REF!,,#REF!)))</f>
        <v/>
      </c>
      <c r="AM759" s="161">
        <f>+IF(ISERROR(PV(#REF!,#REF!,,#REF!)),0,(PV(#REF!,#REF!,,#REF!)))</f>
        <v/>
      </c>
    </row>
    <row r="760">
      <c r="AL760" s="161">
        <f>+IF(ISERROR(PV(#REF!,#REF!,,#REF!)),0,(PV(#REF!,#REF!,,#REF!)))</f>
        <v/>
      </c>
      <c r="AM760" s="161">
        <f>+IF(ISERROR(PV(#REF!,#REF!,,#REF!)),0,(PV(#REF!,#REF!,,#REF!)))</f>
        <v/>
      </c>
    </row>
    <row r="761">
      <c r="AL761" s="161">
        <f>+IF(ISERROR(PV(#REF!,#REF!,,#REF!)),0,(PV(#REF!,#REF!,,#REF!)))</f>
        <v/>
      </c>
      <c r="AM761" s="161">
        <f>+IF(ISERROR(PV(#REF!,#REF!,,#REF!)),0,(PV(#REF!,#REF!,,#REF!)))</f>
        <v/>
      </c>
    </row>
    <row r="762">
      <c r="AL762" s="161">
        <f>+IF(ISERROR(PV(#REF!,#REF!,,#REF!)),0,(PV(#REF!,#REF!,,#REF!)))</f>
        <v/>
      </c>
      <c r="AM762" s="161">
        <f>+IF(ISERROR(PV(#REF!,#REF!,,#REF!)),0,(PV(#REF!,#REF!,,#REF!)))</f>
        <v/>
      </c>
    </row>
    <row r="763">
      <c r="AL763" s="161">
        <f>+IF(ISERROR(PV(#REF!,#REF!,,#REF!)),0,(PV(#REF!,#REF!,,#REF!)))</f>
        <v/>
      </c>
      <c r="AM763" s="161">
        <f>+IF(ISERROR(PV(#REF!,#REF!,,#REF!)),0,(PV(#REF!,#REF!,,#REF!)))</f>
        <v/>
      </c>
    </row>
    <row r="764">
      <c r="AL764" s="161">
        <f>+IF(ISERROR(PV(#REF!,#REF!,,#REF!)),0,(PV(#REF!,#REF!,,#REF!)))</f>
        <v/>
      </c>
      <c r="AM764" s="161">
        <f>+IF(ISERROR(PV(#REF!,#REF!,,#REF!)),0,(PV(#REF!,#REF!,,#REF!)))</f>
        <v/>
      </c>
    </row>
    <row r="765">
      <c r="AL765" s="161">
        <f>+IF(ISERROR(PV(#REF!,#REF!,,#REF!)),0,(PV(#REF!,#REF!,,#REF!)))</f>
        <v/>
      </c>
      <c r="AM765" s="161">
        <f>+IF(ISERROR(PV(#REF!,#REF!,,#REF!)),0,(PV(#REF!,#REF!,,#REF!)))</f>
        <v/>
      </c>
    </row>
    <row r="766">
      <c r="AL766" s="161">
        <f>+IF(ISERROR(PV(#REF!,#REF!,,#REF!)),0,(PV(#REF!,#REF!,,#REF!)))</f>
        <v/>
      </c>
      <c r="AM766" s="161">
        <f>+IF(ISERROR(PV(#REF!,#REF!,,#REF!)),0,(PV(#REF!,#REF!,,#REF!)))</f>
        <v/>
      </c>
    </row>
    <row r="767">
      <c r="AL767" s="161">
        <f>+IF(ISERROR(PV(#REF!,#REF!,,#REF!)),0,(PV(#REF!,#REF!,,#REF!)))</f>
        <v/>
      </c>
      <c r="AM767" s="161">
        <f>+IF(ISERROR(PV(#REF!,#REF!,,#REF!)),0,(PV(#REF!,#REF!,,#REF!)))</f>
        <v/>
      </c>
    </row>
    <row r="768">
      <c r="AL768" s="161">
        <f>+IF(ISERROR(PV(#REF!,#REF!,,#REF!)),0,(PV(#REF!,#REF!,,#REF!)))</f>
        <v/>
      </c>
      <c r="AM768" s="161">
        <f>+IF(ISERROR(PV(#REF!,#REF!,,#REF!)),0,(PV(#REF!,#REF!,,#REF!)))</f>
        <v/>
      </c>
    </row>
    <row r="769">
      <c r="AL769" s="161">
        <f>+IF(ISERROR(PV(#REF!,#REF!,,#REF!)),0,(PV(#REF!,#REF!,,#REF!)))</f>
        <v/>
      </c>
      <c r="AM769" s="161">
        <f>+IF(ISERROR(PV(#REF!,#REF!,,#REF!)),0,(PV(#REF!,#REF!,,#REF!)))</f>
        <v/>
      </c>
    </row>
    <row r="770">
      <c r="AL770" s="161">
        <f>+IF(ISERROR(PV(#REF!,#REF!,,#REF!)),0,(PV(#REF!,#REF!,,#REF!)))</f>
        <v/>
      </c>
      <c r="AM770" s="161">
        <f>+IF(ISERROR(PV(#REF!,#REF!,,#REF!)),0,(PV(#REF!,#REF!,,#REF!)))</f>
        <v/>
      </c>
    </row>
    <row r="771">
      <c r="AL771" s="161">
        <f>+IF(ISERROR(PV(#REF!,#REF!,,#REF!)),0,(PV(#REF!,#REF!,,#REF!)))</f>
        <v/>
      </c>
      <c r="AM771" s="161">
        <f>+IF(ISERROR(PV(#REF!,#REF!,,#REF!)),0,(PV(#REF!,#REF!,,#REF!)))</f>
        <v/>
      </c>
    </row>
    <row r="772">
      <c r="AL772" s="161">
        <f>+IF(ISERROR(PV(#REF!,#REF!,,#REF!)),0,(PV(#REF!,#REF!,,#REF!)))</f>
        <v/>
      </c>
      <c r="AM772" s="161">
        <f>+IF(ISERROR(PV(#REF!,#REF!,,#REF!)),0,(PV(#REF!,#REF!,,#REF!)))</f>
        <v/>
      </c>
    </row>
    <row r="773">
      <c r="AL773" s="161">
        <f>+IF(ISERROR(PV(#REF!,#REF!,,#REF!)),0,(PV(#REF!,#REF!,,#REF!)))</f>
        <v/>
      </c>
      <c r="AM773" s="161">
        <f>+IF(ISERROR(PV(#REF!,#REF!,,#REF!)),0,(PV(#REF!,#REF!,,#REF!)))</f>
        <v/>
      </c>
    </row>
    <row r="774">
      <c r="AL774" s="161">
        <f>+IF(ISERROR(PV(#REF!,#REF!,,#REF!)),0,(PV(#REF!,#REF!,,#REF!)))</f>
        <v/>
      </c>
      <c r="AM774" s="161">
        <f>+IF(ISERROR(PV(#REF!,#REF!,,#REF!)),0,(PV(#REF!,#REF!,,#REF!)))</f>
        <v/>
      </c>
    </row>
    <row r="775">
      <c r="AL775" s="161">
        <f>+IF(ISERROR(PV(#REF!,#REF!,,#REF!)),0,(PV(#REF!,#REF!,,#REF!)))</f>
        <v/>
      </c>
      <c r="AM775" s="161">
        <f>+IF(ISERROR(PV(#REF!,#REF!,,#REF!)),0,(PV(#REF!,#REF!,,#REF!)))</f>
        <v/>
      </c>
    </row>
    <row r="776">
      <c r="AL776" s="161">
        <f>+IF(ISERROR(PV(#REF!,#REF!,,#REF!)),0,(PV(#REF!,#REF!,,#REF!)))</f>
        <v/>
      </c>
      <c r="AM776" s="161">
        <f>+IF(ISERROR(PV(#REF!,#REF!,,#REF!)),0,(PV(#REF!,#REF!,,#REF!)))</f>
        <v/>
      </c>
    </row>
    <row r="777">
      <c r="AL777" s="161">
        <f>+IF(ISERROR(PV(#REF!,#REF!,,#REF!)),0,(PV(#REF!,#REF!,,#REF!)))</f>
        <v/>
      </c>
      <c r="AM777" s="161">
        <f>+IF(ISERROR(PV(#REF!,#REF!,,#REF!)),0,(PV(#REF!,#REF!,,#REF!)))</f>
        <v/>
      </c>
    </row>
    <row r="778">
      <c r="AL778" s="161">
        <f>+IF(ISERROR(PV(#REF!,#REF!,,#REF!)),0,(PV(#REF!,#REF!,,#REF!)))</f>
        <v/>
      </c>
      <c r="AM778" s="161">
        <f>+IF(ISERROR(PV(#REF!,#REF!,,#REF!)),0,(PV(#REF!,#REF!,,#REF!)))</f>
        <v/>
      </c>
    </row>
    <row r="779">
      <c r="AL779" s="161">
        <f>+IF(ISERROR(PV(#REF!,#REF!,,#REF!)),0,(PV(#REF!,#REF!,,#REF!)))</f>
        <v/>
      </c>
      <c r="AM779" s="161">
        <f>+IF(ISERROR(PV(#REF!,#REF!,,#REF!)),0,(PV(#REF!,#REF!,,#REF!)))</f>
        <v/>
      </c>
    </row>
    <row r="780">
      <c r="AL780" s="161">
        <f>+IF(ISERROR(PV(#REF!,#REF!,,#REF!)),0,(PV(#REF!,#REF!,,#REF!)))</f>
        <v/>
      </c>
      <c r="AM780" s="161">
        <f>+IF(ISERROR(PV(#REF!,#REF!,,#REF!)),0,(PV(#REF!,#REF!,,#REF!)))</f>
        <v/>
      </c>
    </row>
    <row r="781">
      <c r="AL781" s="161">
        <f>+IF(ISERROR(PV(#REF!,#REF!,,#REF!)),0,(PV(#REF!,#REF!,,#REF!)))</f>
        <v/>
      </c>
      <c r="AM781" s="161">
        <f>+IF(ISERROR(PV(#REF!,#REF!,,#REF!)),0,(PV(#REF!,#REF!,,#REF!)))</f>
        <v/>
      </c>
    </row>
    <row r="782">
      <c r="AL782" s="161">
        <f>+IF(ISERROR(PV(#REF!,#REF!,,#REF!)),0,(PV(#REF!,#REF!,,#REF!)))</f>
        <v/>
      </c>
      <c r="AM782" s="161">
        <f>+IF(ISERROR(PV(#REF!,#REF!,,#REF!)),0,(PV(#REF!,#REF!,,#REF!)))</f>
        <v/>
      </c>
    </row>
    <row r="783">
      <c r="AL783" s="161">
        <f>+IF(ISERROR(PV(#REF!,#REF!,,#REF!)),0,(PV(#REF!,#REF!,,#REF!)))</f>
        <v/>
      </c>
      <c r="AM783" s="161">
        <f>+IF(ISERROR(PV(#REF!,#REF!,,#REF!)),0,(PV(#REF!,#REF!,,#REF!)))</f>
        <v/>
      </c>
    </row>
    <row r="784">
      <c r="AL784" s="161">
        <f>+IF(ISERROR(PV(#REF!,#REF!,,#REF!)),0,(PV(#REF!,#REF!,,#REF!)))</f>
        <v/>
      </c>
      <c r="AM784" s="161">
        <f>+IF(ISERROR(PV(#REF!,#REF!,,#REF!)),0,(PV(#REF!,#REF!,,#REF!)))</f>
        <v/>
      </c>
    </row>
    <row r="785">
      <c r="AL785" s="161">
        <f>+IF(ISERROR(PV(#REF!,#REF!,,#REF!)),0,(PV(#REF!,#REF!,,#REF!)))</f>
        <v/>
      </c>
      <c r="AM785" s="161">
        <f>+IF(ISERROR(PV(#REF!,#REF!,,#REF!)),0,(PV(#REF!,#REF!,,#REF!)))</f>
        <v/>
      </c>
    </row>
    <row r="786">
      <c r="AL786" s="161">
        <f>+IF(ISERROR(PV(#REF!,#REF!,,#REF!)),0,(PV(#REF!,#REF!,,#REF!)))</f>
        <v/>
      </c>
      <c r="AM786" s="161">
        <f>+IF(ISERROR(PV(#REF!,#REF!,,#REF!)),0,(PV(#REF!,#REF!,,#REF!)))</f>
        <v/>
      </c>
    </row>
    <row r="787">
      <c r="AL787" s="161">
        <f>+IF(ISERROR(PV(#REF!,#REF!,,#REF!)),0,(PV(#REF!,#REF!,,#REF!)))</f>
        <v/>
      </c>
      <c r="AM787" s="161">
        <f>+IF(ISERROR(PV(#REF!,#REF!,,#REF!)),0,(PV(#REF!,#REF!,,#REF!)))</f>
        <v/>
      </c>
    </row>
    <row r="788">
      <c r="AL788" s="161">
        <f>+IF(ISERROR(PV(#REF!,#REF!,,#REF!)),0,(PV(#REF!,#REF!,,#REF!)))</f>
        <v/>
      </c>
      <c r="AM788" s="161">
        <f>+IF(ISERROR(PV(#REF!,#REF!,,#REF!)),0,(PV(#REF!,#REF!,,#REF!)))</f>
        <v/>
      </c>
    </row>
    <row r="789">
      <c r="AL789" s="161">
        <f>+IF(ISERROR(PV(#REF!,#REF!,,#REF!)),0,(PV(#REF!,#REF!,,#REF!)))</f>
        <v/>
      </c>
      <c r="AM789" s="161">
        <f>+IF(ISERROR(PV(#REF!,#REF!,,#REF!)),0,(PV(#REF!,#REF!,,#REF!)))</f>
        <v/>
      </c>
    </row>
    <row r="790">
      <c r="AL790" s="161">
        <f>+IF(ISERROR(PV(#REF!,#REF!,,#REF!)),0,(PV(#REF!,#REF!,,#REF!)))</f>
        <v/>
      </c>
      <c r="AM790" s="161">
        <f>+IF(ISERROR(PV(#REF!,#REF!,,#REF!)),0,(PV(#REF!,#REF!,,#REF!)))</f>
        <v/>
      </c>
    </row>
    <row r="791">
      <c r="AL791" s="161">
        <f>+IF(ISERROR(PV(#REF!,#REF!,,#REF!)),0,(PV(#REF!,#REF!,,#REF!)))</f>
        <v/>
      </c>
      <c r="AM791" s="161">
        <f>+IF(ISERROR(PV(#REF!,#REF!,,#REF!)),0,(PV(#REF!,#REF!,,#REF!)))</f>
        <v/>
      </c>
    </row>
    <row r="792">
      <c r="AL792" s="161">
        <f>+IF(ISERROR(PV(#REF!,#REF!,,#REF!)),0,(PV(#REF!,#REF!,,#REF!)))</f>
        <v/>
      </c>
      <c r="AM792" s="161">
        <f>+IF(ISERROR(PV(#REF!,#REF!,,#REF!)),0,(PV(#REF!,#REF!,,#REF!)))</f>
        <v/>
      </c>
    </row>
    <row r="793">
      <c r="AL793" s="161">
        <f>+IF(ISERROR(PV(#REF!,#REF!,,#REF!)),0,(PV(#REF!,#REF!,,#REF!)))</f>
        <v/>
      </c>
      <c r="AM793" s="161">
        <f>+IF(ISERROR(PV(#REF!,#REF!,,#REF!)),0,(PV(#REF!,#REF!,,#REF!)))</f>
        <v/>
      </c>
    </row>
    <row r="794">
      <c r="AL794" s="161">
        <f>+IF(ISERROR(PV(#REF!,#REF!,,#REF!)),0,(PV(#REF!,#REF!,,#REF!)))</f>
        <v/>
      </c>
      <c r="AM794" s="161">
        <f>+IF(ISERROR(PV(#REF!,#REF!,,#REF!)),0,(PV(#REF!,#REF!,,#REF!)))</f>
        <v/>
      </c>
    </row>
    <row r="795">
      <c r="AL795" s="161">
        <f>+IF(ISERROR(PV(#REF!,#REF!,,#REF!)),0,(PV(#REF!,#REF!,,#REF!)))</f>
        <v/>
      </c>
      <c r="AM795" s="161">
        <f>+IF(ISERROR(PV(#REF!,#REF!,,#REF!)),0,(PV(#REF!,#REF!,,#REF!)))</f>
        <v/>
      </c>
    </row>
    <row r="796">
      <c r="AL796" s="161">
        <f>+IF(ISERROR(PV(#REF!,#REF!,,#REF!)),0,(PV(#REF!,#REF!,,#REF!)))</f>
        <v/>
      </c>
      <c r="AM796" s="161">
        <f>+IF(ISERROR(PV(#REF!,#REF!,,#REF!)),0,(PV(#REF!,#REF!,,#REF!)))</f>
        <v/>
      </c>
    </row>
    <row r="797">
      <c r="AL797" s="161">
        <f>+IF(ISERROR(PV(#REF!,#REF!,,#REF!)),0,(PV(#REF!,#REF!,,#REF!)))</f>
        <v/>
      </c>
      <c r="AM797" s="161">
        <f>+IF(ISERROR(PV(#REF!,#REF!,,#REF!)),0,(PV(#REF!,#REF!,,#REF!)))</f>
        <v/>
      </c>
    </row>
    <row r="798">
      <c r="AL798" s="161">
        <f>+IF(ISERROR(PV(#REF!,#REF!,,#REF!)),0,(PV(#REF!,#REF!,,#REF!)))</f>
        <v/>
      </c>
      <c r="AM798" s="161">
        <f>+IF(ISERROR(PV(#REF!,#REF!,,#REF!)),0,(PV(#REF!,#REF!,,#REF!)))</f>
        <v/>
      </c>
    </row>
    <row r="799">
      <c r="AL799" s="161">
        <f>+IF(ISERROR(PV(#REF!,#REF!,,#REF!)),0,(PV(#REF!,#REF!,,#REF!)))</f>
        <v/>
      </c>
      <c r="AM799" s="161">
        <f>+IF(ISERROR(PV(#REF!,#REF!,,#REF!)),0,(PV(#REF!,#REF!,,#REF!)))</f>
        <v/>
      </c>
    </row>
    <row r="800">
      <c r="AL800" s="161">
        <f>+IF(ISERROR(PV(#REF!,#REF!,,#REF!)),0,(PV(#REF!,#REF!,,#REF!)))</f>
        <v/>
      </c>
      <c r="AM800" s="161">
        <f>+IF(ISERROR(PV(#REF!,#REF!,,#REF!)),0,(PV(#REF!,#REF!,,#REF!)))</f>
        <v/>
      </c>
    </row>
    <row r="801">
      <c r="AL801" s="161">
        <f>+IF(ISERROR(PV(#REF!,#REF!,,#REF!)),0,(PV(#REF!,#REF!,,#REF!)))</f>
        <v/>
      </c>
      <c r="AM801" s="161">
        <f>+IF(ISERROR(PV(#REF!,#REF!,,#REF!)),0,(PV(#REF!,#REF!,,#REF!)))</f>
        <v/>
      </c>
    </row>
    <row r="802">
      <c r="AL802" s="161">
        <f>+IF(ISERROR(PV(#REF!,#REF!,,#REF!)),0,(PV(#REF!,#REF!,,#REF!)))</f>
        <v/>
      </c>
      <c r="AM802" s="161">
        <f>+IF(ISERROR(PV(#REF!,#REF!,,#REF!)),0,(PV(#REF!,#REF!,,#REF!)))</f>
        <v/>
      </c>
    </row>
    <row r="803">
      <c r="AL803" s="161">
        <f>+IF(ISERROR(PV(#REF!,#REF!,,#REF!)),0,(PV(#REF!,#REF!,,#REF!)))</f>
        <v/>
      </c>
      <c r="AM803" s="161">
        <f>+IF(ISERROR(PV(#REF!,#REF!,,#REF!)),0,(PV(#REF!,#REF!,,#REF!)))</f>
        <v/>
      </c>
    </row>
    <row r="804">
      <c r="AL804" s="161">
        <f>+IF(ISERROR(PV(#REF!,#REF!,,#REF!)),0,(PV(#REF!,#REF!,,#REF!)))</f>
        <v/>
      </c>
      <c r="AM804" s="161">
        <f>+IF(ISERROR(PV(#REF!,#REF!,,#REF!)),0,(PV(#REF!,#REF!,,#REF!)))</f>
        <v/>
      </c>
    </row>
    <row r="805">
      <c r="AL805" s="161">
        <f>+IF(ISERROR(PV(#REF!,#REF!,,#REF!)),0,(PV(#REF!,#REF!,,#REF!)))</f>
        <v/>
      </c>
      <c r="AM805" s="161">
        <f>+IF(ISERROR(PV(#REF!,#REF!,,#REF!)),0,(PV(#REF!,#REF!,,#REF!)))</f>
        <v/>
      </c>
    </row>
    <row r="806">
      <c r="AL806" s="161">
        <f>+IF(ISERROR(PV(#REF!,#REF!,,#REF!)),0,(PV(#REF!,#REF!,,#REF!)))</f>
        <v/>
      </c>
      <c r="AM806" s="161">
        <f>+IF(ISERROR(PV(#REF!,#REF!,,#REF!)),0,(PV(#REF!,#REF!,,#REF!)))</f>
        <v/>
      </c>
    </row>
    <row r="807">
      <c r="AL807" s="161">
        <f>+IF(ISERROR(PV(#REF!,#REF!,,#REF!)),0,(PV(#REF!,#REF!,,#REF!)))</f>
        <v/>
      </c>
      <c r="AM807" s="161">
        <f>+IF(ISERROR(PV(#REF!,#REF!,,#REF!)),0,(PV(#REF!,#REF!,,#REF!)))</f>
        <v/>
      </c>
    </row>
    <row r="808">
      <c r="AL808" s="161">
        <f>+IF(ISERROR(PV(#REF!,#REF!,,#REF!)),0,(PV(#REF!,#REF!,,#REF!)))</f>
        <v/>
      </c>
      <c r="AM808" s="161">
        <f>+IF(ISERROR(PV(#REF!,#REF!,,#REF!)),0,(PV(#REF!,#REF!,,#REF!)))</f>
        <v/>
      </c>
    </row>
    <row r="809">
      <c r="AL809" s="161">
        <f>+IF(ISERROR(PV(#REF!,#REF!,,#REF!)),0,(PV(#REF!,#REF!,,#REF!)))</f>
        <v/>
      </c>
      <c r="AM809" s="161">
        <f>+IF(ISERROR(PV(#REF!,#REF!,,#REF!)),0,(PV(#REF!,#REF!,,#REF!)))</f>
        <v/>
      </c>
    </row>
    <row r="810">
      <c r="AL810" s="161">
        <f>+IF(ISERROR(PV(#REF!,#REF!,,#REF!)),0,(PV(#REF!,#REF!,,#REF!)))</f>
        <v/>
      </c>
      <c r="AM810" s="161">
        <f>+IF(ISERROR(PV(#REF!,#REF!,,#REF!)),0,(PV(#REF!,#REF!,,#REF!)))</f>
        <v/>
      </c>
    </row>
    <row r="811">
      <c r="AL811" s="161">
        <f>+IF(ISERROR(PV(#REF!,#REF!,,#REF!)),0,(PV(#REF!,#REF!,,#REF!)))</f>
        <v/>
      </c>
      <c r="AM811" s="161">
        <f>+IF(ISERROR(PV(#REF!,#REF!,,#REF!)),0,(PV(#REF!,#REF!,,#REF!)))</f>
        <v/>
      </c>
    </row>
    <row r="812">
      <c r="AL812" s="161">
        <f>+IF(ISERROR(PV(#REF!,#REF!,,#REF!)),0,(PV(#REF!,#REF!,,#REF!)))</f>
        <v/>
      </c>
      <c r="AM812" s="161">
        <f>+IF(ISERROR(PV(#REF!,#REF!,,#REF!)),0,(PV(#REF!,#REF!,,#REF!)))</f>
        <v/>
      </c>
    </row>
    <row r="813">
      <c r="AL813" s="161">
        <f>+IF(ISERROR(PV(#REF!,#REF!,,#REF!)),0,(PV(#REF!,#REF!,,#REF!)))</f>
        <v/>
      </c>
      <c r="AM813" s="161">
        <f>+IF(ISERROR(PV(#REF!,#REF!,,#REF!)),0,(PV(#REF!,#REF!,,#REF!)))</f>
        <v/>
      </c>
    </row>
    <row r="814">
      <c r="AL814" s="161">
        <f>+IF(ISERROR(PV(#REF!,#REF!,,#REF!)),0,(PV(#REF!,#REF!,,#REF!)))</f>
        <v/>
      </c>
      <c r="AM814" s="161">
        <f>+IF(ISERROR(PV(#REF!,#REF!,,#REF!)),0,(PV(#REF!,#REF!,,#REF!)))</f>
        <v/>
      </c>
    </row>
    <row r="815">
      <c r="AL815" s="161">
        <f>+IF(ISERROR(PV(#REF!,#REF!,,#REF!)),0,(PV(#REF!,#REF!,,#REF!)))</f>
        <v/>
      </c>
      <c r="AM815" s="161">
        <f>+IF(ISERROR(PV(#REF!,#REF!,,#REF!)),0,(PV(#REF!,#REF!,,#REF!)))</f>
        <v/>
      </c>
    </row>
    <row r="816">
      <c r="AL816" s="161">
        <f>+IF(ISERROR(PV(#REF!,#REF!,,#REF!)),0,(PV(#REF!,#REF!,,#REF!)))</f>
        <v/>
      </c>
      <c r="AM816" s="161">
        <f>+IF(ISERROR(PV(#REF!,#REF!,,#REF!)),0,(PV(#REF!,#REF!,,#REF!)))</f>
        <v/>
      </c>
    </row>
    <row r="817">
      <c r="AL817" s="161">
        <f>+IF(ISERROR(PV(#REF!,#REF!,,#REF!)),0,(PV(#REF!,#REF!,,#REF!)))</f>
        <v/>
      </c>
      <c r="AM817" s="161">
        <f>+IF(ISERROR(PV(#REF!,#REF!,,#REF!)),0,(PV(#REF!,#REF!,,#REF!)))</f>
        <v/>
      </c>
    </row>
    <row r="818">
      <c r="AL818" s="161">
        <f>+IF(ISERROR(PV(#REF!,#REF!,,#REF!)),0,(PV(#REF!,#REF!,,#REF!)))</f>
        <v/>
      </c>
      <c r="AM818" s="161">
        <f>+IF(ISERROR(PV(#REF!,#REF!,,#REF!)),0,(PV(#REF!,#REF!,,#REF!)))</f>
        <v/>
      </c>
    </row>
    <row r="819">
      <c r="AL819" s="161">
        <f>+IF(ISERROR(PV(#REF!,#REF!,,#REF!)),0,(PV(#REF!,#REF!,,#REF!)))</f>
        <v/>
      </c>
      <c r="AM819" s="161">
        <f>+IF(ISERROR(PV(#REF!,#REF!,,#REF!)),0,(PV(#REF!,#REF!,,#REF!)))</f>
        <v/>
      </c>
    </row>
    <row r="820">
      <c r="AL820" s="161">
        <f>+IF(ISERROR(PV(#REF!,#REF!,,#REF!)),0,(PV(#REF!,#REF!,,#REF!)))</f>
        <v/>
      </c>
      <c r="AM820" s="161">
        <f>+IF(ISERROR(PV(#REF!,#REF!,,#REF!)),0,(PV(#REF!,#REF!,,#REF!)))</f>
        <v/>
      </c>
    </row>
    <row r="821">
      <c r="AL821" s="161">
        <f>+IF(ISERROR(PV(#REF!,#REF!,,#REF!)),0,(PV(#REF!,#REF!,,#REF!)))</f>
        <v/>
      </c>
      <c r="AM821" s="161">
        <f>+IF(ISERROR(PV(#REF!,#REF!,,#REF!)),0,(PV(#REF!,#REF!,,#REF!)))</f>
        <v/>
      </c>
    </row>
    <row r="822">
      <c r="AL822" s="161">
        <f>+IF(ISERROR(PV(#REF!,#REF!,,#REF!)),0,(PV(#REF!,#REF!,,#REF!)))</f>
        <v/>
      </c>
      <c r="AM822" s="161">
        <f>+IF(ISERROR(PV(#REF!,#REF!,,#REF!)),0,(PV(#REF!,#REF!,,#REF!)))</f>
        <v/>
      </c>
    </row>
    <row r="823">
      <c r="AL823" s="161">
        <f>+IF(ISERROR(PV(#REF!,#REF!,,#REF!)),0,(PV(#REF!,#REF!,,#REF!)))</f>
        <v/>
      </c>
      <c r="AM823" s="161">
        <f>+IF(ISERROR(PV(#REF!,#REF!,,#REF!)),0,(PV(#REF!,#REF!,,#REF!)))</f>
        <v/>
      </c>
    </row>
    <row r="824">
      <c r="AL824" s="161">
        <f>+IF(ISERROR(PV(#REF!,#REF!,,#REF!)),0,(PV(#REF!,#REF!,,#REF!)))</f>
        <v/>
      </c>
      <c r="AM824" s="161">
        <f>+IF(ISERROR(PV(#REF!,#REF!,,#REF!)),0,(PV(#REF!,#REF!,,#REF!)))</f>
        <v/>
      </c>
    </row>
    <row r="825">
      <c r="AL825" s="161">
        <f>+IF(ISERROR(PV(#REF!,#REF!,,#REF!)),0,(PV(#REF!,#REF!,,#REF!)))</f>
        <v/>
      </c>
      <c r="AM825" s="161">
        <f>+IF(ISERROR(PV(#REF!,#REF!,,#REF!)),0,(PV(#REF!,#REF!,,#REF!)))</f>
        <v/>
      </c>
    </row>
    <row r="826">
      <c r="AL826" s="161">
        <f>+IF(ISERROR(PV(#REF!,#REF!,,#REF!)),0,(PV(#REF!,#REF!,,#REF!)))</f>
        <v/>
      </c>
      <c r="AM826" s="161">
        <f>+IF(ISERROR(PV(#REF!,#REF!,,#REF!)),0,(PV(#REF!,#REF!,,#REF!)))</f>
        <v/>
      </c>
    </row>
    <row r="827">
      <c r="AL827" s="161">
        <f>+IF(ISERROR(PV(#REF!,#REF!,,#REF!)),0,(PV(#REF!,#REF!,,#REF!)))</f>
        <v/>
      </c>
      <c r="AM827" s="161">
        <f>+IF(ISERROR(PV(#REF!,#REF!,,#REF!)),0,(PV(#REF!,#REF!,,#REF!)))</f>
        <v/>
      </c>
    </row>
    <row r="828">
      <c r="AL828" s="161">
        <f>+IF(ISERROR(PV(#REF!,#REF!,,#REF!)),0,(PV(#REF!,#REF!,,#REF!)))</f>
        <v/>
      </c>
      <c r="AM828" s="161">
        <f>+IF(ISERROR(PV(#REF!,#REF!,,#REF!)),0,(PV(#REF!,#REF!,,#REF!)))</f>
        <v/>
      </c>
    </row>
    <row r="829">
      <c r="AL829" s="161">
        <f>+IF(ISERROR(PV(#REF!,#REF!,,#REF!)),0,(PV(#REF!,#REF!,,#REF!)))</f>
        <v/>
      </c>
      <c r="AM829" s="161">
        <f>+IF(ISERROR(PV(#REF!,#REF!,,#REF!)),0,(PV(#REF!,#REF!,,#REF!)))</f>
        <v/>
      </c>
    </row>
    <row r="830">
      <c r="AL830" s="161">
        <f>+IF(ISERROR(PV(#REF!,#REF!,,#REF!)),0,(PV(#REF!,#REF!,,#REF!)))</f>
        <v/>
      </c>
      <c r="AM830" s="161">
        <f>+IF(ISERROR(PV(#REF!,#REF!,,#REF!)),0,(PV(#REF!,#REF!,,#REF!)))</f>
        <v/>
      </c>
    </row>
    <row r="831">
      <c r="AL831" s="161">
        <f>+IF(ISERROR(PV(#REF!,#REF!,,#REF!)),0,(PV(#REF!,#REF!,,#REF!)))</f>
        <v/>
      </c>
      <c r="AM831" s="161">
        <f>+IF(ISERROR(PV(#REF!,#REF!,,#REF!)),0,(PV(#REF!,#REF!,,#REF!)))</f>
        <v/>
      </c>
    </row>
    <row r="832">
      <c r="AL832" s="161">
        <f>+IF(ISERROR(PV(#REF!,#REF!,,#REF!)),0,(PV(#REF!,#REF!,,#REF!)))</f>
        <v/>
      </c>
      <c r="AM832" s="161">
        <f>+IF(ISERROR(PV(#REF!,#REF!,,#REF!)),0,(PV(#REF!,#REF!,,#REF!)))</f>
        <v/>
      </c>
    </row>
    <row r="833">
      <c r="AL833" s="161">
        <f>+IF(ISERROR(PV(#REF!,#REF!,,#REF!)),0,(PV(#REF!,#REF!,,#REF!)))</f>
        <v/>
      </c>
      <c r="AM833" s="161">
        <f>+IF(ISERROR(PV(#REF!,#REF!,,#REF!)),0,(PV(#REF!,#REF!,,#REF!)))</f>
        <v/>
      </c>
    </row>
    <row r="834">
      <c r="AL834" s="161">
        <f>+IF(ISERROR(PV(#REF!,#REF!,,#REF!)),0,(PV(#REF!,#REF!,,#REF!)))</f>
        <v/>
      </c>
      <c r="AM834" s="161">
        <f>+IF(ISERROR(PV(#REF!,#REF!,,#REF!)),0,(PV(#REF!,#REF!,,#REF!)))</f>
        <v/>
      </c>
    </row>
    <row r="835">
      <c r="AL835" s="161">
        <f>+IF(ISERROR(PV(#REF!,#REF!,,#REF!)),0,(PV(#REF!,#REF!,,#REF!)))</f>
        <v/>
      </c>
      <c r="AM835" s="161">
        <f>+IF(ISERROR(PV(#REF!,#REF!,,#REF!)),0,(PV(#REF!,#REF!,,#REF!)))</f>
        <v/>
      </c>
    </row>
    <row r="836">
      <c r="AL836" s="161">
        <f>+IF(ISERROR(PV(#REF!,#REF!,,#REF!)),0,(PV(#REF!,#REF!,,#REF!)))</f>
        <v/>
      </c>
      <c r="AM836" s="161">
        <f>+IF(ISERROR(PV(#REF!,#REF!,,#REF!)),0,(PV(#REF!,#REF!,,#REF!)))</f>
        <v/>
      </c>
    </row>
    <row r="837">
      <c r="AL837" s="161">
        <f>+IF(ISERROR(PV(#REF!,#REF!,,#REF!)),0,(PV(#REF!,#REF!,,#REF!)))</f>
        <v/>
      </c>
      <c r="AM837" s="161">
        <f>+IF(ISERROR(PV(#REF!,#REF!,,#REF!)),0,(PV(#REF!,#REF!,,#REF!)))</f>
        <v/>
      </c>
    </row>
    <row r="838">
      <c r="AL838" s="161">
        <f>+IF(ISERROR(PV(#REF!,#REF!,,#REF!)),0,(PV(#REF!,#REF!,,#REF!)))</f>
        <v/>
      </c>
      <c r="AM838" s="161">
        <f>+IF(ISERROR(PV(#REF!,#REF!,,#REF!)),0,(PV(#REF!,#REF!,,#REF!)))</f>
        <v/>
      </c>
    </row>
    <row r="839">
      <c r="AL839" s="161">
        <f>+IF(ISERROR(PV(#REF!,#REF!,,#REF!)),0,(PV(#REF!,#REF!,,#REF!)))</f>
        <v/>
      </c>
      <c r="AM839" s="161">
        <f>+IF(ISERROR(PV(#REF!,#REF!,,#REF!)),0,(PV(#REF!,#REF!,,#REF!)))</f>
        <v/>
      </c>
    </row>
    <row r="840">
      <c r="AL840" s="161">
        <f>+IF(ISERROR(PV(#REF!,#REF!,,#REF!)),0,(PV(#REF!,#REF!,,#REF!)))</f>
        <v/>
      </c>
      <c r="AM840" s="161">
        <f>+IF(ISERROR(PV(#REF!,#REF!,,#REF!)),0,(PV(#REF!,#REF!,,#REF!)))</f>
        <v/>
      </c>
    </row>
    <row r="841">
      <c r="AL841" s="161">
        <f>+IF(ISERROR(PV(#REF!,#REF!,,#REF!)),0,(PV(#REF!,#REF!,,#REF!)))</f>
        <v/>
      </c>
      <c r="AM841" s="161">
        <f>+IF(ISERROR(PV(#REF!,#REF!,,#REF!)),0,(PV(#REF!,#REF!,,#REF!)))</f>
        <v/>
      </c>
    </row>
    <row r="842">
      <c r="AL842" s="161">
        <f>+IF(ISERROR(PV(#REF!,#REF!,,#REF!)),0,(PV(#REF!,#REF!,,#REF!)))</f>
        <v/>
      </c>
      <c r="AM842" s="161">
        <f>+IF(ISERROR(PV(#REF!,#REF!,,#REF!)),0,(PV(#REF!,#REF!,,#REF!)))</f>
        <v/>
      </c>
    </row>
    <row r="843">
      <c r="AL843" s="161">
        <f>+IF(ISERROR(PV(#REF!,#REF!,,#REF!)),0,(PV(#REF!,#REF!,,#REF!)))</f>
        <v/>
      </c>
      <c r="AM843" s="161">
        <f>+IF(ISERROR(PV(#REF!,#REF!,,#REF!)),0,(PV(#REF!,#REF!,,#REF!)))</f>
        <v/>
      </c>
    </row>
    <row r="844">
      <c r="AL844" s="161">
        <f>+IF(ISERROR(PV(#REF!,#REF!,,#REF!)),0,(PV(#REF!,#REF!,,#REF!)))</f>
        <v/>
      </c>
      <c r="AM844" s="161">
        <f>+IF(ISERROR(PV(#REF!,#REF!,,#REF!)),0,(PV(#REF!,#REF!,,#REF!)))</f>
        <v/>
      </c>
    </row>
    <row r="845">
      <c r="AL845" s="161">
        <f>+IF(ISERROR(PV(#REF!,#REF!,,#REF!)),0,(PV(#REF!,#REF!,,#REF!)))</f>
        <v/>
      </c>
      <c r="AM845" s="161">
        <f>+IF(ISERROR(PV(#REF!,#REF!,,#REF!)),0,(PV(#REF!,#REF!,,#REF!)))</f>
        <v/>
      </c>
    </row>
    <row r="846">
      <c r="AL846" s="161">
        <f>+IF(ISERROR(PV(#REF!,#REF!,,#REF!)),0,(PV(#REF!,#REF!,,#REF!)))</f>
        <v/>
      </c>
      <c r="AM846" s="161">
        <f>+IF(ISERROR(PV(#REF!,#REF!,,#REF!)),0,(PV(#REF!,#REF!,,#REF!)))</f>
        <v/>
      </c>
    </row>
    <row r="847">
      <c r="AL847" s="161">
        <f>+IF(ISERROR(PV(#REF!,#REF!,,#REF!)),0,(PV(#REF!,#REF!,,#REF!)))</f>
        <v/>
      </c>
      <c r="AM847" s="161">
        <f>+IF(ISERROR(PV(#REF!,#REF!,,#REF!)),0,(PV(#REF!,#REF!,,#REF!)))</f>
        <v/>
      </c>
    </row>
    <row r="848">
      <c r="AL848" s="161">
        <f>+IF(ISERROR(PV(#REF!,#REF!,,#REF!)),0,(PV(#REF!,#REF!,,#REF!)))</f>
        <v/>
      </c>
      <c r="AM848" s="161">
        <f>+IF(ISERROR(PV(#REF!,#REF!,,#REF!)),0,(PV(#REF!,#REF!,,#REF!)))</f>
        <v/>
      </c>
    </row>
    <row r="849">
      <c r="AL849" s="161">
        <f>+IF(ISERROR(PV(#REF!,#REF!,,#REF!)),0,(PV(#REF!,#REF!,,#REF!)))</f>
        <v/>
      </c>
      <c r="AM849" s="161">
        <f>+IF(ISERROR(PV(#REF!,#REF!,,#REF!)),0,(PV(#REF!,#REF!,,#REF!)))</f>
        <v/>
      </c>
    </row>
    <row r="850">
      <c r="AL850" s="161">
        <f>+IF(ISERROR(PV(#REF!,#REF!,,#REF!)),0,(PV(#REF!,#REF!,,#REF!)))</f>
        <v/>
      </c>
      <c r="AM850" s="161">
        <f>+IF(ISERROR(PV(#REF!,#REF!,,#REF!)),0,(PV(#REF!,#REF!,,#REF!)))</f>
        <v/>
      </c>
    </row>
    <row r="851">
      <c r="AL851" s="161">
        <f>+IF(ISERROR(PV(#REF!,#REF!,,#REF!)),0,(PV(#REF!,#REF!,,#REF!)))</f>
        <v/>
      </c>
      <c r="AM851" s="161">
        <f>+IF(ISERROR(PV(#REF!,#REF!,,#REF!)),0,(PV(#REF!,#REF!,,#REF!)))</f>
        <v/>
      </c>
    </row>
    <row r="852">
      <c r="AL852" s="161">
        <f>+IF(ISERROR(PV(#REF!,#REF!,,#REF!)),0,(PV(#REF!,#REF!,,#REF!)))</f>
        <v/>
      </c>
      <c r="AM852" s="161">
        <f>+IF(ISERROR(PV(#REF!,#REF!,,#REF!)),0,(PV(#REF!,#REF!,,#REF!)))</f>
        <v/>
      </c>
    </row>
    <row r="853">
      <c r="AL853" s="161">
        <f>+IF(ISERROR(PV(#REF!,#REF!,,#REF!)),0,(PV(#REF!,#REF!,,#REF!)))</f>
        <v/>
      </c>
      <c r="AM853" s="161">
        <f>+IF(ISERROR(PV(#REF!,#REF!,,#REF!)),0,(PV(#REF!,#REF!,,#REF!)))</f>
        <v/>
      </c>
    </row>
    <row r="854">
      <c r="AL854" s="161">
        <f>+IF(ISERROR(PV(#REF!,#REF!,,#REF!)),0,(PV(#REF!,#REF!,,#REF!)))</f>
        <v/>
      </c>
      <c r="AM854" s="161">
        <f>+IF(ISERROR(PV(#REF!,#REF!,,#REF!)),0,(PV(#REF!,#REF!,,#REF!)))</f>
        <v/>
      </c>
    </row>
    <row r="855">
      <c r="AL855" s="161">
        <f>+IF(ISERROR(PV(#REF!,#REF!,,#REF!)),0,(PV(#REF!,#REF!,,#REF!)))</f>
        <v/>
      </c>
      <c r="AM855" s="161">
        <f>+IF(ISERROR(PV(#REF!,#REF!,,#REF!)),0,(PV(#REF!,#REF!,,#REF!)))</f>
        <v/>
      </c>
    </row>
    <row r="856">
      <c r="AL856" s="161">
        <f>+IF(ISERROR(PV(#REF!,#REF!,,#REF!)),0,(PV(#REF!,#REF!,,#REF!)))</f>
        <v/>
      </c>
      <c r="AM856" s="161">
        <f>+IF(ISERROR(PV(#REF!,#REF!,,#REF!)),0,(PV(#REF!,#REF!,,#REF!)))</f>
        <v/>
      </c>
    </row>
    <row r="857">
      <c r="AL857" s="161">
        <f>+IF(ISERROR(PV(#REF!,#REF!,,#REF!)),0,(PV(#REF!,#REF!,,#REF!)))</f>
        <v/>
      </c>
      <c r="AM857" s="161">
        <f>+IF(ISERROR(PV(#REF!,#REF!,,#REF!)),0,(PV(#REF!,#REF!,,#REF!)))</f>
        <v/>
      </c>
    </row>
    <row r="858">
      <c r="AL858" s="161">
        <f>+IF(ISERROR(PV(#REF!,#REF!,,#REF!)),0,(PV(#REF!,#REF!,,#REF!)))</f>
        <v/>
      </c>
      <c r="AM858" s="161">
        <f>+IF(ISERROR(PV(#REF!,#REF!,,#REF!)),0,(PV(#REF!,#REF!,,#REF!)))</f>
        <v/>
      </c>
    </row>
    <row r="859">
      <c r="AL859" s="161">
        <f>+IF(ISERROR(PV(#REF!,#REF!,,#REF!)),0,(PV(#REF!,#REF!,,#REF!)))</f>
        <v/>
      </c>
      <c r="AM859" s="161">
        <f>+IF(ISERROR(PV(#REF!,#REF!,,#REF!)),0,(PV(#REF!,#REF!,,#REF!)))</f>
        <v/>
      </c>
    </row>
    <row r="860">
      <c r="AL860" s="161">
        <f>+IF(ISERROR(PV(#REF!,#REF!,,#REF!)),0,(PV(#REF!,#REF!,,#REF!)))</f>
        <v/>
      </c>
      <c r="AM860" s="161">
        <f>+IF(ISERROR(PV(#REF!,#REF!,,#REF!)),0,(PV(#REF!,#REF!,,#REF!)))</f>
        <v/>
      </c>
    </row>
    <row r="861">
      <c r="AL861" s="161">
        <f>+IF(ISERROR(PV(#REF!,#REF!,,#REF!)),0,(PV(#REF!,#REF!,,#REF!)))</f>
        <v/>
      </c>
      <c r="AM861" s="161">
        <f>+IF(ISERROR(PV(#REF!,#REF!,,#REF!)),0,(PV(#REF!,#REF!,,#REF!)))</f>
        <v/>
      </c>
    </row>
    <row r="862">
      <c r="AL862" s="161">
        <f>+IF(ISERROR(PV(#REF!,#REF!,,#REF!)),0,(PV(#REF!,#REF!,,#REF!)))</f>
        <v/>
      </c>
      <c r="AM862" s="161">
        <f>+IF(ISERROR(PV(#REF!,#REF!,,#REF!)),0,(PV(#REF!,#REF!,,#REF!)))</f>
        <v/>
      </c>
    </row>
    <row r="863">
      <c r="AL863" s="161">
        <f>+IF(ISERROR(PV(#REF!,#REF!,,#REF!)),0,(PV(#REF!,#REF!,,#REF!)))</f>
        <v/>
      </c>
      <c r="AM863" s="161">
        <f>+IF(ISERROR(PV(#REF!,#REF!,,#REF!)),0,(PV(#REF!,#REF!,,#REF!)))</f>
        <v/>
      </c>
    </row>
    <row r="864">
      <c r="AL864" s="161">
        <f>+IF(ISERROR(PV(#REF!,#REF!,,#REF!)),0,(PV(#REF!,#REF!,,#REF!)))</f>
        <v/>
      </c>
      <c r="AM864" s="161">
        <f>+IF(ISERROR(PV(#REF!,#REF!,,#REF!)),0,(PV(#REF!,#REF!,,#REF!)))</f>
        <v/>
      </c>
    </row>
    <row r="865">
      <c r="AL865" s="161">
        <f>+IF(ISERROR(PV(#REF!,#REF!,,#REF!)),0,(PV(#REF!,#REF!,,#REF!)))</f>
        <v/>
      </c>
      <c r="AM865" s="161">
        <f>+IF(ISERROR(PV(#REF!,#REF!,,#REF!)),0,(PV(#REF!,#REF!,,#REF!)))</f>
        <v/>
      </c>
    </row>
    <row r="866">
      <c r="AL866" s="161">
        <f>+IF(ISERROR(PV(#REF!,#REF!,,#REF!)),0,(PV(#REF!,#REF!,,#REF!)))</f>
        <v/>
      </c>
      <c r="AM866" s="161">
        <f>+IF(ISERROR(PV(#REF!,#REF!,,#REF!)),0,(PV(#REF!,#REF!,,#REF!)))</f>
        <v/>
      </c>
    </row>
    <row r="867">
      <c r="AL867" s="161">
        <f>+IF(ISERROR(PV(#REF!,#REF!,,#REF!)),0,(PV(#REF!,#REF!,,#REF!)))</f>
        <v/>
      </c>
      <c r="AM867" s="161">
        <f>+IF(ISERROR(PV(#REF!,#REF!,,#REF!)),0,(PV(#REF!,#REF!,,#REF!)))</f>
        <v/>
      </c>
    </row>
    <row r="868">
      <c r="AL868" s="161">
        <f>+IF(ISERROR(PV(#REF!,#REF!,,#REF!)),0,(PV(#REF!,#REF!,,#REF!)))</f>
        <v/>
      </c>
      <c r="AM868" s="161">
        <f>+IF(ISERROR(PV(#REF!,#REF!,,#REF!)),0,(PV(#REF!,#REF!,,#REF!)))</f>
        <v/>
      </c>
    </row>
    <row r="869">
      <c r="AL869" s="161">
        <f>+IF(ISERROR(PV(#REF!,#REF!,,#REF!)),0,(PV(#REF!,#REF!,,#REF!)))</f>
        <v/>
      </c>
      <c r="AM869" s="161">
        <f>+IF(ISERROR(PV(#REF!,#REF!,,#REF!)),0,(PV(#REF!,#REF!,,#REF!)))</f>
        <v/>
      </c>
    </row>
    <row r="870">
      <c r="AL870" s="161">
        <f>+IF(ISERROR(PV(#REF!,#REF!,,#REF!)),0,(PV(#REF!,#REF!,,#REF!)))</f>
        <v/>
      </c>
      <c r="AM870" s="161">
        <f>+IF(ISERROR(PV(#REF!,#REF!,,#REF!)),0,(PV(#REF!,#REF!,,#REF!)))</f>
        <v/>
      </c>
    </row>
    <row r="871">
      <c r="AL871" s="161">
        <f>+IF(ISERROR(PV(#REF!,#REF!,,#REF!)),0,(PV(#REF!,#REF!,,#REF!)))</f>
        <v/>
      </c>
      <c r="AM871" s="161">
        <f>+IF(ISERROR(PV(#REF!,#REF!,,#REF!)),0,(PV(#REF!,#REF!,,#REF!)))</f>
        <v/>
      </c>
    </row>
    <row r="872">
      <c r="AL872" s="161">
        <f>+IF(ISERROR(PV(#REF!,#REF!,,#REF!)),0,(PV(#REF!,#REF!,,#REF!)))</f>
        <v/>
      </c>
      <c r="AM872" s="161">
        <f>+IF(ISERROR(PV(#REF!,#REF!,,#REF!)),0,(PV(#REF!,#REF!,,#REF!)))</f>
        <v/>
      </c>
    </row>
    <row r="873">
      <c r="AL873" s="161">
        <f>+IF(ISERROR(PV(#REF!,#REF!,,#REF!)),0,(PV(#REF!,#REF!,,#REF!)))</f>
        <v/>
      </c>
      <c r="AM873" s="161">
        <f>+IF(ISERROR(PV(#REF!,#REF!,,#REF!)),0,(PV(#REF!,#REF!,,#REF!)))</f>
        <v/>
      </c>
    </row>
    <row r="874">
      <c r="AL874" s="161">
        <f>+IF(ISERROR(PV(#REF!,#REF!,,#REF!)),0,(PV(#REF!,#REF!,,#REF!)))</f>
        <v/>
      </c>
      <c r="AM874" s="161">
        <f>+IF(ISERROR(PV(#REF!,#REF!,,#REF!)),0,(PV(#REF!,#REF!,,#REF!)))</f>
        <v/>
      </c>
    </row>
    <row r="875">
      <c r="AL875" s="161">
        <f>+IF(ISERROR(PV(#REF!,#REF!,,#REF!)),0,(PV(#REF!,#REF!,,#REF!)))</f>
        <v/>
      </c>
      <c r="AM875" s="161">
        <f>+IF(ISERROR(PV(#REF!,#REF!,,#REF!)),0,(PV(#REF!,#REF!,,#REF!)))</f>
        <v/>
      </c>
    </row>
    <row r="876">
      <c r="AL876" s="161">
        <f>+IF(ISERROR(PV(#REF!,#REF!,,#REF!)),0,(PV(#REF!,#REF!,,#REF!)))</f>
        <v/>
      </c>
      <c r="AM876" s="161">
        <f>+IF(ISERROR(PV(#REF!,#REF!,,#REF!)),0,(PV(#REF!,#REF!,,#REF!)))</f>
        <v/>
      </c>
    </row>
    <row r="877">
      <c r="AL877" s="161">
        <f>+IF(ISERROR(PV(#REF!,#REF!,,#REF!)),0,(PV(#REF!,#REF!,,#REF!)))</f>
        <v/>
      </c>
      <c r="AM877" s="161">
        <f>+IF(ISERROR(PV(#REF!,#REF!,,#REF!)),0,(PV(#REF!,#REF!,,#REF!)))</f>
        <v/>
      </c>
    </row>
    <row r="878">
      <c r="AL878" s="161">
        <f>+IF(ISERROR(PV(#REF!,#REF!,,#REF!)),0,(PV(#REF!,#REF!,,#REF!)))</f>
        <v/>
      </c>
      <c r="AM878" s="161">
        <f>+IF(ISERROR(PV(#REF!,#REF!,,#REF!)),0,(PV(#REF!,#REF!,,#REF!)))</f>
        <v/>
      </c>
    </row>
    <row r="879">
      <c r="AL879" s="161">
        <f>+IF(ISERROR(PV(#REF!,#REF!,,#REF!)),0,(PV(#REF!,#REF!,,#REF!)))</f>
        <v/>
      </c>
      <c r="AM879" s="161">
        <f>+IF(ISERROR(PV(#REF!,#REF!,,#REF!)),0,(PV(#REF!,#REF!,,#REF!)))</f>
        <v/>
      </c>
    </row>
    <row r="880">
      <c r="AL880" s="161">
        <f>+IF(ISERROR(PV(#REF!,#REF!,,#REF!)),0,(PV(#REF!,#REF!,,#REF!)))</f>
        <v/>
      </c>
      <c r="AM880" s="161">
        <f>+IF(ISERROR(PV(#REF!,#REF!,,#REF!)),0,(PV(#REF!,#REF!,,#REF!)))</f>
        <v/>
      </c>
    </row>
    <row r="881">
      <c r="AL881" s="161">
        <f>+IF(ISERROR(PV(#REF!,#REF!,,#REF!)),0,(PV(#REF!,#REF!,,#REF!)))</f>
        <v/>
      </c>
      <c r="AM881" s="161">
        <f>+IF(ISERROR(PV(#REF!,#REF!,,#REF!)),0,(PV(#REF!,#REF!,,#REF!)))</f>
        <v/>
      </c>
    </row>
    <row r="882">
      <c r="AL882" s="161">
        <f>+IF(ISERROR(PV(#REF!,#REF!,,#REF!)),0,(PV(#REF!,#REF!,,#REF!)))</f>
        <v/>
      </c>
      <c r="AM882" s="161">
        <f>+IF(ISERROR(PV(#REF!,#REF!,,#REF!)),0,(PV(#REF!,#REF!,,#REF!)))</f>
        <v/>
      </c>
    </row>
    <row r="883">
      <c r="AL883" s="161">
        <f>+IF(ISERROR(PV(#REF!,#REF!,,#REF!)),0,(PV(#REF!,#REF!,,#REF!)))</f>
        <v/>
      </c>
      <c r="AM883" s="161">
        <f>+IF(ISERROR(PV(#REF!,#REF!,,#REF!)),0,(PV(#REF!,#REF!,,#REF!)))</f>
        <v/>
      </c>
    </row>
    <row r="884">
      <c r="AL884" s="161">
        <f>+IF(ISERROR(PV(#REF!,#REF!,,#REF!)),0,(PV(#REF!,#REF!,,#REF!)))</f>
        <v/>
      </c>
      <c r="AM884" s="161">
        <f>+IF(ISERROR(PV(#REF!,#REF!,,#REF!)),0,(PV(#REF!,#REF!,,#REF!)))</f>
        <v/>
      </c>
    </row>
    <row r="885">
      <c r="AL885" s="161">
        <f>+IF(ISERROR(PV(#REF!,#REF!,,#REF!)),0,(PV(#REF!,#REF!,,#REF!)))</f>
        <v/>
      </c>
      <c r="AM885" s="161">
        <f>+IF(ISERROR(PV(#REF!,#REF!,,#REF!)),0,(PV(#REF!,#REF!,,#REF!)))</f>
        <v/>
      </c>
    </row>
    <row r="886">
      <c r="AL886" s="161">
        <f>+IF(ISERROR(PV(#REF!,#REF!,,#REF!)),0,(PV(#REF!,#REF!,,#REF!)))</f>
        <v/>
      </c>
      <c r="AM886" s="161">
        <f>+IF(ISERROR(PV(#REF!,#REF!,,#REF!)),0,(PV(#REF!,#REF!,,#REF!)))</f>
        <v/>
      </c>
    </row>
    <row r="887">
      <c r="AL887" s="161">
        <f>+IF(ISERROR(PV(#REF!,#REF!,,#REF!)),0,(PV(#REF!,#REF!,,#REF!)))</f>
        <v/>
      </c>
      <c r="AM887" s="161">
        <f>+IF(ISERROR(PV(#REF!,#REF!,,#REF!)),0,(PV(#REF!,#REF!,,#REF!)))</f>
        <v/>
      </c>
    </row>
    <row r="888">
      <c r="AL888" s="161">
        <f>+IF(ISERROR(PV(#REF!,#REF!,,#REF!)),0,(PV(#REF!,#REF!,,#REF!)))</f>
        <v/>
      </c>
      <c r="AM888" s="161">
        <f>+IF(ISERROR(PV(#REF!,#REF!,,#REF!)),0,(PV(#REF!,#REF!,,#REF!)))</f>
        <v/>
      </c>
    </row>
    <row r="889">
      <c r="AL889" s="161">
        <f>+IF(ISERROR(PV(#REF!,#REF!,,#REF!)),0,(PV(#REF!,#REF!,,#REF!)))</f>
        <v/>
      </c>
      <c r="AM889" s="161">
        <f>+IF(ISERROR(PV(#REF!,#REF!,,#REF!)),0,(PV(#REF!,#REF!,,#REF!)))</f>
        <v/>
      </c>
    </row>
    <row r="890">
      <c r="AL890" s="161">
        <f>+IF(ISERROR(PV(#REF!,#REF!,,#REF!)),0,(PV(#REF!,#REF!,,#REF!)))</f>
        <v/>
      </c>
      <c r="AM890" s="161">
        <f>+IF(ISERROR(PV(#REF!,#REF!,,#REF!)),0,(PV(#REF!,#REF!,,#REF!)))</f>
        <v/>
      </c>
    </row>
    <row r="891">
      <c r="AL891" s="161">
        <f>+IF(ISERROR(PV(#REF!,#REF!,,#REF!)),0,(PV(#REF!,#REF!,,#REF!)))</f>
        <v/>
      </c>
      <c r="AM891" s="161">
        <f>+IF(ISERROR(PV(#REF!,#REF!,,#REF!)),0,(PV(#REF!,#REF!,,#REF!)))</f>
        <v/>
      </c>
    </row>
    <row r="892">
      <c r="AL892" s="161">
        <f>+IF(ISERROR(PV(#REF!,#REF!,,#REF!)),0,(PV(#REF!,#REF!,,#REF!)))</f>
        <v/>
      </c>
      <c r="AM892" s="161">
        <f>+IF(ISERROR(PV(#REF!,#REF!,,#REF!)),0,(PV(#REF!,#REF!,,#REF!)))</f>
        <v/>
      </c>
    </row>
    <row r="893">
      <c r="AL893" s="161">
        <f>+IF(ISERROR(PV(#REF!,#REF!,,#REF!)),0,(PV(#REF!,#REF!,,#REF!)))</f>
        <v/>
      </c>
      <c r="AM893" s="161">
        <f>+IF(ISERROR(PV(#REF!,#REF!,,#REF!)),0,(PV(#REF!,#REF!,,#REF!)))</f>
        <v/>
      </c>
    </row>
    <row r="894">
      <c r="AL894" s="161">
        <f>+IF(ISERROR(PV(#REF!,#REF!,,#REF!)),0,(PV(#REF!,#REF!,,#REF!)))</f>
        <v/>
      </c>
      <c r="AM894" s="161">
        <f>+IF(ISERROR(PV(#REF!,#REF!,,#REF!)),0,(PV(#REF!,#REF!,,#REF!)))</f>
        <v/>
      </c>
    </row>
    <row r="895">
      <c r="AL895" s="161">
        <f>+IF(ISERROR(PV(#REF!,#REF!,,#REF!)),0,(PV(#REF!,#REF!,,#REF!)))</f>
        <v/>
      </c>
      <c r="AM895" s="161">
        <f>+IF(ISERROR(PV(#REF!,#REF!,,#REF!)),0,(PV(#REF!,#REF!,,#REF!)))</f>
        <v/>
      </c>
    </row>
    <row r="896">
      <c r="AL896" s="161">
        <f>+IF(ISERROR(PV(#REF!,#REF!,,#REF!)),0,(PV(#REF!,#REF!,,#REF!)))</f>
        <v/>
      </c>
      <c r="AM896" s="161">
        <f>+IF(ISERROR(PV(#REF!,#REF!,,#REF!)),0,(PV(#REF!,#REF!,,#REF!)))</f>
        <v/>
      </c>
    </row>
    <row r="897">
      <c r="AL897" s="161">
        <f>+IF(ISERROR(PV(#REF!,#REF!,,#REF!)),0,(PV(#REF!,#REF!,,#REF!)))</f>
        <v/>
      </c>
      <c r="AM897" s="161">
        <f>+IF(ISERROR(PV(#REF!,#REF!,,#REF!)),0,(PV(#REF!,#REF!,,#REF!)))</f>
        <v/>
      </c>
    </row>
    <row r="898">
      <c r="AL898" s="161">
        <f>+IF(ISERROR(PV(#REF!,#REF!,,#REF!)),0,(PV(#REF!,#REF!,,#REF!)))</f>
        <v/>
      </c>
      <c r="AM898" s="161">
        <f>+IF(ISERROR(PV(#REF!,#REF!,,#REF!)),0,(PV(#REF!,#REF!,,#REF!)))</f>
        <v/>
      </c>
    </row>
    <row r="899">
      <c r="AL899" s="161">
        <f>+IF(ISERROR(PV(#REF!,#REF!,,#REF!)),0,(PV(#REF!,#REF!,,#REF!)))</f>
        <v/>
      </c>
      <c r="AM899" s="161">
        <f>+IF(ISERROR(PV(#REF!,#REF!,,#REF!)),0,(PV(#REF!,#REF!,,#REF!)))</f>
        <v/>
      </c>
    </row>
    <row r="900">
      <c r="AL900" s="161">
        <f>+IF(ISERROR(PV(#REF!,#REF!,,#REF!)),0,(PV(#REF!,#REF!,,#REF!)))</f>
        <v/>
      </c>
      <c r="AM900" s="161">
        <f>+IF(ISERROR(PV(#REF!,#REF!,,#REF!)),0,(PV(#REF!,#REF!,,#REF!)))</f>
        <v/>
      </c>
    </row>
    <row r="901">
      <c r="AL901" s="161">
        <f>+IF(ISERROR(PV(#REF!,#REF!,,#REF!)),0,(PV(#REF!,#REF!,,#REF!)))</f>
        <v/>
      </c>
      <c r="AM901" s="161">
        <f>+IF(ISERROR(PV(#REF!,#REF!,,#REF!)),0,(PV(#REF!,#REF!,,#REF!)))</f>
        <v/>
      </c>
    </row>
    <row r="902">
      <c r="AL902" s="161">
        <f>+IF(ISERROR(PV(#REF!,#REF!,,#REF!)),0,(PV(#REF!,#REF!,,#REF!)))</f>
        <v/>
      </c>
      <c r="AM902" s="161">
        <f>+IF(ISERROR(PV(#REF!,#REF!,,#REF!)),0,(PV(#REF!,#REF!,,#REF!)))</f>
        <v/>
      </c>
    </row>
    <row r="903">
      <c r="AL903" s="161">
        <f>+IF(ISERROR(PV(#REF!,#REF!,,#REF!)),0,(PV(#REF!,#REF!,,#REF!)))</f>
        <v/>
      </c>
      <c r="AM903" s="161">
        <f>+IF(ISERROR(PV(#REF!,#REF!,,#REF!)),0,(PV(#REF!,#REF!,,#REF!)))</f>
        <v/>
      </c>
    </row>
    <row r="904">
      <c r="AL904" s="161">
        <f>+IF(ISERROR(PV(#REF!,#REF!,,#REF!)),0,(PV(#REF!,#REF!,,#REF!)))</f>
        <v/>
      </c>
      <c r="AM904" s="161">
        <f>+IF(ISERROR(PV(#REF!,#REF!,,#REF!)),0,(PV(#REF!,#REF!,,#REF!)))</f>
        <v/>
      </c>
    </row>
    <row r="905">
      <c r="AL905" s="161">
        <f>+IF(ISERROR(PV(#REF!,#REF!,,#REF!)),0,(PV(#REF!,#REF!,,#REF!)))</f>
        <v/>
      </c>
      <c r="AM905" s="161">
        <f>+IF(ISERROR(PV(#REF!,#REF!,,#REF!)),0,(PV(#REF!,#REF!,,#REF!)))</f>
        <v/>
      </c>
    </row>
    <row r="906">
      <c r="AL906" s="161">
        <f>+IF(ISERROR(PV(#REF!,#REF!,,#REF!)),0,(PV(#REF!,#REF!,,#REF!)))</f>
        <v/>
      </c>
      <c r="AM906" s="161">
        <f>+IF(ISERROR(PV(#REF!,#REF!,,#REF!)),0,(PV(#REF!,#REF!,,#REF!)))</f>
        <v/>
      </c>
    </row>
    <row r="907">
      <c r="AL907" s="161">
        <f>+IF(ISERROR(PV(#REF!,#REF!,,#REF!)),0,(PV(#REF!,#REF!,,#REF!)))</f>
        <v/>
      </c>
      <c r="AM907" s="161">
        <f>+IF(ISERROR(PV(#REF!,#REF!,,#REF!)),0,(PV(#REF!,#REF!,,#REF!)))</f>
        <v/>
      </c>
    </row>
    <row r="908">
      <c r="AL908" s="161">
        <f>+IF(ISERROR(PV(#REF!,#REF!,,#REF!)),0,(PV(#REF!,#REF!,,#REF!)))</f>
        <v/>
      </c>
      <c r="AM908" s="161">
        <f>+IF(ISERROR(PV(#REF!,#REF!,,#REF!)),0,(PV(#REF!,#REF!,,#REF!)))</f>
        <v/>
      </c>
    </row>
    <row r="909">
      <c r="AL909" s="161">
        <f>+IF(ISERROR(PV(#REF!,#REF!,,#REF!)),0,(PV(#REF!,#REF!,,#REF!)))</f>
        <v/>
      </c>
      <c r="AM909" s="161">
        <f>+IF(ISERROR(PV(#REF!,#REF!,,#REF!)),0,(PV(#REF!,#REF!,,#REF!)))</f>
        <v/>
      </c>
    </row>
    <row r="910">
      <c r="AL910" s="161">
        <f>+IF(ISERROR(PV(#REF!,#REF!,,#REF!)),0,(PV(#REF!,#REF!,,#REF!)))</f>
        <v/>
      </c>
      <c r="AM910" s="161">
        <f>+IF(ISERROR(PV(#REF!,#REF!,,#REF!)),0,(PV(#REF!,#REF!,,#REF!)))</f>
        <v/>
      </c>
    </row>
    <row r="911">
      <c r="AL911" s="161">
        <f>+IF(ISERROR(PV(#REF!,#REF!,,#REF!)),0,(PV(#REF!,#REF!,,#REF!)))</f>
        <v/>
      </c>
      <c r="AM911" s="161">
        <f>+IF(ISERROR(PV(#REF!,#REF!,,#REF!)),0,(PV(#REF!,#REF!,,#REF!)))</f>
        <v/>
      </c>
    </row>
    <row r="912">
      <c r="AL912" s="161">
        <f>+IF(ISERROR(PV(#REF!,#REF!,,#REF!)),0,(PV(#REF!,#REF!,,#REF!)))</f>
        <v/>
      </c>
      <c r="AM912" s="161">
        <f>+IF(ISERROR(PV(#REF!,#REF!,,#REF!)),0,(PV(#REF!,#REF!,,#REF!)))</f>
        <v/>
      </c>
    </row>
    <row r="913">
      <c r="AL913" s="161">
        <f>+IF(ISERROR(PV(#REF!,#REF!,,#REF!)),0,(PV(#REF!,#REF!,,#REF!)))</f>
        <v/>
      </c>
      <c r="AM913" s="161">
        <f>+IF(ISERROR(PV(#REF!,#REF!,,#REF!)),0,(PV(#REF!,#REF!,,#REF!)))</f>
        <v/>
      </c>
    </row>
    <row r="914">
      <c r="AL914" s="161">
        <f>+IF(ISERROR(PV(#REF!,#REF!,,#REF!)),0,(PV(#REF!,#REF!,,#REF!)))</f>
        <v/>
      </c>
      <c r="AM914" s="161">
        <f>+IF(ISERROR(PV(#REF!,#REF!,,#REF!)),0,(PV(#REF!,#REF!,,#REF!)))</f>
        <v/>
      </c>
    </row>
    <row r="915">
      <c r="AL915" s="161">
        <f>+IF(ISERROR(PV(#REF!,#REF!,,#REF!)),0,(PV(#REF!,#REF!,,#REF!)))</f>
        <v/>
      </c>
      <c r="AM915" s="161">
        <f>+IF(ISERROR(PV(#REF!,#REF!,,#REF!)),0,(PV(#REF!,#REF!,,#REF!)))</f>
        <v/>
      </c>
    </row>
    <row r="916">
      <c r="AL916" s="161">
        <f>+IF(ISERROR(PV(#REF!,#REF!,,#REF!)),0,(PV(#REF!,#REF!,,#REF!)))</f>
        <v/>
      </c>
      <c r="AM916" s="161">
        <f>+IF(ISERROR(PV(#REF!,#REF!,,#REF!)),0,(PV(#REF!,#REF!,,#REF!)))</f>
        <v/>
      </c>
    </row>
    <row r="917">
      <c r="AL917" s="161">
        <f>+IF(ISERROR(PV(#REF!,#REF!,,#REF!)),0,(PV(#REF!,#REF!,,#REF!)))</f>
        <v/>
      </c>
      <c r="AM917" s="161">
        <f>+IF(ISERROR(PV(#REF!,#REF!,,#REF!)),0,(PV(#REF!,#REF!,,#REF!)))</f>
        <v/>
      </c>
    </row>
    <row r="918">
      <c r="AL918" s="161">
        <f>+IF(ISERROR(PV(#REF!,#REF!,,#REF!)),0,(PV(#REF!,#REF!,,#REF!)))</f>
        <v/>
      </c>
      <c r="AM918" s="161">
        <f>+IF(ISERROR(PV(#REF!,#REF!,,#REF!)),0,(PV(#REF!,#REF!,,#REF!)))</f>
        <v/>
      </c>
    </row>
    <row r="919">
      <c r="AL919" s="161">
        <f>+IF(ISERROR(PV(#REF!,#REF!,,#REF!)),0,(PV(#REF!,#REF!,,#REF!)))</f>
        <v/>
      </c>
      <c r="AM919" s="161">
        <f>+IF(ISERROR(PV(#REF!,#REF!,,#REF!)),0,(PV(#REF!,#REF!,,#REF!)))</f>
        <v/>
      </c>
    </row>
    <row r="920">
      <c r="AL920" s="161">
        <f>+IF(ISERROR(PV(#REF!,#REF!,,#REF!)),0,(PV(#REF!,#REF!,,#REF!)))</f>
        <v/>
      </c>
      <c r="AM920" s="161">
        <f>+IF(ISERROR(PV(#REF!,#REF!,,#REF!)),0,(PV(#REF!,#REF!,,#REF!)))</f>
        <v/>
      </c>
    </row>
    <row r="921">
      <c r="AL921" s="161">
        <f>+IF(ISERROR(PV(#REF!,#REF!,,#REF!)),0,(PV(#REF!,#REF!,,#REF!)))</f>
        <v/>
      </c>
      <c r="AM921" s="161">
        <f>+IF(ISERROR(PV(#REF!,#REF!,,#REF!)),0,(PV(#REF!,#REF!,,#REF!)))</f>
        <v/>
      </c>
    </row>
    <row r="922">
      <c r="AL922" s="161">
        <f>+IF(ISERROR(PV(#REF!,#REF!,,#REF!)),0,(PV(#REF!,#REF!,,#REF!)))</f>
        <v/>
      </c>
      <c r="AM922" s="161">
        <f>+IF(ISERROR(PV(#REF!,#REF!,,#REF!)),0,(PV(#REF!,#REF!,,#REF!)))</f>
        <v/>
      </c>
    </row>
    <row r="923">
      <c r="AL923" s="161">
        <f>+IF(ISERROR(PV(#REF!,#REF!,,#REF!)),0,(PV(#REF!,#REF!,,#REF!)))</f>
        <v/>
      </c>
      <c r="AM923" s="161">
        <f>+IF(ISERROR(PV(#REF!,#REF!,,#REF!)),0,(PV(#REF!,#REF!,,#REF!)))</f>
        <v/>
      </c>
    </row>
    <row r="924">
      <c r="AL924" s="161">
        <f>+IF(ISERROR(PV(#REF!,#REF!,,#REF!)),0,(PV(#REF!,#REF!,,#REF!)))</f>
        <v/>
      </c>
      <c r="AM924" s="161">
        <f>+IF(ISERROR(PV(#REF!,#REF!,,#REF!)),0,(PV(#REF!,#REF!,,#REF!)))</f>
        <v/>
      </c>
    </row>
    <row r="925">
      <c r="AL925" s="161">
        <f>+IF(ISERROR(PV(#REF!,#REF!,,#REF!)),0,(PV(#REF!,#REF!,,#REF!)))</f>
        <v/>
      </c>
      <c r="AM925" s="161">
        <f>+IF(ISERROR(PV(#REF!,#REF!,,#REF!)),0,(PV(#REF!,#REF!,,#REF!)))</f>
        <v/>
      </c>
    </row>
    <row r="926">
      <c r="AL926" s="161">
        <f>+IF(ISERROR(PV(#REF!,#REF!,,#REF!)),0,(PV(#REF!,#REF!,,#REF!)))</f>
        <v/>
      </c>
      <c r="AM926" s="161">
        <f>+IF(ISERROR(PV(#REF!,#REF!,,#REF!)),0,(PV(#REF!,#REF!,,#REF!)))</f>
        <v/>
      </c>
    </row>
    <row r="927">
      <c r="AL927" s="161">
        <f>+IF(ISERROR(PV(#REF!,#REF!,,#REF!)),0,(PV(#REF!,#REF!,,#REF!)))</f>
        <v/>
      </c>
      <c r="AM927" s="161">
        <f>+IF(ISERROR(PV(#REF!,#REF!,,#REF!)),0,(PV(#REF!,#REF!,,#REF!)))</f>
        <v/>
      </c>
    </row>
    <row r="928">
      <c r="AL928" s="161">
        <f>+IF(ISERROR(PV(#REF!,#REF!,,#REF!)),0,(PV(#REF!,#REF!,,#REF!)))</f>
        <v/>
      </c>
      <c r="AM928" s="161">
        <f>+IF(ISERROR(PV(#REF!,#REF!,,#REF!)),0,(PV(#REF!,#REF!,,#REF!)))</f>
        <v/>
      </c>
    </row>
    <row r="929">
      <c r="AL929" s="161">
        <f>+IF(ISERROR(PV(#REF!,#REF!,,#REF!)),0,(PV(#REF!,#REF!,,#REF!)))</f>
        <v/>
      </c>
      <c r="AM929" s="161">
        <f>+IF(ISERROR(PV(#REF!,#REF!,,#REF!)),0,(PV(#REF!,#REF!,,#REF!)))</f>
        <v/>
      </c>
    </row>
    <row r="930">
      <c r="AL930" s="161">
        <f>+IF(ISERROR(PV(#REF!,#REF!,,#REF!)),0,(PV(#REF!,#REF!,,#REF!)))</f>
        <v/>
      </c>
      <c r="AM930" s="161">
        <f>+IF(ISERROR(PV(#REF!,#REF!,,#REF!)),0,(PV(#REF!,#REF!,,#REF!)))</f>
        <v/>
      </c>
    </row>
    <row r="931">
      <c r="AL931" s="161">
        <f>+IF(ISERROR(PV(#REF!,#REF!,,#REF!)),0,(PV(#REF!,#REF!,,#REF!)))</f>
        <v/>
      </c>
      <c r="AM931" s="161">
        <f>+IF(ISERROR(PV(#REF!,#REF!,,#REF!)),0,(PV(#REF!,#REF!,,#REF!)))</f>
        <v/>
      </c>
    </row>
    <row r="932">
      <c r="AL932" s="161">
        <f>+IF(ISERROR(PV(#REF!,#REF!,,#REF!)),0,(PV(#REF!,#REF!,,#REF!)))</f>
        <v/>
      </c>
      <c r="AM932" s="161">
        <f>+IF(ISERROR(PV(#REF!,#REF!,,#REF!)),0,(PV(#REF!,#REF!,,#REF!)))</f>
        <v/>
      </c>
    </row>
    <row r="933">
      <c r="AL933" s="161">
        <f>+IF(ISERROR(PV(#REF!,#REF!,,#REF!)),0,(PV(#REF!,#REF!,,#REF!)))</f>
        <v/>
      </c>
      <c r="AM933" s="161">
        <f>+IF(ISERROR(PV(#REF!,#REF!,,#REF!)),0,(PV(#REF!,#REF!,,#REF!)))</f>
        <v/>
      </c>
    </row>
    <row r="934">
      <c r="AL934" s="161">
        <f>+IF(ISERROR(PV(#REF!,#REF!,,#REF!)),0,(PV(#REF!,#REF!,,#REF!)))</f>
        <v/>
      </c>
      <c r="AM934" s="161">
        <f>+IF(ISERROR(PV(#REF!,#REF!,,#REF!)),0,(PV(#REF!,#REF!,,#REF!)))</f>
        <v/>
      </c>
    </row>
    <row r="935">
      <c r="AL935" s="161">
        <f>+IF(ISERROR(PV(#REF!,#REF!,,#REF!)),0,(PV(#REF!,#REF!,,#REF!)))</f>
        <v/>
      </c>
      <c r="AM935" s="161">
        <f>+IF(ISERROR(PV(#REF!,#REF!,,#REF!)),0,(PV(#REF!,#REF!,,#REF!)))</f>
        <v/>
      </c>
    </row>
    <row r="936">
      <c r="AL936" s="161">
        <f>+IF(ISERROR(PV(#REF!,#REF!,,#REF!)),0,(PV(#REF!,#REF!,,#REF!)))</f>
        <v/>
      </c>
      <c r="AM936" s="161">
        <f>+IF(ISERROR(PV(#REF!,#REF!,,#REF!)),0,(PV(#REF!,#REF!,,#REF!)))</f>
        <v/>
      </c>
    </row>
    <row r="937">
      <c r="AL937" s="161">
        <f>+IF(ISERROR(PV(#REF!,#REF!,,#REF!)),0,(PV(#REF!,#REF!,,#REF!)))</f>
        <v/>
      </c>
      <c r="AM937" s="161">
        <f>+IF(ISERROR(PV(#REF!,#REF!,,#REF!)),0,(PV(#REF!,#REF!,,#REF!)))</f>
        <v/>
      </c>
    </row>
    <row r="938">
      <c r="AL938" s="161">
        <f>+IF(ISERROR(PV(#REF!,#REF!,,#REF!)),0,(PV(#REF!,#REF!,,#REF!)))</f>
        <v/>
      </c>
      <c r="AM938" s="161">
        <f>+IF(ISERROR(PV(#REF!,#REF!,,#REF!)),0,(PV(#REF!,#REF!,,#REF!)))</f>
        <v/>
      </c>
    </row>
    <row r="939">
      <c r="AL939" s="161">
        <f>+IF(ISERROR(PV(#REF!,#REF!,,#REF!)),0,(PV(#REF!,#REF!,,#REF!)))</f>
        <v/>
      </c>
      <c r="AM939" s="161">
        <f>+IF(ISERROR(PV(#REF!,#REF!,,#REF!)),0,(PV(#REF!,#REF!,,#REF!)))</f>
        <v/>
      </c>
    </row>
    <row r="940">
      <c r="AL940" s="161">
        <f>+IF(ISERROR(PV(#REF!,#REF!,,#REF!)),0,(PV(#REF!,#REF!,,#REF!)))</f>
        <v/>
      </c>
      <c r="AM940" s="161">
        <f>+IF(ISERROR(PV(#REF!,#REF!,,#REF!)),0,(PV(#REF!,#REF!,,#REF!)))</f>
        <v/>
      </c>
    </row>
    <row r="941">
      <c r="AL941" s="161">
        <f>+IF(ISERROR(PV(#REF!,#REF!,,#REF!)),0,(PV(#REF!,#REF!,,#REF!)))</f>
        <v/>
      </c>
      <c r="AM941" s="161">
        <f>+IF(ISERROR(PV(#REF!,#REF!,,#REF!)),0,(PV(#REF!,#REF!,,#REF!)))</f>
        <v/>
      </c>
    </row>
    <row r="942">
      <c r="AL942" s="161">
        <f>+IF(ISERROR(PV(#REF!,#REF!,,#REF!)),0,(PV(#REF!,#REF!,,#REF!)))</f>
        <v/>
      </c>
      <c r="AM942" s="161">
        <f>+IF(ISERROR(PV(#REF!,#REF!,,#REF!)),0,(PV(#REF!,#REF!,,#REF!)))</f>
        <v/>
      </c>
    </row>
    <row r="943">
      <c r="AL943" s="161">
        <f>+IF(ISERROR(PV(#REF!,#REF!,,#REF!)),0,(PV(#REF!,#REF!,,#REF!)))</f>
        <v/>
      </c>
      <c r="AM943" s="161">
        <f>+IF(ISERROR(PV(#REF!,#REF!,,#REF!)),0,(PV(#REF!,#REF!,,#REF!)))</f>
        <v/>
      </c>
    </row>
    <row r="944">
      <c r="AL944" s="161">
        <f>+IF(ISERROR(PV(#REF!,#REF!,,#REF!)),0,(PV(#REF!,#REF!,,#REF!)))</f>
        <v/>
      </c>
      <c r="AM944" s="161">
        <f>+IF(ISERROR(PV(#REF!,#REF!,,#REF!)),0,(PV(#REF!,#REF!,,#REF!)))</f>
        <v/>
      </c>
    </row>
    <row r="945">
      <c r="AL945" s="161">
        <f>+IF(ISERROR(PV(#REF!,#REF!,,#REF!)),0,(PV(#REF!,#REF!,,#REF!)))</f>
        <v/>
      </c>
      <c r="AM945" s="161">
        <f>+IF(ISERROR(PV(#REF!,#REF!,,#REF!)),0,(PV(#REF!,#REF!,,#REF!)))</f>
        <v/>
      </c>
    </row>
    <row r="946">
      <c r="AL946" s="161">
        <f>+IF(ISERROR(PV(#REF!,#REF!,,#REF!)),0,(PV(#REF!,#REF!,,#REF!)))</f>
        <v/>
      </c>
      <c r="AM946" s="161">
        <f>+IF(ISERROR(PV(#REF!,#REF!,,#REF!)),0,(PV(#REF!,#REF!,,#REF!)))</f>
        <v/>
      </c>
    </row>
    <row r="947">
      <c r="AL947" s="161">
        <f>+IF(ISERROR(PV(#REF!,#REF!,,#REF!)),0,(PV(#REF!,#REF!,,#REF!)))</f>
        <v/>
      </c>
      <c r="AM947" s="161">
        <f>+IF(ISERROR(PV(#REF!,#REF!,,#REF!)),0,(PV(#REF!,#REF!,,#REF!)))</f>
        <v/>
      </c>
    </row>
    <row r="948">
      <c r="AL948" s="161">
        <f>+IF(ISERROR(PV(#REF!,#REF!,,#REF!)),0,(PV(#REF!,#REF!,,#REF!)))</f>
        <v/>
      </c>
      <c r="AM948" s="161">
        <f>+IF(ISERROR(PV(#REF!,#REF!,,#REF!)),0,(PV(#REF!,#REF!,,#REF!)))</f>
        <v/>
      </c>
    </row>
    <row r="949">
      <c r="AL949" s="161">
        <f>+IF(ISERROR(PV(#REF!,#REF!,,#REF!)),0,(PV(#REF!,#REF!,,#REF!)))</f>
        <v/>
      </c>
      <c r="AM949" s="161">
        <f>+IF(ISERROR(PV(#REF!,#REF!,,#REF!)),0,(PV(#REF!,#REF!,,#REF!)))</f>
        <v/>
      </c>
    </row>
    <row r="950">
      <c r="AL950" s="161">
        <f>+IF(ISERROR(PV(#REF!,#REF!,,#REF!)),0,(PV(#REF!,#REF!,,#REF!)))</f>
        <v/>
      </c>
      <c r="AM950" s="161">
        <f>+IF(ISERROR(PV(#REF!,#REF!,,#REF!)),0,(PV(#REF!,#REF!,,#REF!)))</f>
        <v/>
      </c>
    </row>
    <row r="951">
      <c r="AL951" s="161">
        <f>+IF(ISERROR(PV(#REF!,#REF!,,#REF!)),0,(PV(#REF!,#REF!,,#REF!)))</f>
        <v/>
      </c>
      <c r="AM951" s="161">
        <f>+IF(ISERROR(PV(#REF!,#REF!,,#REF!)),0,(PV(#REF!,#REF!,,#REF!)))</f>
        <v/>
      </c>
    </row>
    <row r="952">
      <c r="AL952" s="161">
        <f>+IF(ISERROR(PV(#REF!,#REF!,,#REF!)),0,(PV(#REF!,#REF!,,#REF!)))</f>
        <v/>
      </c>
      <c r="AM952" s="161">
        <f>+IF(ISERROR(PV(#REF!,#REF!,,#REF!)),0,(PV(#REF!,#REF!,,#REF!)))</f>
        <v/>
      </c>
    </row>
    <row r="953">
      <c r="AL953" s="161">
        <f>+IF(ISERROR(PV(#REF!,#REF!,,#REF!)),0,(PV(#REF!,#REF!,,#REF!)))</f>
        <v/>
      </c>
      <c r="AM953" s="161">
        <f>+IF(ISERROR(PV(#REF!,#REF!,,#REF!)),0,(PV(#REF!,#REF!,,#REF!)))</f>
        <v/>
      </c>
    </row>
    <row r="954">
      <c r="AL954" s="161">
        <f>+IF(ISERROR(PV(#REF!,#REF!,,#REF!)),0,(PV(#REF!,#REF!,,#REF!)))</f>
        <v/>
      </c>
      <c r="AM954" s="161">
        <f>+IF(ISERROR(PV(#REF!,#REF!,,#REF!)),0,(PV(#REF!,#REF!,,#REF!)))</f>
        <v/>
      </c>
    </row>
    <row r="955">
      <c r="AL955" s="161">
        <f>+IF(ISERROR(PV(#REF!,#REF!,,#REF!)),0,(PV(#REF!,#REF!,,#REF!)))</f>
        <v/>
      </c>
      <c r="AM955" s="161">
        <f>+IF(ISERROR(PV(#REF!,#REF!,,#REF!)),0,(PV(#REF!,#REF!,,#REF!)))</f>
        <v/>
      </c>
    </row>
    <row r="956">
      <c r="AL956" s="161">
        <f>+IF(ISERROR(PV(#REF!,#REF!,,#REF!)),0,(PV(#REF!,#REF!,,#REF!)))</f>
        <v/>
      </c>
      <c r="AM956" s="161">
        <f>+IF(ISERROR(PV(#REF!,#REF!,,#REF!)),0,(PV(#REF!,#REF!,,#REF!)))</f>
        <v/>
      </c>
    </row>
    <row r="957">
      <c r="AL957" s="161">
        <f>+IF(ISERROR(PV(#REF!,#REF!,,#REF!)),0,(PV(#REF!,#REF!,,#REF!)))</f>
        <v/>
      </c>
      <c r="AM957" s="161">
        <f>+IF(ISERROR(PV(#REF!,#REF!,,#REF!)),0,(PV(#REF!,#REF!,,#REF!)))</f>
        <v/>
      </c>
    </row>
    <row r="958">
      <c r="AL958" s="161">
        <f>+IF(ISERROR(PV(#REF!,#REF!,,#REF!)),0,(PV(#REF!,#REF!,,#REF!)))</f>
        <v/>
      </c>
      <c r="AM958" s="161">
        <f>+IF(ISERROR(PV(#REF!,#REF!,,#REF!)),0,(PV(#REF!,#REF!,,#REF!)))</f>
        <v/>
      </c>
    </row>
    <row r="959">
      <c r="AL959" s="161">
        <f>+IF(ISERROR(PV(#REF!,#REF!,,#REF!)),0,(PV(#REF!,#REF!,,#REF!)))</f>
        <v/>
      </c>
      <c r="AM959" s="161">
        <f>+IF(ISERROR(PV(#REF!,#REF!,,#REF!)),0,(PV(#REF!,#REF!,,#REF!)))</f>
        <v/>
      </c>
    </row>
    <row r="960">
      <c r="AL960" s="161">
        <f>+IF(ISERROR(PV(#REF!,#REF!,,#REF!)),0,(PV(#REF!,#REF!,,#REF!)))</f>
        <v/>
      </c>
      <c r="AM960" s="161">
        <f>+IF(ISERROR(PV(#REF!,#REF!,,#REF!)),0,(PV(#REF!,#REF!,,#REF!)))</f>
        <v/>
      </c>
    </row>
    <row r="961">
      <c r="AL961" s="161">
        <f>+IF(ISERROR(PV(#REF!,#REF!,,#REF!)),0,(PV(#REF!,#REF!,,#REF!)))</f>
        <v/>
      </c>
      <c r="AM961" s="161">
        <f>+IF(ISERROR(PV(#REF!,#REF!,,#REF!)),0,(PV(#REF!,#REF!,,#REF!)))</f>
        <v/>
      </c>
    </row>
    <row r="962">
      <c r="AL962" s="161">
        <f>+IF(ISERROR(PV(#REF!,#REF!,,#REF!)),0,(PV(#REF!,#REF!,,#REF!)))</f>
        <v/>
      </c>
      <c r="AM962" s="161">
        <f>+IF(ISERROR(PV(#REF!,#REF!,,#REF!)),0,(PV(#REF!,#REF!,,#REF!)))</f>
        <v/>
      </c>
    </row>
    <row r="963">
      <c r="AL963" s="161">
        <f>+IF(ISERROR(PV(#REF!,#REF!,,#REF!)),0,(PV(#REF!,#REF!,,#REF!)))</f>
        <v/>
      </c>
      <c r="AM963" s="161">
        <f>+IF(ISERROR(PV(#REF!,#REF!,,#REF!)),0,(PV(#REF!,#REF!,,#REF!)))</f>
        <v/>
      </c>
    </row>
    <row r="964">
      <c r="AL964" s="161">
        <f>+IF(ISERROR(PV(#REF!,#REF!,,#REF!)),0,(PV(#REF!,#REF!,,#REF!)))</f>
        <v/>
      </c>
      <c r="AM964" s="161">
        <f>+IF(ISERROR(PV(#REF!,#REF!,,#REF!)),0,(PV(#REF!,#REF!,,#REF!)))</f>
        <v/>
      </c>
    </row>
    <row r="965">
      <c r="AL965" s="161">
        <f>+IF(ISERROR(PV(#REF!,#REF!,,#REF!)),0,(PV(#REF!,#REF!,,#REF!)))</f>
        <v/>
      </c>
      <c r="AM965" s="161">
        <f>+IF(ISERROR(PV(#REF!,#REF!,,#REF!)),0,(PV(#REF!,#REF!,,#REF!)))</f>
        <v/>
      </c>
    </row>
    <row r="966">
      <c r="AL966" s="161">
        <f>+IF(ISERROR(PV(#REF!,#REF!,,#REF!)),0,(PV(#REF!,#REF!,,#REF!)))</f>
        <v/>
      </c>
      <c r="AM966" s="161">
        <f>+IF(ISERROR(PV(#REF!,#REF!,,#REF!)),0,(PV(#REF!,#REF!,,#REF!)))</f>
        <v/>
      </c>
    </row>
    <row r="967">
      <c r="AL967" s="161">
        <f>+IF(ISERROR(PV(#REF!,#REF!,,#REF!)),0,(PV(#REF!,#REF!,,#REF!)))</f>
        <v/>
      </c>
      <c r="AM967" s="161">
        <f>+IF(ISERROR(PV(#REF!,#REF!,,#REF!)),0,(PV(#REF!,#REF!,,#REF!)))</f>
        <v/>
      </c>
    </row>
    <row r="968">
      <c r="AL968" s="161">
        <f>+IF(ISERROR(PV(#REF!,#REF!,,#REF!)),0,(PV(#REF!,#REF!,,#REF!)))</f>
        <v/>
      </c>
      <c r="AM968" s="161">
        <f>+IF(ISERROR(PV(#REF!,#REF!,,#REF!)),0,(PV(#REF!,#REF!,,#REF!)))</f>
        <v/>
      </c>
    </row>
    <row r="969">
      <c r="AL969" s="161">
        <f>+IF(ISERROR(PV(#REF!,#REF!,,#REF!)),0,(PV(#REF!,#REF!,,#REF!)))</f>
        <v/>
      </c>
      <c r="AM969" s="161">
        <f>+IF(ISERROR(PV(#REF!,#REF!,,#REF!)),0,(PV(#REF!,#REF!,,#REF!)))</f>
        <v/>
      </c>
    </row>
    <row r="970">
      <c r="AL970" s="161">
        <f>+IF(ISERROR(PV(#REF!,#REF!,,#REF!)),0,(PV(#REF!,#REF!,,#REF!)))</f>
        <v/>
      </c>
      <c r="AM970" s="161">
        <f>+IF(ISERROR(PV(#REF!,#REF!,,#REF!)),0,(PV(#REF!,#REF!,,#REF!)))</f>
        <v/>
      </c>
    </row>
    <row r="971">
      <c r="AL971" s="161">
        <f>+IF(ISERROR(PV(#REF!,#REF!,,#REF!)),0,(PV(#REF!,#REF!,,#REF!)))</f>
        <v/>
      </c>
      <c r="AM971" s="161">
        <f>+IF(ISERROR(PV(#REF!,#REF!,,#REF!)),0,(PV(#REF!,#REF!,,#REF!)))</f>
        <v/>
      </c>
    </row>
    <row r="972">
      <c r="AL972" s="161">
        <f>+IF(ISERROR(PV(#REF!,#REF!,,#REF!)),0,(PV(#REF!,#REF!,,#REF!)))</f>
        <v/>
      </c>
      <c r="AM972" s="161">
        <f>+IF(ISERROR(PV(#REF!,#REF!,,#REF!)),0,(PV(#REF!,#REF!,,#REF!)))</f>
        <v/>
      </c>
    </row>
    <row r="973">
      <c r="AL973" s="161">
        <f>+IF(ISERROR(PV(#REF!,#REF!,,#REF!)),0,(PV(#REF!,#REF!,,#REF!)))</f>
        <v/>
      </c>
      <c r="AM973" s="161">
        <f>+IF(ISERROR(PV(#REF!,#REF!,,#REF!)),0,(PV(#REF!,#REF!,,#REF!)))</f>
        <v/>
      </c>
    </row>
    <row r="974">
      <c r="AL974" s="161">
        <f>+IF(ISERROR(PV(#REF!,#REF!,,#REF!)),0,(PV(#REF!,#REF!,,#REF!)))</f>
        <v/>
      </c>
      <c r="AM974" s="161">
        <f>+IF(ISERROR(PV(#REF!,#REF!,,#REF!)),0,(PV(#REF!,#REF!,,#REF!)))</f>
        <v/>
      </c>
    </row>
    <row r="975">
      <c r="AL975" s="161">
        <f>+IF(ISERROR(PV(#REF!,#REF!,,#REF!)),0,(PV(#REF!,#REF!,,#REF!)))</f>
        <v/>
      </c>
      <c r="AM975" s="161">
        <f>+IF(ISERROR(PV(#REF!,#REF!,,#REF!)),0,(PV(#REF!,#REF!,,#REF!)))</f>
        <v/>
      </c>
    </row>
    <row r="976">
      <c r="AL976" s="161">
        <f>+IF(ISERROR(PV(#REF!,#REF!,,#REF!)),0,(PV(#REF!,#REF!,,#REF!)))</f>
        <v/>
      </c>
      <c r="AM976" s="161">
        <f>+IF(ISERROR(PV(#REF!,#REF!,,#REF!)),0,(PV(#REF!,#REF!,,#REF!)))</f>
        <v/>
      </c>
    </row>
    <row r="977">
      <c r="AL977" s="161">
        <f>+IF(ISERROR(PV(#REF!,#REF!,,#REF!)),0,(PV(#REF!,#REF!,,#REF!)))</f>
        <v/>
      </c>
      <c r="AM977" s="161">
        <f>+IF(ISERROR(PV(#REF!,#REF!,,#REF!)),0,(PV(#REF!,#REF!,,#REF!)))</f>
        <v/>
      </c>
    </row>
    <row r="978">
      <c r="AL978" s="161">
        <f>+IF(ISERROR(PV(#REF!,#REF!,,#REF!)),0,(PV(#REF!,#REF!,,#REF!)))</f>
        <v/>
      </c>
      <c r="AM978" s="161">
        <f>+IF(ISERROR(PV(#REF!,#REF!,,#REF!)),0,(PV(#REF!,#REF!,,#REF!)))</f>
        <v/>
      </c>
    </row>
    <row r="979">
      <c r="AL979" s="161">
        <f>+IF(ISERROR(PV(#REF!,#REF!,,#REF!)),0,(PV(#REF!,#REF!,,#REF!)))</f>
        <v/>
      </c>
      <c r="AM979" s="161">
        <f>+IF(ISERROR(PV(#REF!,#REF!,,#REF!)),0,(PV(#REF!,#REF!,,#REF!)))</f>
        <v/>
      </c>
    </row>
    <row r="980">
      <c r="AL980" s="161">
        <f>+IF(ISERROR(PV(#REF!,#REF!,,#REF!)),0,(PV(#REF!,#REF!,,#REF!)))</f>
        <v/>
      </c>
      <c r="AM980" s="161">
        <f>+IF(ISERROR(PV(#REF!,#REF!,,#REF!)),0,(PV(#REF!,#REF!,,#REF!)))</f>
        <v/>
      </c>
    </row>
    <row r="981">
      <c r="AL981" s="161">
        <f>+IF(ISERROR(PV(#REF!,#REF!,,#REF!)),0,(PV(#REF!,#REF!,,#REF!)))</f>
        <v/>
      </c>
      <c r="AM981" s="161">
        <f>+IF(ISERROR(PV(#REF!,#REF!,,#REF!)),0,(PV(#REF!,#REF!,,#REF!)))</f>
        <v/>
      </c>
    </row>
    <row r="982">
      <c r="AL982" s="161">
        <f>+IF(ISERROR(PV(#REF!,#REF!,,#REF!)),0,(PV(#REF!,#REF!,,#REF!)))</f>
        <v/>
      </c>
      <c r="AM982" s="161">
        <f>+IF(ISERROR(PV(#REF!,#REF!,,#REF!)),0,(PV(#REF!,#REF!,,#REF!)))</f>
        <v/>
      </c>
    </row>
    <row r="983">
      <c r="AL983" s="161">
        <f>+IF(ISERROR(PV(#REF!,#REF!,,#REF!)),0,(PV(#REF!,#REF!,,#REF!)))</f>
        <v/>
      </c>
      <c r="AM983" s="161">
        <f>+IF(ISERROR(PV(#REF!,#REF!,,#REF!)),0,(PV(#REF!,#REF!,,#REF!)))</f>
        <v/>
      </c>
    </row>
    <row r="984">
      <c r="AL984" s="161">
        <f>+IF(ISERROR(PV(#REF!,#REF!,,#REF!)),0,(PV(#REF!,#REF!,,#REF!)))</f>
        <v/>
      </c>
      <c r="AM984" s="161">
        <f>+IF(ISERROR(PV(#REF!,#REF!,,#REF!)),0,(PV(#REF!,#REF!,,#REF!)))</f>
        <v/>
      </c>
    </row>
    <row r="985">
      <c r="AL985" s="161">
        <f>+IF(ISERROR(PV(#REF!,#REF!,,#REF!)),0,(PV(#REF!,#REF!,,#REF!)))</f>
        <v/>
      </c>
      <c r="AM985" s="161">
        <f>+IF(ISERROR(PV(#REF!,#REF!,,#REF!)),0,(PV(#REF!,#REF!,,#REF!)))</f>
        <v/>
      </c>
    </row>
    <row r="986">
      <c r="AL986" s="161">
        <f>+IF(ISERROR(PV(#REF!,#REF!,,#REF!)),0,(PV(#REF!,#REF!,,#REF!)))</f>
        <v/>
      </c>
      <c r="AM986" s="161">
        <f>+IF(ISERROR(PV(#REF!,#REF!,,#REF!)),0,(PV(#REF!,#REF!,,#REF!)))</f>
        <v/>
      </c>
    </row>
    <row r="987">
      <c r="AL987" s="161">
        <f>+IF(ISERROR(PV(#REF!,#REF!,,#REF!)),0,(PV(#REF!,#REF!,,#REF!)))</f>
        <v/>
      </c>
      <c r="AM987" s="161">
        <f>+IF(ISERROR(PV(#REF!,#REF!,,#REF!)),0,(PV(#REF!,#REF!,,#REF!)))</f>
        <v/>
      </c>
    </row>
    <row r="988">
      <c r="AL988" s="161">
        <f>+IF(ISERROR(PV(#REF!,#REF!,,#REF!)),0,(PV(#REF!,#REF!,,#REF!)))</f>
        <v/>
      </c>
      <c r="AM988" s="161">
        <f>+IF(ISERROR(PV(#REF!,#REF!,,#REF!)),0,(PV(#REF!,#REF!,,#REF!)))</f>
        <v/>
      </c>
    </row>
    <row r="989">
      <c r="AL989" s="161">
        <f>+IF(ISERROR(PV(#REF!,#REF!,,#REF!)),0,(PV(#REF!,#REF!,,#REF!)))</f>
        <v/>
      </c>
      <c r="AM989" s="161">
        <f>+IF(ISERROR(PV(#REF!,#REF!,,#REF!)),0,(PV(#REF!,#REF!,,#REF!)))</f>
        <v/>
      </c>
    </row>
    <row r="990">
      <c r="AL990" s="161">
        <f>+IF(ISERROR(PV(#REF!,#REF!,,#REF!)),0,(PV(#REF!,#REF!,,#REF!)))</f>
        <v/>
      </c>
      <c r="AM990" s="161">
        <f>+IF(ISERROR(PV(#REF!,#REF!,,#REF!)),0,(PV(#REF!,#REF!,,#REF!)))</f>
        <v/>
      </c>
    </row>
    <row r="991">
      <c r="AL991" s="161">
        <f>+IF(ISERROR(PV(#REF!,#REF!,,#REF!)),0,(PV(#REF!,#REF!,,#REF!)))</f>
        <v/>
      </c>
      <c r="AM991" s="161">
        <f>+IF(ISERROR(PV(#REF!,#REF!,,#REF!)),0,(PV(#REF!,#REF!,,#REF!)))</f>
        <v/>
      </c>
    </row>
    <row r="992">
      <c r="AL992" s="161">
        <f>+IF(ISERROR(PV(#REF!,#REF!,,#REF!)),0,(PV(#REF!,#REF!,,#REF!)))</f>
        <v/>
      </c>
      <c r="AM992" s="161">
        <f>+IF(ISERROR(PV(#REF!,#REF!,,#REF!)),0,(PV(#REF!,#REF!,,#REF!)))</f>
        <v/>
      </c>
    </row>
    <row r="993">
      <c r="AL993" s="161">
        <f>+IF(ISERROR(PV(#REF!,#REF!,,#REF!)),0,(PV(#REF!,#REF!,,#REF!)))</f>
        <v/>
      </c>
      <c r="AM993" s="161">
        <f>+IF(ISERROR(PV(#REF!,#REF!,,#REF!)),0,(PV(#REF!,#REF!,,#REF!)))</f>
        <v/>
      </c>
    </row>
    <row r="994">
      <c r="AL994" s="161">
        <f>+IF(ISERROR(PV(#REF!,#REF!,,#REF!)),0,(PV(#REF!,#REF!,,#REF!)))</f>
        <v/>
      </c>
      <c r="AM994" s="161">
        <f>+IF(ISERROR(PV(#REF!,#REF!,,#REF!)),0,(PV(#REF!,#REF!,,#REF!)))</f>
        <v/>
      </c>
    </row>
    <row r="995">
      <c r="AL995" s="161">
        <f>+IF(ISERROR(PV(#REF!,#REF!,,#REF!)),0,(PV(#REF!,#REF!,,#REF!)))</f>
        <v/>
      </c>
      <c r="AM995" s="161">
        <f>+IF(ISERROR(PV(#REF!,#REF!,,#REF!)),0,(PV(#REF!,#REF!,,#REF!)))</f>
        <v/>
      </c>
    </row>
    <row r="996">
      <c r="AL996" s="161">
        <f>+IF(ISERROR(PV(#REF!,#REF!,,#REF!)),0,(PV(#REF!,#REF!,,#REF!)))</f>
        <v/>
      </c>
      <c r="AM996" s="161">
        <f>+IF(ISERROR(PV(#REF!,#REF!,,#REF!)),0,(PV(#REF!,#REF!,,#REF!)))</f>
        <v/>
      </c>
    </row>
    <row r="997">
      <c r="AL997" s="161">
        <f>+IF(ISERROR(PV(#REF!,#REF!,,#REF!)),0,(PV(#REF!,#REF!,,#REF!)))</f>
        <v/>
      </c>
      <c r="AM997" s="161">
        <f>+IF(ISERROR(PV(#REF!,#REF!,,#REF!)),0,(PV(#REF!,#REF!,,#REF!)))</f>
        <v/>
      </c>
    </row>
    <row r="998">
      <c r="AL998" s="161">
        <f>+IF(ISERROR(PV(#REF!,#REF!,,#REF!)),0,(PV(#REF!,#REF!,,#REF!)))</f>
        <v/>
      </c>
      <c r="AM998" s="161">
        <f>+IF(ISERROR(PV(#REF!,#REF!,,#REF!)),0,(PV(#REF!,#REF!,,#REF!)))</f>
        <v/>
      </c>
    </row>
    <row r="999">
      <c r="AL999" s="161">
        <f>+IF(ISERROR(PV(#REF!,#REF!,,#REF!)),0,(PV(#REF!,#REF!,,#REF!)))</f>
        <v/>
      </c>
      <c r="AM999" s="161">
        <f>+IF(ISERROR(PV(#REF!,#REF!,,#REF!)),0,(PV(#REF!,#REF!,,#REF!)))</f>
        <v/>
      </c>
    </row>
    <row r="1000">
      <c r="AL1000" s="161">
        <f>+IF(ISERROR(PV(#REF!,#REF!,,#REF!)),0,(PV(#REF!,#REF!,,#REF!)))</f>
        <v/>
      </c>
      <c r="AM1000" s="161">
        <f>+IF(ISERROR(PV(#REF!,#REF!,,#REF!)),0,(PV(#REF!,#REF!,,#REF!)))</f>
        <v/>
      </c>
    </row>
    <row r="1001">
      <c r="AL1001" s="161">
        <f>+IF(ISERROR(PV(#REF!,#REF!,,#REF!)),0,(PV(#REF!,#REF!,,#REF!)))</f>
        <v/>
      </c>
      <c r="AM1001" s="161">
        <f>+IF(ISERROR(PV(#REF!,#REF!,,#REF!)),0,(PV(#REF!,#REF!,,#REF!)))</f>
        <v/>
      </c>
    </row>
    <row r="1002">
      <c r="AL1002" s="161">
        <f>+IF(ISERROR(PV(#REF!,#REF!,,#REF!)),0,(PV(#REF!,#REF!,,#REF!)))</f>
        <v/>
      </c>
      <c r="AM1002" s="161">
        <f>+IF(ISERROR(PV(#REF!,#REF!,,#REF!)),0,(PV(#REF!,#REF!,,#REF!)))</f>
        <v/>
      </c>
    </row>
    <row r="1003">
      <c r="AL1003" s="161">
        <f>+IF(ISERROR(PV(#REF!,#REF!,,#REF!)),0,(PV(#REF!,#REF!,,#REF!)))</f>
        <v/>
      </c>
      <c r="AM1003" s="161">
        <f>+IF(ISERROR(PV(#REF!,#REF!,,#REF!)),0,(PV(#REF!,#REF!,,#REF!)))</f>
        <v/>
      </c>
    </row>
    <row r="1004">
      <c r="AL1004" s="161">
        <f>+IF(ISERROR(PV(#REF!,#REF!,,#REF!)),0,(PV(#REF!,#REF!,,#REF!)))</f>
        <v/>
      </c>
      <c r="AM1004" s="161">
        <f>+IF(ISERROR(PV(#REF!,#REF!,,#REF!)),0,(PV(#REF!,#REF!,,#REF!)))</f>
        <v/>
      </c>
    </row>
    <row r="1005">
      <c r="AL1005" s="161">
        <f>+IF(ISERROR(PV(#REF!,#REF!,,#REF!)),0,(PV(#REF!,#REF!,,#REF!)))</f>
        <v/>
      </c>
      <c r="AM1005" s="161">
        <f>+IF(ISERROR(PV(#REF!,#REF!,,#REF!)),0,(PV(#REF!,#REF!,,#REF!)))</f>
        <v/>
      </c>
    </row>
    <row r="1006">
      <c r="AL1006" s="161">
        <f>+IF(ISERROR(PV(#REF!,#REF!,,#REF!)),0,(PV(#REF!,#REF!,,#REF!)))</f>
        <v/>
      </c>
      <c r="AM1006" s="161">
        <f>+IF(ISERROR(PV(#REF!,#REF!,,#REF!)),0,(PV(#REF!,#REF!,,#REF!)))</f>
        <v/>
      </c>
    </row>
    <row r="1007">
      <c r="AL1007" s="161">
        <f>+IF(ISERROR(PV(#REF!,#REF!,,#REF!)),0,(PV(#REF!,#REF!,,#REF!)))</f>
        <v/>
      </c>
      <c r="AM1007" s="161">
        <f>+IF(ISERROR(PV(#REF!,#REF!,,#REF!)),0,(PV(#REF!,#REF!,,#REF!)))</f>
        <v/>
      </c>
    </row>
    <row r="1008">
      <c r="AL1008" s="161">
        <f>+IF(ISERROR(PV(#REF!,#REF!,,#REF!)),0,(PV(#REF!,#REF!,,#REF!)))</f>
        <v/>
      </c>
      <c r="AM1008" s="161">
        <f>+IF(ISERROR(PV(#REF!,#REF!,,#REF!)),0,(PV(#REF!,#REF!,,#REF!)))</f>
        <v/>
      </c>
    </row>
    <row r="1009">
      <c r="AL1009" s="161">
        <f>+IF(ISERROR(PV(#REF!,#REF!,,#REF!)),0,(PV(#REF!,#REF!,,#REF!)))</f>
        <v/>
      </c>
      <c r="AM1009" s="161">
        <f>+IF(ISERROR(PV(#REF!,#REF!,,#REF!)),0,(PV(#REF!,#REF!,,#REF!)))</f>
        <v/>
      </c>
    </row>
    <row r="1010">
      <c r="AL1010" s="161">
        <f>+IF(ISERROR(PV(#REF!,#REF!,,#REF!)),0,(PV(#REF!,#REF!,,#REF!)))</f>
        <v/>
      </c>
      <c r="AM1010" s="161">
        <f>+IF(ISERROR(PV(#REF!,#REF!,,#REF!)),0,(PV(#REF!,#REF!,,#REF!)))</f>
        <v/>
      </c>
    </row>
    <row r="1011">
      <c r="AL1011" s="161">
        <f>+IF(ISERROR(PV(#REF!,#REF!,,#REF!)),0,(PV(#REF!,#REF!,,#REF!)))</f>
        <v/>
      </c>
      <c r="AM1011" s="161">
        <f>+IF(ISERROR(PV(#REF!,#REF!,,#REF!)),0,(PV(#REF!,#REF!,,#REF!)))</f>
        <v/>
      </c>
    </row>
    <row r="1012">
      <c r="AL1012" s="161">
        <f>+IF(ISERROR(PV(#REF!,#REF!,,#REF!)),0,(PV(#REF!,#REF!,,#REF!)))</f>
        <v/>
      </c>
      <c r="AM1012" s="161">
        <f>+IF(ISERROR(PV(#REF!,#REF!,,#REF!)),0,(PV(#REF!,#REF!,,#REF!)))</f>
        <v/>
      </c>
    </row>
    <row r="1013">
      <c r="AL1013" s="161">
        <f>+IF(ISERROR(PV(#REF!,#REF!,,#REF!)),0,(PV(#REF!,#REF!,,#REF!)))</f>
        <v/>
      </c>
      <c r="AM1013" s="161">
        <f>+IF(ISERROR(PV(#REF!,#REF!,,#REF!)),0,(PV(#REF!,#REF!,,#REF!)))</f>
        <v/>
      </c>
    </row>
    <row r="1014">
      <c r="AL1014" s="161">
        <f>+IF(ISERROR(PV(#REF!,#REF!,,#REF!)),0,(PV(#REF!,#REF!,,#REF!)))</f>
        <v/>
      </c>
      <c r="AM1014" s="161">
        <f>+IF(ISERROR(PV(#REF!,#REF!,,#REF!)),0,(PV(#REF!,#REF!,,#REF!)))</f>
        <v/>
      </c>
    </row>
    <row r="1015">
      <c r="AL1015" s="161">
        <f>+IF(ISERROR(PV(#REF!,#REF!,,#REF!)),0,(PV(#REF!,#REF!,,#REF!)))</f>
        <v/>
      </c>
      <c r="AM1015" s="161">
        <f>+IF(ISERROR(PV(#REF!,#REF!,,#REF!)),0,(PV(#REF!,#REF!,,#REF!)))</f>
        <v/>
      </c>
    </row>
    <row r="1016">
      <c r="AL1016" s="161">
        <f>+IF(ISERROR(PV(#REF!,#REF!,,#REF!)),0,(PV(#REF!,#REF!,,#REF!)))</f>
        <v/>
      </c>
      <c r="AM1016" s="161">
        <f>+IF(ISERROR(PV(#REF!,#REF!,,#REF!)),0,(PV(#REF!,#REF!,,#REF!)))</f>
        <v/>
      </c>
    </row>
    <row r="1017">
      <c r="AL1017" s="161">
        <f>+IF(ISERROR(PV(#REF!,#REF!,,#REF!)),0,(PV(#REF!,#REF!,,#REF!)))</f>
        <v/>
      </c>
      <c r="AM1017" s="161">
        <f>+IF(ISERROR(PV(#REF!,#REF!,,#REF!)),0,(PV(#REF!,#REF!,,#REF!)))</f>
        <v/>
      </c>
    </row>
    <row r="1018">
      <c r="AL1018" s="161">
        <f>+IF(ISERROR(PV(#REF!,#REF!,,#REF!)),0,(PV(#REF!,#REF!,,#REF!)))</f>
        <v/>
      </c>
      <c r="AM1018" s="161">
        <f>+IF(ISERROR(PV(#REF!,#REF!,,#REF!)),0,(PV(#REF!,#REF!,,#REF!)))</f>
        <v/>
      </c>
    </row>
    <row r="1019">
      <c r="AL1019" s="161">
        <f>+IF(ISERROR(PV(#REF!,#REF!,,#REF!)),0,(PV(#REF!,#REF!,,#REF!)))</f>
        <v/>
      </c>
      <c r="AM1019" s="161">
        <f>+IF(ISERROR(PV(#REF!,#REF!,,#REF!)),0,(PV(#REF!,#REF!,,#REF!)))</f>
        <v/>
      </c>
    </row>
    <row r="1020">
      <c r="AL1020" s="161">
        <f>+IF(ISERROR(PV(#REF!,#REF!,,#REF!)),0,(PV(#REF!,#REF!,,#REF!)))</f>
        <v/>
      </c>
      <c r="AM1020" s="161">
        <f>+IF(ISERROR(PV(#REF!,#REF!,,#REF!)),0,(PV(#REF!,#REF!,,#REF!)))</f>
        <v/>
      </c>
    </row>
    <row r="1021">
      <c r="AL1021" s="161">
        <f>+IF(ISERROR(PV(#REF!,#REF!,,#REF!)),0,(PV(#REF!,#REF!,,#REF!)))</f>
        <v/>
      </c>
      <c r="AM1021" s="161">
        <f>+IF(ISERROR(PV(#REF!,#REF!,,#REF!)),0,(PV(#REF!,#REF!,,#REF!)))</f>
        <v/>
      </c>
    </row>
    <row r="1022">
      <c r="AL1022" s="161">
        <f>+IF(ISERROR(PV(#REF!,#REF!,,#REF!)),0,(PV(#REF!,#REF!,,#REF!)))</f>
        <v/>
      </c>
      <c r="AM1022" s="161">
        <f>+IF(ISERROR(PV(#REF!,#REF!,,#REF!)),0,(PV(#REF!,#REF!,,#REF!)))</f>
        <v/>
      </c>
    </row>
    <row r="1023">
      <c r="AL1023" s="161">
        <f>+IF(ISERROR(PV(#REF!,#REF!,,#REF!)),0,(PV(#REF!,#REF!,,#REF!)))</f>
        <v/>
      </c>
      <c r="AM1023" s="161">
        <f>+IF(ISERROR(PV(#REF!,#REF!,,#REF!)),0,(PV(#REF!,#REF!,,#REF!)))</f>
        <v/>
      </c>
    </row>
    <row r="1024">
      <c r="AL1024" s="161">
        <f>+IF(ISERROR(PV(#REF!,#REF!,,#REF!)),0,(PV(#REF!,#REF!,,#REF!)))</f>
        <v/>
      </c>
      <c r="AM1024" s="161">
        <f>+IF(ISERROR(PV(#REF!,#REF!,,#REF!)),0,(PV(#REF!,#REF!,,#REF!)))</f>
        <v/>
      </c>
    </row>
    <row r="1025">
      <c r="AL1025" s="161">
        <f>+IF(ISERROR(PV(#REF!,#REF!,,#REF!)),0,(PV(#REF!,#REF!,,#REF!)))</f>
        <v/>
      </c>
      <c r="AM1025" s="161">
        <f>+IF(ISERROR(PV(#REF!,#REF!,,#REF!)),0,(PV(#REF!,#REF!,,#REF!)))</f>
        <v/>
      </c>
    </row>
    <row r="1026">
      <c r="AL1026" s="161">
        <f>+IF(ISERROR(PV(#REF!,#REF!,,#REF!)),0,(PV(#REF!,#REF!,,#REF!)))</f>
        <v/>
      </c>
      <c r="AM1026" s="161">
        <f>+IF(ISERROR(PV(#REF!,#REF!,,#REF!)),0,(PV(#REF!,#REF!,,#REF!)))</f>
        <v/>
      </c>
    </row>
    <row r="1027">
      <c r="AL1027" s="161">
        <f>+IF(ISERROR(PV(#REF!,#REF!,,#REF!)),0,(PV(#REF!,#REF!,,#REF!)))</f>
        <v/>
      </c>
      <c r="AM1027" s="161">
        <f>+IF(ISERROR(PV(#REF!,#REF!,,#REF!)),0,(PV(#REF!,#REF!,,#REF!)))</f>
        <v/>
      </c>
    </row>
    <row r="1028">
      <c r="AL1028" s="161">
        <f>+IF(ISERROR(PV(#REF!,#REF!,,#REF!)),0,(PV(#REF!,#REF!,,#REF!)))</f>
        <v/>
      </c>
      <c r="AM1028" s="161">
        <f>+IF(ISERROR(PV(#REF!,#REF!,,#REF!)),0,(PV(#REF!,#REF!,,#REF!)))</f>
        <v/>
      </c>
    </row>
    <row r="1029">
      <c r="AL1029" s="161">
        <f>+IF(ISERROR(PV(#REF!,#REF!,,#REF!)),0,(PV(#REF!,#REF!,,#REF!)))</f>
        <v/>
      </c>
      <c r="AM1029" s="161">
        <f>+IF(ISERROR(PV(#REF!,#REF!,,#REF!)),0,(PV(#REF!,#REF!,,#REF!)))</f>
        <v/>
      </c>
    </row>
    <row r="1030">
      <c r="AL1030" s="161">
        <f>+IF(ISERROR(PV(#REF!,#REF!,,#REF!)),0,(PV(#REF!,#REF!,,#REF!)))</f>
        <v/>
      </c>
      <c r="AM1030" s="161">
        <f>+IF(ISERROR(PV(#REF!,#REF!,,#REF!)),0,(PV(#REF!,#REF!,,#REF!)))</f>
        <v/>
      </c>
    </row>
    <row r="1031">
      <c r="AL1031" s="161">
        <f>+IF(ISERROR(PV(#REF!,#REF!,,#REF!)),0,(PV(#REF!,#REF!,,#REF!)))</f>
        <v/>
      </c>
      <c r="AM1031" s="161">
        <f>+IF(ISERROR(PV(#REF!,#REF!,,#REF!)),0,(PV(#REF!,#REF!,,#REF!)))</f>
        <v/>
      </c>
    </row>
    <row r="1032">
      <c r="AL1032" s="161">
        <f>+IF(ISERROR(PV(#REF!,#REF!,,#REF!)),0,(PV(#REF!,#REF!,,#REF!)))</f>
        <v/>
      </c>
      <c r="AM1032" s="161">
        <f>+IF(ISERROR(PV(#REF!,#REF!,,#REF!)),0,(PV(#REF!,#REF!,,#REF!)))</f>
        <v/>
      </c>
    </row>
    <row r="1033">
      <c r="AL1033" s="161">
        <f>+IF(ISERROR(PV(#REF!,#REF!,,#REF!)),0,(PV(#REF!,#REF!,,#REF!)))</f>
        <v/>
      </c>
      <c r="AM1033" s="161">
        <f>+IF(ISERROR(PV(#REF!,#REF!,,#REF!)),0,(PV(#REF!,#REF!,,#REF!)))</f>
        <v/>
      </c>
    </row>
    <row r="1034">
      <c r="AL1034" s="161">
        <f>+IF(ISERROR(PV(#REF!,#REF!,,#REF!)),0,(PV(#REF!,#REF!,,#REF!)))</f>
        <v/>
      </c>
      <c r="AM1034" s="161">
        <f>+IF(ISERROR(PV(#REF!,#REF!,,#REF!)),0,(PV(#REF!,#REF!,,#REF!)))</f>
        <v/>
      </c>
    </row>
    <row r="1035">
      <c r="AL1035" s="161">
        <f>+IF(ISERROR(PV(#REF!,#REF!,,#REF!)),0,(PV(#REF!,#REF!,,#REF!)))</f>
        <v/>
      </c>
      <c r="AM1035" s="161">
        <f>+IF(ISERROR(PV(#REF!,#REF!,,#REF!)),0,(PV(#REF!,#REF!,,#REF!)))</f>
        <v/>
      </c>
    </row>
    <row r="1036">
      <c r="AL1036" s="161">
        <f>+IF(ISERROR(PV(#REF!,#REF!,,#REF!)),0,(PV(#REF!,#REF!,,#REF!)))</f>
        <v/>
      </c>
      <c r="AM1036" s="161">
        <f>+IF(ISERROR(PV(#REF!,#REF!,,#REF!)),0,(PV(#REF!,#REF!,,#REF!)))</f>
        <v/>
      </c>
    </row>
    <row r="1037">
      <c r="AL1037" s="161">
        <f>+IF(ISERROR(PV(#REF!,#REF!,,#REF!)),0,(PV(#REF!,#REF!,,#REF!)))</f>
        <v/>
      </c>
      <c r="AM1037" s="161">
        <f>+IF(ISERROR(PV(#REF!,#REF!,,#REF!)),0,(PV(#REF!,#REF!,,#REF!)))</f>
        <v/>
      </c>
    </row>
    <row r="1038">
      <c r="AL1038" s="161">
        <f>+IF(ISERROR(PV(#REF!,#REF!,,#REF!)),0,(PV(#REF!,#REF!,,#REF!)))</f>
        <v/>
      </c>
      <c r="AM1038" s="161">
        <f>+IF(ISERROR(PV(#REF!,#REF!,,#REF!)),0,(PV(#REF!,#REF!,,#REF!)))</f>
        <v/>
      </c>
    </row>
    <row r="1039">
      <c r="AL1039" s="161">
        <f>+IF(ISERROR(PV(#REF!,#REF!,,#REF!)),0,(PV(#REF!,#REF!,,#REF!)))</f>
        <v/>
      </c>
      <c r="AM1039" s="161">
        <f>+IF(ISERROR(PV(#REF!,#REF!,,#REF!)),0,(PV(#REF!,#REF!,,#REF!)))</f>
        <v/>
      </c>
    </row>
    <row r="1040">
      <c r="AL1040" s="161">
        <f>+IF(ISERROR(PV(#REF!,#REF!,,#REF!)),0,(PV(#REF!,#REF!,,#REF!)))</f>
        <v/>
      </c>
      <c r="AM1040" s="161">
        <f>+IF(ISERROR(PV(#REF!,#REF!,,#REF!)),0,(PV(#REF!,#REF!,,#REF!)))</f>
        <v/>
      </c>
    </row>
    <row r="1041">
      <c r="AL1041" s="161">
        <f>+IF(ISERROR(PV(#REF!,#REF!,,#REF!)),0,(PV(#REF!,#REF!,,#REF!)))</f>
        <v/>
      </c>
      <c r="AM1041" s="161">
        <f>+IF(ISERROR(PV(#REF!,#REF!,,#REF!)),0,(PV(#REF!,#REF!,,#REF!)))</f>
        <v/>
      </c>
    </row>
    <row r="1042">
      <c r="AL1042" s="161">
        <f>+IF(ISERROR(PV(#REF!,#REF!,,#REF!)),0,(PV(#REF!,#REF!,,#REF!)))</f>
        <v/>
      </c>
      <c r="AM1042" s="161">
        <f>+IF(ISERROR(PV(#REF!,#REF!,,#REF!)),0,(PV(#REF!,#REF!,,#REF!)))</f>
        <v/>
      </c>
    </row>
    <row r="1043">
      <c r="AL1043" s="161">
        <f>+IF(ISERROR(PV(#REF!,#REF!,,#REF!)),0,(PV(#REF!,#REF!,,#REF!)))</f>
        <v/>
      </c>
      <c r="AM1043" s="161">
        <f>+IF(ISERROR(PV(#REF!,#REF!,,#REF!)),0,(PV(#REF!,#REF!,,#REF!)))</f>
        <v/>
      </c>
    </row>
    <row r="1044">
      <c r="AL1044" s="161">
        <f>+IF(ISERROR(PV(#REF!,#REF!,,#REF!)),0,(PV(#REF!,#REF!,,#REF!)))</f>
        <v/>
      </c>
      <c r="AM1044" s="161">
        <f>+IF(ISERROR(PV(#REF!,#REF!,,#REF!)),0,(PV(#REF!,#REF!,,#REF!)))</f>
        <v/>
      </c>
    </row>
    <row r="1045">
      <c r="AL1045" s="161">
        <f>+IF(ISERROR(PV(#REF!,#REF!,,#REF!)),0,(PV(#REF!,#REF!,,#REF!)))</f>
        <v/>
      </c>
      <c r="AM1045" s="161">
        <f>+IF(ISERROR(PV(#REF!,#REF!,,#REF!)),0,(PV(#REF!,#REF!,,#REF!)))</f>
        <v/>
      </c>
    </row>
    <row r="1046">
      <c r="AL1046" s="161">
        <f>+IF(ISERROR(PV(#REF!,#REF!,,#REF!)),0,(PV(#REF!,#REF!,,#REF!)))</f>
        <v/>
      </c>
      <c r="AM1046" s="161">
        <f>+IF(ISERROR(PV(#REF!,#REF!,,#REF!)),0,(PV(#REF!,#REF!,,#REF!)))</f>
        <v/>
      </c>
    </row>
    <row r="1047">
      <c r="AL1047" s="161">
        <f>+IF(ISERROR(PV(#REF!,#REF!,,#REF!)),0,(PV(#REF!,#REF!,,#REF!)))</f>
        <v/>
      </c>
      <c r="AM1047" s="161">
        <f>+IF(ISERROR(PV(#REF!,#REF!,,#REF!)),0,(PV(#REF!,#REF!,,#REF!)))</f>
        <v/>
      </c>
    </row>
    <row r="1048">
      <c r="AL1048" s="161">
        <f>+IF(ISERROR(PV(#REF!,#REF!,,#REF!)),0,(PV(#REF!,#REF!,,#REF!)))</f>
        <v/>
      </c>
      <c r="AM1048" s="161">
        <f>+IF(ISERROR(PV(#REF!,#REF!,,#REF!)),0,(PV(#REF!,#REF!,,#REF!)))</f>
        <v/>
      </c>
    </row>
    <row r="1049">
      <c r="AL1049" s="161">
        <f>+IF(ISERROR(PV(#REF!,#REF!,,#REF!)),0,(PV(#REF!,#REF!,,#REF!)))</f>
        <v/>
      </c>
      <c r="AM1049" s="161">
        <f>+IF(ISERROR(PV(#REF!,#REF!,,#REF!)),0,(PV(#REF!,#REF!,,#REF!)))</f>
        <v/>
      </c>
    </row>
    <row r="1050">
      <c r="AL1050" s="161">
        <f>+IF(ISERROR(PV(#REF!,#REF!,,#REF!)),0,(PV(#REF!,#REF!,,#REF!)))</f>
        <v/>
      </c>
      <c r="AM1050" s="161">
        <f>+IF(ISERROR(PV(#REF!,#REF!,,#REF!)),0,(PV(#REF!,#REF!,,#REF!)))</f>
        <v/>
      </c>
    </row>
    <row r="1051">
      <c r="AL1051" s="161">
        <f>+IF(ISERROR(PV(#REF!,#REF!,,#REF!)),0,(PV(#REF!,#REF!,,#REF!)))</f>
        <v/>
      </c>
      <c r="AM1051" s="161">
        <f>+IF(ISERROR(PV(#REF!,#REF!,,#REF!)),0,(PV(#REF!,#REF!,,#REF!)))</f>
        <v/>
      </c>
    </row>
    <row r="1052">
      <c r="AL1052" s="161">
        <f>+IF(ISERROR(PV(#REF!,#REF!,,#REF!)),0,(PV(#REF!,#REF!,,#REF!)))</f>
        <v/>
      </c>
      <c r="AM1052" s="161">
        <f>+IF(ISERROR(PV(#REF!,#REF!,,#REF!)),0,(PV(#REF!,#REF!,,#REF!)))</f>
        <v/>
      </c>
    </row>
    <row r="1053">
      <c r="AL1053" s="161">
        <f>+IF(ISERROR(PV(#REF!,#REF!,,#REF!)),0,(PV(#REF!,#REF!,,#REF!)))</f>
        <v/>
      </c>
      <c r="AM1053" s="161">
        <f>+IF(ISERROR(PV(#REF!,#REF!,,#REF!)),0,(PV(#REF!,#REF!,,#REF!)))</f>
        <v/>
      </c>
    </row>
    <row r="1054">
      <c r="AL1054" s="161">
        <f>+IF(ISERROR(PV(#REF!,#REF!,,#REF!)),0,(PV(#REF!,#REF!,,#REF!)))</f>
        <v/>
      </c>
      <c r="AM1054" s="161">
        <f>+IF(ISERROR(PV(#REF!,#REF!,,#REF!)),0,(PV(#REF!,#REF!,,#REF!)))</f>
        <v/>
      </c>
    </row>
    <row r="1055">
      <c r="AL1055" s="161">
        <f>+IF(ISERROR(PV(#REF!,#REF!,,#REF!)),0,(PV(#REF!,#REF!,,#REF!)))</f>
        <v/>
      </c>
      <c r="AM1055" s="161">
        <f>+IF(ISERROR(PV(#REF!,#REF!,,#REF!)),0,(PV(#REF!,#REF!,,#REF!)))</f>
        <v/>
      </c>
    </row>
    <row r="1056">
      <c r="AL1056" s="161">
        <f>+IF(ISERROR(PV(#REF!,#REF!,,#REF!)),0,(PV(#REF!,#REF!,,#REF!)))</f>
        <v/>
      </c>
      <c r="AM1056" s="161">
        <f>+IF(ISERROR(PV(#REF!,#REF!,,#REF!)),0,(PV(#REF!,#REF!,,#REF!)))</f>
        <v/>
      </c>
    </row>
    <row r="1057">
      <c r="AL1057" s="161">
        <f>+IF(ISERROR(PV(#REF!,#REF!,,#REF!)),0,(PV(#REF!,#REF!,,#REF!)))</f>
        <v/>
      </c>
      <c r="AM1057" s="161">
        <f>+IF(ISERROR(PV(#REF!,#REF!,,#REF!)),0,(PV(#REF!,#REF!,,#REF!)))</f>
        <v/>
      </c>
    </row>
    <row r="1058">
      <c r="AL1058" s="161">
        <f>+IF(ISERROR(PV(#REF!,#REF!,,#REF!)),0,(PV(#REF!,#REF!,,#REF!)))</f>
        <v/>
      </c>
      <c r="AM1058" s="161">
        <f>+IF(ISERROR(PV(#REF!,#REF!,,#REF!)),0,(PV(#REF!,#REF!,,#REF!)))</f>
        <v/>
      </c>
    </row>
    <row r="1059">
      <c r="AL1059" s="161">
        <f>+IF(ISERROR(PV(#REF!,#REF!,,#REF!)),0,(PV(#REF!,#REF!,,#REF!)))</f>
        <v/>
      </c>
      <c r="AM1059" s="161">
        <f>+IF(ISERROR(PV(#REF!,#REF!,,#REF!)),0,(PV(#REF!,#REF!,,#REF!)))</f>
        <v/>
      </c>
    </row>
    <row r="1060">
      <c r="AL1060" s="161">
        <f>+IF(ISERROR(PV(#REF!,#REF!,,#REF!)),0,(PV(#REF!,#REF!,,#REF!)))</f>
        <v/>
      </c>
      <c r="AM1060" s="161">
        <f>+IF(ISERROR(PV(#REF!,#REF!,,#REF!)),0,(PV(#REF!,#REF!,,#REF!)))</f>
        <v/>
      </c>
    </row>
    <row r="1061">
      <c r="AL1061" s="161">
        <f>+IF(ISERROR(PV(#REF!,#REF!,,#REF!)),0,(PV(#REF!,#REF!,,#REF!)))</f>
        <v/>
      </c>
      <c r="AM1061" s="161">
        <f>+IF(ISERROR(PV(#REF!,#REF!,,#REF!)),0,(PV(#REF!,#REF!,,#REF!)))</f>
        <v/>
      </c>
    </row>
    <row r="1062">
      <c r="AL1062" s="161">
        <f>+IF(ISERROR(PV(#REF!,#REF!,,#REF!)),0,(PV(#REF!,#REF!,,#REF!)))</f>
        <v/>
      </c>
      <c r="AM1062" s="161">
        <f>+IF(ISERROR(PV(#REF!,#REF!,,#REF!)),0,(PV(#REF!,#REF!,,#REF!)))</f>
        <v/>
      </c>
    </row>
    <row r="1063">
      <c r="AL1063" s="161">
        <f>+IF(ISERROR(PV(#REF!,#REF!,,#REF!)),0,(PV(#REF!,#REF!,,#REF!)))</f>
        <v/>
      </c>
      <c r="AM1063" s="161">
        <f>+IF(ISERROR(PV(#REF!,#REF!,,#REF!)),0,(PV(#REF!,#REF!,,#REF!)))</f>
        <v/>
      </c>
    </row>
    <row r="1064">
      <c r="AL1064" s="161">
        <f>+IF(ISERROR(PV(#REF!,#REF!,,#REF!)),0,(PV(#REF!,#REF!,,#REF!)))</f>
        <v/>
      </c>
      <c r="AM1064" s="161">
        <f>+IF(ISERROR(PV(#REF!,#REF!,,#REF!)),0,(PV(#REF!,#REF!,,#REF!)))</f>
        <v/>
      </c>
    </row>
    <row r="1065">
      <c r="AL1065" s="161">
        <f>+IF(ISERROR(PV(#REF!,#REF!,,#REF!)),0,(PV(#REF!,#REF!,,#REF!)))</f>
        <v/>
      </c>
      <c r="AM1065" s="161">
        <f>+IF(ISERROR(PV(#REF!,#REF!,,#REF!)),0,(PV(#REF!,#REF!,,#REF!)))</f>
        <v/>
      </c>
    </row>
    <row r="1066">
      <c r="AL1066" s="161">
        <f>+IF(ISERROR(PV(#REF!,#REF!,,#REF!)),0,(PV(#REF!,#REF!,,#REF!)))</f>
        <v/>
      </c>
      <c r="AM1066" s="161">
        <f>+IF(ISERROR(PV(#REF!,#REF!,,#REF!)),0,(PV(#REF!,#REF!,,#REF!)))</f>
        <v/>
      </c>
    </row>
    <row r="1067">
      <c r="AL1067" s="161">
        <f>+IF(ISERROR(PV(#REF!,#REF!,,#REF!)),0,(PV(#REF!,#REF!,,#REF!)))</f>
        <v/>
      </c>
      <c r="AM1067" s="161">
        <f>+IF(ISERROR(PV(#REF!,#REF!,,#REF!)),0,(PV(#REF!,#REF!,,#REF!)))</f>
        <v/>
      </c>
    </row>
    <row r="1068">
      <c r="AL1068" s="161">
        <f>+IF(ISERROR(PV(#REF!,#REF!,,#REF!)),0,(PV(#REF!,#REF!,,#REF!)))</f>
        <v/>
      </c>
      <c r="AM1068" s="161">
        <f>+IF(ISERROR(PV(#REF!,#REF!,,#REF!)),0,(PV(#REF!,#REF!,,#REF!)))</f>
        <v/>
      </c>
    </row>
    <row r="1069">
      <c r="AL1069" s="161">
        <f>+IF(ISERROR(PV(#REF!,#REF!,,#REF!)),0,(PV(#REF!,#REF!,,#REF!)))</f>
        <v/>
      </c>
      <c r="AM1069" s="161">
        <f>+IF(ISERROR(PV(#REF!,#REF!,,#REF!)),0,(PV(#REF!,#REF!,,#REF!)))</f>
        <v/>
      </c>
    </row>
    <row r="1070">
      <c r="AL1070" s="161">
        <f>+IF(ISERROR(PV(#REF!,#REF!,,#REF!)),0,(PV(#REF!,#REF!,,#REF!)))</f>
        <v/>
      </c>
      <c r="AM1070" s="161">
        <f>+IF(ISERROR(PV(#REF!,#REF!,,#REF!)),0,(PV(#REF!,#REF!,,#REF!)))</f>
        <v/>
      </c>
    </row>
    <row r="1071">
      <c r="AL1071" s="161">
        <f>+IF(ISERROR(PV(#REF!,#REF!,,#REF!)),0,(PV(#REF!,#REF!,,#REF!)))</f>
        <v/>
      </c>
      <c r="AM1071" s="161">
        <f>+IF(ISERROR(PV(#REF!,#REF!,,#REF!)),0,(PV(#REF!,#REF!,,#REF!)))</f>
        <v/>
      </c>
    </row>
    <row r="1072">
      <c r="AL1072" s="161">
        <f>+IF(ISERROR(PV(#REF!,#REF!,,#REF!)),0,(PV(#REF!,#REF!,,#REF!)))</f>
        <v/>
      </c>
      <c r="AM1072" s="161">
        <f>+IF(ISERROR(PV(#REF!,#REF!,,#REF!)),0,(PV(#REF!,#REF!,,#REF!)))</f>
        <v/>
      </c>
    </row>
    <row r="1073">
      <c r="AL1073" s="161">
        <f>+IF(ISERROR(PV(#REF!,#REF!,,#REF!)),0,(PV(#REF!,#REF!,,#REF!)))</f>
        <v/>
      </c>
      <c r="AM1073" s="161">
        <f>+IF(ISERROR(PV(#REF!,#REF!,,#REF!)),0,(PV(#REF!,#REF!,,#REF!)))</f>
        <v/>
      </c>
    </row>
    <row r="1074">
      <c r="AL1074" s="161">
        <f>+IF(ISERROR(PV(#REF!,#REF!,,#REF!)),0,(PV(#REF!,#REF!,,#REF!)))</f>
        <v/>
      </c>
      <c r="AM1074" s="161">
        <f>+IF(ISERROR(PV(#REF!,#REF!,,#REF!)),0,(PV(#REF!,#REF!,,#REF!)))</f>
        <v/>
      </c>
    </row>
    <row r="1075">
      <c r="AL1075" s="161">
        <f>+IF(ISERROR(PV(#REF!,#REF!,,#REF!)),0,(PV(#REF!,#REF!,,#REF!)))</f>
        <v/>
      </c>
      <c r="AM1075" s="161">
        <f>+IF(ISERROR(PV(#REF!,#REF!,,#REF!)),0,(PV(#REF!,#REF!,,#REF!)))</f>
        <v/>
      </c>
    </row>
    <row r="1076">
      <c r="AL1076" s="161">
        <f>+IF(ISERROR(PV(#REF!,#REF!,,#REF!)),0,(PV(#REF!,#REF!,,#REF!)))</f>
        <v/>
      </c>
      <c r="AM1076" s="161">
        <f>+IF(ISERROR(PV(#REF!,#REF!,,#REF!)),0,(PV(#REF!,#REF!,,#REF!)))</f>
        <v/>
      </c>
    </row>
    <row r="1077">
      <c r="AL1077" s="161">
        <f>+IF(ISERROR(PV(#REF!,#REF!,,#REF!)),0,(PV(#REF!,#REF!,,#REF!)))</f>
        <v/>
      </c>
      <c r="AM1077" s="161">
        <f>+IF(ISERROR(PV(#REF!,#REF!,,#REF!)),0,(PV(#REF!,#REF!,,#REF!)))</f>
        <v/>
      </c>
    </row>
    <row r="1078">
      <c r="AL1078" s="161">
        <f>+IF(ISERROR(PV(#REF!,#REF!,,#REF!)),0,(PV(#REF!,#REF!,,#REF!)))</f>
        <v/>
      </c>
      <c r="AM1078" s="161">
        <f>+IF(ISERROR(PV(#REF!,#REF!,,#REF!)),0,(PV(#REF!,#REF!,,#REF!)))</f>
        <v/>
      </c>
    </row>
    <row r="1079">
      <c r="AL1079" s="161">
        <f>+IF(ISERROR(PV(#REF!,#REF!,,#REF!)),0,(PV(#REF!,#REF!,,#REF!)))</f>
        <v/>
      </c>
      <c r="AM1079" s="161">
        <f>+IF(ISERROR(PV(#REF!,#REF!,,#REF!)),0,(PV(#REF!,#REF!,,#REF!)))</f>
        <v/>
      </c>
    </row>
    <row r="1080">
      <c r="AL1080" s="161">
        <f>+IF(ISERROR(PV(#REF!,#REF!,,#REF!)),0,(PV(#REF!,#REF!,,#REF!)))</f>
        <v/>
      </c>
      <c r="AM1080" s="161">
        <f>+IF(ISERROR(PV(#REF!,#REF!,,#REF!)),0,(PV(#REF!,#REF!,,#REF!)))</f>
        <v/>
      </c>
    </row>
    <row r="1081">
      <c r="AL1081" s="161">
        <f>+IF(ISERROR(PV(#REF!,#REF!,,#REF!)),0,(PV(#REF!,#REF!,,#REF!)))</f>
        <v/>
      </c>
      <c r="AM1081" s="161">
        <f>+IF(ISERROR(PV(#REF!,#REF!,,#REF!)),0,(PV(#REF!,#REF!,,#REF!)))</f>
        <v/>
      </c>
    </row>
    <row r="1082">
      <c r="AL1082" s="161">
        <f>+IF(ISERROR(PV(#REF!,#REF!,,#REF!)),0,(PV(#REF!,#REF!,,#REF!)))</f>
        <v/>
      </c>
      <c r="AM1082" s="161">
        <f>+IF(ISERROR(PV(#REF!,#REF!,,#REF!)),0,(PV(#REF!,#REF!,,#REF!)))</f>
        <v/>
      </c>
    </row>
    <row r="1083">
      <c r="AL1083" s="161">
        <f>+IF(ISERROR(PV(#REF!,#REF!,,#REF!)),0,(PV(#REF!,#REF!,,#REF!)))</f>
        <v/>
      </c>
      <c r="AM1083" s="161">
        <f>+IF(ISERROR(PV(#REF!,#REF!,,#REF!)),0,(PV(#REF!,#REF!,,#REF!)))</f>
        <v/>
      </c>
    </row>
    <row r="1084">
      <c r="AL1084" s="161">
        <f>+IF(ISERROR(PV(#REF!,#REF!,,#REF!)),0,(PV(#REF!,#REF!,,#REF!)))</f>
        <v/>
      </c>
      <c r="AM1084" s="161">
        <f>+IF(ISERROR(PV(#REF!,#REF!,,#REF!)),0,(PV(#REF!,#REF!,,#REF!)))</f>
        <v/>
      </c>
    </row>
    <row r="1085">
      <c r="AL1085" s="161">
        <f>+IF(ISERROR(PV(#REF!,#REF!,,#REF!)),0,(PV(#REF!,#REF!,,#REF!)))</f>
        <v/>
      </c>
      <c r="AM1085" s="161">
        <f>+IF(ISERROR(PV(#REF!,#REF!,,#REF!)),0,(PV(#REF!,#REF!,,#REF!)))</f>
        <v/>
      </c>
    </row>
    <row r="1086">
      <c r="AL1086" s="161">
        <f>+IF(ISERROR(PV(#REF!,#REF!,,#REF!)),0,(PV(#REF!,#REF!,,#REF!)))</f>
        <v/>
      </c>
      <c r="AM1086" s="161">
        <f>+IF(ISERROR(PV(#REF!,#REF!,,#REF!)),0,(PV(#REF!,#REF!,,#REF!)))</f>
        <v/>
      </c>
    </row>
    <row r="1087">
      <c r="AL1087" s="161">
        <f>+IF(ISERROR(PV(#REF!,#REF!,,#REF!)),0,(PV(#REF!,#REF!,,#REF!)))</f>
        <v/>
      </c>
      <c r="AM1087" s="161">
        <f>+IF(ISERROR(PV(#REF!,#REF!,,#REF!)),0,(PV(#REF!,#REF!,,#REF!)))</f>
        <v/>
      </c>
    </row>
    <row r="1088">
      <c r="AL1088" s="161">
        <f>+IF(ISERROR(PV(#REF!,#REF!,,#REF!)),0,(PV(#REF!,#REF!,,#REF!)))</f>
        <v/>
      </c>
      <c r="AM1088" s="161">
        <f>+IF(ISERROR(PV(#REF!,#REF!,,#REF!)),0,(PV(#REF!,#REF!,,#REF!)))</f>
        <v/>
      </c>
    </row>
    <row r="1089">
      <c r="AL1089" s="161">
        <f>+IF(ISERROR(PV(#REF!,#REF!,,#REF!)),0,(PV(#REF!,#REF!,,#REF!)))</f>
        <v/>
      </c>
      <c r="AM1089" s="161">
        <f>+IF(ISERROR(PV(#REF!,#REF!,,#REF!)),0,(PV(#REF!,#REF!,,#REF!)))</f>
        <v/>
      </c>
    </row>
    <row r="1090">
      <c r="AL1090" s="161">
        <f>+IF(ISERROR(PV(#REF!,#REF!,,#REF!)),0,(PV(#REF!,#REF!,,#REF!)))</f>
        <v/>
      </c>
      <c r="AM1090" s="161">
        <f>+IF(ISERROR(PV(#REF!,#REF!,,#REF!)),0,(PV(#REF!,#REF!,,#REF!)))</f>
        <v/>
      </c>
    </row>
    <row r="1091">
      <c r="AL1091" s="161">
        <f>+IF(ISERROR(PV(#REF!,#REF!,,#REF!)),0,(PV(#REF!,#REF!,,#REF!)))</f>
        <v/>
      </c>
      <c r="AM1091" s="161">
        <f>+IF(ISERROR(PV(#REF!,#REF!,,#REF!)),0,(PV(#REF!,#REF!,,#REF!)))</f>
        <v/>
      </c>
    </row>
    <row r="1092">
      <c r="AL1092" s="161">
        <f>+IF(ISERROR(PV(#REF!,#REF!,,#REF!)),0,(PV(#REF!,#REF!,,#REF!)))</f>
        <v/>
      </c>
      <c r="AM1092" s="161">
        <f>+IF(ISERROR(PV(#REF!,#REF!,,#REF!)),0,(PV(#REF!,#REF!,,#REF!)))</f>
        <v/>
      </c>
    </row>
    <row r="1093">
      <c r="AL1093" s="161">
        <f>+IF(ISERROR(PV(#REF!,#REF!,,#REF!)),0,(PV(#REF!,#REF!,,#REF!)))</f>
        <v/>
      </c>
      <c r="AM1093" s="161">
        <f>+IF(ISERROR(PV(#REF!,#REF!,,#REF!)),0,(PV(#REF!,#REF!,,#REF!)))</f>
        <v/>
      </c>
    </row>
    <row r="1094">
      <c r="AL1094" s="161">
        <f>+IF(ISERROR(PV(#REF!,#REF!,,#REF!)),0,(PV(#REF!,#REF!,,#REF!)))</f>
        <v/>
      </c>
      <c r="AM1094" s="161">
        <f>+IF(ISERROR(PV(#REF!,#REF!,,#REF!)),0,(PV(#REF!,#REF!,,#REF!)))</f>
        <v/>
      </c>
    </row>
    <row r="1095">
      <c r="AL1095" s="161">
        <f>+IF(ISERROR(PV(#REF!,#REF!,,#REF!)),0,(PV(#REF!,#REF!,,#REF!)))</f>
        <v/>
      </c>
      <c r="AM1095" s="161">
        <f>+IF(ISERROR(PV(#REF!,#REF!,,#REF!)),0,(PV(#REF!,#REF!,,#REF!)))</f>
        <v/>
      </c>
    </row>
    <row r="1096">
      <c r="AL1096" s="161">
        <f>+IF(ISERROR(PV(#REF!,#REF!,,#REF!)),0,(PV(#REF!,#REF!,,#REF!)))</f>
        <v/>
      </c>
      <c r="AM1096" s="161">
        <f>+IF(ISERROR(PV(#REF!,#REF!,,#REF!)),0,(PV(#REF!,#REF!,,#REF!)))</f>
        <v/>
      </c>
    </row>
    <row r="1097">
      <c r="AL1097" s="161">
        <f>+IF(ISERROR(PV(#REF!,#REF!,,#REF!)),0,(PV(#REF!,#REF!,,#REF!)))</f>
        <v/>
      </c>
      <c r="AM1097" s="161">
        <f>+IF(ISERROR(PV(#REF!,#REF!,,#REF!)),0,(PV(#REF!,#REF!,,#REF!)))</f>
        <v/>
      </c>
    </row>
    <row r="1098">
      <c r="AL1098" s="161">
        <f>+IF(ISERROR(PV(#REF!,#REF!,,#REF!)),0,(PV(#REF!,#REF!,,#REF!)))</f>
        <v/>
      </c>
      <c r="AM1098" s="161">
        <f>+IF(ISERROR(PV(#REF!,#REF!,,#REF!)),0,(PV(#REF!,#REF!,,#REF!)))</f>
        <v/>
      </c>
    </row>
    <row r="1099">
      <c r="AL1099" s="161">
        <f>+IF(ISERROR(PV(#REF!,#REF!,,#REF!)),0,(PV(#REF!,#REF!,,#REF!)))</f>
        <v/>
      </c>
      <c r="AM1099" s="161">
        <f>+IF(ISERROR(PV(#REF!,#REF!,,#REF!)),0,(PV(#REF!,#REF!,,#REF!)))</f>
        <v/>
      </c>
    </row>
    <row r="1100">
      <c r="AL1100" s="161">
        <f>+IF(ISERROR(PV(#REF!,#REF!,,#REF!)),0,(PV(#REF!,#REF!,,#REF!)))</f>
        <v/>
      </c>
      <c r="AM1100" s="161">
        <f>+IF(ISERROR(PV(#REF!,#REF!,,#REF!)),0,(PV(#REF!,#REF!,,#REF!)))</f>
        <v/>
      </c>
    </row>
    <row r="1101">
      <c r="AL1101" s="161">
        <f>+IF(ISERROR(PV(#REF!,#REF!,,#REF!)),0,(PV(#REF!,#REF!,,#REF!)))</f>
        <v/>
      </c>
      <c r="AM1101" s="161">
        <f>+IF(ISERROR(PV(#REF!,#REF!,,#REF!)),0,(PV(#REF!,#REF!,,#REF!)))</f>
        <v/>
      </c>
    </row>
    <row r="1102">
      <c r="AL1102" s="161">
        <f>+IF(ISERROR(PV(#REF!,#REF!,,#REF!)),0,(PV(#REF!,#REF!,,#REF!)))</f>
        <v/>
      </c>
      <c r="AM1102" s="161">
        <f>+IF(ISERROR(PV(#REF!,#REF!,,#REF!)),0,(PV(#REF!,#REF!,,#REF!)))</f>
        <v/>
      </c>
    </row>
    <row r="1103">
      <c r="AL1103" s="161">
        <f>+IF(ISERROR(PV(#REF!,#REF!,,#REF!)),0,(PV(#REF!,#REF!,,#REF!)))</f>
        <v/>
      </c>
      <c r="AM1103" s="161">
        <f>+IF(ISERROR(PV(#REF!,#REF!,,#REF!)),0,(PV(#REF!,#REF!,,#REF!)))</f>
        <v/>
      </c>
    </row>
    <row r="1104">
      <c r="AL1104" s="161">
        <f>+IF(ISERROR(PV(#REF!,#REF!,,#REF!)),0,(PV(#REF!,#REF!,,#REF!)))</f>
        <v/>
      </c>
      <c r="AM1104" s="161">
        <f>+IF(ISERROR(PV(#REF!,#REF!,,#REF!)),0,(PV(#REF!,#REF!,,#REF!)))</f>
        <v/>
      </c>
    </row>
    <row r="1105">
      <c r="AL1105" s="161">
        <f>+IF(ISERROR(PV(#REF!,#REF!,,#REF!)),0,(PV(#REF!,#REF!,,#REF!)))</f>
        <v/>
      </c>
      <c r="AM1105" s="161">
        <f>+IF(ISERROR(PV(#REF!,#REF!,,#REF!)),0,(PV(#REF!,#REF!,,#REF!)))</f>
        <v/>
      </c>
    </row>
    <row r="1106">
      <c r="AL1106" s="161">
        <f>+IF(ISERROR(PV(#REF!,#REF!,,#REF!)),0,(PV(#REF!,#REF!,,#REF!)))</f>
        <v/>
      </c>
      <c r="AM1106" s="161">
        <f>+IF(ISERROR(PV(#REF!,#REF!,,#REF!)),0,(PV(#REF!,#REF!,,#REF!)))</f>
        <v/>
      </c>
    </row>
    <row r="1107">
      <c r="AL1107" s="161">
        <f>+IF(ISERROR(PV(#REF!,#REF!,,#REF!)),0,(PV(#REF!,#REF!,,#REF!)))</f>
        <v/>
      </c>
      <c r="AM1107" s="161">
        <f>+IF(ISERROR(PV(#REF!,#REF!,,#REF!)),0,(PV(#REF!,#REF!,,#REF!)))</f>
        <v/>
      </c>
    </row>
    <row r="1108">
      <c r="AL1108" s="161">
        <f>+IF(ISERROR(PV(#REF!,#REF!,,#REF!)),0,(PV(#REF!,#REF!,,#REF!)))</f>
        <v/>
      </c>
      <c r="AM1108" s="161">
        <f>+IF(ISERROR(PV(#REF!,#REF!,,#REF!)),0,(PV(#REF!,#REF!,,#REF!)))</f>
        <v/>
      </c>
    </row>
    <row r="1109">
      <c r="AL1109" s="161">
        <f>+IF(ISERROR(PV(#REF!,#REF!,,#REF!)),0,(PV(#REF!,#REF!,,#REF!)))</f>
        <v/>
      </c>
      <c r="AM1109" s="161">
        <f>+IF(ISERROR(PV(#REF!,#REF!,,#REF!)),0,(PV(#REF!,#REF!,,#REF!)))</f>
        <v/>
      </c>
    </row>
    <row r="1110">
      <c r="AL1110" s="161">
        <f>+IF(ISERROR(PV(#REF!,#REF!,,#REF!)),0,(PV(#REF!,#REF!,,#REF!)))</f>
        <v/>
      </c>
      <c r="AM1110" s="161">
        <f>+IF(ISERROR(PV(#REF!,#REF!,,#REF!)),0,(PV(#REF!,#REF!,,#REF!)))</f>
        <v/>
      </c>
    </row>
    <row r="1111">
      <c r="AL1111" s="161">
        <f>+IF(ISERROR(PV(#REF!,#REF!,,#REF!)),0,(PV(#REF!,#REF!,,#REF!)))</f>
        <v/>
      </c>
      <c r="AM1111" s="161">
        <f>+IF(ISERROR(PV(#REF!,#REF!,,#REF!)),0,(PV(#REF!,#REF!,,#REF!)))</f>
        <v/>
      </c>
    </row>
    <row r="1112">
      <c r="AL1112" s="161">
        <f>+IF(ISERROR(PV(#REF!,#REF!,,#REF!)),0,(PV(#REF!,#REF!,,#REF!)))</f>
        <v/>
      </c>
      <c r="AM1112" s="161">
        <f>+IF(ISERROR(PV(#REF!,#REF!,,#REF!)),0,(PV(#REF!,#REF!,,#REF!)))</f>
        <v/>
      </c>
    </row>
    <row r="1113">
      <c r="AL1113" s="161">
        <f>+IF(ISERROR(PV(#REF!,#REF!,,#REF!)),0,(PV(#REF!,#REF!,,#REF!)))</f>
        <v/>
      </c>
      <c r="AM1113" s="161">
        <f>+IF(ISERROR(PV(#REF!,#REF!,,#REF!)),0,(PV(#REF!,#REF!,,#REF!)))</f>
        <v/>
      </c>
    </row>
    <row r="1114">
      <c r="AL1114" s="161">
        <f>+IF(ISERROR(PV(#REF!,#REF!,,#REF!)),0,(PV(#REF!,#REF!,,#REF!)))</f>
        <v/>
      </c>
      <c r="AM1114" s="161">
        <f>+IF(ISERROR(PV(#REF!,#REF!,,#REF!)),0,(PV(#REF!,#REF!,,#REF!)))</f>
        <v/>
      </c>
    </row>
    <row r="1115">
      <c r="AL1115" s="161">
        <f>+IF(ISERROR(PV(#REF!,#REF!,,#REF!)),0,(PV(#REF!,#REF!,,#REF!)))</f>
        <v/>
      </c>
      <c r="AM1115" s="161">
        <f>+IF(ISERROR(PV(#REF!,#REF!,,#REF!)),0,(PV(#REF!,#REF!,,#REF!)))</f>
        <v/>
      </c>
    </row>
    <row r="1116">
      <c r="AL1116" s="161">
        <f>+IF(ISERROR(PV(#REF!,#REF!,,#REF!)),0,(PV(#REF!,#REF!,,#REF!)))</f>
        <v/>
      </c>
      <c r="AM1116" s="161">
        <f>+IF(ISERROR(PV(#REF!,#REF!,,#REF!)),0,(PV(#REF!,#REF!,,#REF!)))</f>
        <v/>
      </c>
    </row>
    <row r="1117">
      <c r="AL1117" s="161">
        <f>+IF(ISERROR(PV(#REF!,#REF!,,#REF!)),0,(PV(#REF!,#REF!,,#REF!)))</f>
        <v/>
      </c>
      <c r="AM1117" s="161">
        <f>+IF(ISERROR(PV(#REF!,#REF!,,#REF!)),0,(PV(#REF!,#REF!,,#REF!)))</f>
        <v/>
      </c>
    </row>
    <row r="1118">
      <c r="AL1118" s="161">
        <f>+IF(ISERROR(PV(#REF!,#REF!,,#REF!)),0,(PV(#REF!,#REF!,,#REF!)))</f>
        <v/>
      </c>
      <c r="AM1118" s="161">
        <f>+IF(ISERROR(PV(#REF!,#REF!,,#REF!)),0,(PV(#REF!,#REF!,,#REF!)))</f>
        <v/>
      </c>
    </row>
    <row r="1119">
      <c r="AL1119" s="161">
        <f>+IF(ISERROR(PV(#REF!,#REF!,,#REF!)),0,(PV(#REF!,#REF!,,#REF!)))</f>
        <v/>
      </c>
      <c r="AM1119" s="161">
        <f>+IF(ISERROR(PV(#REF!,#REF!,,#REF!)),0,(PV(#REF!,#REF!,,#REF!)))</f>
        <v/>
      </c>
    </row>
    <row r="1120">
      <c r="AL1120" s="161">
        <f>+IF(ISERROR(PV(#REF!,#REF!,,#REF!)),0,(PV(#REF!,#REF!,,#REF!)))</f>
        <v/>
      </c>
      <c r="AM1120" s="161">
        <f>+IF(ISERROR(PV(#REF!,#REF!,,#REF!)),0,(PV(#REF!,#REF!,,#REF!)))</f>
        <v/>
      </c>
    </row>
    <row r="1121">
      <c r="AL1121" s="161">
        <f>+IF(ISERROR(PV(#REF!,#REF!,,#REF!)),0,(PV(#REF!,#REF!,,#REF!)))</f>
        <v/>
      </c>
      <c r="AM1121" s="161">
        <f>+IF(ISERROR(PV(#REF!,#REF!,,#REF!)),0,(PV(#REF!,#REF!,,#REF!)))</f>
        <v/>
      </c>
    </row>
    <row r="1122">
      <c r="AL1122" s="161">
        <f>+IF(ISERROR(PV(#REF!,#REF!,,#REF!)),0,(PV(#REF!,#REF!,,#REF!)))</f>
        <v/>
      </c>
      <c r="AM1122" s="161">
        <f>+IF(ISERROR(PV(#REF!,#REF!,,#REF!)),0,(PV(#REF!,#REF!,,#REF!)))</f>
        <v/>
      </c>
    </row>
    <row r="1123">
      <c r="AL1123" s="161">
        <f>+IF(ISERROR(PV(#REF!,#REF!,,#REF!)),0,(PV(#REF!,#REF!,,#REF!)))</f>
        <v/>
      </c>
      <c r="AM1123" s="161">
        <f>+IF(ISERROR(PV(#REF!,#REF!,,#REF!)),0,(PV(#REF!,#REF!,,#REF!)))</f>
        <v/>
      </c>
    </row>
    <row r="1124">
      <c r="AL1124" s="161">
        <f>+IF(ISERROR(PV(#REF!,#REF!,,#REF!)),0,(PV(#REF!,#REF!,,#REF!)))</f>
        <v/>
      </c>
      <c r="AM1124" s="161">
        <f>+IF(ISERROR(PV(#REF!,#REF!,,#REF!)),0,(PV(#REF!,#REF!,,#REF!)))</f>
        <v/>
      </c>
    </row>
    <row r="1125">
      <c r="AL1125" s="161">
        <f>+IF(ISERROR(PV(#REF!,#REF!,,#REF!)),0,(PV(#REF!,#REF!,,#REF!)))</f>
        <v/>
      </c>
      <c r="AM1125" s="161">
        <f>+IF(ISERROR(PV(#REF!,#REF!,,#REF!)),0,(PV(#REF!,#REF!,,#REF!)))</f>
        <v/>
      </c>
    </row>
    <row r="1126">
      <c r="AL1126" s="161">
        <f>+IF(ISERROR(PV(#REF!,#REF!,,#REF!)),0,(PV(#REF!,#REF!,,#REF!)))</f>
        <v/>
      </c>
      <c r="AM1126" s="161">
        <f>+IF(ISERROR(PV(#REF!,#REF!,,#REF!)),0,(PV(#REF!,#REF!,,#REF!)))</f>
        <v/>
      </c>
    </row>
    <row r="1127">
      <c r="AL1127" s="161">
        <f>+IF(ISERROR(PV(#REF!,#REF!,,#REF!)),0,(PV(#REF!,#REF!,,#REF!)))</f>
        <v/>
      </c>
      <c r="AM1127" s="161">
        <f>+IF(ISERROR(PV(#REF!,#REF!,,#REF!)),0,(PV(#REF!,#REF!,,#REF!)))</f>
        <v/>
      </c>
    </row>
    <row r="1128">
      <c r="AL1128" s="161">
        <f>+IF(ISERROR(PV(#REF!,#REF!,,#REF!)),0,(PV(#REF!,#REF!,,#REF!)))</f>
        <v/>
      </c>
      <c r="AM1128" s="161">
        <f>+IF(ISERROR(PV(#REF!,#REF!,,#REF!)),0,(PV(#REF!,#REF!,,#REF!)))</f>
        <v/>
      </c>
    </row>
    <row r="1129">
      <c r="AL1129" s="161">
        <f>+IF(ISERROR(PV(#REF!,#REF!,,#REF!)),0,(PV(#REF!,#REF!,,#REF!)))</f>
        <v/>
      </c>
      <c r="AM1129" s="161">
        <f>+IF(ISERROR(PV(#REF!,#REF!,,#REF!)),0,(PV(#REF!,#REF!,,#REF!)))</f>
        <v/>
      </c>
    </row>
    <row r="1130">
      <c r="AL1130" s="161">
        <f>+IF(ISERROR(PV(#REF!,#REF!,,#REF!)),0,(PV(#REF!,#REF!,,#REF!)))</f>
        <v/>
      </c>
      <c r="AM1130" s="161">
        <f>+IF(ISERROR(PV(#REF!,#REF!,,#REF!)),0,(PV(#REF!,#REF!,,#REF!)))</f>
        <v/>
      </c>
    </row>
    <row r="1131">
      <c r="AL1131" s="161">
        <f>+IF(ISERROR(PV(#REF!,#REF!,,#REF!)),0,(PV(#REF!,#REF!,,#REF!)))</f>
        <v/>
      </c>
      <c r="AM1131" s="161">
        <f>+IF(ISERROR(PV(#REF!,#REF!,,#REF!)),0,(PV(#REF!,#REF!,,#REF!)))</f>
        <v/>
      </c>
    </row>
    <row r="1132">
      <c r="AL1132" s="161">
        <f>+IF(ISERROR(PV(#REF!,#REF!,,#REF!)),0,(PV(#REF!,#REF!,,#REF!)))</f>
        <v/>
      </c>
      <c r="AM1132" s="161">
        <f>+IF(ISERROR(PV(#REF!,#REF!,,#REF!)),0,(PV(#REF!,#REF!,,#REF!)))</f>
        <v/>
      </c>
    </row>
    <row r="1133">
      <c r="AL1133" s="161">
        <f>+IF(ISERROR(PV(#REF!,#REF!,,#REF!)),0,(PV(#REF!,#REF!,,#REF!)))</f>
        <v/>
      </c>
      <c r="AM1133" s="161">
        <f>+IF(ISERROR(PV(#REF!,#REF!,,#REF!)),0,(PV(#REF!,#REF!,,#REF!)))</f>
        <v/>
      </c>
    </row>
    <row r="1134">
      <c r="AL1134" s="161">
        <f>+IF(ISERROR(PV(#REF!,#REF!,,#REF!)),0,(PV(#REF!,#REF!,,#REF!)))</f>
        <v/>
      </c>
      <c r="AM1134" s="161">
        <f>+IF(ISERROR(PV(#REF!,#REF!,,#REF!)),0,(PV(#REF!,#REF!,,#REF!)))</f>
        <v/>
      </c>
    </row>
    <row r="1135">
      <c r="AL1135" s="161">
        <f>+IF(ISERROR(PV(#REF!,#REF!,,#REF!)),0,(PV(#REF!,#REF!,,#REF!)))</f>
        <v/>
      </c>
      <c r="AM1135" s="161">
        <f>+IF(ISERROR(PV(#REF!,#REF!,,#REF!)),0,(PV(#REF!,#REF!,,#REF!)))</f>
        <v/>
      </c>
    </row>
    <row r="1136">
      <c r="AL1136" s="161">
        <f>+IF(ISERROR(PV(#REF!,#REF!,,#REF!)),0,(PV(#REF!,#REF!,,#REF!)))</f>
        <v/>
      </c>
      <c r="AM1136" s="161">
        <f>+IF(ISERROR(PV(#REF!,#REF!,,#REF!)),0,(PV(#REF!,#REF!,,#REF!)))</f>
        <v/>
      </c>
    </row>
    <row r="1137">
      <c r="AL1137" s="161">
        <f>+IF(ISERROR(PV(#REF!,#REF!,,#REF!)),0,(PV(#REF!,#REF!,,#REF!)))</f>
        <v/>
      </c>
      <c r="AM1137" s="161">
        <f>+IF(ISERROR(PV(#REF!,#REF!,,#REF!)),0,(PV(#REF!,#REF!,,#REF!)))</f>
        <v/>
      </c>
    </row>
    <row r="1138">
      <c r="AL1138" s="161">
        <f>+IF(ISERROR(PV(#REF!,#REF!,,#REF!)),0,(PV(#REF!,#REF!,,#REF!)))</f>
        <v/>
      </c>
      <c r="AM1138" s="161">
        <f>+IF(ISERROR(PV(#REF!,#REF!,,#REF!)),0,(PV(#REF!,#REF!,,#REF!)))</f>
        <v/>
      </c>
    </row>
    <row r="1139">
      <c r="AL1139" s="161">
        <f>+IF(ISERROR(PV(#REF!,#REF!,,#REF!)),0,(PV(#REF!,#REF!,,#REF!)))</f>
        <v/>
      </c>
      <c r="AM1139" s="161">
        <f>+IF(ISERROR(PV(#REF!,#REF!,,#REF!)),0,(PV(#REF!,#REF!,,#REF!)))</f>
        <v/>
      </c>
    </row>
    <row r="1140">
      <c r="AL1140" s="161">
        <f>+IF(ISERROR(PV(#REF!,#REF!,,#REF!)),0,(PV(#REF!,#REF!,,#REF!)))</f>
        <v/>
      </c>
      <c r="AM1140" s="161">
        <f>+IF(ISERROR(PV(#REF!,#REF!,,#REF!)),0,(PV(#REF!,#REF!,,#REF!)))</f>
        <v/>
      </c>
    </row>
    <row r="1141">
      <c r="AL1141" s="161">
        <f>+IF(ISERROR(PV(#REF!,#REF!,,#REF!)),0,(PV(#REF!,#REF!,,#REF!)))</f>
        <v/>
      </c>
      <c r="AM1141" s="161">
        <f>+IF(ISERROR(PV(#REF!,#REF!,,#REF!)),0,(PV(#REF!,#REF!,,#REF!)))</f>
        <v/>
      </c>
    </row>
    <row r="1142">
      <c r="AL1142" s="161">
        <f>+IF(ISERROR(PV(#REF!,#REF!,,#REF!)),0,(PV(#REF!,#REF!,,#REF!)))</f>
        <v/>
      </c>
      <c r="AM1142" s="161">
        <f>+IF(ISERROR(PV(#REF!,#REF!,,#REF!)),0,(PV(#REF!,#REF!,,#REF!)))</f>
        <v/>
      </c>
    </row>
    <row r="1143">
      <c r="AL1143" s="161">
        <f>+IF(ISERROR(PV(#REF!,#REF!,,#REF!)),0,(PV(#REF!,#REF!,,#REF!)))</f>
        <v/>
      </c>
      <c r="AM1143" s="161">
        <f>+IF(ISERROR(PV(#REF!,#REF!,,#REF!)),0,(PV(#REF!,#REF!,,#REF!)))</f>
        <v/>
      </c>
    </row>
    <row r="1144">
      <c r="AL1144" s="161">
        <f>+IF(ISERROR(PV(#REF!,#REF!,,#REF!)),0,(PV(#REF!,#REF!,,#REF!)))</f>
        <v/>
      </c>
      <c r="AM1144" s="161">
        <f>+IF(ISERROR(PV(#REF!,#REF!,,#REF!)),0,(PV(#REF!,#REF!,,#REF!)))</f>
        <v/>
      </c>
    </row>
    <row r="1145">
      <c r="AL1145" s="161">
        <f>+IF(ISERROR(PV(#REF!,#REF!,,#REF!)),0,(PV(#REF!,#REF!,,#REF!)))</f>
        <v/>
      </c>
      <c r="AM1145" s="161">
        <f>+IF(ISERROR(PV(#REF!,#REF!,,#REF!)),0,(PV(#REF!,#REF!,,#REF!)))</f>
        <v/>
      </c>
    </row>
    <row r="1146">
      <c r="AL1146" s="161">
        <f>+IF(ISERROR(PV(#REF!,#REF!,,#REF!)),0,(PV(#REF!,#REF!,,#REF!)))</f>
        <v/>
      </c>
      <c r="AM1146" s="161">
        <f>+IF(ISERROR(PV(#REF!,#REF!,,#REF!)),0,(PV(#REF!,#REF!,,#REF!)))</f>
        <v/>
      </c>
    </row>
    <row r="1147">
      <c r="AL1147" s="161">
        <f>+IF(ISERROR(PV(#REF!,#REF!,,#REF!)),0,(PV(#REF!,#REF!,,#REF!)))</f>
        <v/>
      </c>
      <c r="AM1147" s="161">
        <f>+IF(ISERROR(PV(#REF!,#REF!,,#REF!)),0,(PV(#REF!,#REF!,,#REF!)))</f>
        <v/>
      </c>
    </row>
    <row r="1148">
      <c r="AL1148" s="161">
        <f>+IF(ISERROR(PV(#REF!,#REF!,,#REF!)),0,(PV(#REF!,#REF!,,#REF!)))</f>
        <v/>
      </c>
      <c r="AM1148" s="161">
        <f>+IF(ISERROR(PV(#REF!,#REF!,,#REF!)),0,(PV(#REF!,#REF!,,#REF!)))</f>
        <v/>
      </c>
    </row>
    <row r="1149">
      <c r="AL1149" s="161">
        <f>+IF(ISERROR(PV(#REF!,#REF!,,#REF!)),0,(PV(#REF!,#REF!,,#REF!)))</f>
        <v/>
      </c>
      <c r="AM1149" s="161">
        <f>+IF(ISERROR(PV(#REF!,#REF!,,#REF!)),0,(PV(#REF!,#REF!,,#REF!)))</f>
        <v/>
      </c>
    </row>
    <row r="1150">
      <c r="AL1150" s="161">
        <f>+IF(ISERROR(PV(#REF!,#REF!,,#REF!)),0,(PV(#REF!,#REF!,,#REF!)))</f>
        <v/>
      </c>
      <c r="AM1150" s="161">
        <f>+IF(ISERROR(PV(#REF!,#REF!,,#REF!)),0,(PV(#REF!,#REF!,,#REF!)))</f>
        <v/>
      </c>
    </row>
    <row r="1151">
      <c r="AL1151" s="161">
        <f>+IF(ISERROR(PV(#REF!,#REF!,,#REF!)),0,(PV(#REF!,#REF!,,#REF!)))</f>
        <v/>
      </c>
      <c r="AM1151" s="161">
        <f>+IF(ISERROR(PV(#REF!,#REF!,,#REF!)),0,(PV(#REF!,#REF!,,#REF!)))</f>
        <v/>
      </c>
    </row>
    <row r="1152">
      <c r="AL1152" s="161">
        <f>+IF(ISERROR(PV(#REF!,#REF!,,#REF!)),0,(PV(#REF!,#REF!,,#REF!)))</f>
        <v/>
      </c>
      <c r="AM1152" s="161">
        <f>+IF(ISERROR(PV(#REF!,#REF!,,#REF!)),0,(PV(#REF!,#REF!,,#REF!)))</f>
        <v/>
      </c>
    </row>
    <row r="1153">
      <c r="AL1153" s="161">
        <f>+IF(ISERROR(PV(#REF!,#REF!,,#REF!)),0,(PV(#REF!,#REF!,,#REF!)))</f>
        <v/>
      </c>
      <c r="AM1153" s="161">
        <f>+IF(ISERROR(PV(#REF!,#REF!,,#REF!)),0,(PV(#REF!,#REF!,,#REF!)))</f>
        <v/>
      </c>
    </row>
    <row r="1154">
      <c r="AL1154" s="161">
        <f>+IF(ISERROR(PV(#REF!,#REF!,,#REF!)),0,(PV(#REF!,#REF!,,#REF!)))</f>
        <v/>
      </c>
      <c r="AM1154" s="161">
        <f>+IF(ISERROR(PV(#REF!,#REF!,,#REF!)),0,(PV(#REF!,#REF!,,#REF!)))</f>
        <v/>
      </c>
    </row>
    <row r="1155">
      <c r="AL1155" s="161">
        <f>+IF(ISERROR(PV(#REF!,#REF!,,#REF!)),0,(PV(#REF!,#REF!,,#REF!)))</f>
        <v/>
      </c>
      <c r="AM1155" s="161">
        <f>+IF(ISERROR(PV(#REF!,#REF!,,#REF!)),0,(PV(#REF!,#REF!,,#REF!)))</f>
        <v/>
      </c>
    </row>
    <row r="1156">
      <c r="AL1156" s="161">
        <f>+IF(ISERROR(PV(#REF!,#REF!,,#REF!)),0,(PV(#REF!,#REF!,,#REF!)))</f>
        <v/>
      </c>
      <c r="AM1156" s="161">
        <f>+IF(ISERROR(PV(#REF!,#REF!,,#REF!)),0,(PV(#REF!,#REF!,,#REF!)))</f>
        <v/>
      </c>
    </row>
    <row r="1157">
      <c r="AL1157" s="161">
        <f>+IF(ISERROR(PV(#REF!,#REF!,,#REF!)),0,(PV(#REF!,#REF!,,#REF!)))</f>
        <v/>
      </c>
      <c r="AM1157" s="161">
        <f>+IF(ISERROR(PV(#REF!,#REF!,,#REF!)),0,(PV(#REF!,#REF!,,#REF!)))</f>
        <v/>
      </c>
    </row>
    <row r="1158">
      <c r="AL1158" s="161">
        <f>+IF(ISERROR(PV(#REF!,#REF!,,#REF!)),0,(PV(#REF!,#REF!,,#REF!)))</f>
        <v/>
      </c>
      <c r="AM1158" s="161">
        <f>+IF(ISERROR(PV(#REF!,#REF!,,#REF!)),0,(PV(#REF!,#REF!,,#REF!)))</f>
        <v/>
      </c>
    </row>
    <row r="1159">
      <c r="AL1159" s="161">
        <f>+IF(ISERROR(PV(#REF!,#REF!,,#REF!)),0,(PV(#REF!,#REF!,,#REF!)))</f>
        <v/>
      </c>
      <c r="AM1159" s="161">
        <f>+IF(ISERROR(PV(#REF!,#REF!,,#REF!)),0,(PV(#REF!,#REF!,,#REF!)))</f>
        <v/>
      </c>
    </row>
    <row r="1160">
      <c r="AL1160" s="161">
        <f>+IF(ISERROR(PV(#REF!,#REF!,,#REF!)),0,(PV(#REF!,#REF!,,#REF!)))</f>
        <v/>
      </c>
      <c r="AM1160" s="161">
        <f>+IF(ISERROR(PV(#REF!,#REF!,,#REF!)),0,(PV(#REF!,#REF!,,#REF!)))</f>
        <v/>
      </c>
    </row>
    <row r="1161">
      <c r="AL1161" s="161">
        <f>+IF(ISERROR(PV(#REF!,#REF!,,#REF!)),0,(PV(#REF!,#REF!,,#REF!)))</f>
        <v/>
      </c>
      <c r="AM1161" s="161">
        <f>+IF(ISERROR(PV(#REF!,#REF!,,#REF!)),0,(PV(#REF!,#REF!,,#REF!)))</f>
        <v/>
      </c>
    </row>
    <row r="1162">
      <c r="AL1162" s="161">
        <f>+IF(ISERROR(PV(#REF!,#REF!,,#REF!)),0,(PV(#REF!,#REF!,,#REF!)))</f>
        <v/>
      </c>
      <c r="AM1162" s="161">
        <f>+IF(ISERROR(PV(#REF!,#REF!,,#REF!)),0,(PV(#REF!,#REF!,,#REF!)))</f>
        <v/>
      </c>
    </row>
    <row r="1163">
      <c r="AL1163" s="161">
        <f>+IF(ISERROR(PV(#REF!,#REF!,,#REF!)),0,(PV(#REF!,#REF!,,#REF!)))</f>
        <v/>
      </c>
      <c r="AM1163" s="161">
        <f>+IF(ISERROR(PV(#REF!,#REF!,,#REF!)),0,(PV(#REF!,#REF!,,#REF!)))</f>
        <v/>
      </c>
    </row>
    <row r="1164">
      <c r="AL1164" s="161">
        <f>+IF(ISERROR(PV(#REF!,#REF!,,#REF!)),0,(PV(#REF!,#REF!,,#REF!)))</f>
        <v/>
      </c>
      <c r="AM1164" s="161">
        <f>+IF(ISERROR(PV(#REF!,#REF!,,#REF!)),0,(PV(#REF!,#REF!,,#REF!)))</f>
        <v/>
      </c>
    </row>
    <row r="1165">
      <c r="AL1165" s="161">
        <f>+IF(ISERROR(PV(#REF!,#REF!,,#REF!)),0,(PV(#REF!,#REF!,,#REF!)))</f>
        <v/>
      </c>
      <c r="AM1165" s="161">
        <f>+IF(ISERROR(PV(#REF!,#REF!,,#REF!)),0,(PV(#REF!,#REF!,,#REF!)))</f>
        <v/>
      </c>
    </row>
    <row r="1166">
      <c r="AL1166" s="161">
        <f>+IF(ISERROR(PV(#REF!,#REF!,,#REF!)),0,(PV(#REF!,#REF!,,#REF!)))</f>
        <v/>
      </c>
      <c r="AM1166" s="161">
        <f>+IF(ISERROR(PV(#REF!,#REF!,,#REF!)),0,(PV(#REF!,#REF!,,#REF!)))</f>
        <v/>
      </c>
    </row>
    <row r="1167">
      <c r="AL1167" s="161">
        <f>+IF(ISERROR(PV(#REF!,#REF!,,#REF!)),0,(PV(#REF!,#REF!,,#REF!)))</f>
        <v/>
      </c>
      <c r="AM1167" s="161">
        <f>+IF(ISERROR(PV(#REF!,#REF!,,#REF!)),0,(PV(#REF!,#REF!,,#REF!)))</f>
        <v/>
      </c>
    </row>
    <row r="1168">
      <c r="AL1168" s="161">
        <f>+IF(ISERROR(PV(#REF!,#REF!,,#REF!)),0,(PV(#REF!,#REF!,,#REF!)))</f>
        <v/>
      </c>
      <c r="AM1168" s="161">
        <f>+IF(ISERROR(PV(#REF!,#REF!,,#REF!)),0,(PV(#REF!,#REF!,,#REF!)))</f>
        <v/>
      </c>
    </row>
    <row r="1169">
      <c r="AL1169" s="161">
        <f>+IF(ISERROR(PV(#REF!,#REF!,,#REF!)),0,(PV(#REF!,#REF!,,#REF!)))</f>
        <v/>
      </c>
      <c r="AM1169" s="161">
        <f>+IF(ISERROR(PV(#REF!,#REF!,,#REF!)),0,(PV(#REF!,#REF!,,#REF!)))</f>
        <v/>
      </c>
    </row>
    <row r="1170">
      <c r="AL1170" s="161">
        <f>+IF(ISERROR(PV(#REF!,#REF!,,#REF!)),0,(PV(#REF!,#REF!,,#REF!)))</f>
        <v/>
      </c>
      <c r="AM1170" s="161">
        <f>+IF(ISERROR(PV(#REF!,#REF!,,#REF!)),0,(PV(#REF!,#REF!,,#REF!)))</f>
        <v/>
      </c>
    </row>
    <row r="1171">
      <c r="AL1171" s="161">
        <f>+IF(ISERROR(PV(#REF!,#REF!,,#REF!)),0,(PV(#REF!,#REF!,,#REF!)))</f>
        <v/>
      </c>
      <c r="AM1171" s="161">
        <f>+IF(ISERROR(PV(#REF!,#REF!,,#REF!)),0,(PV(#REF!,#REF!,,#REF!)))</f>
        <v/>
      </c>
    </row>
    <row r="1172">
      <c r="AL1172" s="161">
        <f>+IF(ISERROR(PV(#REF!,#REF!,,#REF!)),0,(PV(#REF!,#REF!,,#REF!)))</f>
        <v/>
      </c>
      <c r="AM1172" s="161">
        <f>+IF(ISERROR(PV(#REF!,#REF!,,#REF!)),0,(PV(#REF!,#REF!,,#REF!)))</f>
        <v/>
      </c>
    </row>
    <row r="1173">
      <c r="AL1173" s="161">
        <f>+IF(ISERROR(PV(#REF!,#REF!,,#REF!)),0,(PV(#REF!,#REF!,,#REF!)))</f>
        <v/>
      </c>
      <c r="AM1173" s="161">
        <f>+IF(ISERROR(PV(#REF!,#REF!,,#REF!)),0,(PV(#REF!,#REF!,,#REF!)))</f>
        <v/>
      </c>
    </row>
    <row r="1174">
      <c r="AL1174" s="161">
        <f>+IF(ISERROR(PV(#REF!,#REF!,,#REF!)),0,(PV(#REF!,#REF!,,#REF!)))</f>
        <v/>
      </c>
      <c r="AM1174" s="161">
        <f>+IF(ISERROR(PV(#REF!,#REF!,,#REF!)),0,(PV(#REF!,#REF!,,#REF!)))</f>
        <v/>
      </c>
    </row>
    <row r="1175">
      <c r="AL1175" s="161">
        <f>+IF(ISERROR(PV(#REF!,#REF!,,#REF!)),0,(PV(#REF!,#REF!,,#REF!)))</f>
        <v/>
      </c>
      <c r="AM1175" s="161">
        <f>+IF(ISERROR(PV(#REF!,#REF!,,#REF!)),0,(PV(#REF!,#REF!,,#REF!)))</f>
        <v/>
      </c>
    </row>
    <row r="1176">
      <c r="AL1176" s="161">
        <f>+IF(ISERROR(PV(#REF!,#REF!,,#REF!)),0,(PV(#REF!,#REF!,,#REF!)))</f>
        <v/>
      </c>
      <c r="AM1176" s="161">
        <f>+IF(ISERROR(PV(#REF!,#REF!,,#REF!)),0,(PV(#REF!,#REF!,,#REF!)))</f>
        <v/>
      </c>
    </row>
    <row r="1177">
      <c r="AL1177" s="161">
        <f>+IF(ISERROR(PV(#REF!,#REF!,,#REF!)),0,(PV(#REF!,#REF!,,#REF!)))</f>
        <v/>
      </c>
      <c r="AM1177" s="161">
        <f>+IF(ISERROR(PV(#REF!,#REF!,,#REF!)),0,(PV(#REF!,#REF!,,#REF!)))</f>
        <v/>
      </c>
    </row>
    <row r="1178">
      <c r="AL1178" s="161">
        <f>+IF(ISERROR(PV(#REF!,#REF!,,#REF!)),0,(PV(#REF!,#REF!,,#REF!)))</f>
        <v/>
      </c>
      <c r="AM1178" s="161">
        <f>+IF(ISERROR(PV(#REF!,#REF!,,#REF!)),0,(PV(#REF!,#REF!,,#REF!)))</f>
        <v/>
      </c>
    </row>
    <row r="1179">
      <c r="AL1179" s="161">
        <f>+IF(ISERROR(PV(#REF!,#REF!,,#REF!)),0,(PV(#REF!,#REF!,,#REF!)))</f>
        <v/>
      </c>
      <c r="AM1179" s="161">
        <f>+IF(ISERROR(PV(#REF!,#REF!,,#REF!)),0,(PV(#REF!,#REF!,,#REF!)))</f>
        <v/>
      </c>
    </row>
    <row r="1180">
      <c r="AL1180" s="161">
        <f>+IF(ISERROR(PV(#REF!,#REF!,,#REF!)),0,(PV(#REF!,#REF!,,#REF!)))</f>
        <v/>
      </c>
      <c r="AM1180" s="161">
        <f>+IF(ISERROR(PV(#REF!,#REF!,,#REF!)),0,(PV(#REF!,#REF!,,#REF!)))</f>
        <v/>
      </c>
    </row>
    <row r="1181">
      <c r="AL1181" s="161">
        <f>+IF(ISERROR(PV(#REF!,#REF!,,#REF!)),0,(PV(#REF!,#REF!,,#REF!)))</f>
        <v/>
      </c>
      <c r="AM1181" s="161">
        <f>+IF(ISERROR(PV(#REF!,#REF!,,#REF!)),0,(PV(#REF!,#REF!,,#REF!)))</f>
        <v/>
      </c>
    </row>
    <row r="1182">
      <c r="AL1182" s="161">
        <f>+IF(ISERROR(PV(#REF!,#REF!,,#REF!)),0,(PV(#REF!,#REF!,,#REF!)))</f>
        <v/>
      </c>
      <c r="AM1182" s="161">
        <f>+IF(ISERROR(PV(#REF!,#REF!,,#REF!)),0,(PV(#REF!,#REF!,,#REF!)))</f>
        <v/>
      </c>
    </row>
    <row r="1183">
      <c r="AL1183" s="161">
        <f>+IF(ISERROR(PV(#REF!,#REF!,,#REF!)),0,(PV(#REF!,#REF!,,#REF!)))</f>
        <v/>
      </c>
      <c r="AM1183" s="161">
        <f>+IF(ISERROR(PV(#REF!,#REF!,,#REF!)),0,(PV(#REF!,#REF!,,#REF!)))</f>
        <v/>
      </c>
    </row>
    <row r="1184">
      <c r="AL1184" s="161">
        <f>+IF(ISERROR(PV(#REF!,#REF!,,#REF!)),0,(PV(#REF!,#REF!,,#REF!)))</f>
        <v/>
      </c>
      <c r="AM1184" s="161">
        <f>+IF(ISERROR(PV(#REF!,#REF!,,#REF!)),0,(PV(#REF!,#REF!,,#REF!)))</f>
        <v/>
      </c>
    </row>
    <row r="1185">
      <c r="AL1185" s="161">
        <f>+IF(ISERROR(PV(#REF!,#REF!,,#REF!)),0,(PV(#REF!,#REF!,,#REF!)))</f>
        <v/>
      </c>
      <c r="AM1185" s="161">
        <f>+IF(ISERROR(PV(#REF!,#REF!,,#REF!)),0,(PV(#REF!,#REF!,,#REF!)))</f>
        <v/>
      </c>
    </row>
    <row r="1186">
      <c r="AL1186" s="161">
        <f>+IF(ISERROR(PV(#REF!,#REF!,,#REF!)),0,(PV(#REF!,#REF!,,#REF!)))</f>
        <v/>
      </c>
      <c r="AM1186" s="161">
        <f>+IF(ISERROR(PV(#REF!,#REF!,,#REF!)),0,(PV(#REF!,#REF!,,#REF!)))</f>
        <v/>
      </c>
    </row>
    <row r="1187">
      <c r="AL1187" s="161">
        <f>+IF(ISERROR(PV(#REF!,#REF!,,#REF!)),0,(PV(#REF!,#REF!,,#REF!)))</f>
        <v/>
      </c>
      <c r="AM1187" s="161">
        <f>+IF(ISERROR(PV(#REF!,#REF!,,#REF!)),0,(PV(#REF!,#REF!,,#REF!)))</f>
        <v/>
      </c>
    </row>
    <row r="1188">
      <c r="AL1188" s="161">
        <f>+IF(ISERROR(PV(#REF!,#REF!,,#REF!)),0,(PV(#REF!,#REF!,,#REF!)))</f>
        <v/>
      </c>
      <c r="AM1188" s="161">
        <f>+IF(ISERROR(PV(#REF!,#REF!,,#REF!)),0,(PV(#REF!,#REF!,,#REF!)))</f>
        <v/>
      </c>
    </row>
    <row r="1189">
      <c r="AL1189" s="161">
        <f>+IF(ISERROR(PV(#REF!,#REF!,,#REF!)),0,(PV(#REF!,#REF!,,#REF!)))</f>
        <v/>
      </c>
      <c r="AM1189" s="161">
        <f>+IF(ISERROR(PV(#REF!,#REF!,,#REF!)),0,(PV(#REF!,#REF!,,#REF!)))</f>
        <v/>
      </c>
    </row>
    <row r="1190">
      <c r="AL1190" s="161">
        <f>+IF(ISERROR(PV(#REF!,#REF!,,#REF!)),0,(PV(#REF!,#REF!,,#REF!)))</f>
        <v/>
      </c>
      <c r="AM1190" s="161">
        <f>+IF(ISERROR(PV(#REF!,#REF!,,#REF!)),0,(PV(#REF!,#REF!,,#REF!)))</f>
        <v/>
      </c>
    </row>
    <row r="1191">
      <c r="AL1191" s="161">
        <f>+IF(ISERROR(PV(#REF!,#REF!,,#REF!)),0,(PV(#REF!,#REF!,,#REF!)))</f>
        <v/>
      </c>
      <c r="AM1191" s="161">
        <f>+IF(ISERROR(PV(#REF!,#REF!,,#REF!)),0,(PV(#REF!,#REF!,,#REF!)))</f>
        <v/>
      </c>
    </row>
    <row r="1192">
      <c r="AL1192" s="161">
        <f>+IF(ISERROR(PV(#REF!,#REF!,,#REF!)),0,(PV(#REF!,#REF!,,#REF!)))</f>
        <v/>
      </c>
      <c r="AM1192" s="161">
        <f>+IF(ISERROR(PV(#REF!,#REF!,,#REF!)),0,(PV(#REF!,#REF!,,#REF!)))</f>
        <v/>
      </c>
    </row>
    <row r="1193">
      <c r="AL1193" s="161">
        <f>+IF(ISERROR(PV(#REF!,#REF!,,#REF!)),0,(PV(#REF!,#REF!,,#REF!)))</f>
        <v/>
      </c>
      <c r="AM1193" s="161">
        <f>+IF(ISERROR(PV(#REF!,#REF!,,#REF!)),0,(PV(#REF!,#REF!,,#REF!)))</f>
        <v/>
      </c>
    </row>
    <row r="1194">
      <c r="AL1194" s="161">
        <f>+IF(ISERROR(PV(#REF!,#REF!,,#REF!)),0,(PV(#REF!,#REF!,,#REF!)))</f>
        <v/>
      </c>
      <c r="AM1194" s="161">
        <f>+IF(ISERROR(PV(#REF!,#REF!,,#REF!)),0,(PV(#REF!,#REF!,,#REF!)))</f>
        <v/>
      </c>
    </row>
    <row r="1195">
      <c r="AL1195" s="161">
        <f>+IF(ISERROR(PV(#REF!,#REF!,,#REF!)),0,(PV(#REF!,#REF!,,#REF!)))</f>
        <v/>
      </c>
      <c r="AM1195" s="161">
        <f>+IF(ISERROR(PV(#REF!,#REF!,,#REF!)),0,(PV(#REF!,#REF!,,#REF!)))</f>
        <v/>
      </c>
    </row>
    <row r="1196">
      <c r="AL1196" s="161">
        <f>+IF(ISERROR(PV(#REF!,#REF!,,#REF!)),0,(PV(#REF!,#REF!,,#REF!)))</f>
        <v/>
      </c>
      <c r="AM1196" s="161">
        <f>+IF(ISERROR(PV(#REF!,#REF!,,#REF!)),0,(PV(#REF!,#REF!,,#REF!)))</f>
        <v/>
      </c>
    </row>
    <row r="1197">
      <c r="AL1197" s="161">
        <f>+IF(ISERROR(PV(#REF!,#REF!,,#REF!)),0,(PV(#REF!,#REF!,,#REF!)))</f>
        <v/>
      </c>
      <c r="AM1197" s="161">
        <f>+IF(ISERROR(PV(#REF!,#REF!,,#REF!)),0,(PV(#REF!,#REF!,,#REF!)))</f>
        <v/>
      </c>
    </row>
    <row r="1198">
      <c r="AL1198" s="161">
        <f>+IF(ISERROR(PV(#REF!,#REF!,,#REF!)),0,(PV(#REF!,#REF!,,#REF!)))</f>
        <v/>
      </c>
      <c r="AM1198" s="161">
        <f>+IF(ISERROR(PV(#REF!,#REF!,,#REF!)),0,(PV(#REF!,#REF!,,#REF!)))</f>
        <v/>
      </c>
    </row>
    <row r="1199">
      <c r="AL1199" s="161">
        <f>+IF(ISERROR(PV(#REF!,#REF!,,#REF!)),0,(PV(#REF!,#REF!,,#REF!)))</f>
        <v/>
      </c>
      <c r="AM1199" s="161">
        <f>+IF(ISERROR(PV(#REF!,#REF!,,#REF!)),0,(PV(#REF!,#REF!,,#REF!)))</f>
        <v/>
      </c>
    </row>
    <row r="1200">
      <c r="AL1200" s="161">
        <f>+IF(ISERROR(PV(#REF!,#REF!,,#REF!)),0,(PV(#REF!,#REF!,,#REF!)))</f>
        <v/>
      </c>
      <c r="AM1200" s="161">
        <f>+IF(ISERROR(PV(#REF!,#REF!,,#REF!)),0,(PV(#REF!,#REF!,,#REF!)))</f>
        <v/>
      </c>
    </row>
    <row r="1201">
      <c r="AL1201" s="161">
        <f>+IF(ISERROR(PV(#REF!,#REF!,,#REF!)),0,(PV(#REF!,#REF!,,#REF!)))</f>
        <v/>
      </c>
      <c r="AM1201" s="161">
        <f>+IF(ISERROR(PV(#REF!,#REF!,,#REF!)),0,(PV(#REF!,#REF!,,#REF!)))</f>
        <v/>
      </c>
    </row>
    <row r="1202">
      <c r="AL1202" s="161">
        <f>+IF(ISERROR(PV(#REF!,#REF!,,#REF!)),0,(PV(#REF!,#REF!,,#REF!)))</f>
        <v/>
      </c>
      <c r="AM1202" s="161">
        <f>+IF(ISERROR(PV(#REF!,#REF!,,#REF!)),0,(PV(#REF!,#REF!,,#REF!)))</f>
        <v/>
      </c>
    </row>
    <row r="1203">
      <c r="AL1203" s="161">
        <f>+IF(ISERROR(PV(#REF!,#REF!,,#REF!)),0,(PV(#REF!,#REF!,,#REF!)))</f>
        <v/>
      </c>
      <c r="AM1203" s="161">
        <f>+IF(ISERROR(PV(#REF!,#REF!,,#REF!)),0,(PV(#REF!,#REF!,,#REF!)))</f>
        <v/>
      </c>
    </row>
    <row r="1204">
      <c r="AL1204" s="161">
        <f>+IF(ISERROR(PV(#REF!,#REF!,,#REF!)),0,(PV(#REF!,#REF!,,#REF!)))</f>
        <v/>
      </c>
      <c r="AM1204" s="161">
        <f>+IF(ISERROR(PV(#REF!,#REF!,,#REF!)),0,(PV(#REF!,#REF!,,#REF!)))</f>
        <v/>
      </c>
    </row>
    <row r="1205">
      <c r="AL1205" s="161">
        <f>+IF(ISERROR(PV(#REF!,#REF!,,#REF!)),0,(PV(#REF!,#REF!,,#REF!)))</f>
        <v/>
      </c>
      <c r="AM1205" s="161">
        <f>+IF(ISERROR(PV(#REF!,#REF!,,#REF!)),0,(PV(#REF!,#REF!,,#REF!)))</f>
        <v/>
      </c>
    </row>
    <row r="1206">
      <c r="AL1206" s="161">
        <f>+IF(ISERROR(PV(#REF!,#REF!,,#REF!)),0,(PV(#REF!,#REF!,,#REF!)))</f>
        <v/>
      </c>
      <c r="AM1206" s="161">
        <f>+IF(ISERROR(PV(#REF!,#REF!,,#REF!)),0,(PV(#REF!,#REF!,,#REF!)))</f>
        <v/>
      </c>
    </row>
    <row r="1207">
      <c r="AL1207" s="161">
        <f>+IF(ISERROR(PV(#REF!,#REF!,,#REF!)),0,(PV(#REF!,#REF!,,#REF!)))</f>
        <v/>
      </c>
      <c r="AM1207" s="161">
        <f>+IF(ISERROR(PV(#REF!,#REF!,,#REF!)),0,(PV(#REF!,#REF!,,#REF!)))</f>
        <v/>
      </c>
    </row>
    <row r="1208">
      <c r="AL1208" s="161">
        <f>+IF(ISERROR(PV(#REF!,#REF!,,#REF!)),0,(PV(#REF!,#REF!,,#REF!)))</f>
        <v/>
      </c>
      <c r="AM1208" s="161">
        <f>+IF(ISERROR(PV(#REF!,#REF!,,#REF!)),0,(PV(#REF!,#REF!,,#REF!)))</f>
        <v/>
      </c>
    </row>
    <row r="1209">
      <c r="AL1209" s="161">
        <f>+IF(ISERROR(PV(#REF!,#REF!,,#REF!)),0,(PV(#REF!,#REF!,,#REF!)))</f>
        <v/>
      </c>
      <c r="AM1209" s="161">
        <f>+IF(ISERROR(PV(#REF!,#REF!,,#REF!)),0,(PV(#REF!,#REF!,,#REF!)))</f>
        <v/>
      </c>
    </row>
    <row r="1210">
      <c r="AL1210" s="161">
        <f>+IF(ISERROR(PV(#REF!,#REF!,,#REF!)),0,(PV(#REF!,#REF!,,#REF!)))</f>
        <v/>
      </c>
      <c r="AM1210" s="161">
        <f>+IF(ISERROR(PV(#REF!,#REF!,,#REF!)),0,(PV(#REF!,#REF!,,#REF!)))</f>
        <v/>
      </c>
    </row>
    <row r="1211">
      <c r="AL1211" s="161">
        <f>+IF(ISERROR(PV(#REF!,#REF!,,#REF!)),0,(PV(#REF!,#REF!,,#REF!)))</f>
        <v/>
      </c>
      <c r="AM1211" s="161">
        <f>+IF(ISERROR(PV(#REF!,#REF!,,#REF!)),0,(PV(#REF!,#REF!,,#REF!)))</f>
        <v/>
      </c>
    </row>
    <row r="1212">
      <c r="AL1212" s="161">
        <f>+IF(ISERROR(PV(#REF!,#REF!,,#REF!)),0,(PV(#REF!,#REF!,,#REF!)))</f>
        <v/>
      </c>
      <c r="AM1212" s="161">
        <f>+IF(ISERROR(PV(#REF!,#REF!,,#REF!)),0,(PV(#REF!,#REF!,,#REF!)))</f>
        <v/>
      </c>
    </row>
    <row r="1213">
      <c r="AL1213" s="161">
        <f>+IF(ISERROR(PV(#REF!,#REF!,,#REF!)),0,(PV(#REF!,#REF!,,#REF!)))</f>
        <v/>
      </c>
      <c r="AM1213" s="161">
        <f>+IF(ISERROR(PV(#REF!,#REF!,,#REF!)),0,(PV(#REF!,#REF!,,#REF!)))</f>
        <v/>
      </c>
    </row>
    <row r="1214">
      <c r="AL1214" s="161">
        <f>+IF(ISERROR(PV(#REF!,#REF!,,#REF!)),0,(PV(#REF!,#REF!,,#REF!)))</f>
        <v/>
      </c>
      <c r="AM1214" s="161">
        <f>+IF(ISERROR(PV(#REF!,#REF!,,#REF!)),0,(PV(#REF!,#REF!,,#REF!)))</f>
        <v/>
      </c>
    </row>
    <row r="1215">
      <c r="AL1215" s="161">
        <f>+IF(ISERROR(PV(#REF!,#REF!,,#REF!)),0,(PV(#REF!,#REF!,,#REF!)))</f>
        <v/>
      </c>
      <c r="AM1215" s="161">
        <f>+IF(ISERROR(PV(#REF!,#REF!,,#REF!)),0,(PV(#REF!,#REF!,,#REF!)))</f>
        <v/>
      </c>
    </row>
    <row r="1216">
      <c r="AL1216" s="161">
        <f>+IF(ISERROR(PV(#REF!,#REF!,,#REF!)),0,(PV(#REF!,#REF!,,#REF!)))</f>
        <v/>
      </c>
      <c r="AM1216" s="161">
        <f>+IF(ISERROR(PV(#REF!,#REF!,,#REF!)),0,(PV(#REF!,#REF!,,#REF!)))</f>
        <v/>
      </c>
    </row>
    <row r="1217">
      <c r="AL1217" s="161">
        <f>+IF(ISERROR(PV(#REF!,#REF!,,#REF!)),0,(PV(#REF!,#REF!,,#REF!)))</f>
        <v/>
      </c>
      <c r="AM1217" s="161">
        <f>+IF(ISERROR(PV(#REF!,#REF!,,#REF!)),0,(PV(#REF!,#REF!,,#REF!)))</f>
        <v/>
      </c>
    </row>
    <row r="1218">
      <c r="AL1218" s="161">
        <f>+IF(ISERROR(PV(#REF!,#REF!,,#REF!)),0,(PV(#REF!,#REF!,,#REF!)))</f>
        <v/>
      </c>
      <c r="AM1218" s="161">
        <f>+IF(ISERROR(PV(#REF!,#REF!,,#REF!)),0,(PV(#REF!,#REF!,,#REF!)))</f>
        <v/>
      </c>
    </row>
    <row r="1219">
      <c r="AL1219" s="161">
        <f>+IF(ISERROR(PV(#REF!,#REF!,,#REF!)),0,(PV(#REF!,#REF!,,#REF!)))</f>
        <v/>
      </c>
      <c r="AM1219" s="161">
        <f>+IF(ISERROR(PV(#REF!,#REF!,,#REF!)),0,(PV(#REF!,#REF!,,#REF!)))</f>
        <v/>
      </c>
    </row>
    <row r="1220">
      <c r="AL1220" s="161">
        <f>+IF(ISERROR(PV(#REF!,#REF!,,#REF!)),0,(PV(#REF!,#REF!,,#REF!)))</f>
        <v/>
      </c>
      <c r="AM1220" s="161">
        <f>+IF(ISERROR(PV(#REF!,#REF!,,#REF!)),0,(PV(#REF!,#REF!,,#REF!)))</f>
        <v/>
      </c>
    </row>
    <row r="1221">
      <c r="AL1221" s="161">
        <f>+IF(ISERROR(PV(#REF!,#REF!,,#REF!)),0,(PV(#REF!,#REF!,,#REF!)))</f>
        <v/>
      </c>
      <c r="AM1221" s="161">
        <f>+IF(ISERROR(PV(#REF!,#REF!,,#REF!)),0,(PV(#REF!,#REF!,,#REF!)))</f>
        <v/>
      </c>
    </row>
    <row r="1222">
      <c r="AL1222" s="161">
        <f>+IF(ISERROR(PV(#REF!,#REF!,,#REF!)),0,(PV(#REF!,#REF!,,#REF!)))</f>
        <v/>
      </c>
      <c r="AM1222" s="161">
        <f>+IF(ISERROR(PV(#REF!,#REF!,,#REF!)),0,(PV(#REF!,#REF!,,#REF!)))</f>
        <v/>
      </c>
    </row>
    <row r="1223">
      <c r="AL1223" s="161">
        <f>+IF(ISERROR(PV(#REF!,#REF!,,#REF!)),0,(PV(#REF!,#REF!,,#REF!)))</f>
        <v/>
      </c>
      <c r="AM1223" s="161">
        <f>+IF(ISERROR(PV(#REF!,#REF!,,#REF!)),0,(PV(#REF!,#REF!,,#REF!)))</f>
        <v/>
      </c>
    </row>
    <row r="1224">
      <c r="AL1224" s="161">
        <f>+IF(ISERROR(PV(#REF!,#REF!,,#REF!)),0,(PV(#REF!,#REF!,,#REF!)))</f>
        <v/>
      </c>
      <c r="AM1224" s="161">
        <f>+IF(ISERROR(PV(#REF!,#REF!,,#REF!)),0,(PV(#REF!,#REF!,,#REF!)))</f>
        <v/>
      </c>
    </row>
    <row r="1225">
      <c r="AL1225" s="161">
        <f>+IF(ISERROR(PV(#REF!,#REF!,,#REF!)),0,(PV(#REF!,#REF!,,#REF!)))</f>
        <v/>
      </c>
      <c r="AM1225" s="161">
        <f>+IF(ISERROR(PV(#REF!,#REF!,,#REF!)),0,(PV(#REF!,#REF!,,#REF!)))</f>
        <v/>
      </c>
    </row>
    <row r="1226">
      <c r="AL1226" s="161">
        <f>+IF(ISERROR(PV(#REF!,#REF!,,#REF!)),0,(PV(#REF!,#REF!,,#REF!)))</f>
        <v/>
      </c>
      <c r="AM1226" s="161">
        <f>+IF(ISERROR(PV(#REF!,#REF!,,#REF!)),0,(PV(#REF!,#REF!,,#REF!)))</f>
        <v/>
      </c>
    </row>
    <row r="1227">
      <c r="AL1227" s="161">
        <f>+IF(ISERROR(PV(#REF!,#REF!,,#REF!)),0,(PV(#REF!,#REF!,,#REF!)))</f>
        <v/>
      </c>
      <c r="AM1227" s="161">
        <f>+IF(ISERROR(PV(#REF!,#REF!,,#REF!)),0,(PV(#REF!,#REF!,,#REF!)))</f>
        <v/>
      </c>
    </row>
    <row r="1228">
      <c r="AL1228" s="161">
        <f>+IF(ISERROR(PV(#REF!,#REF!,,#REF!)),0,(PV(#REF!,#REF!,,#REF!)))</f>
        <v/>
      </c>
      <c r="AM1228" s="161">
        <f>+IF(ISERROR(PV(#REF!,#REF!,,#REF!)),0,(PV(#REF!,#REF!,,#REF!)))</f>
        <v/>
      </c>
    </row>
    <row r="1229">
      <c r="AL1229" s="161">
        <f>+IF(ISERROR(PV(#REF!,#REF!,,#REF!)),0,(PV(#REF!,#REF!,,#REF!)))</f>
        <v/>
      </c>
      <c r="AM1229" s="161">
        <f>+IF(ISERROR(PV(#REF!,#REF!,,#REF!)),0,(PV(#REF!,#REF!,,#REF!)))</f>
        <v/>
      </c>
    </row>
    <row r="1230">
      <c r="AL1230" s="161">
        <f>+IF(ISERROR(PV(#REF!,#REF!,,#REF!)),0,(PV(#REF!,#REF!,,#REF!)))</f>
        <v/>
      </c>
      <c r="AM1230" s="161">
        <f>+IF(ISERROR(PV(#REF!,#REF!,,#REF!)),0,(PV(#REF!,#REF!,,#REF!)))</f>
        <v/>
      </c>
    </row>
    <row r="1231">
      <c r="AL1231" s="161">
        <f>+IF(ISERROR(PV(#REF!,#REF!,,#REF!)),0,(PV(#REF!,#REF!,,#REF!)))</f>
        <v/>
      </c>
      <c r="AM1231" s="161">
        <f>+IF(ISERROR(PV(#REF!,#REF!,,#REF!)),0,(PV(#REF!,#REF!,,#REF!)))</f>
        <v/>
      </c>
    </row>
    <row r="1232">
      <c r="AL1232" s="161">
        <f>+IF(ISERROR(PV(#REF!,#REF!,,#REF!)),0,(PV(#REF!,#REF!,,#REF!)))</f>
        <v/>
      </c>
      <c r="AM1232" s="161">
        <f>+IF(ISERROR(PV(#REF!,#REF!,,#REF!)),0,(PV(#REF!,#REF!,,#REF!)))</f>
        <v/>
      </c>
    </row>
    <row r="1233">
      <c r="AL1233" s="161">
        <f>+IF(ISERROR(PV(#REF!,#REF!,,#REF!)),0,(PV(#REF!,#REF!,,#REF!)))</f>
        <v/>
      </c>
      <c r="AM1233" s="161">
        <f>+IF(ISERROR(PV(#REF!,#REF!,,#REF!)),0,(PV(#REF!,#REF!,,#REF!)))</f>
        <v/>
      </c>
    </row>
    <row r="1234">
      <c r="AL1234" s="161">
        <f>+IF(ISERROR(PV(#REF!,#REF!,,#REF!)),0,(PV(#REF!,#REF!,,#REF!)))</f>
        <v/>
      </c>
      <c r="AM1234" s="161">
        <f>+IF(ISERROR(PV(#REF!,#REF!,,#REF!)),0,(PV(#REF!,#REF!,,#REF!)))</f>
        <v/>
      </c>
    </row>
    <row r="1235">
      <c r="AL1235" s="161">
        <f>+IF(ISERROR(PV(#REF!,#REF!,,#REF!)),0,(PV(#REF!,#REF!,,#REF!)))</f>
        <v/>
      </c>
      <c r="AM1235" s="161">
        <f>+IF(ISERROR(PV(#REF!,#REF!,,#REF!)),0,(PV(#REF!,#REF!,,#REF!)))</f>
        <v/>
      </c>
    </row>
    <row r="1236">
      <c r="AL1236" s="161">
        <f>+IF(ISERROR(PV(#REF!,#REF!,,#REF!)),0,(PV(#REF!,#REF!,,#REF!)))</f>
        <v/>
      </c>
      <c r="AM1236" s="161">
        <f>+IF(ISERROR(PV(#REF!,#REF!,,#REF!)),0,(PV(#REF!,#REF!,,#REF!)))</f>
        <v/>
      </c>
    </row>
    <row r="1237">
      <c r="AL1237" s="161">
        <f>+IF(ISERROR(PV(#REF!,#REF!,,#REF!)),0,(PV(#REF!,#REF!,,#REF!)))</f>
        <v/>
      </c>
      <c r="AM1237" s="161">
        <f>+IF(ISERROR(PV(#REF!,#REF!,,#REF!)),0,(PV(#REF!,#REF!,,#REF!)))</f>
        <v/>
      </c>
    </row>
    <row r="1238">
      <c r="AL1238" s="161">
        <f>+IF(ISERROR(PV(#REF!,#REF!,,#REF!)),0,(PV(#REF!,#REF!,,#REF!)))</f>
        <v/>
      </c>
      <c r="AM1238" s="161">
        <f>+IF(ISERROR(PV(#REF!,#REF!,,#REF!)),0,(PV(#REF!,#REF!,,#REF!)))</f>
        <v/>
      </c>
    </row>
    <row r="1239">
      <c r="AL1239" s="161">
        <f>+IF(ISERROR(PV(#REF!,#REF!,,#REF!)),0,(PV(#REF!,#REF!,,#REF!)))</f>
        <v/>
      </c>
      <c r="AM1239" s="161">
        <f>+IF(ISERROR(PV(#REF!,#REF!,,#REF!)),0,(PV(#REF!,#REF!,,#REF!)))</f>
        <v/>
      </c>
    </row>
    <row r="1240">
      <c r="AL1240" s="161">
        <f>+IF(ISERROR(PV(#REF!,#REF!,,#REF!)),0,(PV(#REF!,#REF!,,#REF!)))</f>
        <v/>
      </c>
      <c r="AM1240" s="161">
        <f>+IF(ISERROR(PV(#REF!,#REF!,,#REF!)),0,(PV(#REF!,#REF!,,#REF!)))</f>
        <v/>
      </c>
    </row>
    <row r="1241">
      <c r="AL1241" s="161">
        <f>+IF(ISERROR(PV(#REF!,#REF!,,#REF!)),0,(PV(#REF!,#REF!,,#REF!)))</f>
        <v/>
      </c>
      <c r="AM1241" s="161">
        <f>+IF(ISERROR(PV(#REF!,#REF!,,#REF!)),0,(PV(#REF!,#REF!,,#REF!)))</f>
        <v/>
      </c>
    </row>
    <row r="1242">
      <c r="AL1242" s="161">
        <f>+IF(ISERROR(PV(#REF!,#REF!,,#REF!)),0,(PV(#REF!,#REF!,,#REF!)))</f>
        <v/>
      </c>
      <c r="AM1242" s="161">
        <f>+IF(ISERROR(PV(#REF!,#REF!,,#REF!)),0,(PV(#REF!,#REF!,,#REF!)))</f>
        <v/>
      </c>
    </row>
    <row r="1243">
      <c r="AL1243" s="161">
        <f>+IF(ISERROR(PV(#REF!,#REF!,,#REF!)),0,(PV(#REF!,#REF!,,#REF!)))</f>
        <v/>
      </c>
      <c r="AM1243" s="161">
        <f>+IF(ISERROR(PV(#REF!,#REF!,,#REF!)),0,(PV(#REF!,#REF!,,#REF!)))</f>
        <v/>
      </c>
    </row>
    <row r="1244">
      <c r="AL1244" s="161">
        <f>+IF(ISERROR(PV(#REF!,#REF!,,#REF!)),0,(PV(#REF!,#REF!,,#REF!)))</f>
        <v/>
      </c>
      <c r="AM1244" s="161">
        <f>+IF(ISERROR(PV(#REF!,#REF!,,#REF!)),0,(PV(#REF!,#REF!,,#REF!)))</f>
        <v/>
      </c>
    </row>
    <row r="1245">
      <c r="AL1245" s="161">
        <f>+IF(ISERROR(PV(#REF!,#REF!,,#REF!)),0,(PV(#REF!,#REF!,,#REF!)))</f>
        <v/>
      </c>
      <c r="AM1245" s="161">
        <f>+IF(ISERROR(PV(#REF!,#REF!,,#REF!)),0,(PV(#REF!,#REF!,,#REF!)))</f>
        <v/>
      </c>
    </row>
    <row r="1246">
      <c r="AL1246" s="161">
        <f>+IF(ISERROR(PV(#REF!,#REF!,,#REF!)),0,(PV(#REF!,#REF!,,#REF!)))</f>
        <v/>
      </c>
      <c r="AM1246" s="161">
        <f>+IF(ISERROR(PV(#REF!,#REF!,,#REF!)),0,(PV(#REF!,#REF!,,#REF!)))</f>
        <v/>
      </c>
    </row>
    <row r="1247">
      <c r="AL1247" s="161">
        <f>+IF(ISERROR(PV(#REF!,#REF!,,#REF!)),0,(PV(#REF!,#REF!,,#REF!)))</f>
        <v/>
      </c>
      <c r="AM1247" s="161">
        <f>+IF(ISERROR(PV(#REF!,#REF!,,#REF!)),0,(PV(#REF!,#REF!,,#REF!)))</f>
        <v/>
      </c>
    </row>
    <row r="1248">
      <c r="AL1248" s="161">
        <f>+IF(ISERROR(PV(#REF!,#REF!,,#REF!)),0,(PV(#REF!,#REF!,,#REF!)))</f>
        <v/>
      </c>
      <c r="AM1248" s="161">
        <f>+IF(ISERROR(PV(#REF!,#REF!,,#REF!)),0,(PV(#REF!,#REF!,,#REF!)))</f>
        <v/>
      </c>
    </row>
    <row r="1249">
      <c r="AL1249" s="161">
        <f>+IF(ISERROR(PV(#REF!,#REF!,,#REF!)),0,(PV(#REF!,#REF!,,#REF!)))</f>
        <v/>
      </c>
      <c r="AM1249" s="161">
        <f>+IF(ISERROR(PV(#REF!,#REF!,,#REF!)),0,(PV(#REF!,#REF!,,#REF!)))</f>
        <v/>
      </c>
    </row>
    <row r="1250">
      <c r="AL1250" s="161">
        <f>+IF(ISERROR(PV(#REF!,#REF!,,#REF!)),0,(PV(#REF!,#REF!,,#REF!)))</f>
        <v/>
      </c>
      <c r="AM1250" s="161">
        <f>+IF(ISERROR(PV(#REF!,#REF!,,#REF!)),0,(PV(#REF!,#REF!,,#REF!)))</f>
        <v/>
      </c>
    </row>
    <row r="1251">
      <c r="AL1251" s="161">
        <f>+IF(ISERROR(PV(#REF!,#REF!,,#REF!)),0,(PV(#REF!,#REF!,,#REF!)))</f>
        <v/>
      </c>
      <c r="AM1251" s="161">
        <f>+IF(ISERROR(PV(#REF!,#REF!,,#REF!)),0,(PV(#REF!,#REF!,,#REF!)))</f>
        <v/>
      </c>
    </row>
    <row r="1252">
      <c r="AL1252" s="161">
        <f>+IF(ISERROR(PV(#REF!,#REF!,,#REF!)),0,(PV(#REF!,#REF!,,#REF!)))</f>
        <v/>
      </c>
      <c r="AM1252" s="161">
        <f>+IF(ISERROR(PV(#REF!,#REF!,,#REF!)),0,(PV(#REF!,#REF!,,#REF!)))</f>
        <v/>
      </c>
    </row>
    <row r="1253">
      <c r="AL1253" s="161">
        <f>+IF(ISERROR(PV(#REF!,#REF!,,#REF!)),0,(PV(#REF!,#REF!,,#REF!)))</f>
        <v/>
      </c>
      <c r="AM1253" s="161">
        <f>+IF(ISERROR(PV(#REF!,#REF!,,#REF!)),0,(PV(#REF!,#REF!,,#REF!)))</f>
        <v/>
      </c>
    </row>
    <row r="1254">
      <c r="AL1254" s="161">
        <f>+IF(ISERROR(PV(#REF!,#REF!,,#REF!)),0,(PV(#REF!,#REF!,,#REF!)))</f>
        <v/>
      </c>
      <c r="AM1254" s="161">
        <f>+IF(ISERROR(PV(#REF!,#REF!,,#REF!)),0,(PV(#REF!,#REF!,,#REF!)))</f>
        <v/>
      </c>
    </row>
    <row r="1255">
      <c r="AL1255" s="161">
        <f>+IF(ISERROR(PV(#REF!,#REF!,,#REF!)),0,(PV(#REF!,#REF!,,#REF!)))</f>
        <v/>
      </c>
      <c r="AM1255" s="161">
        <f>+IF(ISERROR(PV(#REF!,#REF!,,#REF!)),0,(PV(#REF!,#REF!,,#REF!)))</f>
        <v/>
      </c>
    </row>
    <row r="1256">
      <c r="AL1256" s="161">
        <f>+IF(ISERROR(PV(#REF!,#REF!,,#REF!)),0,(PV(#REF!,#REF!,,#REF!)))</f>
        <v/>
      </c>
      <c r="AM1256" s="161">
        <f>+IF(ISERROR(PV(#REF!,#REF!,,#REF!)),0,(PV(#REF!,#REF!,,#REF!)))</f>
        <v/>
      </c>
    </row>
    <row r="1257">
      <c r="AL1257" s="161">
        <f>+IF(ISERROR(PV(#REF!,#REF!,,#REF!)),0,(PV(#REF!,#REF!,,#REF!)))</f>
        <v/>
      </c>
      <c r="AM1257" s="161">
        <f>+IF(ISERROR(PV(#REF!,#REF!,,#REF!)),0,(PV(#REF!,#REF!,,#REF!)))</f>
        <v/>
      </c>
    </row>
    <row r="1258">
      <c r="AL1258" s="161">
        <f>+IF(ISERROR(PV(#REF!,#REF!,,#REF!)),0,(PV(#REF!,#REF!,,#REF!)))</f>
        <v/>
      </c>
      <c r="AM1258" s="161">
        <f>+IF(ISERROR(PV(#REF!,#REF!,,#REF!)),0,(PV(#REF!,#REF!,,#REF!)))</f>
        <v/>
      </c>
    </row>
    <row r="1259">
      <c r="AL1259" s="161">
        <f>+IF(ISERROR(PV(#REF!,#REF!,,#REF!)),0,(PV(#REF!,#REF!,,#REF!)))</f>
        <v/>
      </c>
      <c r="AM1259" s="161">
        <f>+IF(ISERROR(PV(#REF!,#REF!,,#REF!)),0,(PV(#REF!,#REF!,,#REF!)))</f>
        <v/>
      </c>
    </row>
    <row r="1260">
      <c r="AL1260" s="161">
        <f>+IF(ISERROR(PV(#REF!,#REF!,,#REF!)),0,(PV(#REF!,#REF!,,#REF!)))</f>
        <v/>
      </c>
      <c r="AM1260" s="161">
        <f>+IF(ISERROR(PV(#REF!,#REF!,,#REF!)),0,(PV(#REF!,#REF!,,#REF!)))</f>
        <v/>
      </c>
    </row>
    <row r="1261">
      <c r="AL1261" s="161">
        <f>+IF(ISERROR(PV(#REF!,#REF!,,#REF!)),0,(PV(#REF!,#REF!,,#REF!)))</f>
        <v/>
      </c>
      <c r="AM1261" s="161">
        <f>+IF(ISERROR(PV(#REF!,#REF!,,#REF!)),0,(PV(#REF!,#REF!,,#REF!)))</f>
        <v/>
      </c>
    </row>
    <row r="1262">
      <c r="AL1262" s="161">
        <f>+IF(ISERROR(PV(#REF!,#REF!,,#REF!)),0,(PV(#REF!,#REF!,,#REF!)))</f>
        <v/>
      </c>
      <c r="AM1262" s="161">
        <f>+IF(ISERROR(PV(#REF!,#REF!,,#REF!)),0,(PV(#REF!,#REF!,,#REF!)))</f>
        <v/>
      </c>
    </row>
    <row r="1263">
      <c r="AL1263" s="161">
        <f>+IF(ISERROR(PV(#REF!,#REF!,,#REF!)),0,(PV(#REF!,#REF!,,#REF!)))</f>
        <v/>
      </c>
      <c r="AM1263" s="161">
        <f>+IF(ISERROR(PV(#REF!,#REF!,,#REF!)),0,(PV(#REF!,#REF!,,#REF!)))</f>
        <v/>
      </c>
    </row>
    <row r="1264">
      <c r="AL1264" s="161">
        <f>+IF(ISERROR(PV(#REF!,#REF!,,#REF!)),0,(PV(#REF!,#REF!,,#REF!)))</f>
        <v/>
      </c>
      <c r="AM1264" s="161">
        <f>+IF(ISERROR(PV(#REF!,#REF!,,#REF!)),0,(PV(#REF!,#REF!,,#REF!)))</f>
        <v/>
      </c>
    </row>
    <row r="1265">
      <c r="AL1265" s="161">
        <f>+IF(ISERROR(PV(#REF!,#REF!,,#REF!)),0,(PV(#REF!,#REF!,,#REF!)))</f>
        <v/>
      </c>
      <c r="AM1265" s="161">
        <f>+IF(ISERROR(PV(#REF!,#REF!,,#REF!)),0,(PV(#REF!,#REF!,,#REF!)))</f>
        <v/>
      </c>
    </row>
    <row r="1266">
      <c r="AL1266" s="161">
        <f>+IF(ISERROR(PV(#REF!,#REF!,,#REF!)),0,(PV(#REF!,#REF!,,#REF!)))</f>
        <v/>
      </c>
      <c r="AM1266" s="161">
        <f>+IF(ISERROR(PV(#REF!,#REF!,,#REF!)),0,(PV(#REF!,#REF!,,#REF!)))</f>
        <v/>
      </c>
    </row>
    <row r="1267">
      <c r="AL1267" s="161">
        <f>+IF(ISERROR(PV(#REF!,#REF!,,#REF!)),0,(PV(#REF!,#REF!,,#REF!)))</f>
        <v/>
      </c>
      <c r="AM1267" s="161">
        <f>+IF(ISERROR(PV(#REF!,#REF!,,#REF!)),0,(PV(#REF!,#REF!,,#REF!)))</f>
        <v/>
      </c>
    </row>
    <row r="1268">
      <c r="AL1268" s="161">
        <f>+IF(ISERROR(PV(#REF!,#REF!,,#REF!)),0,(PV(#REF!,#REF!,,#REF!)))</f>
        <v/>
      </c>
      <c r="AM1268" s="161">
        <f>+IF(ISERROR(PV(#REF!,#REF!,,#REF!)),0,(PV(#REF!,#REF!,,#REF!)))</f>
        <v/>
      </c>
    </row>
    <row r="1269">
      <c r="AL1269" s="161">
        <f>+IF(ISERROR(PV(#REF!,#REF!,,#REF!)),0,(PV(#REF!,#REF!,,#REF!)))</f>
        <v/>
      </c>
      <c r="AM1269" s="161">
        <f>+IF(ISERROR(PV(#REF!,#REF!,,#REF!)),0,(PV(#REF!,#REF!,,#REF!)))</f>
        <v/>
      </c>
    </row>
    <row r="1270">
      <c r="AL1270" s="161">
        <f>+IF(ISERROR(PV(#REF!,#REF!,,#REF!)),0,(PV(#REF!,#REF!,,#REF!)))</f>
        <v/>
      </c>
      <c r="AM1270" s="161">
        <f>+IF(ISERROR(PV(#REF!,#REF!,,#REF!)),0,(PV(#REF!,#REF!,,#REF!)))</f>
        <v/>
      </c>
    </row>
    <row r="1271">
      <c r="AL1271" s="161">
        <f>+IF(ISERROR(PV(#REF!,#REF!,,#REF!)),0,(PV(#REF!,#REF!,,#REF!)))</f>
        <v/>
      </c>
      <c r="AM1271" s="161">
        <f>+IF(ISERROR(PV(#REF!,#REF!,,#REF!)),0,(PV(#REF!,#REF!,,#REF!)))</f>
        <v/>
      </c>
    </row>
    <row r="1272">
      <c r="AL1272" s="161">
        <f>+IF(ISERROR(PV(#REF!,#REF!,,#REF!)),0,(PV(#REF!,#REF!,,#REF!)))</f>
        <v/>
      </c>
      <c r="AM1272" s="161">
        <f>+IF(ISERROR(PV(#REF!,#REF!,,#REF!)),0,(PV(#REF!,#REF!,,#REF!)))</f>
        <v/>
      </c>
    </row>
    <row r="1273">
      <c r="AL1273" s="161">
        <f>+IF(ISERROR(PV(#REF!,#REF!,,#REF!)),0,(PV(#REF!,#REF!,,#REF!)))</f>
        <v/>
      </c>
      <c r="AM1273" s="161">
        <f>+IF(ISERROR(PV(#REF!,#REF!,,#REF!)),0,(PV(#REF!,#REF!,,#REF!)))</f>
        <v/>
      </c>
    </row>
    <row r="1274">
      <c r="AL1274" s="161">
        <f>+IF(ISERROR(PV(#REF!,#REF!,,#REF!)),0,(PV(#REF!,#REF!,,#REF!)))</f>
        <v/>
      </c>
      <c r="AM1274" s="161">
        <f>+IF(ISERROR(PV(#REF!,#REF!,,#REF!)),0,(PV(#REF!,#REF!,,#REF!)))</f>
        <v/>
      </c>
    </row>
    <row r="1275">
      <c r="AL1275" s="161">
        <f>+IF(ISERROR(PV(#REF!,#REF!,,#REF!)),0,(PV(#REF!,#REF!,,#REF!)))</f>
        <v/>
      </c>
      <c r="AM1275" s="161">
        <f>+IF(ISERROR(PV(#REF!,#REF!,,#REF!)),0,(PV(#REF!,#REF!,,#REF!)))</f>
        <v/>
      </c>
    </row>
    <row r="1276">
      <c r="AL1276" s="161">
        <f>+IF(ISERROR(PV(#REF!,#REF!,,#REF!)),0,(PV(#REF!,#REF!,,#REF!)))</f>
        <v/>
      </c>
      <c r="AM1276" s="161">
        <f>+IF(ISERROR(PV(#REF!,#REF!,,#REF!)),0,(PV(#REF!,#REF!,,#REF!)))</f>
        <v/>
      </c>
    </row>
    <row r="1277">
      <c r="AL1277" s="161">
        <f>+IF(ISERROR(PV(#REF!,#REF!,,#REF!)),0,(PV(#REF!,#REF!,,#REF!)))</f>
        <v/>
      </c>
      <c r="AM1277" s="161">
        <f>+IF(ISERROR(PV(#REF!,#REF!,,#REF!)),0,(PV(#REF!,#REF!,,#REF!)))</f>
        <v/>
      </c>
    </row>
    <row r="1278">
      <c r="AL1278" s="161">
        <f>+IF(ISERROR(PV(#REF!,#REF!,,#REF!)),0,(PV(#REF!,#REF!,,#REF!)))</f>
        <v/>
      </c>
      <c r="AM1278" s="161">
        <f>+IF(ISERROR(PV(#REF!,#REF!,,#REF!)),0,(PV(#REF!,#REF!,,#REF!)))</f>
        <v/>
      </c>
    </row>
    <row r="1279">
      <c r="AL1279" s="161">
        <f>+IF(ISERROR(PV(#REF!,#REF!,,#REF!)),0,(PV(#REF!,#REF!,,#REF!)))</f>
        <v/>
      </c>
      <c r="AM1279" s="161">
        <f>+IF(ISERROR(PV(#REF!,#REF!,,#REF!)),0,(PV(#REF!,#REF!,,#REF!)))</f>
        <v/>
      </c>
    </row>
    <row r="1280">
      <c r="AL1280" s="161">
        <f>+IF(ISERROR(PV(#REF!,#REF!,,#REF!)),0,(PV(#REF!,#REF!,,#REF!)))</f>
        <v/>
      </c>
      <c r="AM1280" s="161">
        <f>+IF(ISERROR(PV(#REF!,#REF!,,#REF!)),0,(PV(#REF!,#REF!,,#REF!)))</f>
        <v/>
      </c>
    </row>
    <row r="1281">
      <c r="AL1281" s="161">
        <f>+IF(ISERROR(PV(#REF!,#REF!,,#REF!)),0,(PV(#REF!,#REF!,,#REF!)))</f>
        <v/>
      </c>
      <c r="AM1281" s="161">
        <f>+IF(ISERROR(PV(#REF!,#REF!,,#REF!)),0,(PV(#REF!,#REF!,,#REF!)))</f>
        <v/>
      </c>
    </row>
    <row r="1282">
      <c r="AL1282" s="161">
        <f>+IF(ISERROR(PV(#REF!,#REF!,,#REF!)),0,(PV(#REF!,#REF!,,#REF!)))</f>
        <v/>
      </c>
      <c r="AM1282" s="161">
        <f>+IF(ISERROR(PV(#REF!,#REF!,,#REF!)),0,(PV(#REF!,#REF!,,#REF!)))</f>
        <v/>
      </c>
    </row>
    <row r="1283">
      <c r="AL1283" s="161">
        <f>+IF(ISERROR(PV(#REF!,#REF!,,#REF!)),0,(PV(#REF!,#REF!,,#REF!)))</f>
        <v/>
      </c>
      <c r="AM1283" s="161">
        <f>+IF(ISERROR(PV(#REF!,#REF!,,#REF!)),0,(PV(#REF!,#REF!,,#REF!)))</f>
        <v/>
      </c>
    </row>
    <row r="1284">
      <c r="AL1284" s="161">
        <f>+IF(ISERROR(PV(#REF!,#REF!,,#REF!)),0,(PV(#REF!,#REF!,,#REF!)))</f>
        <v/>
      </c>
      <c r="AM1284" s="161">
        <f>+IF(ISERROR(PV(#REF!,#REF!,,#REF!)),0,(PV(#REF!,#REF!,,#REF!)))</f>
        <v/>
      </c>
    </row>
    <row r="1285">
      <c r="AL1285" s="161">
        <f>+IF(ISERROR(PV(#REF!,#REF!,,#REF!)),0,(PV(#REF!,#REF!,,#REF!)))</f>
        <v/>
      </c>
      <c r="AM1285" s="161">
        <f>+IF(ISERROR(PV(#REF!,#REF!,,#REF!)),0,(PV(#REF!,#REF!,,#REF!)))</f>
        <v/>
      </c>
    </row>
    <row r="1286">
      <c r="AL1286" s="161">
        <f>+IF(ISERROR(PV(#REF!,#REF!,,#REF!)),0,(PV(#REF!,#REF!,,#REF!)))</f>
        <v/>
      </c>
      <c r="AM1286" s="161">
        <f>+IF(ISERROR(PV(#REF!,#REF!,,#REF!)),0,(PV(#REF!,#REF!,,#REF!)))</f>
        <v/>
      </c>
    </row>
    <row r="1287">
      <c r="AL1287" s="161">
        <f>+IF(ISERROR(PV(#REF!,#REF!,,#REF!)),0,(PV(#REF!,#REF!,,#REF!)))</f>
        <v/>
      </c>
      <c r="AM1287" s="161">
        <f>+IF(ISERROR(PV(#REF!,#REF!,,#REF!)),0,(PV(#REF!,#REF!,,#REF!)))</f>
        <v/>
      </c>
    </row>
    <row r="1288">
      <c r="AL1288" s="161">
        <f>+IF(ISERROR(PV(#REF!,#REF!,,#REF!)),0,(PV(#REF!,#REF!,,#REF!)))</f>
        <v/>
      </c>
      <c r="AM1288" s="161">
        <f>+IF(ISERROR(PV(#REF!,#REF!,,#REF!)),0,(PV(#REF!,#REF!,,#REF!)))</f>
        <v/>
      </c>
    </row>
    <row r="1289">
      <c r="AL1289" s="161">
        <f>+IF(ISERROR(PV(#REF!,#REF!,,#REF!)),0,(PV(#REF!,#REF!,,#REF!)))</f>
        <v/>
      </c>
      <c r="AM1289" s="161">
        <f>+IF(ISERROR(PV(#REF!,#REF!,,#REF!)),0,(PV(#REF!,#REF!,,#REF!)))</f>
        <v/>
      </c>
    </row>
    <row r="1290">
      <c r="AL1290" s="161">
        <f>+IF(ISERROR(PV(#REF!,#REF!,,#REF!)),0,(PV(#REF!,#REF!,,#REF!)))</f>
        <v/>
      </c>
      <c r="AM1290" s="161">
        <f>+IF(ISERROR(PV(#REF!,#REF!,,#REF!)),0,(PV(#REF!,#REF!,,#REF!)))</f>
        <v/>
      </c>
    </row>
    <row r="1291">
      <c r="AL1291" s="161">
        <f>+IF(ISERROR(PV(#REF!,#REF!,,#REF!)),0,(PV(#REF!,#REF!,,#REF!)))</f>
        <v/>
      </c>
      <c r="AM1291" s="161">
        <f>+IF(ISERROR(PV(#REF!,#REF!,,#REF!)),0,(PV(#REF!,#REF!,,#REF!)))</f>
        <v/>
      </c>
    </row>
    <row r="1292">
      <c r="AL1292" s="161">
        <f>+IF(ISERROR(PV(#REF!,#REF!,,#REF!)),0,(PV(#REF!,#REF!,,#REF!)))</f>
        <v/>
      </c>
      <c r="AM1292" s="161">
        <f>+IF(ISERROR(PV(#REF!,#REF!,,#REF!)),0,(PV(#REF!,#REF!,,#REF!)))</f>
        <v/>
      </c>
    </row>
    <row r="1293">
      <c r="AL1293" s="161">
        <f>+IF(ISERROR(PV(#REF!,#REF!,,#REF!)),0,(PV(#REF!,#REF!,,#REF!)))</f>
        <v/>
      </c>
      <c r="AM1293" s="161">
        <f>+IF(ISERROR(PV(#REF!,#REF!,,#REF!)),0,(PV(#REF!,#REF!,,#REF!)))</f>
        <v/>
      </c>
    </row>
    <row r="1294">
      <c r="AL1294" s="161">
        <f>+IF(ISERROR(PV(#REF!,#REF!,,#REF!)),0,(PV(#REF!,#REF!,,#REF!)))</f>
        <v/>
      </c>
      <c r="AM1294" s="161">
        <f>+IF(ISERROR(PV(#REF!,#REF!,,#REF!)),0,(PV(#REF!,#REF!,,#REF!)))</f>
        <v/>
      </c>
    </row>
    <row r="1295">
      <c r="AL1295" s="161">
        <f>+IF(ISERROR(PV(#REF!,#REF!,,#REF!)),0,(PV(#REF!,#REF!,,#REF!)))</f>
        <v/>
      </c>
      <c r="AM1295" s="161">
        <f>+IF(ISERROR(PV(#REF!,#REF!,,#REF!)),0,(PV(#REF!,#REF!,,#REF!)))</f>
        <v/>
      </c>
    </row>
    <row r="1296">
      <c r="AL1296" s="161">
        <f>+IF(ISERROR(PV(#REF!,#REF!,,#REF!)),0,(PV(#REF!,#REF!,,#REF!)))</f>
        <v/>
      </c>
      <c r="AM1296" s="161">
        <f>+IF(ISERROR(PV(#REF!,#REF!,,#REF!)),0,(PV(#REF!,#REF!,,#REF!)))</f>
        <v/>
      </c>
    </row>
    <row r="1297">
      <c r="AL1297" s="161">
        <f>+IF(ISERROR(PV(#REF!,#REF!,,#REF!)),0,(PV(#REF!,#REF!,,#REF!)))</f>
        <v/>
      </c>
      <c r="AM1297" s="161">
        <f>+IF(ISERROR(PV(#REF!,#REF!,,#REF!)),0,(PV(#REF!,#REF!,,#REF!)))</f>
        <v/>
      </c>
    </row>
    <row r="1298">
      <c r="AL1298" s="161">
        <f>+IF(ISERROR(PV(#REF!,#REF!,,#REF!)),0,(PV(#REF!,#REF!,,#REF!)))</f>
        <v/>
      </c>
      <c r="AM1298" s="161">
        <f>+IF(ISERROR(PV(#REF!,#REF!,,#REF!)),0,(PV(#REF!,#REF!,,#REF!)))</f>
        <v/>
      </c>
    </row>
    <row r="1299">
      <c r="AL1299" s="161">
        <f>+IF(ISERROR(PV(#REF!,#REF!,,#REF!)),0,(PV(#REF!,#REF!,,#REF!)))</f>
        <v/>
      </c>
      <c r="AM1299" s="161">
        <f>+IF(ISERROR(PV(#REF!,#REF!,,#REF!)),0,(PV(#REF!,#REF!,,#REF!)))</f>
        <v/>
      </c>
    </row>
    <row r="1300">
      <c r="AL1300" s="161">
        <f>+IF(ISERROR(PV(#REF!,#REF!,,#REF!)),0,(PV(#REF!,#REF!,,#REF!)))</f>
        <v/>
      </c>
      <c r="AM1300" s="161">
        <f>+IF(ISERROR(PV(#REF!,#REF!,,#REF!)),0,(PV(#REF!,#REF!,,#REF!)))</f>
        <v/>
      </c>
    </row>
    <row r="1301">
      <c r="AL1301" s="161">
        <f>+IF(ISERROR(PV(#REF!,#REF!,,#REF!)),0,(PV(#REF!,#REF!,,#REF!)))</f>
        <v/>
      </c>
      <c r="AM1301" s="161">
        <f>+IF(ISERROR(PV(#REF!,#REF!,,#REF!)),0,(PV(#REF!,#REF!,,#REF!)))</f>
        <v/>
      </c>
    </row>
    <row r="1302">
      <c r="AL1302" s="161">
        <f>+IF(ISERROR(PV(#REF!,#REF!,,#REF!)),0,(PV(#REF!,#REF!,,#REF!)))</f>
        <v/>
      </c>
      <c r="AM1302" s="161">
        <f>+IF(ISERROR(PV(#REF!,#REF!,,#REF!)),0,(PV(#REF!,#REF!,,#REF!)))</f>
        <v/>
      </c>
    </row>
    <row r="1303">
      <c r="AL1303" s="161">
        <f>+IF(ISERROR(PV(#REF!,#REF!,,#REF!)),0,(PV(#REF!,#REF!,,#REF!)))</f>
        <v/>
      </c>
      <c r="AM1303" s="161">
        <f>+IF(ISERROR(PV(#REF!,#REF!,,#REF!)),0,(PV(#REF!,#REF!,,#REF!)))</f>
        <v/>
      </c>
    </row>
    <row r="1304">
      <c r="AL1304" s="161">
        <f>+IF(ISERROR(PV(#REF!,#REF!,,#REF!)),0,(PV(#REF!,#REF!,,#REF!)))</f>
        <v/>
      </c>
      <c r="AM1304" s="161">
        <f>+IF(ISERROR(PV(#REF!,#REF!,,#REF!)),0,(PV(#REF!,#REF!,,#REF!)))</f>
        <v/>
      </c>
    </row>
    <row r="1305">
      <c r="AL1305" s="161">
        <f>+IF(ISERROR(PV(#REF!,#REF!,,#REF!)),0,(PV(#REF!,#REF!,,#REF!)))</f>
        <v/>
      </c>
      <c r="AM1305" s="161">
        <f>+IF(ISERROR(PV(#REF!,#REF!,,#REF!)),0,(PV(#REF!,#REF!,,#REF!)))</f>
        <v/>
      </c>
    </row>
    <row r="1306">
      <c r="AL1306" s="161">
        <f>+IF(ISERROR(PV(#REF!,#REF!,,#REF!)),0,(PV(#REF!,#REF!,,#REF!)))</f>
        <v/>
      </c>
      <c r="AM1306" s="161">
        <f>+IF(ISERROR(PV(#REF!,#REF!,,#REF!)),0,(PV(#REF!,#REF!,,#REF!)))</f>
        <v/>
      </c>
    </row>
    <row r="1307">
      <c r="AL1307" s="161">
        <f>+IF(ISERROR(PV(#REF!,#REF!,,#REF!)),0,(PV(#REF!,#REF!,,#REF!)))</f>
        <v/>
      </c>
      <c r="AM1307" s="161">
        <f>+IF(ISERROR(PV(#REF!,#REF!,,#REF!)),0,(PV(#REF!,#REF!,,#REF!)))</f>
        <v/>
      </c>
    </row>
    <row r="1308">
      <c r="AL1308" s="161">
        <f>+IF(ISERROR(PV(#REF!,#REF!,,#REF!)),0,(PV(#REF!,#REF!,,#REF!)))</f>
        <v/>
      </c>
      <c r="AM1308" s="161">
        <f>+IF(ISERROR(PV(#REF!,#REF!,,#REF!)),0,(PV(#REF!,#REF!,,#REF!)))</f>
        <v/>
      </c>
    </row>
    <row r="1309">
      <c r="AL1309" s="161">
        <f>+IF(ISERROR(PV(#REF!,#REF!,,#REF!)),0,(PV(#REF!,#REF!,,#REF!)))</f>
        <v/>
      </c>
      <c r="AM1309" s="161">
        <f>+IF(ISERROR(PV(#REF!,#REF!,,#REF!)),0,(PV(#REF!,#REF!,,#REF!)))</f>
        <v/>
      </c>
    </row>
    <row r="1310">
      <c r="AL1310" s="161">
        <f>+IF(ISERROR(PV(#REF!,#REF!,,#REF!)),0,(PV(#REF!,#REF!,,#REF!)))</f>
        <v/>
      </c>
      <c r="AM1310" s="161">
        <f>+IF(ISERROR(PV(#REF!,#REF!,,#REF!)),0,(PV(#REF!,#REF!,,#REF!)))</f>
        <v/>
      </c>
    </row>
    <row r="1311">
      <c r="AL1311" s="161">
        <f>+IF(ISERROR(PV(#REF!,#REF!,,#REF!)),0,(PV(#REF!,#REF!,,#REF!)))</f>
        <v/>
      </c>
      <c r="AM1311" s="161">
        <f>+IF(ISERROR(PV(#REF!,#REF!,,#REF!)),0,(PV(#REF!,#REF!,,#REF!)))</f>
        <v/>
      </c>
    </row>
    <row r="1312">
      <c r="AL1312" s="161">
        <f>+IF(ISERROR(PV(#REF!,#REF!,,#REF!)),0,(PV(#REF!,#REF!,,#REF!)))</f>
        <v/>
      </c>
      <c r="AM1312" s="161">
        <f>+IF(ISERROR(PV(#REF!,#REF!,,#REF!)),0,(PV(#REF!,#REF!,,#REF!)))</f>
        <v/>
      </c>
    </row>
    <row r="1313">
      <c r="AL1313" s="161">
        <f>+IF(ISERROR(PV(#REF!,#REF!,,#REF!)),0,(PV(#REF!,#REF!,,#REF!)))</f>
        <v/>
      </c>
      <c r="AM1313" s="161">
        <f>+IF(ISERROR(PV(#REF!,#REF!,,#REF!)),0,(PV(#REF!,#REF!,,#REF!)))</f>
        <v/>
      </c>
    </row>
    <row r="1314">
      <c r="AL1314" s="161">
        <f>+IF(ISERROR(PV(#REF!,#REF!,,#REF!)),0,(PV(#REF!,#REF!,,#REF!)))</f>
        <v/>
      </c>
      <c r="AM1314" s="161">
        <f>+IF(ISERROR(PV(#REF!,#REF!,,#REF!)),0,(PV(#REF!,#REF!,,#REF!)))</f>
        <v/>
      </c>
    </row>
    <row r="1315">
      <c r="AL1315" s="161">
        <f>+IF(ISERROR(PV(#REF!,#REF!,,#REF!)),0,(PV(#REF!,#REF!,,#REF!)))</f>
        <v/>
      </c>
      <c r="AM1315" s="161">
        <f>+IF(ISERROR(PV(#REF!,#REF!,,#REF!)),0,(PV(#REF!,#REF!,,#REF!)))</f>
        <v/>
      </c>
    </row>
    <row r="1316">
      <c r="AL1316" s="161">
        <f>+IF(ISERROR(PV(#REF!,#REF!,,#REF!)),0,(PV(#REF!,#REF!,,#REF!)))</f>
        <v/>
      </c>
      <c r="AM1316" s="161">
        <f>+IF(ISERROR(PV(#REF!,#REF!,,#REF!)),0,(PV(#REF!,#REF!,,#REF!)))</f>
        <v/>
      </c>
    </row>
    <row r="1317">
      <c r="AL1317" s="161">
        <f>+IF(ISERROR(PV(#REF!,#REF!,,#REF!)),0,(PV(#REF!,#REF!,,#REF!)))</f>
        <v/>
      </c>
      <c r="AM1317" s="161">
        <f>+IF(ISERROR(PV(#REF!,#REF!,,#REF!)),0,(PV(#REF!,#REF!,,#REF!)))</f>
        <v/>
      </c>
    </row>
    <row r="1318">
      <c r="AL1318" s="161">
        <f>+IF(ISERROR(PV(#REF!,#REF!,,#REF!)),0,(PV(#REF!,#REF!,,#REF!)))</f>
        <v/>
      </c>
      <c r="AM1318" s="161">
        <f>+IF(ISERROR(PV(#REF!,#REF!,,#REF!)),0,(PV(#REF!,#REF!,,#REF!)))</f>
        <v/>
      </c>
    </row>
    <row r="1319">
      <c r="AL1319" s="161">
        <f>+IF(ISERROR(PV(#REF!,#REF!,,#REF!)),0,(PV(#REF!,#REF!,,#REF!)))</f>
        <v/>
      </c>
      <c r="AM1319" s="161">
        <f>+IF(ISERROR(PV(#REF!,#REF!,,#REF!)),0,(PV(#REF!,#REF!,,#REF!)))</f>
        <v/>
      </c>
    </row>
    <row r="1320">
      <c r="AL1320" s="161">
        <f>+IF(ISERROR(PV(#REF!,#REF!,,#REF!)),0,(PV(#REF!,#REF!,,#REF!)))</f>
        <v/>
      </c>
      <c r="AM1320" s="161">
        <f>+IF(ISERROR(PV(#REF!,#REF!,,#REF!)),0,(PV(#REF!,#REF!,,#REF!)))</f>
        <v/>
      </c>
    </row>
    <row r="1321">
      <c r="AL1321" s="161">
        <f>+IF(ISERROR(PV(#REF!,#REF!,,#REF!)),0,(PV(#REF!,#REF!,,#REF!)))</f>
        <v/>
      </c>
      <c r="AM1321" s="161">
        <f>+IF(ISERROR(PV(#REF!,#REF!,,#REF!)),0,(PV(#REF!,#REF!,,#REF!)))</f>
        <v/>
      </c>
    </row>
    <row r="1322">
      <c r="AL1322" s="161">
        <f>+IF(ISERROR(PV(#REF!,#REF!,,#REF!)),0,(PV(#REF!,#REF!,,#REF!)))</f>
        <v/>
      </c>
      <c r="AM1322" s="161">
        <f>+IF(ISERROR(PV(#REF!,#REF!,,#REF!)),0,(PV(#REF!,#REF!,,#REF!)))</f>
        <v/>
      </c>
    </row>
    <row r="1323">
      <c r="AL1323" s="161">
        <f>+IF(ISERROR(PV(#REF!,#REF!,,#REF!)),0,(PV(#REF!,#REF!,,#REF!)))</f>
        <v/>
      </c>
      <c r="AM1323" s="161">
        <f>+IF(ISERROR(PV(#REF!,#REF!,,#REF!)),0,(PV(#REF!,#REF!,,#REF!)))</f>
        <v/>
      </c>
    </row>
    <row r="1324">
      <c r="AL1324" s="161">
        <f>+IF(ISERROR(PV(#REF!,#REF!,,#REF!)),0,(PV(#REF!,#REF!,,#REF!)))</f>
        <v/>
      </c>
      <c r="AM1324" s="161">
        <f>+IF(ISERROR(PV(#REF!,#REF!,,#REF!)),0,(PV(#REF!,#REF!,,#REF!)))</f>
        <v/>
      </c>
    </row>
    <row r="1325">
      <c r="AL1325" s="161">
        <f>+IF(ISERROR(PV(#REF!,#REF!,,#REF!)),0,(PV(#REF!,#REF!,,#REF!)))</f>
        <v/>
      </c>
      <c r="AM1325" s="161">
        <f>+IF(ISERROR(PV(#REF!,#REF!,,#REF!)),0,(PV(#REF!,#REF!,,#REF!)))</f>
        <v/>
      </c>
    </row>
    <row r="1326">
      <c r="AL1326" s="161">
        <f>+IF(ISERROR(PV(#REF!,#REF!,,#REF!)),0,(PV(#REF!,#REF!,,#REF!)))</f>
        <v/>
      </c>
      <c r="AM1326" s="161">
        <f>+IF(ISERROR(PV(#REF!,#REF!,,#REF!)),0,(PV(#REF!,#REF!,,#REF!)))</f>
        <v/>
      </c>
    </row>
    <row r="1327">
      <c r="AL1327" s="161">
        <f>+IF(ISERROR(PV(#REF!,#REF!,,#REF!)),0,(PV(#REF!,#REF!,,#REF!)))</f>
        <v/>
      </c>
      <c r="AM1327" s="161">
        <f>+IF(ISERROR(PV(#REF!,#REF!,,#REF!)),0,(PV(#REF!,#REF!,,#REF!)))</f>
        <v/>
      </c>
    </row>
    <row r="1328">
      <c r="AL1328" s="161">
        <f>+IF(ISERROR(PV(#REF!,#REF!,,#REF!)),0,(PV(#REF!,#REF!,,#REF!)))</f>
        <v/>
      </c>
      <c r="AM1328" s="161">
        <f>+IF(ISERROR(PV(#REF!,#REF!,,#REF!)),0,(PV(#REF!,#REF!,,#REF!)))</f>
        <v/>
      </c>
    </row>
    <row r="1329">
      <c r="AL1329" s="161">
        <f>+IF(ISERROR(PV(#REF!,#REF!,,#REF!)),0,(PV(#REF!,#REF!,,#REF!)))</f>
        <v/>
      </c>
      <c r="AM1329" s="161">
        <f>+IF(ISERROR(PV(#REF!,#REF!,,#REF!)),0,(PV(#REF!,#REF!,,#REF!)))</f>
        <v/>
      </c>
    </row>
    <row r="1330">
      <c r="AL1330" s="161">
        <f>+IF(ISERROR(PV(#REF!,#REF!,,#REF!)),0,(PV(#REF!,#REF!,,#REF!)))</f>
        <v/>
      </c>
      <c r="AM1330" s="161">
        <f>+IF(ISERROR(PV(#REF!,#REF!,,#REF!)),0,(PV(#REF!,#REF!,,#REF!)))</f>
        <v/>
      </c>
    </row>
    <row r="1331">
      <c r="AL1331" s="161">
        <f>+IF(ISERROR(PV(#REF!,#REF!,,#REF!)),0,(PV(#REF!,#REF!,,#REF!)))</f>
        <v/>
      </c>
      <c r="AM1331" s="161">
        <f>+IF(ISERROR(PV(#REF!,#REF!,,#REF!)),0,(PV(#REF!,#REF!,,#REF!)))</f>
        <v/>
      </c>
    </row>
    <row r="1332">
      <c r="AL1332" s="161">
        <f>+IF(ISERROR(PV(#REF!,#REF!,,#REF!)),0,(PV(#REF!,#REF!,,#REF!)))</f>
        <v/>
      </c>
      <c r="AM1332" s="161">
        <f>+IF(ISERROR(PV(#REF!,#REF!,,#REF!)),0,(PV(#REF!,#REF!,,#REF!)))</f>
        <v/>
      </c>
    </row>
    <row r="1333">
      <c r="AL1333" s="161">
        <f>+IF(ISERROR(PV(#REF!,#REF!,,#REF!)),0,(PV(#REF!,#REF!,,#REF!)))</f>
        <v/>
      </c>
      <c r="AM1333" s="161">
        <f>+IF(ISERROR(PV(#REF!,#REF!,,#REF!)),0,(PV(#REF!,#REF!,,#REF!)))</f>
        <v/>
      </c>
    </row>
    <row r="1334">
      <c r="AL1334" s="161">
        <f>+IF(ISERROR(PV(#REF!,#REF!,,#REF!)),0,(PV(#REF!,#REF!,,#REF!)))</f>
        <v/>
      </c>
      <c r="AM1334" s="161">
        <f>+IF(ISERROR(PV(#REF!,#REF!,,#REF!)),0,(PV(#REF!,#REF!,,#REF!)))</f>
        <v/>
      </c>
    </row>
    <row r="1335">
      <c r="AL1335" s="161">
        <f>+IF(ISERROR(PV(#REF!,#REF!,,#REF!)),0,(PV(#REF!,#REF!,,#REF!)))</f>
        <v/>
      </c>
      <c r="AM1335" s="161">
        <f>+IF(ISERROR(PV(#REF!,#REF!,,#REF!)),0,(PV(#REF!,#REF!,,#REF!)))</f>
        <v/>
      </c>
    </row>
    <row r="1336">
      <c r="AL1336" s="161">
        <f>+IF(ISERROR(PV(#REF!,#REF!,,#REF!)),0,(PV(#REF!,#REF!,,#REF!)))</f>
        <v/>
      </c>
      <c r="AM1336" s="161">
        <f>+IF(ISERROR(PV(#REF!,#REF!,,#REF!)),0,(PV(#REF!,#REF!,,#REF!)))</f>
        <v/>
      </c>
    </row>
    <row r="1337">
      <c r="AL1337" s="161">
        <f>+IF(ISERROR(PV(#REF!,#REF!,,#REF!)),0,(PV(#REF!,#REF!,,#REF!)))</f>
        <v/>
      </c>
      <c r="AM1337" s="161">
        <f>+IF(ISERROR(PV(#REF!,#REF!,,#REF!)),0,(PV(#REF!,#REF!,,#REF!)))</f>
        <v/>
      </c>
    </row>
    <row r="1338">
      <c r="AL1338" s="161">
        <f>+IF(ISERROR(PV(#REF!,#REF!,,#REF!)),0,(PV(#REF!,#REF!,,#REF!)))</f>
        <v/>
      </c>
      <c r="AM1338" s="161">
        <f>+IF(ISERROR(PV(#REF!,#REF!,,#REF!)),0,(PV(#REF!,#REF!,,#REF!)))</f>
        <v/>
      </c>
    </row>
    <row r="1339">
      <c r="AL1339" s="161">
        <f>+IF(ISERROR(PV(#REF!,#REF!,,#REF!)),0,(PV(#REF!,#REF!,,#REF!)))</f>
        <v/>
      </c>
      <c r="AM1339" s="161">
        <f>+IF(ISERROR(PV(#REF!,#REF!,,#REF!)),0,(PV(#REF!,#REF!,,#REF!)))</f>
        <v/>
      </c>
    </row>
    <row r="1340">
      <c r="AL1340" s="161">
        <f>+IF(ISERROR(PV(#REF!,#REF!,,#REF!)),0,(PV(#REF!,#REF!,,#REF!)))</f>
        <v/>
      </c>
      <c r="AM1340" s="161">
        <f>+IF(ISERROR(PV(#REF!,#REF!,,#REF!)),0,(PV(#REF!,#REF!,,#REF!)))</f>
        <v/>
      </c>
    </row>
    <row r="1341">
      <c r="AL1341" s="161">
        <f>+IF(ISERROR(PV(#REF!,#REF!,,#REF!)),0,(PV(#REF!,#REF!,,#REF!)))</f>
        <v/>
      </c>
      <c r="AM1341" s="161">
        <f>+IF(ISERROR(PV(#REF!,#REF!,,#REF!)),0,(PV(#REF!,#REF!,,#REF!)))</f>
        <v/>
      </c>
    </row>
    <row r="1342">
      <c r="AL1342" s="161">
        <f>+IF(ISERROR(PV(#REF!,#REF!,,#REF!)),0,(PV(#REF!,#REF!,,#REF!)))</f>
        <v/>
      </c>
      <c r="AM1342" s="161">
        <f>+IF(ISERROR(PV(#REF!,#REF!,,#REF!)),0,(PV(#REF!,#REF!,,#REF!)))</f>
        <v/>
      </c>
    </row>
    <row r="1343">
      <c r="AL1343" s="161">
        <f>+IF(ISERROR(PV(#REF!,#REF!,,#REF!)),0,(PV(#REF!,#REF!,,#REF!)))</f>
        <v/>
      </c>
      <c r="AM1343" s="161">
        <f>+IF(ISERROR(PV(#REF!,#REF!,,#REF!)),0,(PV(#REF!,#REF!,,#REF!)))</f>
        <v/>
      </c>
    </row>
    <row r="1344">
      <c r="AL1344" s="161">
        <f>+IF(ISERROR(PV(#REF!,#REF!,,#REF!)),0,(PV(#REF!,#REF!,,#REF!)))</f>
        <v/>
      </c>
      <c r="AM1344" s="161">
        <f>+IF(ISERROR(PV(#REF!,#REF!,,#REF!)),0,(PV(#REF!,#REF!,,#REF!)))</f>
        <v/>
      </c>
    </row>
    <row r="1345">
      <c r="AL1345" s="161">
        <f>+IF(ISERROR(PV(#REF!,#REF!,,#REF!)),0,(PV(#REF!,#REF!,,#REF!)))</f>
        <v/>
      </c>
      <c r="AM1345" s="161">
        <f>+IF(ISERROR(PV(#REF!,#REF!,,#REF!)),0,(PV(#REF!,#REF!,,#REF!)))</f>
        <v/>
      </c>
    </row>
    <row r="1346">
      <c r="AL1346" s="161">
        <f>+IF(ISERROR(PV(#REF!,#REF!,,#REF!)),0,(PV(#REF!,#REF!,,#REF!)))</f>
        <v/>
      </c>
      <c r="AM1346" s="161">
        <f>+IF(ISERROR(PV(#REF!,#REF!,,#REF!)),0,(PV(#REF!,#REF!,,#REF!)))</f>
        <v/>
      </c>
    </row>
    <row r="1347">
      <c r="AL1347" s="161">
        <f>+IF(ISERROR(PV(#REF!,#REF!,,#REF!)),0,(PV(#REF!,#REF!,,#REF!)))</f>
        <v/>
      </c>
      <c r="AM1347" s="161">
        <f>+IF(ISERROR(PV(#REF!,#REF!,,#REF!)),0,(PV(#REF!,#REF!,,#REF!)))</f>
        <v/>
      </c>
    </row>
    <row r="1348">
      <c r="AL1348" s="161">
        <f>+IF(ISERROR(PV(#REF!,#REF!,,#REF!)),0,(PV(#REF!,#REF!,,#REF!)))</f>
        <v/>
      </c>
      <c r="AM1348" s="161">
        <f>+IF(ISERROR(PV(#REF!,#REF!,,#REF!)),0,(PV(#REF!,#REF!,,#REF!)))</f>
        <v/>
      </c>
    </row>
    <row r="1349">
      <c r="AL1349" s="161">
        <f>+IF(ISERROR(PV(#REF!,#REF!,,#REF!)),0,(PV(#REF!,#REF!,,#REF!)))</f>
        <v/>
      </c>
      <c r="AM1349" s="161">
        <f>+IF(ISERROR(PV(#REF!,#REF!,,#REF!)),0,(PV(#REF!,#REF!,,#REF!)))</f>
        <v/>
      </c>
    </row>
    <row r="1350">
      <c r="AL1350" s="161">
        <f>+IF(ISERROR(PV(#REF!,#REF!,,#REF!)),0,(PV(#REF!,#REF!,,#REF!)))</f>
        <v/>
      </c>
      <c r="AM1350" s="161">
        <f>+IF(ISERROR(PV(#REF!,#REF!,,#REF!)),0,(PV(#REF!,#REF!,,#REF!)))</f>
        <v/>
      </c>
    </row>
    <row r="1351">
      <c r="AL1351" s="161">
        <f>+IF(ISERROR(PV(#REF!,#REF!,,#REF!)),0,(PV(#REF!,#REF!,,#REF!)))</f>
        <v/>
      </c>
      <c r="AM1351" s="161">
        <f>+IF(ISERROR(PV(#REF!,#REF!,,#REF!)),0,(PV(#REF!,#REF!,,#REF!)))</f>
        <v/>
      </c>
    </row>
    <row r="1352">
      <c r="AL1352" s="161">
        <f>+IF(ISERROR(PV(#REF!,#REF!,,#REF!)),0,(PV(#REF!,#REF!,,#REF!)))</f>
        <v/>
      </c>
      <c r="AM1352" s="161">
        <f>+IF(ISERROR(PV(#REF!,#REF!,,#REF!)),0,(PV(#REF!,#REF!,,#REF!)))</f>
        <v/>
      </c>
    </row>
    <row r="1353">
      <c r="AL1353" s="161">
        <f>+IF(ISERROR(PV(#REF!,#REF!,,#REF!)),0,(PV(#REF!,#REF!,,#REF!)))</f>
        <v/>
      </c>
      <c r="AM1353" s="161">
        <f>+IF(ISERROR(PV(#REF!,#REF!,,#REF!)),0,(PV(#REF!,#REF!,,#REF!)))</f>
        <v/>
      </c>
    </row>
    <row r="1354">
      <c r="AL1354" s="161">
        <f>+IF(ISERROR(PV(#REF!,#REF!,,#REF!)),0,(PV(#REF!,#REF!,,#REF!)))</f>
        <v/>
      </c>
      <c r="AM1354" s="161">
        <f>+IF(ISERROR(PV(#REF!,#REF!,,#REF!)),0,(PV(#REF!,#REF!,,#REF!)))</f>
        <v/>
      </c>
    </row>
    <row r="1355">
      <c r="AL1355" s="161">
        <f>+IF(ISERROR(PV(#REF!,#REF!,,#REF!)),0,(PV(#REF!,#REF!,,#REF!)))</f>
        <v/>
      </c>
      <c r="AM1355" s="161">
        <f>+IF(ISERROR(PV(#REF!,#REF!,,#REF!)),0,(PV(#REF!,#REF!,,#REF!)))</f>
        <v/>
      </c>
    </row>
    <row r="1356">
      <c r="AL1356" s="161">
        <f>+IF(ISERROR(PV(#REF!,#REF!,,#REF!)),0,(PV(#REF!,#REF!,,#REF!)))</f>
        <v/>
      </c>
      <c r="AM1356" s="161">
        <f>+IF(ISERROR(PV(#REF!,#REF!,,#REF!)),0,(PV(#REF!,#REF!,,#REF!)))</f>
        <v/>
      </c>
    </row>
    <row r="1357">
      <c r="AL1357" s="161">
        <f>+IF(ISERROR(PV(#REF!,#REF!,,#REF!)),0,(PV(#REF!,#REF!,,#REF!)))</f>
        <v/>
      </c>
      <c r="AM1357" s="161">
        <f>+IF(ISERROR(PV(#REF!,#REF!,,#REF!)),0,(PV(#REF!,#REF!,,#REF!)))</f>
        <v/>
      </c>
    </row>
    <row r="1358">
      <c r="AL1358" s="161">
        <f>+IF(ISERROR(PV(#REF!,#REF!,,#REF!)),0,(PV(#REF!,#REF!,,#REF!)))</f>
        <v/>
      </c>
      <c r="AM1358" s="161">
        <f>+IF(ISERROR(PV(#REF!,#REF!,,#REF!)),0,(PV(#REF!,#REF!,,#REF!)))</f>
        <v/>
      </c>
    </row>
    <row r="1359">
      <c r="AL1359" s="161">
        <f>+IF(ISERROR(PV(#REF!,#REF!,,#REF!)),0,(PV(#REF!,#REF!,,#REF!)))</f>
        <v/>
      </c>
      <c r="AM1359" s="161">
        <f>+IF(ISERROR(PV(#REF!,#REF!,,#REF!)),0,(PV(#REF!,#REF!,,#REF!)))</f>
        <v/>
      </c>
    </row>
    <row r="1360">
      <c r="AL1360" s="161">
        <f>+IF(ISERROR(PV(#REF!,#REF!,,#REF!)),0,(PV(#REF!,#REF!,,#REF!)))</f>
        <v/>
      </c>
      <c r="AM1360" s="161">
        <f>+IF(ISERROR(PV(#REF!,#REF!,,#REF!)),0,(PV(#REF!,#REF!,,#REF!)))</f>
        <v/>
      </c>
    </row>
    <row r="1361">
      <c r="AL1361" s="161">
        <f>+IF(ISERROR(PV(#REF!,#REF!,,#REF!)),0,(PV(#REF!,#REF!,,#REF!)))</f>
        <v/>
      </c>
      <c r="AM1361" s="161">
        <f>+IF(ISERROR(PV(#REF!,#REF!,,#REF!)),0,(PV(#REF!,#REF!,,#REF!)))</f>
        <v/>
      </c>
    </row>
    <row r="1362">
      <c r="AL1362" s="161">
        <f>+IF(ISERROR(PV(#REF!,#REF!,,#REF!)),0,(PV(#REF!,#REF!,,#REF!)))</f>
        <v/>
      </c>
      <c r="AM1362" s="161">
        <f>+IF(ISERROR(PV(#REF!,#REF!,,#REF!)),0,(PV(#REF!,#REF!,,#REF!)))</f>
        <v/>
      </c>
    </row>
    <row r="1363">
      <c r="AL1363" s="161">
        <f>+IF(ISERROR(PV(#REF!,#REF!,,#REF!)),0,(PV(#REF!,#REF!,,#REF!)))</f>
        <v/>
      </c>
      <c r="AM1363" s="161">
        <f>+IF(ISERROR(PV(#REF!,#REF!,,#REF!)),0,(PV(#REF!,#REF!,,#REF!)))</f>
        <v/>
      </c>
    </row>
    <row r="1364">
      <c r="AL1364" s="161">
        <f>+IF(ISERROR(PV(#REF!,#REF!,,#REF!)),0,(PV(#REF!,#REF!,,#REF!)))</f>
        <v/>
      </c>
      <c r="AM1364" s="161">
        <f>+IF(ISERROR(PV(#REF!,#REF!,,#REF!)),0,(PV(#REF!,#REF!,,#REF!)))</f>
        <v/>
      </c>
    </row>
    <row r="1365">
      <c r="AL1365" s="161">
        <f>+IF(ISERROR(PV(#REF!,#REF!,,#REF!)),0,(PV(#REF!,#REF!,,#REF!)))</f>
        <v/>
      </c>
      <c r="AM1365" s="161">
        <f>+IF(ISERROR(PV(#REF!,#REF!,,#REF!)),0,(PV(#REF!,#REF!,,#REF!)))</f>
        <v/>
      </c>
    </row>
    <row r="1366">
      <c r="AL1366" s="161">
        <f>+IF(ISERROR(PV(#REF!,#REF!,,#REF!)),0,(PV(#REF!,#REF!,,#REF!)))</f>
        <v/>
      </c>
      <c r="AM1366" s="161">
        <f>+IF(ISERROR(PV(#REF!,#REF!,,#REF!)),0,(PV(#REF!,#REF!,,#REF!)))</f>
        <v/>
      </c>
    </row>
    <row r="1367">
      <c r="AL1367" s="161">
        <f>+IF(ISERROR(PV(#REF!,#REF!,,#REF!)),0,(PV(#REF!,#REF!,,#REF!)))</f>
        <v/>
      </c>
      <c r="AM1367" s="161">
        <f>+IF(ISERROR(PV(#REF!,#REF!,,#REF!)),0,(PV(#REF!,#REF!,,#REF!)))</f>
        <v/>
      </c>
    </row>
    <row r="1368">
      <c r="AL1368" s="161">
        <f>+IF(ISERROR(PV(#REF!,#REF!,,#REF!)),0,(PV(#REF!,#REF!,,#REF!)))</f>
        <v/>
      </c>
      <c r="AM1368" s="161">
        <f>+IF(ISERROR(PV(#REF!,#REF!,,#REF!)),0,(PV(#REF!,#REF!,,#REF!)))</f>
        <v/>
      </c>
    </row>
    <row r="1369">
      <c r="AL1369" s="161">
        <f>+IF(ISERROR(PV(#REF!,#REF!,,#REF!)),0,(PV(#REF!,#REF!,,#REF!)))</f>
        <v/>
      </c>
      <c r="AM1369" s="161">
        <f>+IF(ISERROR(PV(#REF!,#REF!,,#REF!)),0,(PV(#REF!,#REF!,,#REF!)))</f>
        <v/>
      </c>
    </row>
    <row r="1370">
      <c r="AL1370" s="161">
        <f>+IF(ISERROR(PV(#REF!,#REF!,,#REF!)),0,(PV(#REF!,#REF!,,#REF!)))</f>
        <v/>
      </c>
      <c r="AM1370" s="161">
        <f>+IF(ISERROR(PV(#REF!,#REF!,,#REF!)),0,(PV(#REF!,#REF!,,#REF!)))</f>
        <v/>
      </c>
    </row>
    <row r="1371">
      <c r="AL1371" s="161">
        <f>+IF(ISERROR(PV(#REF!,#REF!,,#REF!)),0,(PV(#REF!,#REF!,,#REF!)))</f>
        <v/>
      </c>
      <c r="AM1371" s="161">
        <f>+IF(ISERROR(PV(#REF!,#REF!,,#REF!)),0,(PV(#REF!,#REF!,,#REF!)))</f>
        <v/>
      </c>
    </row>
    <row r="1372">
      <c r="AL1372" s="161">
        <f>+IF(ISERROR(PV(#REF!,#REF!,,#REF!)),0,(PV(#REF!,#REF!,,#REF!)))</f>
        <v/>
      </c>
      <c r="AM1372" s="161">
        <f>+IF(ISERROR(PV(#REF!,#REF!,,#REF!)),0,(PV(#REF!,#REF!,,#REF!)))</f>
        <v/>
      </c>
    </row>
    <row r="1373">
      <c r="AL1373" s="161">
        <f>+IF(ISERROR(PV(#REF!,#REF!,,#REF!)),0,(PV(#REF!,#REF!,,#REF!)))</f>
        <v/>
      </c>
      <c r="AM1373" s="161">
        <f>+IF(ISERROR(PV(#REF!,#REF!,,#REF!)),0,(PV(#REF!,#REF!,,#REF!)))</f>
        <v/>
      </c>
    </row>
    <row r="1374">
      <c r="AL1374" s="161">
        <f>+IF(ISERROR(PV(#REF!,#REF!,,#REF!)),0,(PV(#REF!,#REF!,,#REF!)))</f>
        <v/>
      </c>
      <c r="AM1374" s="161">
        <f>+IF(ISERROR(PV(#REF!,#REF!,,#REF!)),0,(PV(#REF!,#REF!,,#REF!)))</f>
        <v/>
      </c>
    </row>
    <row r="1375">
      <c r="AL1375" s="161">
        <f>+IF(ISERROR(PV(#REF!,#REF!,,#REF!)),0,(PV(#REF!,#REF!,,#REF!)))</f>
        <v/>
      </c>
      <c r="AM1375" s="161">
        <f>+IF(ISERROR(PV(#REF!,#REF!,,#REF!)),0,(PV(#REF!,#REF!,,#REF!)))</f>
        <v/>
      </c>
    </row>
    <row r="1376">
      <c r="AL1376" s="161">
        <f>+IF(ISERROR(PV(#REF!,#REF!,,#REF!)),0,(PV(#REF!,#REF!,,#REF!)))</f>
        <v/>
      </c>
      <c r="AM1376" s="161">
        <f>+IF(ISERROR(PV(#REF!,#REF!,,#REF!)),0,(PV(#REF!,#REF!,,#REF!)))</f>
        <v/>
      </c>
    </row>
    <row r="1377">
      <c r="AL1377" s="161">
        <f>+IF(ISERROR(PV(#REF!,#REF!,,#REF!)),0,(PV(#REF!,#REF!,,#REF!)))</f>
        <v/>
      </c>
      <c r="AM1377" s="161">
        <f>+IF(ISERROR(PV(#REF!,#REF!,,#REF!)),0,(PV(#REF!,#REF!,,#REF!)))</f>
        <v/>
      </c>
    </row>
    <row r="1378">
      <c r="AL1378" s="161">
        <f>+IF(ISERROR(PV(#REF!,#REF!,,#REF!)),0,(PV(#REF!,#REF!,,#REF!)))</f>
        <v/>
      </c>
      <c r="AM1378" s="161">
        <f>+IF(ISERROR(PV(#REF!,#REF!,,#REF!)),0,(PV(#REF!,#REF!,,#REF!)))</f>
        <v/>
      </c>
    </row>
    <row r="1379">
      <c r="AL1379" s="161">
        <f>+IF(ISERROR(PV(#REF!,#REF!,,#REF!)),0,(PV(#REF!,#REF!,,#REF!)))</f>
        <v/>
      </c>
      <c r="AM1379" s="161">
        <f>+IF(ISERROR(PV(#REF!,#REF!,,#REF!)),0,(PV(#REF!,#REF!,,#REF!)))</f>
        <v/>
      </c>
    </row>
    <row r="1380">
      <c r="AL1380" s="161">
        <f>+IF(ISERROR(PV(#REF!,#REF!,,#REF!)),0,(PV(#REF!,#REF!,,#REF!)))</f>
        <v/>
      </c>
      <c r="AM1380" s="161">
        <f>+IF(ISERROR(PV(#REF!,#REF!,,#REF!)),0,(PV(#REF!,#REF!,,#REF!)))</f>
        <v/>
      </c>
    </row>
    <row r="1381">
      <c r="AL1381" s="161">
        <f>+IF(ISERROR(PV(#REF!,#REF!,,#REF!)),0,(PV(#REF!,#REF!,,#REF!)))</f>
        <v/>
      </c>
      <c r="AM1381" s="161">
        <f>+IF(ISERROR(PV(#REF!,#REF!,,#REF!)),0,(PV(#REF!,#REF!,,#REF!)))</f>
        <v/>
      </c>
    </row>
    <row r="1382">
      <c r="AL1382" s="161">
        <f>+IF(ISERROR(PV(#REF!,#REF!,,#REF!)),0,(PV(#REF!,#REF!,,#REF!)))</f>
        <v/>
      </c>
      <c r="AM1382" s="161">
        <f>+IF(ISERROR(PV(#REF!,#REF!,,#REF!)),0,(PV(#REF!,#REF!,,#REF!)))</f>
        <v/>
      </c>
    </row>
    <row r="1383">
      <c r="AL1383" s="161">
        <f>+IF(ISERROR(PV(#REF!,#REF!,,#REF!)),0,(PV(#REF!,#REF!,,#REF!)))</f>
        <v/>
      </c>
      <c r="AM1383" s="161">
        <f>+IF(ISERROR(PV(#REF!,#REF!,,#REF!)),0,(PV(#REF!,#REF!,,#REF!)))</f>
        <v/>
      </c>
    </row>
    <row r="1384">
      <c r="AL1384" s="161">
        <f>+IF(ISERROR(PV(#REF!,#REF!,,#REF!)),0,(PV(#REF!,#REF!,,#REF!)))</f>
        <v/>
      </c>
      <c r="AM1384" s="161">
        <f>+IF(ISERROR(PV(#REF!,#REF!,,#REF!)),0,(PV(#REF!,#REF!,,#REF!)))</f>
        <v/>
      </c>
    </row>
    <row r="1385">
      <c r="AL1385" s="161">
        <f>+IF(ISERROR(PV(#REF!,#REF!,,#REF!)),0,(PV(#REF!,#REF!,,#REF!)))</f>
        <v/>
      </c>
      <c r="AM1385" s="161">
        <f>+IF(ISERROR(PV(#REF!,#REF!,,#REF!)),0,(PV(#REF!,#REF!,,#REF!)))</f>
        <v/>
      </c>
    </row>
    <row r="1386">
      <c r="AL1386" s="161">
        <f>+IF(ISERROR(PV(#REF!,#REF!,,#REF!)),0,(PV(#REF!,#REF!,,#REF!)))</f>
        <v/>
      </c>
      <c r="AM1386" s="161">
        <f>+IF(ISERROR(PV(#REF!,#REF!,,#REF!)),0,(PV(#REF!,#REF!,,#REF!)))</f>
        <v/>
      </c>
    </row>
    <row r="1387">
      <c r="AL1387" s="161">
        <f>+IF(ISERROR(PV(#REF!,#REF!,,#REF!)),0,(PV(#REF!,#REF!,,#REF!)))</f>
        <v/>
      </c>
      <c r="AM1387" s="161">
        <f>+IF(ISERROR(PV(#REF!,#REF!,,#REF!)),0,(PV(#REF!,#REF!,,#REF!)))</f>
        <v/>
      </c>
    </row>
    <row r="1388">
      <c r="AL1388" s="161">
        <f>+IF(ISERROR(PV(#REF!,#REF!,,#REF!)),0,(PV(#REF!,#REF!,,#REF!)))</f>
        <v/>
      </c>
      <c r="AM1388" s="161">
        <f>+IF(ISERROR(PV(#REF!,#REF!,,#REF!)),0,(PV(#REF!,#REF!,,#REF!)))</f>
        <v/>
      </c>
    </row>
    <row r="1389">
      <c r="AL1389" s="161">
        <f>+IF(ISERROR(PV(#REF!,#REF!,,#REF!)),0,(PV(#REF!,#REF!,,#REF!)))</f>
        <v/>
      </c>
      <c r="AM1389" s="161">
        <f>+IF(ISERROR(PV(#REF!,#REF!,,#REF!)),0,(PV(#REF!,#REF!,,#REF!)))</f>
        <v/>
      </c>
    </row>
    <row r="1390">
      <c r="AL1390" s="161">
        <f>+IF(ISERROR(PV(#REF!,#REF!,,#REF!)),0,(PV(#REF!,#REF!,,#REF!)))</f>
        <v/>
      </c>
      <c r="AM1390" s="161">
        <f>+IF(ISERROR(PV(#REF!,#REF!,,#REF!)),0,(PV(#REF!,#REF!,,#REF!)))</f>
        <v/>
      </c>
    </row>
    <row r="1391">
      <c r="AL1391" s="161">
        <f>+IF(ISERROR(PV(#REF!,#REF!,,#REF!)),0,(PV(#REF!,#REF!,,#REF!)))</f>
        <v/>
      </c>
      <c r="AM1391" s="161">
        <f>+IF(ISERROR(PV(#REF!,#REF!,,#REF!)),0,(PV(#REF!,#REF!,,#REF!)))</f>
        <v/>
      </c>
    </row>
    <row r="1392">
      <c r="AL1392" s="161">
        <f>+IF(ISERROR(PV(#REF!,#REF!,,#REF!)),0,(PV(#REF!,#REF!,,#REF!)))</f>
        <v/>
      </c>
      <c r="AM1392" s="161">
        <f>+IF(ISERROR(PV(#REF!,#REF!,,#REF!)),0,(PV(#REF!,#REF!,,#REF!)))</f>
        <v/>
      </c>
    </row>
    <row r="1393">
      <c r="AL1393" s="161">
        <f>+IF(ISERROR(PV(#REF!,#REF!,,#REF!)),0,(PV(#REF!,#REF!,,#REF!)))</f>
        <v/>
      </c>
      <c r="AM1393" s="161">
        <f>+IF(ISERROR(PV(#REF!,#REF!,,#REF!)),0,(PV(#REF!,#REF!,,#REF!)))</f>
        <v/>
      </c>
    </row>
    <row r="1394">
      <c r="AL1394" s="161">
        <f>+IF(ISERROR(PV(#REF!,#REF!,,#REF!)),0,(PV(#REF!,#REF!,,#REF!)))</f>
        <v/>
      </c>
      <c r="AM1394" s="161">
        <f>+IF(ISERROR(PV(#REF!,#REF!,,#REF!)),0,(PV(#REF!,#REF!,,#REF!)))</f>
        <v/>
      </c>
    </row>
    <row r="1395">
      <c r="AL1395" s="161">
        <f>+IF(ISERROR(PV(#REF!,#REF!,,#REF!)),0,(PV(#REF!,#REF!,,#REF!)))</f>
        <v/>
      </c>
      <c r="AM1395" s="161">
        <f>+IF(ISERROR(PV(#REF!,#REF!,,#REF!)),0,(PV(#REF!,#REF!,,#REF!)))</f>
        <v/>
      </c>
    </row>
    <row r="1396">
      <c r="AL1396" s="161">
        <f>+IF(ISERROR(PV(#REF!,#REF!,,#REF!)),0,(PV(#REF!,#REF!,,#REF!)))</f>
        <v/>
      </c>
      <c r="AM1396" s="161">
        <f>+IF(ISERROR(PV(#REF!,#REF!,,#REF!)),0,(PV(#REF!,#REF!,,#REF!)))</f>
        <v/>
      </c>
    </row>
    <row r="1397">
      <c r="AL1397" s="161">
        <f>+IF(ISERROR(PV(#REF!,#REF!,,#REF!)),0,(PV(#REF!,#REF!,,#REF!)))</f>
        <v/>
      </c>
      <c r="AM1397" s="161">
        <f>+IF(ISERROR(PV(#REF!,#REF!,,#REF!)),0,(PV(#REF!,#REF!,,#REF!)))</f>
        <v/>
      </c>
    </row>
    <row r="1398">
      <c r="AL1398" s="161">
        <f>+IF(ISERROR(PV(#REF!,#REF!,,#REF!)),0,(PV(#REF!,#REF!,,#REF!)))</f>
        <v/>
      </c>
      <c r="AM1398" s="161">
        <f>+IF(ISERROR(PV(#REF!,#REF!,,#REF!)),0,(PV(#REF!,#REF!,,#REF!)))</f>
        <v/>
      </c>
    </row>
    <row r="1399">
      <c r="AL1399" s="161">
        <f>+IF(ISERROR(PV(#REF!,#REF!,,#REF!)),0,(PV(#REF!,#REF!,,#REF!)))</f>
        <v/>
      </c>
      <c r="AM1399" s="161">
        <f>+IF(ISERROR(PV(#REF!,#REF!,,#REF!)),0,(PV(#REF!,#REF!,,#REF!)))</f>
        <v/>
      </c>
    </row>
    <row r="1400">
      <c r="AL1400" s="161">
        <f>+IF(ISERROR(PV(#REF!,#REF!,,#REF!)),0,(PV(#REF!,#REF!,,#REF!)))</f>
        <v/>
      </c>
      <c r="AM1400" s="161">
        <f>+IF(ISERROR(PV(#REF!,#REF!,,#REF!)),0,(PV(#REF!,#REF!,,#REF!)))</f>
        <v/>
      </c>
    </row>
    <row r="1401">
      <c r="AL1401" s="161">
        <f>+IF(ISERROR(PV(#REF!,#REF!,,#REF!)),0,(PV(#REF!,#REF!,,#REF!)))</f>
        <v/>
      </c>
      <c r="AM1401" s="161">
        <f>+IF(ISERROR(PV(#REF!,#REF!,,#REF!)),0,(PV(#REF!,#REF!,,#REF!)))</f>
        <v/>
      </c>
    </row>
    <row r="1402">
      <c r="AL1402" s="161">
        <f>+IF(ISERROR(PV(#REF!,#REF!,,#REF!)),0,(PV(#REF!,#REF!,,#REF!)))</f>
        <v/>
      </c>
      <c r="AM1402" s="161">
        <f>+IF(ISERROR(PV(#REF!,#REF!,,#REF!)),0,(PV(#REF!,#REF!,,#REF!)))</f>
        <v/>
      </c>
    </row>
    <row r="1403">
      <c r="AL1403" s="161">
        <f>+IF(ISERROR(PV(#REF!,#REF!,,#REF!)),0,(PV(#REF!,#REF!,,#REF!)))</f>
        <v/>
      </c>
      <c r="AM1403" s="161">
        <f>+IF(ISERROR(PV(#REF!,#REF!,,#REF!)),0,(PV(#REF!,#REF!,,#REF!)))</f>
        <v/>
      </c>
    </row>
    <row r="1404">
      <c r="AL1404" s="161">
        <f>+IF(ISERROR(PV(#REF!,#REF!,,#REF!)),0,(PV(#REF!,#REF!,,#REF!)))</f>
        <v/>
      </c>
      <c r="AM1404" s="161">
        <f>+IF(ISERROR(PV(#REF!,#REF!,,#REF!)),0,(PV(#REF!,#REF!,,#REF!)))</f>
        <v/>
      </c>
    </row>
    <row r="1405">
      <c r="AL1405" s="161">
        <f>+IF(ISERROR(PV(#REF!,#REF!,,#REF!)),0,(PV(#REF!,#REF!,,#REF!)))</f>
        <v/>
      </c>
      <c r="AM1405" s="161">
        <f>+IF(ISERROR(PV(#REF!,#REF!,,#REF!)),0,(PV(#REF!,#REF!,,#REF!)))</f>
        <v/>
      </c>
    </row>
    <row r="1406">
      <c r="AL1406" s="161">
        <f>+IF(ISERROR(PV(#REF!,#REF!,,#REF!)),0,(PV(#REF!,#REF!,,#REF!)))</f>
        <v/>
      </c>
      <c r="AM1406" s="161">
        <f>+IF(ISERROR(PV(#REF!,#REF!,,#REF!)),0,(PV(#REF!,#REF!,,#REF!)))</f>
        <v/>
      </c>
    </row>
    <row r="1407">
      <c r="AL1407" s="161">
        <f>+IF(ISERROR(PV(#REF!,#REF!,,#REF!)),0,(PV(#REF!,#REF!,,#REF!)))</f>
        <v/>
      </c>
      <c r="AM1407" s="161">
        <f>+IF(ISERROR(PV(#REF!,#REF!,,#REF!)),0,(PV(#REF!,#REF!,,#REF!)))</f>
        <v/>
      </c>
    </row>
    <row r="1408">
      <c r="AL1408" s="161">
        <f>+IF(ISERROR(PV(#REF!,#REF!,,#REF!)),0,(PV(#REF!,#REF!,,#REF!)))</f>
        <v/>
      </c>
      <c r="AM1408" s="161">
        <f>+IF(ISERROR(PV(#REF!,#REF!,,#REF!)),0,(PV(#REF!,#REF!,,#REF!)))</f>
        <v/>
      </c>
    </row>
    <row r="1409">
      <c r="AL1409" s="161">
        <f>+IF(ISERROR(PV(#REF!,#REF!,,#REF!)),0,(PV(#REF!,#REF!,,#REF!)))</f>
        <v/>
      </c>
      <c r="AM1409" s="161">
        <f>+IF(ISERROR(PV(#REF!,#REF!,,#REF!)),0,(PV(#REF!,#REF!,,#REF!)))</f>
        <v/>
      </c>
    </row>
    <row r="1410">
      <c r="AL1410" s="161">
        <f>+IF(ISERROR(PV(#REF!,#REF!,,#REF!)),0,(PV(#REF!,#REF!,,#REF!)))</f>
        <v/>
      </c>
      <c r="AM1410" s="161">
        <f>+IF(ISERROR(PV(#REF!,#REF!,,#REF!)),0,(PV(#REF!,#REF!,,#REF!)))</f>
        <v/>
      </c>
    </row>
    <row r="1411">
      <c r="AL1411" s="161">
        <f>+IF(ISERROR(PV(#REF!,#REF!,,#REF!)),0,(PV(#REF!,#REF!,,#REF!)))</f>
        <v/>
      </c>
      <c r="AM1411" s="161">
        <f>+IF(ISERROR(PV(#REF!,#REF!,,#REF!)),0,(PV(#REF!,#REF!,,#REF!)))</f>
        <v/>
      </c>
    </row>
    <row r="1412">
      <c r="AL1412" s="161">
        <f>+IF(ISERROR(PV(#REF!,#REF!,,#REF!)),0,(PV(#REF!,#REF!,,#REF!)))</f>
        <v/>
      </c>
      <c r="AM1412" s="161">
        <f>+IF(ISERROR(PV(#REF!,#REF!,,#REF!)),0,(PV(#REF!,#REF!,,#REF!)))</f>
        <v/>
      </c>
    </row>
    <row r="1413">
      <c r="AL1413" s="161">
        <f>+IF(ISERROR(PV(#REF!,#REF!,,#REF!)),0,(PV(#REF!,#REF!,,#REF!)))</f>
        <v/>
      </c>
      <c r="AM1413" s="161">
        <f>+IF(ISERROR(PV(#REF!,#REF!,,#REF!)),0,(PV(#REF!,#REF!,,#REF!)))</f>
        <v/>
      </c>
    </row>
    <row r="1414">
      <c r="AL1414" s="161">
        <f>+IF(ISERROR(PV(#REF!,#REF!,,#REF!)),0,(PV(#REF!,#REF!,,#REF!)))</f>
        <v/>
      </c>
      <c r="AM1414" s="161">
        <f>+IF(ISERROR(PV(#REF!,#REF!,,#REF!)),0,(PV(#REF!,#REF!,,#REF!)))</f>
        <v/>
      </c>
    </row>
    <row r="1415">
      <c r="AL1415" s="161">
        <f>+IF(ISERROR(PV(#REF!,#REF!,,#REF!)),0,(PV(#REF!,#REF!,,#REF!)))</f>
        <v/>
      </c>
      <c r="AM1415" s="161">
        <f>+IF(ISERROR(PV(#REF!,#REF!,,#REF!)),0,(PV(#REF!,#REF!,,#REF!)))</f>
        <v/>
      </c>
    </row>
    <row r="1416">
      <c r="AL1416" s="161">
        <f>+IF(ISERROR(PV(#REF!,#REF!,,#REF!)),0,(PV(#REF!,#REF!,,#REF!)))</f>
        <v/>
      </c>
      <c r="AM1416" s="161">
        <f>+IF(ISERROR(PV(#REF!,#REF!,,#REF!)),0,(PV(#REF!,#REF!,,#REF!)))</f>
        <v/>
      </c>
    </row>
    <row r="1417">
      <c r="AL1417" s="161">
        <f>+IF(ISERROR(PV(#REF!,#REF!,,#REF!)),0,(PV(#REF!,#REF!,,#REF!)))</f>
        <v/>
      </c>
      <c r="AM1417" s="161">
        <f>+IF(ISERROR(PV(#REF!,#REF!,,#REF!)),0,(PV(#REF!,#REF!,,#REF!)))</f>
        <v/>
      </c>
    </row>
    <row r="1418">
      <c r="AL1418" s="161">
        <f>+IF(ISERROR(PV(#REF!,#REF!,,#REF!)),0,(PV(#REF!,#REF!,,#REF!)))</f>
        <v/>
      </c>
      <c r="AM1418" s="161">
        <f>+IF(ISERROR(PV(#REF!,#REF!,,#REF!)),0,(PV(#REF!,#REF!,,#REF!)))</f>
        <v/>
      </c>
    </row>
    <row r="1419">
      <c r="AL1419" s="161">
        <f>+IF(ISERROR(PV(#REF!,#REF!,,#REF!)),0,(PV(#REF!,#REF!,,#REF!)))</f>
        <v/>
      </c>
      <c r="AM1419" s="161">
        <f>+IF(ISERROR(PV(#REF!,#REF!,,#REF!)),0,(PV(#REF!,#REF!,,#REF!)))</f>
        <v/>
      </c>
    </row>
    <row r="1420">
      <c r="AL1420" s="161">
        <f>+IF(ISERROR(PV(#REF!,#REF!,,#REF!)),0,(PV(#REF!,#REF!,,#REF!)))</f>
        <v/>
      </c>
      <c r="AM1420" s="161">
        <f>+IF(ISERROR(PV(#REF!,#REF!,,#REF!)),0,(PV(#REF!,#REF!,,#REF!)))</f>
        <v/>
      </c>
    </row>
    <row r="1421">
      <c r="AL1421" s="161">
        <f>+IF(ISERROR(PV(#REF!,#REF!,,#REF!)),0,(PV(#REF!,#REF!,,#REF!)))</f>
        <v/>
      </c>
      <c r="AM1421" s="161">
        <f>+IF(ISERROR(PV(#REF!,#REF!,,#REF!)),0,(PV(#REF!,#REF!,,#REF!)))</f>
        <v/>
      </c>
    </row>
    <row r="1422">
      <c r="AL1422" s="161">
        <f>+IF(ISERROR(PV(#REF!,#REF!,,#REF!)),0,(PV(#REF!,#REF!,,#REF!)))</f>
        <v/>
      </c>
      <c r="AM1422" s="161">
        <f>+IF(ISERROR(PV(#REF!,#REF!,,#REF!)),0,(PV(#REF!,#REF!,,#REF!)))</f>
        <v/>
      </c>
    </row>
    <row r="1423">
      <c r="AL1423" s="161">
        <f>+IF(ISERROR(PV(#REF!,#REF!,,#REF!)),0,(PV(#REF!,#REF!,,#REF!)))</f>
        <v/>
      </c>
      <c r="AM1423" s="161">
        <f>+IF(ISERROR(PV(#REF!,#REF!,,#REF!)),0,(PV(#REF!,#REF!,,#REF!)))</f>
        <v/>
      </c>
    </row>
    <row r="1424">
      <c r="AL1424" s="161">
        <f>+IF(ISERROR(PV(#REF!,#REF!,,#REF!)),0,(PV(#REF!,#REF!,,#REF!)))</f>
        <v/>
      </c>
      <c r="AM1424" s="161">
        <f>+IF(ISERROR(PV(#REF!,#REF!,,#REF!)),0,(PV(#REF!,#REF!,,#REF!)))</f>
        <v/>
      </c>
    </row>
    <row r="1425">
      <c r="AL1425" s="161">
        <f>+IF(ISERROR(PV(#REF!,#REF!,,#REF!)),0,(PV(#REF!,#REF!,,#REF!)))</f>
        <v/>
      </c>
      <c r="AM1425" s="161">
        <f>+IF(ISERROR(PV(#REF!,#REF!,,#REF!)),0,(PV(#REF!,#REF!,,#REF!)))</f>
        <v/>
      </c>
    </row>
    <row r="1426">
      <c r="AL1426" s="161">
        <f>+IF(ISERROR(PV(#REF!,#REF!,,#REF!)),0,(PV(#REF!,#REF!,,#REF!)))</f>
        <v/>
      </c>
      <c r="AM1426" s="161">
        <f>+IF(ISERROR(PV(#REF!,#REF!,,#REF!)),0,(PV(#REF!,#REF!,,#REF!)))</f>
        <v/>
      </c>
    </row>
    <row r="1427">
      <c r="AL1427" s="161">
        <f>+IF(ISERROR(PV(#REF!,#REF!,,#REF!)),0,(PV(#REF!,#REF!,,#REF!)))</f>
        <v/>
      </c>
      <c r="AM1427" s="161">
        <f>+IF(ISERROR(PV(#REF!,#REF!,,#REF!)),0,(PV(#REF!,#REF!,,#REF!)))</f>
        <v/>
      </c>
    </row>
    <row r="1428">
      <c r="AL1428" s="161">
        <f>+IF(ISERROR(PV(#REF!,#REF!,,#REF!)),0,(PV(#REF!,#REF!,,#REF!)))</f>
        <v/>
      </c>
      <c r="AM1428" s="161">
        <f>+IF(ISERROR(PV(#REF!,#REF!,,#REF!)),0,(PV(#REF!,#REF!,,#REF!)))</f>
        <v/>
      </c>
    </row>
    <row r="1429">
      <c r="AL1429" s="161">
        <f>+IF(ISERROR(PV(#REF!,#REF!,,#REF!)),0,(PV(#REF!,#REF!,,#REF!)))</f>
        <v/>
      </c>
      <c r="AM1429" s="161">
        <f>+IF(ISERROR(PV(#REF!,#REF!,,#REF!)),0,(PV(#REF!,#REF!,,#REF!)))</f>
        <v/>
      </c>
    </row>
    <row r="1430">
      <c r="AL1430" s="161">
        <f>+IF(ISERROR(PV(#REF!,#REF!,,#REF!)),0,(PV(#REF!,#REF!,,#REF!)))</f>
        <v/>
      </c>
      <c r="AM1430" s="161">
        <f>+IF(ISERROR(PV(#REF!,#REF!,,#REF!)),0,(PV(#REF!,#REF!,,#REF!)))</f>
        <v/>
      </c>
    </row>
    <row r="1431">
      <c r="AL1431" s="161">
        <f>+IF(ISERROR(PV(#REF!,#REF!,,#REF!)),0,(PV(#REF!,#REF!,,#REF!)))</f>
        <v/>
      </c>
      <c r="AM1431" s="161">
        <f>+IF(ISERROR(PV(#REF!,#REF!,,#REF!)),0,(PV(#REF!,#REF!,,#REF!)))</f>
        <v/>
      </c>
    </row>
    <row r="1432">
      <c r="AL1432" s="161">
        <f>+IF(ISERROR(PV(#REF!,#REF!,,#REF!)),0,(PV(#REF!,#REF!,,#REF!)))</f>
        <v/>
      </c>
      <c r="AM1432" s="161">
        <f>+IF(ISERROR(PV(#REF!,#REF!,,#REF!)),0,(PV(#REF!,#REF!,,#REF!)))</f>
        <v/>
      </c>
    </row>
    <row r="1433">
      <c r="AL1433" s="161">
        <f>+IF(ISERROR(PV(#REF!,#REF!,,#REF!)),0,(PV(#REF!,#REF!,,#REF!)))</f>
        <v/>
      </c>
      <c r="AM1433" s="161">
        <f>+IF(ISERROR(PV(#REF!,#REF!,,#REF!)),0,(PV(#REF!,#REF!,,#REF!)))</f>
        <v/>
      </c>
    </row>
    <row r="1434">
      <c r="AL1434" s="161">
        <f>+IF(ISERROR(PV(#REF!,#REF!,,#REF!)),0,(PV(#REF!,#REF!,,#REF!)))</f>
        <v/>
      </c>
      <c r="AM1434" s="161">
        <f>+IF(ISERROR(PV(#REF!,#REF!,,#REF!)),0,(PV(#REF!,#REF!,,#REF!)))</f>
        <v/>
      </c>
    </row>
    <row r="1435">
      <c r="AL1435" s="161">
        <f>+IF(ISERROR(PV(#REF!,#REF!,,#REF!)),0,(PV(#REF!,#REF!,,#REF!)))</f>
        <v/>
      </c>
      <c r="AM1435" s="161">
        <f>+IF(ISERROR(PV(#REF!,#REF!,,#REF!)),0,(PV(#REF!,#REF!,,#REF!)))</f>
        <v/>
      </c>
    </row>
    <row r="1436">
      <c r="AL1436" s="161">
        <f>+IF(ISERROR(PV(#REF!,#REF!,,#REF!)),0,(PV(#REF!,#REF!,,#REF!)))</f>
        <v/>
      </c>
      <c r="AM1436" s="161">
        <f>+IF(ISERROR(PV(#REF!,#REF!,,#REF!)),0,(PV(#REF!,#REF!,,#REF!)))</f>
        <v/>
      </c>
    </row>
    <row r="1437">
      <c r="AL1437" s="161">
        <f>+IF(ISERROR(PV(#REF!,#REF!,,#REF!)),0,(PV(#REF!,#REF!,,#REF!)))</f>
        <v/>
      </c>
      <c r="AM1437" s="161">
        <f>+IF(ISERROR(PV(#REF!,#REF!,,#REF!)),0,(PV(#REF!,#REF!,,#REF!)))</f>
        <v/>
      </c>
    </row>
    <row r="1438">
      <c r="AL1438" s="161">
        <f>+IF(ISERROR(PV(#REF!,#REF!,,#REF!)),0,(PV(#REF!,#REF!,,#REF!)))</f>
        <v/>
      </c>
      <c r="AM1438" s="161">
        <f>+IF(ISERROR(PV(#REF!,#REF!,,#REF!)),0,(PV(#REF!,#REF!,,#REF!)))</f>
        <v/>
      </c>
    </row>
    <row r="1439">
      <c r="AL1439" s="161">
        <f>+IF(ISERROR(PV(#REF!,#REF!,,#REF!)),0,(PV(#REF!,#REF!,,#REF!)))</f>
        <v/>
      </c>
      <c r="AM1439" s="161">
        <f>+IF(ISERROR(PV(#REF!,#REF!,,#REF!)),0,(PV(#REF!,#REF!,,#REF!)))</f>
        <v/>
      </c>
    </row>
    <row r="1440">
      <c r="AL1440" s="161">
        <f>+IF(ISERROR(PV(#REF!,#REF!,,#REF!)),0,(PV(#REF!,#REF!,,#REF!)))</f>
        <v/>
      </c>
      <c r="AM1440" s="161">
        <f>+IF(ISERROR(PV(#REF!,#REF!,,#REF!)),0,(PV(#REF!,#REF!,,#REF!)))</f>
        <v/>
      </c>
    </row>
    <row r="1441">
      <c r="AL1441" s="161">
        <f>+IF(ISERROR(PV(#REF!,#REF!,,#REF!)),0,(PV(#REF!,#REF!,,#REF!)))</f>
        <v/>
      </c>
      <c r="AM1441" s="161">
        <f>+IF(ISERROR(PV(#REF!,#REF!,,#REF!)),0,(PV(#REF!,#REF!,,#REF!)))</f>
        <v/>
      </c>
    </row>
    <row r="1442">
      <c r="AL1442" s="161">
        <f>+IF(ISERROR(PV(#REF!,#REF!,,#REF!)),0,(PV(#REF!,#REF!,,#REF!)))</f>
        <v/>
      </c>
      <c r="AM1442" s="161">
        <f>+IF(ISERROR(PV(#REF!,#REF!,,#REF!)),0,(PV(#REF!,#REF!,,#REF!)))</f>
        <v/>
      </c>
    </row>
    <row r="1443">
      <c r="AL1443" s="161">
        <f>+IF(ISERROR(PV(#REF!,#REF!,,#REF!)),0,(PV(#REF!,#REF!,,#REF!)))</f>
        <v/>
      </c>
      <c r="AM1443" s="161">
        <f>+IF(ISERROR(PV(#REF!,#REF!,,#REF!)),0,(PV(#REF!,#REF!,,#REF!)))</f>
        <v/>
      </c>
    </row>
    <row r="1444">
      <c r="AL1444" s="161">
        <f>+IF(ISERROR(PV(#REF!,#REF!,,#REF!)),0,(PV(#REF!,#REF!,,#REF!)))</f>
        <v/>
      </c>
      <c r="AM1444" s="161">
        <f>+IF(ISERROR(PV(#REF!,#REF!,,#REF!)),0,(PV(#REF!,#REF!,,#REF!)))</f>
        <v/>
      </c>
    </row>
    <row r="1445">
      <c r="AL1445" s="161">
        <f>+IF(ISERROR(PV(#REF!,#REF!,,#REF!)),0,(PV(#REF!,#REF!,,#REF!)))</f>
        <v/>
      </c>
      <c r="AM1445" s="161">
        <f>+IF(ISERROR(PV(#REF!,#REF!,,#REF!)),0,(PV(#REF!,#REF!,,#REF!)))</f>
        <v/>
      </c>
    </row>
    <row r="1446">
      <c r="AL1446" s="161">
        <f>+IF(ISERROR(PV(#REF!,#REF!,,#REF!)),0,(PV(#REF!,#REF!,,#REF!)))</f>
        <v/>
      </c>
      <c r="AM1446" s="161">
        <f>+IF(ISERROR(PV(#REF!,#REF!,,#REF!)),0,(PV(#REF!,#REF!,,#REF!)))</f>
        <v/>
      </c>
    </row>
    <row r="1447">
      <c r="AL1447" s="161">
        <f>+IF(ISERROR(PV(#REF!,#REF!,,#REF!)),0,(PV(#REF!,#REF!,,#REF!)))</f>
        <v/>
      </c>
      <c r="AM1447" s="161">
        <f>+IF(ISERROR(PV(#REF!,#REF!,,#REF!)),0,(PV(#REF!,#REF!,,#REF!)))</f>
        <v/>
      </c>
    </row>
    <row r="1448">
      <c r="AL1448" s="161">
        <f>+IF(ISERROR(PV(#REF!,#REF!,,#REF!)),0,(PV(#REF!,#REF!,,#REF!)))</f>
        <v/>
      </c>
      <c r="AM1448" s="161">
        <f>+IF(ISERROR(PV(#REF!,#REF!,,#REF!)),0,(PV(#REF!,#REF!,,#REF!)))</f>
        <v/>
      </c>
    </row>
    <row r="1449">
      <c r="AL1449" s="161">
        <f>+IF(ISERROR(PV(#REF!,#REF!,,#REF!)),0,(PV(#REF!,#REF!,,#REF!)))</f>
        <v/>
      </c>
      <c r="AM1449" s="161">
        <f>+IF(ISERROR(PV(#REF!,#REF!,,#REF!)),0,(PV(#REF!,#REF!,,#REF!)))</f>
        <v/>
      </c>
    </row>
    <row r="1450">
      <c r="AL1450" s="161">
        <f>+IF(ISERROR(PV(#REF!,#REF!,,#REF!)),0,(PV(#REF!,#REF!,,#REF!)))</f>
        <v/>
      </c>
      <c r="AM1450" s="161">
        <f>+IF(ISERROR(PV(#REF!,#REF!,,#REF!)),0,(PV(#REF!,#REF!,,#REF!)))</f>
        <v/>
      </c>
    </row>
    <row r="1451">
      <c r="AL1451" s="161">
        <f>+IF(ISERROR(PV(#REF!,#REF!,,#REF!)),0,(PV(#REF!,#REF!,,#REF!)))</f>
        <v/>
      </c>
      <c r="AM1451" s="161">
        <f>+IF(ISERROR(PV(#REF!,#REF!,,#REF!)),0,(PV(#REF!,#REF!,,#REF!)))</f>
        <v/>
      </c>
    </row>
    <row r="1452">
      <c r="AL1452" s="161">
        <f>+IF(ISERROR(PV(#REF!,#REF!,,#REF!)),0,(PV(#REF!,#REF!,,#REF!)))</f>
        <v/>
      </c>
      <c r="AM1452" s="161">
        <f>+IF(ISERROR(PV(#REF!,#REF!,,#REF!)),0,(PV(#REF!,#REF!,,#REF!)))</f>
        <v/>
      </c>
    </row>
    <row r="1453">
      <c r="AL1453" s="161">
        <f>+IF(ISERROR(PV(#REF!,#REF!,,#REF!)),0,(PV(#REF!,#REF!,,#REF!)))</f>
        <v/>
      </c>
      <c r="AM1453" s="161">
        <f>+IF(ISERROR(PV(#REF!,#REF!,,#REF!)),0,(PV(#REF!,#REF!,,#REF!)))</f>
        <v/>
      </c>
    </row>
    <row r="1454">
      <c r="AL1454" s="161">
        <f>+IF(ISERROR(PV(#REF!,#REF!,,#REF!)),0,(PV(#REF!,#REF!,,#REF!)))</f>
        <v/>
      </c>
      <c r="AM1454" s="161">
        <f>+IF(ISERROR(PV(#REF!,#REF!,,#REF!)),0,(PV(#REF!,#REF!,,#REF!)))</f>
        <v/>
      </c>
    </row>
    <row r="1455">
      <c r="AL1455" s="161">
        <f>+IF(ISERROR(PV(#REF!,#REF!,,#REF!)),0,(PV(#REF!,#REF!,,#REF!)))</f>
        <v/>
      </c>
      <c r="AM1455" s="161">
        <f>+IF(ISERROR(PV(#REF!,#REF!,,#REF!)),0,(PV(#REF!,#REF!,,#REF!)))</f>
        <v/>
      </c>
    </row>
    <row r="1456">
      <c r="AL1456" s="161">
        <f>+IF(ISERROR(PV(#REF!,#REF!,,#REF!)),0,(PV(#REF!,#REF!,,#REF!)))</f>
        <v/>
      </c>
      <c r="AM1456" s="161">
        <f>+IF(ISERROR(PV(#REF!,#REF!,,#REF!)),0,(PV(#REF!,#REF!,,#REF!)))</f>
        <v/>
      </c>
    </row>
    <row r="1457">
      <c r="AL1457" s="161">
        <f>+IF(ISERROR(PV(#REF!,#REF!,,#REF!)),0,(PV(#REF!,#REF!,,#REF!)))</f>
        <v/>
      </c>
      <c r="AM1457" s="161">
        <f>+IF(ISERROR(PV(#REF!,#REF!,,#REF!)),0,(PV(#REF!,#REF!,,#REF!)))</f>
        <v/>
      </c>
    </row>
    <row r="1458">
      <c r="AL1458" s="161">
        <f>+IF(ISERROR(PV(#REF!,#REF!,,#REF!)),0,(PV(#REF!,#REF!,,#REF!)))</f>
        <v/>
      </c>
      <c r="AM1458" s="161">
        <f>+IF(ISERROR(PV(#REF!,#REF!,,#REF!)),0,(PV(#REF!,#REF!,,#REF!)))</f>
        <v/>
      </c>
    </row>
    <row r="1459">
      <c r="AL1459" s="161">
        <f>+IF(ISERROR(PV(#REF!,#REF!,,#REF!)),0,(PV(#REF!,#REF!,,#REF!)))</f>
        <v/>
      </c>
      <c r="AM1459" s="161">
        <f>+IF(ISERROR(PV(#REF!,#REF!,,#REF!)),0,(PV(#REF!,#REF!,,#REF!)))</f>
        <v/>
      </c>
    </row>
    <row r="1460">
      <c r="AL1460" s="161">
        <f>+IF(ISERROR(PV(#REF!,#REF!,,#REF!)),0,(PV(#REF!,#REF!,,#REF!)))</f>
        <v/>
      </c>
      <c r="AM1460" s="161">
        <f>+IF(ISERROR(PV(#REF!,#REF!,,#REF!)),0,(PV(#REF!,#REF!,,#REF!)))</f>
        <v/>
      </c>
    </row>
    <row r="1461">
      <c r="AL1461" s="161">
        <f>+IF(ISERROR(PV(#REF!,#REF!,,#REF!)),0,(PV(#REF!,#REF!,,#REF!)))</f>
        <v/>
      </c>
      <c r="AM1461" s="161">
        <f>+IF(ISERROR(PV(#REF!,#REF!,,#REF!)),0,(PV(#REF!,#REF!,,#REF!)))</f>
        <v/>
      </c>
    </row>
    <row r="1462">
      <c r="AL1462" s="161">
        <f>+IF(ISERROR(PV(#REF!,#REF!,,#REF!)),0,(PV(#REF!,#REF!,,#REF!)))</f>
        <v/>
      </c>
      <c r="AM1462" s="161">
        <f>+IF(ISERROR(PV(#REF!,#REF!,,#REF!)),0,(PV(#REF!,#REF!,,#REF!)))</f>
        <v/>
      </c>
    </row>
    <row r="1463">
      <c r="AL1463" s="161">
        <f>+IF(ISERROR(PV(#REF!,#REF!,,#REF!)),0,(PV(#REF!,#REF!,,#REF!)))</f>
        <v/>
      </c>
      <c r="AM1463" s="161">
        <f>+IF(ISERROR(PV(#REF!,#REF!,,#REF!)),0,(PV(#REF!,#REF!,,#REF!)))</f>
        <v/>
      </c>
    </row>
    <row r="1464">
      <c r="AL1464" s="161">
        <f>+IF(ISERROR(PV(#REF!,#REF!,,#REF!)),0,(PV(#REF!,#REF!,,#REF!)))</f>
        <v/>
      </c>
      <c r="AM1464" s="161">
        <f>+IF(ISERROR(PV(#REF!,#REF!,,#REF!)),0,(PV(#REF!,#REF!,,#REF!)))</f>
        <v/>
      </c>
    </row>
    <row r="1465">
      <c r="AL1465" s="161">
        <f>+IF(ISERROR(PV(#REF!,#REF!,,#REF!)),0,(PV(#REF!,#REF!,,#REF!)))</f>
        <v/>
      </c>
      <c r="AM1465" s="161">
        <f>+IF(ISERROR(PV(#REF!,#REF!,,#REF!)),0,(PV(#REF!,#REF!,,#REF!)))</f>
        <v/>
      </c>
    </row>
    <row r="1466">
      <c r="AL1466" s="161">
        <f>+IF(ISERROR(PV(#REF!,#REF!,,#REF!)),0,(PV(#REF!,#REF!,,#REF!)))</f>
        <v/>
      </c>
      <c r="AM1466" s="161">
        <f>+IF(ISERROR(PV(#REF!,#REF!,,#REF!)),0,(PV(#REF!,#REF!,,#REF!)))</f>
        <v/>
      </c>
    </row>
    <row r="1467">
      <c r="AL1467" s="161">
        <f>+IF(ISERROR(PV(#REF!,#REF!,,#REF!)),0,(PV(#REF!,#REF!,,#REF!)))</f>
        <v/>
      </c>
      <c r="AM1467" s="161">
        <f>+IF(ISERROR(PV(#REF!,#REF!,,#REF!)),0,(PV(#REF!,#REF!,,#REF!)))</f>
        <v/>
      </c>
    </row>
    <row r="1468">
      <c r="AL1468" s="161">
        <f>+IF(ISERROR(PV(#REF!,#REF!,,#REF!)),0,(PV(#REF!,#REF!,,#REF!)))</f>
        <v/>
      </c>
      <c r="AM1468" s="161">
        <f>+IF(ISERROR(PV(#REF!,#REF!,,#REF!)),0,(PV(#REF!,#REF!,,#REF!)))</f>
        <v/>
      </c>
    </row>
    <row r="1469">
      <c r="AL1469" s="161">
        <f>+IF(ISERROR(PV(#REF!,#REF!,,#REF!)),0,(PV(#REF!,#REF!,,#REF!)))</f>
        <v/>
      </c>
      <c r="AM1469" s="161">
        <f>+IF(ISERROR(PV(#REF!,#REF!,,#REF!)),0,(PV(#REF!,#REF!,,#REF!)))</f>
        <v/>
      </c>
    </row>
    <row r="1470">
      <c r="AL1470" s="161">
        <f>+IF(ISERROR(PV(#REF!,#REF!,,#REF!)),0,(PV(#REF!,#REF!,,#REF!)))</f>
        <v/>
      </c>
      <c r="AM1470" s="161">
        <f>+IF(ISERROR(PV(#REF!,#REF!,,#REF!)),0,(PV(#REF!,#REF!,,#REF!)))</f>
        <v/>
      </c>
    </row>
    <row r="1471">
      <c r="AL1471" s="161">
        <f>+IF(ISERROR(PV(#REF!,#REF!,,#REF!)),0,(PV(#REF!,#REF!,,#REF!)))</f>
        <v/>
      </c>
      <c r="AM1471" s="161">
        <f>+IF(ISERROR(PV(#REF!,#REF!,,#REF!)),0,(PV(#REF!,#REF!,,#REF!)))</f>
        <v/>
      </c>
    </row>
    <row r="1472">
      <c r="AL1472" s="161">
        <f>+IF(ISERROR(PV(#REF!,#REF!,,#REF!)),0,(PV(#REF!,#REF!,,#REF!)))</f>
        <v/>
      </c>
      <c r="AM1472" s="161">
        <f>+IF(ISERROR(PV(#REF!,#REF!,,#REF!)),0,(PV(#REF!,#REF!,,#REF!)))</f>
        <v/>
      </c>
    </row>
    <row r="1473">
      <c r="AL1473" s="161">
        <f>+IF(ISERROR(PV(#REF!,#REF!,,#REF!)),0,(PV(#REF!,#REF!,,#REF!)))</f>
        <v/>
      </c>
      <c r="AM1473" s="161">
        <f>+IF(ISERROR(PV(#REF!,#REF!,,#REF!)),0,(PV(#REF!,#REF!,,#REF!)))</f>
        <v/>
      </c>
    </row>
    <row r="1474">
      <c r="AL1474" s="161">
        <f>+IF(ISERROR(PV(#REF!,#REF!,,#REF!)),0,(PV(#REF!,#REF!,,#REF!)))</f>
        <v/>
      </c>
      <c r="AM1474" s="161">
        <f>+IF(ISERROR(PV(#REF!,#REF!,,#REF!)),0,(PV(#REF!,#REF!,,#REF!)))</f>
        <v/>
      </c>
    </row>
    <row r="1475">
      <c r="AL1475" s="161">
        <f>+IF(ISERROR(PV(#REF!,#REF!,,#REF!)),0,(PV(#REF!,#REF!,,#REF!)))</f>
        <v/>
      </c>
      <c r="AM1475" s="161">
        <f>+IF(ISERROR(PV(#REF!,#REF!,,#REF!)),0,(PV(#REF!,#REF!,,#REF!)))</f>
        <v/>
      </c>
    </row>
    <row r="1476">
      <c r="AL1476" s="161">
        <f>+IF(ISERROR(PV(#REF!,#REF!,,#REF!)),0,(PV(#REF!,#REF!,,#REF!)))</f>
        <v/>
      </c>
      <c r="AM1476" s="161">
        <f>+IF(ISERROR(PV(#REF!,#REF!,,#REF!)),0,(PV(#REF!,#REF!,,#REF!)))</f>
        <v/>
      </c>
    </row>
    <row r="1477">
      <c r="AL1477" s="161">
        <f>+IF(ISERROR(PV(#REF!,#REF!,,#REF!)),0,(PV(#REF!,#REF!,,#REF!)))</f>
        <v/>
      </c>
      <c r="AM1477" s="161">
        <f>+IF(ISERROR(PV(#REF!,#REF!,,#REF!)),0,(PV(#REF!,#REF!,,#REF!)))</f>
        <v/>
      </c>
    </row>
    <row r="1478">
      <c r="AL1478" s="161">
        <f>+IF(ISERROR(PV(#REF!,#REF!,,#REF!)),0,(PV(#REF!,#REF!,,#REF!)))</f>
        <v/>
      </c>
      <c r="AM1478" s="161">
        <f>+IF(ISERROR(PV(#REF!,#REF!,,#REF!)),0,(PV(#REF!,#REF!,,#REF!)))</f>
        <v/>
      </c>
    </row>
    <row r="1479">
      <c r="AL1479" s="161">
        <f>+IF(ISERROR(PV(#REF!,#REF!,,#REF!)),0,(PV(#REF!,#REF!,,#REF!)))</f>
        <v/>
      </c>
      <c r="AM1479" s="161">
        <f>+IF(ISERROR(PV(#REF!,#REF!,,#REF!)),0,(PV(#REF!,#REF!,,#REF!)))</f>
        <v/>
      </c>
    </row>
    <row r="1480">
      <c r="AL1480" s="161">
        <f>+IF(ISERROR(PV(#REF!,#REF!,,#REF!)),0,(PV(#REF!,#REF!,,#REF!)))</f>
        <v/>
      </c>
      <c r="AM1480" s="161">
        <f>+IF(ISERROR(PV(#REF!,#REF!,,#REF!)),0,(PV(#REF!,#REF!,,#REF!)))</f>
        <v/>
      </c>
    </row>
    <row r="1481">
      <c r="AL1481" s="161">
        <f>+IF(ISERROR(PV(#REF!,#REF!,,#REF!)),0,(PV(#REF!,#REF!,,#REF!)))</f>
        <v/>
      </c>
      <c r="AM1481" s="161">
        <f>+IF(ISERROR(PV(#REF!,#REF!,,#REF!)),0,(PV(#REF!,#REF!,,#REF!)))</f>
        <v/>
      </c>
    </row>
    <row r="1482">
      <c r="AL1482" s="161">
        <f>+IF(ISERROR(PV(#REF!,#REF!,,#REF!)),0,(PV(#REF!,#REF!,,#REF!)))</f>
        <v/>
      </c>
      <c r="AM1482" s="161">
        <f>+IF(ISERROR(PV(#REF!,#REF!,,#REF!)),0,(PV(#REF!,#REF!,,#REF!)))</f>
        <v/>
      </c>
    </row>
    <row r="1483">
      <c r="AL1483" s="161">
        <f>+IF(ISERROR(PV(#REF!,#REF!,,#REF!)),0,(PV(#REF!,#REF!,,#REF!)))</f>
        <v/>
      </c>
      <c r="AM1483" s="161">
        <f>+IF(ISERROR(PV(#REF!,#REF!,,#REF!)),0,(PV(#REF!,#REF!,,#REF!)))</f>
        <v/>
      </c>
    </row>
    <row r="1484">
      <c r="AL1484" s="161">
        <f>+IF(ISERROR(PV(#REF!,#REF!,,#REF!)),0,(PV(#REF!,#REF!,,#REF!)))</f>
        <v/>
      </c>
      <c r="AM1484" s="161">
        <f>+IF(ISERROR(PV(#REF!,#REF!,,#REF!)),0,(PV(#REF!,#REF!,,#REF!)))</f>
        <v/>
      </c>
    </row>
    <row r="1485">
      <c r="AL1485" s="161">
        <f>+IF(ISERROR(PV(#REF!,#REF!,,#REF!)),0,(PV(#REF!,#REF!,,#REF!)))</f>
        <v/>
      </c>
      <c r="AM1485" s="161">
        <f>+IF(ISERROR(PV(#REF!,#REF!,,#REF!)),0,(PV(#REF!,#REF!,,#REF!)))</f>
        <v/>
      </c>
    </row>
    <row r="1486">
      <c r="AL1486" s="161">
        <f>+IF(ISERROR(PV(#REF!,#REF!,,#REF!)),0,(PV(#REF!,#REF!,,#REF!)))</f>
        <v/>
      </c>
      <c r="AM1486" s="161">
        <f>+IF(ISERROR(PV(#REF!,#REF!,,#REF!)),0,(PV(#REF!,#REF!,,#REF!)))</f>
        <v/>
      </c>
    </row>
    <row r="1487">
      <c r="AL1487" s="161">
        <f>+IF(ISERROR(PV(#REF!,#REF!,,#REF!)),0,(PV(#REF!,#REF!,,#REF!)))</f>
        <v/>
      </c>
      <c r="AM1487" s="161">
        <f>+IF(ISERROR(PV(#REF!,#REF!,,#REF!)),0,(PV(#REF!,#REF!,,#REF!)))</f>
        <v/>
      </c>
    </row>
    <row r="1488">
      <c r="AL1488" s="161">
        <f>+IF(ISERROR(PV(#REF!,#REF!,,#REF!)),0,(PV(#REF!,#REF!,,#REF!)))</f>
        <v/>
      </c>
      <c r="AM1488" s="161">
        <f>+IF(ISERROR(PV(#REF!,#REF!,,#REF!)),0,(PV(#REF!,#REF!,,#REF!)))</f>
        <v/>
      </c>
    </row>
    <row r="1489">
      <c r="AL1489" s="161">
        <f>+IF(ISERROR(PV(#REF!,#REF!,,#REF!)),0,(PV(#REF!,#REF!,,#REF!)))</f>
        <v/>
      </c>
      <c r="AM1489" s="161">
        <f>+IF(ISERROR(PV(#REF!,#REF!,,#REF!)),0,(PV(#REF!,#REF!,,#REF!)))</f>
        <v/>
      </c>
    </row>
    <row r="1490">
      <c r="AL1490" s="161">
        <f>+IF(ISERROR(PV(#REF!,#REF!,,#REF!)),0,(PV(#REF!,#REF!,,#REF!)))</f>
        <v/>
      </c>
      <c r="AM1490" s="161">
        <f>+IF(ISERROR(PV(#REF!,#REF!,,#REF!)),0,(PV(#REF!,#REF!,,#REF!)))</f>
        <v/>
      </c>
    </row>
    <row r="1491">
      <c r="AL1491" s="161">
        <f>+IF(ISERROR(PV(#REF!,#REF!,,#REF!)),0,(PV(#REF!,#REF!,,#REF!)))</f>
        <v/>
      </c>
      <c r="AM1491" s="161">
        <f>+IF(ISERROR(PV(#REF!,#REF!,,#REF!)),0,(PV(#REF!,#REF!,,#REF!)))</f>
        <v/>
      </c>
    </row>
    <row r="1492">
      <c r="AL1492" s="161">
        <f>+IF(ISERROR(PV(#REF!,#REF!,,#REF!)),0,(PV(#REF!,#REF!,,#REF!)))</f>
        <v/>
      </c>
      <c r="AM1492" s="161">
        <f>+IF(ISERROR(PV(#REF!,#REF!,,#REF!)),0,(PV(#REF!,#REF!,,#REF!)))</f>
        <v/>
      </c>
    </row>
    <row r="1493">
      <c r="AL1493" s="161">
        <f>+IF(ISERROR(PV(#REF!,#REF!,,#REF!)),0,(PV(#REF!,#REF!,,#REF!)))</f>
        <v/>
      </c>
      <c r="AM1493" s="161">
        <f>+IF(ISERROR(PV(#REF!,#REF!,,#REF!)),0,(PV(#REF!,#REF!,,#REF!)))</f>
        <v/>
      </c>
    </row>
    <row r="1494">
      <c r="AL1494" s="161">
        <f>+IF(ISERROR(PV(#REF!,#REF!,,#REF!)),0,(PV(#REF!,#REF!,,#REF!)))</f>
        <v/>
      </c>
      <c r="AM1494" s="161">
        <f>+IF(ISERROR(PV(#REF!,#REF!,,#REF!)),0,(PV(#REF!,#REF!,,#REF!)))</f>
        <v/>
      </c>
    </row>
    <row r="1495">
      <c r="AL1495" s="161">
        <f>+IF(ISERROR(PV(#REF!,#REF!,,#REF!)),0,(PV(#REF!,#REF!,,#REF!)))</f>
        <v/>
      </c>
      <c r="AM1495" s="161">
        <f>+IF(ISERROR(PV(#REF!,#REF!,,#REF!)),0,(PV(#REF!,#REF!,,#REF!)))</f>
        <v/>
      </c>
    </row>
    <row r="1496">
      <c r="AL1496" s="161">
        <f>+IF(ISERROR(PV(#REF!,#REF!,,#REF!)),0,(PV(#REF!,#REF!,,#REF!)))</f>
        <v/>
      </c>
      <c r="AM1496" s="161">
        <f>+IF(ISERROR(PV(#REF!,#REF!,,#REF!)),0,(PV(#REF!,#REF!,,#REF!)))</f>
        <v/>
      </c>
    </row>
    <row r="1497">
      <c r="AL1497" s="161">
        <f>+IF(ISERROR(PV(#REF!,#REF!,,#REF!)),0,(PV(#REF!,#REF!,,#REF!)))</f>
        <v/>
      </c>
      <c r="AM1497" s="161">
        <f>+IF(ISERROR(PV(#REF!,#REF!,,#REF!)),0,(PV(#REF!,#REF!,,#REF!)))</f>
        <v/>
      </c>
    </row>
    <row r="1498">
      <c r="AL1498" s="161">
        <f>+IF(ISERROR(PV(#REF!,#REF!,,#REF!)),0,(PV(#REF!,#REF!,,#REF!)))</f>
        <v/>
      </c>
      <c r="AM1498" s="161">
        <f>+IF(ISERROR(PV(#REF!,#REF!,,#REF!)),0,(PV(#REF!,#REF!,,#REF!)))</f>
        <v/>
      </c>
    </row>
    <row r="1499">
      <c r="AL1499" s="161">
        <f>+IF(ISERROR(PV(#REF!,#REF!,,#REF!)),0,(PV(#REF!,#REF!,,#REF!)))</f>
        <v/>
      </c>
      <c r="AM1499" s="161">
        <f>+IF(ISERROR(PV(#REF!,#REF!,,#REF!)),0,(PV(#REF!,#REF!,,#REF!)))</f>
        <v/>
      </c>
    </row>
    <row r="1500">
      <c r="AL1500" s="161">
        <f>+IF(ISERROR(PV(#REF!,#REF!,,#REF!)),0,(PV(#REF!,#REF!,,#REF!)))</f>
        <v/>
      </c>
      <c r="AM1500" s="161">
        <f>+IF(ISERROR(PV(#REF!,#REF!,,#REF!)),0,(PV(#REF!,#REF!,,#REF!)))</f>
        <v/>
      </c>
    </row>
    <row r="1501">
      <c r="AL1501" s="161">
        <f>+IF(ISERROR(PV(#REF!,#REF!,,#REF!)),0,(PV(#REF!,#REF!,,#REF!)))</f>
        <v/>
      </c>
      <c r="AM1501" s="161">
        <f>+IF(ISERROR(PV(#REF!,#REF!,,#REF!)),0,(PV(#REF!,#REF!,,#REF!)))</f>
        <v/>
      </c>
    </row>
    <row r="1502">
      <c r="AL1502" s="161">
        <f>+IF(ISERROR(PV(#REF!,#REF!,,#REF!)),0,(PV(#REF!,#REF!,,#REF!)))</f>
        <v/>
      </c>
      <c r="AM1502" s="161">
        <f>+IF(ISERROR(PV(#REF!,#REF!,,#REF!)),0,(PV(#REF!,#REF!,,#REF!)))</f>
        <v/>
      </c>
    </row>
    <row r="1503">
      <c r="AL1503" s="161">
        <f>+IF(ISERROR(PV(#REF!,#REF!,,#REF!)),0,(PV(#REF!,#REF!,,#REF!)))</f>
        <v/>
      </c>
      <c r="AM1503" s="161">
        <f>+IF(ISERROR(PV(#REF!,#REF!,,#REF!)),0,(PV(#REF!,#REF!,,#REF!)))</f>
        <v/>
      </c>
    </row>
    <row r="1504">
      <c r="AL1504" s="161">
        <f>+IF(ISERROR(PV(#REF!,#REF!,,#REF!)),0,(PV(#REF!,#REF!,,#REF!)))</f>
        <v/>
      </c>
      <c r="AM1504" s="161">
        <f>+IF(ISERROR(PV(#REF!,#REF!,,#REF!)),0,(PV(#REF!,#REF!,,#REF!)))</f>
        <v/>
      </c>
    </row>
    <row r="1505">
      <c r="AL1505" s="161">
        <f>+IF(ISERROR(PV(#REF!,#REF!,,#REF!)),0,(PV(#REF!,#REF!,,#REF!)))</f>
        <v/>
      </c>
      <c r="AM1505" s="161">
        <f>+IF(ISERROR(PV(#REF!,#REF!,,#REF!)),0,(PV(#REF!,#REF!,,#REF!)))</f>
        <v/>
      </c>
    </row>
    <row r="1506">
      <c r="AL1506" s="161">
        <f>+IF(ISERROR(PV(#REF!,#REF!,,#REF!)),0,(PV(#REF!,#REF!,,#REF!)))</f>
        <v/>
      </c>
      <c r="AM1506" s="161">
        <f>+IF(ISERROR(PV(#REF!,#REF!,,#REF!)),0,(PV(#REF!,#REF!,,#REF!)))</f>
        <v/>
      </c>
    </row>
    <row r="1507">
      <c r="AL1507" s="161">
        <f>+IF(ISERROR(PV(#REF!,#REF!,,#REF!)),0,(PV(#REF!,#REF!,,#REF!)))</f>
        <v/>
      </c>
      <c r="AM1507" s="161">
        <f>+IF(ISERROR(PV(#REF!,#REF!,,#REF!)),0,(PV(#REF!,#REF!,,#REF!)))</f>
        <v/>
      </c>
    </row>
    <row r="1508">
      <c r="AL1508" s="161">
        <f>+IF(ISERROR(PV(#REF!,#REF!,,#REF!)),0,(PV(#REF!,#REF!,,#REF!)))</f>
        <v/>
      </c>
      <c r="AM1508" s="161">
        <f>+IF(ISERROR(PV(#REF!,#REF!,,#REF!)),0,(PV(#REF!,#REF!,,#REF!)))</f>
        <v/>
      </c>
    </row>
    <row r="1509">
      <c r="AL1509" s="161">
        <f>+IF(ISERROR(PV(#REF!,#REF!,,#REF!)),0,(PV(#REF!,#REF!,,#REF!)))</f>
        <v/>
      </c>
      <c r="AM1509" s="161">
        <f>+IF(ISERROR(PV(#REF!,#REF!,,#REF!)),0,(PV(#REF!,#REF!,,#REF!)))</f>
        <v/>
      </c>
    </row>
    <row r="1510">
      <c r="AL1510" s="161">
        <f>+IF(ISERROR(PV(#REF!,#REF!,,#REF!)),0,(PV(#REF!,#REF!,,#REF!)))</f>
        <v/>
      </c>
      <c r="AM1510" s="161">
        <f>+IF(ISERROR(PV(#REF!,#REF!,,#REF!)),0,(PV(#REF!,#REF!,,#REF!)))</f>
        <v/>
      </c>
    </row>
    <row r="1511">
      <c r="AL1511" s="161">
        <f>+IF(ISERROR(PV(#REF!,#REF!,,#REF!)),0,(PV(#REF!,#REF!,,#REF!)))</f>
        <v/>
      </c>
      <c r="AM1511" s="161">
        <f>+IF(ISERROR(PV(#REF!,#REF!,,#REF!)),0,(PV(#REF!,#REF!,,#REF!)))</f>
        <v/>
      </c>
    </row>
    <row r="1512">
      <c r="AL1512" s="161">
        <f>+IF(ISERROR(PV(#REF!,#REF!,,#REF!)),0,(PV(#REF!,#REF!,,#REF!)))</f>
        <v/>
      </c>
      <c r="AM1512" s="161">
        <f>+IF(ISERROR(PV(#REF!,#REF!,,#REF!)),0,(PV(#REF!,#REF!,,#REF!)))</f>
        <v/>
      </c>
    </row>
    <row r="1513">
      <c r="AL1513" s="161">
        <f>+IF(ISERROR(PV(#REF!,#REF!,,#REF!)),0,(PV(#REF!,#REF!,,#REF!)))</f>
        <v/>
      </c>
      <c r="AM1513" s="161">
        <f>+IF(ISERROR(PV(#REF!,#REF!,,#REF!)),0,(PV(#REF!,#REF!,,#REF!)))</f>
        <v/>
      </c>
    </row>
    <row r="1514">
      <c r="AL1514" s="161">
        <f>+IF(ISERROR(PV(#REF!,#REF!,,#REF!)),0,(PV(#REF!,#REF!,,#REF!)))</f>
        <v/>
      </c>
      <c r="AM1514" s="161">
        <f>+IF(ISERROR(PV(#REF!,#REF!,,#REF!)),0,(PV(#REF!,#REF!,,#REF!)))</f>
        <v/>
      </c>
    </row>
    <row r="1515">
      <c r="AL1515" s="161">
        <f>+IF(ISERROR(PV(#REF!,#REF!,,#REF!)),0,(PV(#REF!,#REF!,,#REF!)))</f>
        <v/>
      </c>
      <c r="AM1515" s="161">
        <f>+IF(ISERROR(PV(#REF!,#REF!,,#REF!)),0,(PV(#REF!,#REF!,,#REF!)))</f>
        <v/>
      </c>
    </row>
    <row r="1516">
      <c r="AL1516" s="161">
        <f>+IF(ISERROR(PV(#REF!,#REF!,,#REF!)),0,(PV(#REF!,#REF!,,#REF!)))</f>
        <v/>
      </c>
      <c r="AM1516" s="161">
        <f>+IF(ISERROR(PV(#REF!,#REF!,,#REF!)),0,(PV(#REF!,#REF!,,#REF!)))</f>
        <v/>
      </c>
    </row>
    <row r="1517">
      <c r="AL1517" s="161">
        <f>+IF(ISERROR(PV(#REF!,#REF!,,#REF!)),0,(PV(#REF!,#REF!,,#REF!)))</f>
        <v/>
      </c>
      <c r="AM1517" s="161">
        <f>+IF(ISERROR(PV(#REF!,#REF!,,#REF!)),0,(PV(#REF!,#REF!,,#REF!)))</f>
        <v/>
      </c>
    </row>
    <row r="1518">
      <c r="AL1518" s="161">
        <f>+IF(ISERROR(PV(#REF!,#REF!,,#REF!)),0,(PV(#REF!,#REF!,,#REF!)))</f>
        <v/>
      </c>
      <c r="AM1518" s="161">
        <f>+IF(ISERROR(PV(#REF!,#REF!,,#REF!)),0,(PV(#REF!,#REF!,,#REF!)))</f>
        <v/>
      </c>
    </row>
    <row r="1519">
      <c r="AL1519" s="161">
        <f>+IF(ISERROR(PV(#REF!,#REF!,,#REF!)),0,(PV(#REF!,#REF!,,#REF!)))</f>
        <v/>
      </c>
      <c r="AM1519" s="161">
        <f>+IF(ISERROR(PV(#REF!,#REF!,,#REF!)),0,(PV(#REF!,#REF!,,#REF!)))</f>
        <v/>
      </c>
    </row>
    <row r="1520">
      <c r="AL1520" s="161">
        <f>+IF(ISERROR(PV(#REF!,#REF!,,#REF!)),0,(PV(#REF!,#REF!,,#REF!)))</f>
        <v/>
      </c>
      <c r="AM1520" s="161">
        <f>+IF(ISERROR(PV(#REF!,#REF!,,#REF!)),0,(PV(#REF!,#REF!,,#REF!)))</f>
        <v/>
      </c>
    </row>
    <row r="1521">
      <c r="AL1521" s="161">
        <f>+IF(ISERROR(PV(#REF!,#REF!,,#REF!)),0,(PV(#REF!,#REF!,,#REF!)))</f>
        <v/>
      </c>
      <c r="AM1521" s="161">
        <f>+IF(ISERROR(PV(#REF!,#REF!,,#REF!)),0,(PV(#REF!,#REF!,,#REF!)))</f>
        <v/>
      </c>
    </row>
    <row r="1522">
      <c r="AL1522" s="161">
        <f>+IF(ISERROR(PV(#REF!,#REF!,,#REF!)),0,(PV(#REF!,#REF!,,#REF!)))</f>
        <v/>
      </c>
      <c r="AM1522" s="161">
        <f>+IF(ISERROR(PV(#REF!,#REF!,,#REF!)),0,(PV(#REF!,#REF!,,#REF!)))</f>
        <v/>
      </c>
    </row>
    <row r="1523">
      <c r="AL1523" s="161">
        <f>+IF(ISERROR(PV(#REF!,#REF!,,#REF!)),0,(PV(#REF!,#REF!,,#REF!)))</f>
        <v/>
      </c>
      <c r="AM1523" s="161">
        <f>+IF(ISERROR(PV(#REF!,#REF!,,#REF!)),0,(PV(#REF!,#REF!,,#REF!)))</f>
        <v/>
      </c>
    </row>
    <row r="1524">
      <c r="AL1524" s="161">
        <f>+IF(ISERROR(PV(#REF!,#REF!,,#REF!)),0,(PV(#REF!,#REF!,,#REF!)))</f>
        <v/>
      </c>
      <c r="AM1524" s="161">
        <f>+IF(ISERROR(PV(#REF!,#REF!,,#REF!)),0,(PV(#REF!,#REF!,,#REF!)))</f>
        <v/>
      </c>
    </row>
    <row r="1525">
      <c r="AL1525" s="161">
        <f>+IF(ISERROR(PV(#REF!,#REF!,,#REF!)),0,(PV(#REF!,#REF!,,#REF!)))</f>
        <v/>
      </c>
      <c r="AM1525" s="161">
        <f>+IF(ISERROR(PV(#REF!,#REF!,,#REF!)),0,(PV(#REF!,#REF!,,#REF!)))</f>
        <v/>
      </c>
    </row>
    <row r="1526">
      <c r="AL1526" s="161">
        <f>+IF(ISERROR(PV(#REF!,#REF!,,#REF!)),0,(PV(#REF!,#REF!,,#REF!)))</f>
        <v/>
      </c>
      <c r="AM1526" s="161">
        <f>+IF(ISERROR(PV(#REF!,#REF!,,#REF!)),0,(PV(#REF!,#REF!,,#REF!)))</f>
        <v/>
      </c>
    </row>
    <row r="1527">
      <c r="AL1527" s="161">
        <f>+IF(ISERROR(PV(#REF!,#REF!,,#REF!)),0,(PV(#REF!,#REF!,,#REF!)))</f>
        <v/>
      </c>
      <c r="AM1527" s="161">
        <f>+IF(ISERROR(PV(#REF!,#REF!,,#REF!)),0,(PV(#REF!,#REF!,,#REF!)))</f>
        <v/>
      </c>
    </row>
    <row r="1528">
      <c r="AL1528" s="161">
        <f>+IF(ISERROR(PV(#REF!,#REF!,,#REF!)),0,(PV(#REF!,#REF!,,#REF!)))</f>
        <v/>
      </c>
      <c r="AM1528" s="161">
        <f>+IF(ISERROR(PV(#REF!,#REF!,,#REF!)),0,(PV(#REF!,#REF!,,#REF!)))</f>
        <v/>
      </c>
    </row>
    <row r="1529">
      <c r="AL1529" s="161">
        <f>+IF(ISERROR(PV(#REF!,#REF!,,#REF!)),0,(PV(#REF!,#REF!,,#REF!)))</f>
        <v/>
      </c>
      <c r="AM1529" s="161">
        <f>+IF(ISERROR(PV(#REF!,#REF!,,#REF!)),0,(PV(#REF!,#REF!,,#REF!)))</f>
        <v/>
      </c>
    </row>
    <row r="1530">
      <c r="AL1530" s="161">
        <f>+IF(ISERROR(PV(#REF!,#REF!,,#REF!)),0,(PV(#REF!,#REF!,,#REF!)))</f>
        <v/>
      </c>
      <c r="AM1530" s="161">
        <f>+IF(ISERROR(PV(#REF!,#REF!,,#REF!)),0,(PV(#REF!,#REF!,,#REF!)))</f>
        <v/>
      </c>
    </row>
    <row r="1531">
      <c r="AL1531" s="161">
        <f>+IF(ISERROR(PV(#REF!,#REF!,,#REF!)),0,(PV(#REF!,#REF!,,#REF!)))</f>
        <v/>
      </c>
      <c r="AM1531" s="161">
        <f>+IF(ISERROR(PV(#REF!,#REF!,,#REF!)),0,(PV(#REF!,#REF!,,#REF!)))</f>
        <v/>
      </c>
    </row>
    <row r="1532">
      <c r="AL1532" s="161">
        <f>+IF(ISERROR(PV(#REF!,#REF!,,#REF!)),0,(PV(#REF!,#REF!,,#REF!)))</f>
        <v/>
      </c>
      <c r="AM1532" s="161">
        <f>+IF(ISERROR(PV(#REF!,#REF!,,#REF!)),0,(PV(#REF!,#REF!,,#REF!)))</f>
        <v/>
      </c>
    </row>
    <row r="1533">
      <c r="AL1533" s="161">
        <f>+IF(ISERROR(PV(#REF!,#REF!,,#REF!)),0,(PV(#REF!,#REF!,,#REF!)))</f>
        <v/>
      </c>
      <c r="AM1533" s="161">
        <f>+IF(ISERROR(PV(#REF!,#REF!,,#REF!)),0,(PV(#REF!,#REF!,,#REF!)))</f>
        <v/>
      </c>
    </row>
    <row r="1534">
      <c r="AL1534" s="161">
        <f>+IF(ISERROR(PV(#REF!,#REF!,,#REF!)),0,(PV(#REF!,#REF!,,#REF!)))</f>
        <v/>
      </c>
      <c r="AM1534" s="161">
        <f>+IF(ISERROR(PV(#REF!,#REF!,,#REF!)),0,(PV(#REF!,#REF!,,#REF!)))</f>
        <v/>
      </c>
    </row>
    <row r="1535">
      <c r="AL1535" s="161">
        <f>+IF(ISERROR(PV(#REF!,#REF!,,#REF!)),0,(PV(#REF!,#REF!,,#REF!)))</f>
        <v/>
      </c>
      <c r="AM1535" s="161">
        <f>+IF(ISERROR(PV(#REF!,#REF!,,#REF!)),0,(PV(#REF!,#REF!,,#REF!)))</f>
        <v/>
      </c>
    </row>
    <row r="1536">
      <c r="AL1536" s="161">
        <f>+IF(ISERROR(PV(#REF!,#REF!,,#REF!)),0,(PV(#REF!,#REF!,,#REF!)))</f>
        <v/>
      </c>
      <c r="AM1536" s="161">
        <f>+IF(ISERROR(PV(#REF!,#REF!,,#REF!)),0,(PV(#REF!,#REF!,,#REF!)))</f>
        <v/>
      </c>
    </row>
    <row r="1537">
      <c r="AL1537" s="161">
        <f>+IF(ISERROR(PV(#REF!,#REF!,,#REF!)),0,(PV(#REF!,#REF!,,#REF!)))</f>
        <v/>
      </c>
      <c r="AM1537" s="161">
        <f>+IF(ISERROR(PV(#REF!,#REF!,,#REF!)),0,(PV(#REF!,#REF!,,#REF!)))</f>
        <v/>
      </c>
    </row>
    <row r="1538">
      <c r="AL1538" s="161">
        <f>+IF(ISERROR(PV(#REF!,#REF!,,#REF!)),0,(PV(#REF!,#REF!,,#REF!)))</f>
        <v/>
      </c>
      <c r="AM1538" s="161">
        <f>+IF(ISERROR(PV(#REF!,#REF!,,#REF!)),0,(PV(#REF!,#REF!,,#REF!)))</f>
        <v/>
      </c>
    </row>
    <row r="1539">
      <c r="AL1539" s="161">
        <f>+IF(ISERROR(PV(#REF!,#REF!,,#REF!)),0,(PV(#REF!,#REF!,,#REF!)))</f>
        <v/>
      </c>
      <c r="AM1539" s="161">
        <f>+IF(ISERROR(PV(#REF!,#REF!,,#REF!)),0,(PV(#REF!,#REF!,,#REF!)))</f>
        <v/>
      </c>
    </row>
    <row r="1540">
      <c r="AL1540" s="161">
        <f>+IF(ISERROR(PV(#REF!,#REF!,,#REF!)),0,(PV(#REF!,#REF!,,#REF!)))</f>
        <v/>
      </c>
      <c r="AM1540" s="161">
        <f>+IF(ISERROR(PV(#REF!,#REF!,,#REF!)),0,(PV(#REF!,#REF!,,#REF!)))</f>
        <v/>
      </c>
    </row>
    <row r="1541">
      <c r="AL1541" s="161">
        <f>+IF(ISERROR(PV(#REF!,#REF!,,#REF!)),0,(PV(#REF!,#REF!,,#REF!)))</f>
        <v/>
      </c>
      <c r="AM1541" s="161">
        <f>+IF(ISERROR(PV(#REF!,#REF!,,#REF!)),0,(PV(#REF!,#REF!,,#REF!)))</f>
        <v/>
      </c>
    </row>
    <row r="1542">
      <c r="AL1542" s="161">
        <f>+IF(ISERROR(PV(#REF!,#REF!,,#REF!)),0,(PV(#REF!,#REF!,,#REF!)))</f>
        <v/>
      </c>
      <c r="AM1542" s="161">
        <f>+IF(ISERROR(PV(#REF!,#REF!,,#REF!)),0,(PV(#REF!,#REF!,,#REF!)))</f>
        <v/>
      </c>
    </row>
    <row r="1543">
      <c r="AL1543" s="161">
        <f>+IF(ISERROR(PV(#REF!,#REF!,,#REF!)),0,(PV(#REF!,#REF!,,#REF!)))</f>
        <v/>
      </c>
      <c r="AM1543" s="161">
        <f>+IF(ISERROR(PV(#REF!,#REF!,,#REF!)),0,(PV(#REF!,#REF!,,#REF!)))</f>
        <v/>
      </c>
    </row>
    <row r="1544">
      <c r="AL1544" s="161">
        <f>+IF(ISERROR(PV(#REF!,#REF!,,#REF!)),0,(PV(#REF!,#REF!,,#REF!)))</f>
        <v/>
      </c>
      <c r="AM1544" s="161">
        <f>+IF(ISERROR(PV(#REF!,#REF!,,#REF!)),0,(PV(#REF!,#REF!,,#REF!)))</f>
        <v/>
      </c>
    </row>
    <row r="1545">
      <c r="AL1545" s="161">
        <f>+IF(ISERROR(PV(#REF!,#REF!,,#REF!)),0,(PV(#REF!,#REF!,,#REF!)))</f>
        <v/>
      </c>
      <c r="AM1545" s="161">
        <f>+IF(ISERROR(PV(#REF!,#REF!,,#REF!)),0,(PV(#REF!,#REF!,,#REF!)))</f>
        <v/>
      </c>
    </row>
    <row r="1546">
      <c r="AL1546" s="161">
        <f>+IF(ISERROR(PV(#REF!,#REF!,,#REF!)),0,(PV(#REF!,#REF!,,#REF!)))</f>
        <v/>
      </c>
      <c r="AM1546" s="161">
        <f>+IF(ISERROR(PV(#REF!,#REF!,,#REF!)),0,(PV(#REF!,#REF!,,#REF!)))</f>
        <v/>
      </c>
    </row>
    <row r="1547">
      <c r="AL1547" s="161">
        <f>+IF(ISERROR(PV(#REF!,#REF!,,#REF!)),0,(PV(#REF!,#REF!,,#REF!)))</f>
        <v/>
      </c>
      <c r="AM1547" s="161">
        <f>+IF(ISERROR(PV(#REF!,#REF!,,#REF!)),0,(PV(#REF!,#REF!,,#REF!)))</f>
        <v/>
      </c>
    </row>
    <row r="1548">
      <c r="AL1548" s="161">
        <f>+IF(ISERROR(PV(#REF!,#REF!,,#REF!)),0,(PV(#REF!,#REF!,,#REF!)))</f>
        <v/>
      </c>
      <c r="AM1548" s="161">
        <f>+IF(ISERROR(PV(#REF!,#REF!,,#REF!)),0,(PV(#REF!,#REF!,,#REF!)))</f>
        <v/>
      </c>
    </row>
    <row r="1549">
      <c r="AL1549" s="161">
        <f>+IF(ISERROR(PV(#REF!,#REF!,,#REF!)),0,(PV(#REF!,#REF!,,#REF!)))</f>
        <v/>
      </c>
      <c r="AM1549" s="161">
        <f>+IF(ISERROR(PV(#REF!,#REF!,,#REF!)),0,(PV(#REF!,#REF!,,#REF!)))</f>
        <v/>
      </c>
    </row>
    <row r="1550">
      <c r="AL1550" s="161">
        <f>+IF(ISERROR(PV(#REF!,#REF!,,#REF!)),0,(PV(#REF!,#REF!,,#REF!)))</f>
        <v/>
      </c>
      <c r="AM1550" s="161">
        <f>+IF(ISERROR(PV(#REF!,#REF!,,#REF!)),0,(PV(#REF!,#REF!,,#REF!)))</f>
        <v/>
      </c>
    </row>
    <row r="1551">
      <c r="AL1551" s="161">
        <f>+IF(ISERROR(PV(#REF!,#REF!,,#REF!)),0,(PV(#REF!,#REF!,,#REF!)))</f>
        <v/>
      </c>
      <c r="AM1551" s="161">
        <f>+IF(ISERROR(PV(#REF!,#REF!,,#REF!)),0,(PV(#REF!,#REF!,,#REF!)))</f>
        <v/>
      </c>
    </row>
    <row r="1552">
      <c r="AL1552" s="161">
        <f>+IF(ISERROR(PV(#REF!,#REF!,,#REF!)),0,(PV(#REF!,#REF!,,#REF!)))</f>
        <v/>
      </c>
      <c r="AM1552" s="161">
        <f>+IF(ISERROR(PV(#REF!,#REF!,,#REF!)),0,(PV(#REF!,#REF!,,#REF!)))</f>
        <v/>
      </c>
    </row>
    <row r="1553">
      <c r="AL1553" s="161">
        <f>+IF(ISERROR(PV(#REF!,#REF!,,#REF!)),0,(PV(#REF!,#REF!,,#REF!)))</f>
        <v/>
      </c>
      <c r="AM1553" s="161">
        <f>+IF(ISERROR(PV(#REF!,#REF!,,#REF!)),0,(PV(#REF!,#REF!,,#REF!)))</f>
        <v/>
      </c>
    </row>
    <row r="1554">
      <c r="AL1554" s="161">
        <f>+IF(ISERROR(PV(#REF!,#REF!,,#REF!)),0,(PV(#REF!,#REF!,,#REF!)))</f>
        <v/>
      </c>
      <c r="AM1554" s="161">
        <f>+IF(ISERROR(PV(#REF!,#REF!,,#REF!)),0,(PV(#REF!,#REF!,,#REF!)))</f>
        <v/>
      </c>
    </row>
    <row r="1555">
      <c r="AL1555" s="161">
        <f>+IF(ISERROR(PV(#REF!,#REF!,,#REF!)),0,(PV(#REF!,#REF!,,#REF!)))</f>
        <v/>
      </c>
      <c r="AM1555" s="161">
        <f>+IF(ISERROR(PV(#REF!,#REF!,,#REF!)),0,(PV(#REF!,#REF!,,#REF!)))</f>
        <v/>
      </c>
    </row>
    <row r="1556">
      <c r="AL1556" s="161">
        <f>+IF(ISERROR(PV(#REF!,#REF!,,#REF!)),0,(PV(#REF!,#REF!,,#REF!)))</f>
        <v/>
      </c>
      <c r="AM1556" s="161">
        <f>+IF(ISERROR(PV(#REF!,#REF!,,#REF!)),0,(PV(#REF!,#REF!,,#REF!)))</f>
        <v/>
      </c>
    </row>
    <row r="1557">
      <c r="AL1557" s="161">
        <f>+IF(ISERROR(PV(#REF!,#REF!,,#REF!)),0,(PV(#REF!,#REF!,,#REF!)))</f>
        <v/>
      </c>
      <c r="AM1557" s="161">
        <f>+IF(ISERROR(PV(#REF!,#REF!,,#REF!)),0,(PV(#REF!,#REF!,,#REF!)))</f>
        <v/>
      </c>
    </row>
    <row r="1558">
      <c r="AL1558" s="161">
        <f>+IF(ISERROR(PV(#REF!,#REF!,,#REF!)),0,(PV(#REF!,#REF!,,#REF!)))</f>
        <v/>
      </c>
      <c r="AM1558" s="161">
        <f>+IF(ISERROR(PV(#REF!,#REF!,,#REF!)),0,(PV(#REF!,#REF!,,#REF!)))</f>
        <v/>
      </c>
    </row>
    <row r="1559">
      <c r="AL1559" s="161">
        <f>+IF(ISERROR(PV(#REF!,#REF!,,#REF!)),0,(PV(#REF!,#REF!,,#REF!)))</f>
        <v/>
      </c>
      <c r="AM1559" s="161">
        <f>+IF(ISERROR(PV(#REF!,#REF!,,#REF!)),0,(PV(#REF!,#REF!,,#REF!)))</f>
        <v/>
      </c>
    </row>
    <row r="1560">
      <c r="AL1560" s="161">
        <f>+IF(ISERROR(PV(#REF!,#REF!,,#REF!)),0,(PV(#REF!,#REF!,,#REF!)))</f>
        <v/>
      </c>
      <c r="AM1560" s="161">
        <f>+IF(ISERROR(PV(#REF!,#REF!,,#REF!)),0,(PV(#REF!,#REF!,,#REF!)))</f>
        <v/>
      </c>
    </row>
    <row r="1561">
      <c r="AL1561" s="161">
        <f>+IF(ISERROR(PV(#REF!,#REF!,,#REF!)),0,(PV(#REF!,#REF!,,#REF!)))</f>
        <v/>
      </c>
      <c r="AM1561" s="161">
        <f>+IF(ISERROR(PV(#REF!,#REF!,,#REF!)),0,(PV(#REF!,#REF!,,#REF!)))</f>
        <v/>
      </c>
    </row>
    <row r="1562">
      <c r="AL1562" s="161">
        <f>+IF(ISERROR(PV(#REF!,#REF!,,#REF!)),0,(PV(#REF!,#REF!,,#REF!)))</f>
        <v/>
      </c>
      <c r="AM1562" s="161">
        <f>+IF(ISERROR(PV(#REF!,#REF!,,#REF!)),0,(PV(#REF!,#REF!,,#REF!)))</f>
        <v/>
      </c>
    </row>
    <row r="1563">
      <c r="AL1563" s="161">
        <f>+IF(ISERROR(PV(#REF!,#REF!,,#REF!)),0,(PV(#REF!,#REF!,,#REF!)))</f>
        <v/>
      </c>
      <c r="AM1563" s="161">
        <f>+IF(ISERROR(PV(#REF!,#REF!,,#REF!)),0,(PV(#REF!,#REF!,,#REF!)))</f>
        <v/>
      </c>
    </row>
    <row r="1564">
      <c r="AL1564" s="161">
        <f>+IF(ISERROR(PV(#REF!,#REF!,,#REF!)),0,(PV(#REF!,#REF!,,#REF!)))</f>
        <v/>
      </c>
      <c r="AM1564" s="161">
        <f>+IF(ISERROR(PV(#REF!,#REF!,,#REF!)),0,(PV(#REF!,#REF!,,#REF!)))</f>
        <v/>
      </c>
    </row>
    <row r="1565">
      <c r="AL1565" s="161">
        <f>+IF(ISERROR(PV(#REF!,#REF!,,#REF!)),0,(PV(#REF!,#REF!,,#REF!)))</f>
        <v/>
      </c>
      <c r="AM1565" s="161">
        <f>+IF(ISERROR(PV(#REF!,#REF!,,#REF!)),0,(PV(#REF!,#REF!,,#REF!)))</f>
        <v/>
      </c>
    </row>
    <row r="1566">
      <c r="AL1566" s="161">
        <f>+IF(ISERROR(PV(#REF!,#REF!,,#REF!)),0,(PV(#REF!,#REF!,,#REF!)))</f>
        <v/>
      </c>
      <c r="AM1566" s="161">
        <f>+IF(ISERROR(PV(#REF!,#REF!,,#REF!)),0,(PV(#REF!,#REF!,,#REF!)))</f>
        <v/>
      </c>
    </row>
    <row r="1567">
      <c r="AL1567" s="161">
        <f>+IF(ISERROR(PV(#REF!,#REF!,,#REF!)),0,(PV(#REF!,#REF!,,#REF!)))</f>
        <v/>
      </c>
      <c r="AM1567" s="161">
        <f>+IF(ISERROR(PV(#REF!,#REF!,,#REF!)),0,(PV(#REF!,#REF!,,#REF!)))</f>
        <v/>
      </c>
    </row>
    <row r="1568">
      <c r="AL1568" s="161">
        <f>+IF(ISERROR(PV(#REF!,#REF!,,#REF!)),0,(PV(#REF!,#REF!,,#REF!)))</f>
        <v/>
      </c>
      <c r="AM1568" s="161">
        <f>+IF(ISERROR(PV(#REF!,#REF!,,#REF!)),0,(PV(#REF!,#REF!,,#REF!)))</f>
        <v/>
      </c>
    </row>
    <row r="1569">
      <c r="AL1569" s="161">
        <f>+IF(ISERROR(PV(#REF!,#REF!,,#REF!)),0,(PV(#REF!,#REF!,,#REF!)))</f>
        <v/>
      </c>
      <c r="AM1569" s="161">
        <f>+IF(ISERROR(PV(#REF!,#REF!,,#REF!)),0,(PV(#REF!,#REF!,,#REF!)))</f>
        <v/>
      </c>
    </row>
    <row r="1570">
      <c r="AL1570" s="161">
        <f>+IF(ISERROR(PV(#REF!,#REF!,,#REF!)),0,(PV(#REF!,#REF!,,#REF!)))</f>
        <v/>
      </c>
      <c r="AM1570" s="161">
        <f>+IF(ISERROR(PV(#REF!,#REF!,,#REF!)),0,(PV(#REF!,#REF!,,#REF!)))</f>
        <v/>
      </c>
    </row>
    <row r="1571">
      <c r="AL1571" s="161">
        <f>+IF(ISERROR(PV(#REF!,#REF!,,#REF!)),0,(PV(#REF!,#REF!,,#REF!)))</f>
        <v/>
      </c>
      <c r="AM1571" s="161">
        <f>+IF(ISERROR(PV(#REF!,#REF!,,#REF!)),0,(PV(#REF!,#REF!,,#REF!)))</f>
        <v/>
      </c>
    </row>
    <row r="1572">
      <c r="AL1572" s="161">
        <f>+IF(ISERROR(PV(#REF!,#REF!,,#REF!)),0,(PV(#REF!,#REF!,,#REF!)))</f>
        <v/>
      </c>
      <c r="AM1572" s="161">
        <f>+IF(ISERROR(PV(#REF!,#REF!,,#REF!)),0,(PV(#REF!,#REF!,,#REF!)))</f>
        <v/>
      </c>
    </row>
    <row r="1573">
      <c r="AL1573" s="161">
        <f>+IF(ISERROR(PV(#REF!,#REF!,,#REF!)),0,(PV(#REF!,#REF!,,#REF!)))</f>
        <v/>
      </c>
      <c r="AM1573" s="161">
        <f>+IF(ISERROR(PV(#REF!,#REF!,,#REF!)),0,(PV(#REF!,#REF!,,#REF!)))</f>
        <v/>
      </c>
    </row>
    <row r="1574">
      <c r="AL1574" s="161">
        <f>+IF(ISERROR(PV(#REF!,#REF!,,#REF!)),0,(PV(#REF!,#REF!,,#REF!)))</f>
        <v/>
      </c>
      <c r="AM1574" s="161">
        <f>+IF(ISERROR(PV(#REF!,#REF!,,#REF!)),0,(PV(#REF!,#REF!,,#REF!)))</f>
        <v/>
      </c>
    </row>
    <row r="1575">
      <c r="AL1575" s="161">
        <f>+IF(ISERROR(PV(#REF!,#REF!,,#REF!)),0,(PV(#REF!,#REF!,,#REF!)))</f>
        <v/>
      </c>
      <c r="AM1575" s="161">
        <f>+IF(ISERROR(PV(#REF!,#REF!,,#REF!)),0,(PV(#REF!,#REF!,,#REF!)))</f>
        <v/>
      </c>
    </row>
    <row r="1576">
      <c r="AL1576" s="161">
        <f>+IF(ISERROR(PV(#REF!,#REF!,,#REF!)),0,(PV(#REF!,#REF!,,#REF!)))</f>
        <v/>
      </c>
      <c r="AM1576" s="161">
        <f>+IF(ISERROR(PV(#REF!,#REF!,,#REF!)),0,(PV(#REF!,#REF!,,#REF!)))</f>
        <v/>
      </c>
    </row>
    <row r="1577">
      <c r="AL1577" s="161">
        <f>+IF(ISERROR(PV(#REF!,#REF!,,#REF!)),0,(PV(#REF!,#REF!,,#REF!)))</f>
        <v/>
      </c>
      <c r="AM1577" s="161">
        <f>+IF(ISERROR(PV(#REF!,#REF!,,#REF!)),0,(PV(#REF!,#REF!,,#REF!)))</f>
        <v/>
      </c>
    </row>
    <row r="1578">
      <c r="AL1578" s="161">
        <f>+IF(ISERROR(PV(#REF!,#REF!,,#REF!)),0,(PV(#REF!,#REF!,,#REF!)))</f>
        <v/>
      </c>
      <c r="AM1578" s="161">
        <f>+IF(ISERROR(PV(#REF!,#REF!,,#REF!)),0,(PV(#REF!,#REF!,,#REF!)))</f>
        <v/>
      </c>
    </row>
    <row r="1579">
      <c r="AL1579" s="161">
        <f>+IF(ISERROR(PV(#REF!,#REF!,,#REF!)),0,(PV(#REF!,#REF!,,#REF!)))</f>
        <v/>
      </c>
      <c r="AM1579" s="161">
        <f>+IF(ISERROR(PV(#REF!,#REF!,,#REF!)),0,(PV(#REF!,#REF!,,#REF!)))</f>
        <v/>
      </c>
    </row>
    <row r="1580">
      <c r="AL1580" s="161">
        <f>+IF(ISERROR(PV(#REF!,#REF!,,#REF!)),0,(PV(#REF!,#REF!,,#REF!)))</f>
        <v/>
      </c>
      <c r="AM1580" s="161">
        <f>+IF(ISERROR(PV(#REF!,#REF!,,#REF!)),0,(PV(#REF!,#REF!,,#REF!)))</f>
        <v/>
      </c>
    </row>
    <row r="1581">
      <c r="AL1581" s="161">
        <f>+IF(ISERROR(PV(#REF!,#REF!,,#REF!)),0,(PV(#REF!,#REF!,,#REF!)))</f>
        <v/>
      </c>
      <c r="AM1581" s="161">
        <f>+IF(ISERROR(PV(#REF!,#REF!,,#REF!)),0,(PV(#REF!,#REF!,,#REF!)))</f>
        <v/>
      </c>
    </row>
    <row r="1582">
      <c r="AL1582" s="161">
        <f>+IF(ISERROR(PV(#REF!,#REF!,,#REF!)),0,(PV(#REF!,#REF!,,#REF!)))</f>
        <v/>
      </c>
      <c r="AM1582" s="161">
        <f>+IF(ISERROR(PV(#REF!,#REF!,,#REF!)),0,(PV(#REF!,#REF!,,#REF!)))</f>
        <v/>
      </c>
    </row>
    <row r="1583">
      <c r="AL1583" s="161">
        <f>+IF(ISERROR(PV(#REF!,#REF!,,#REF!)),0,(PV(#REF!,#REF!,,#REF!)))</f>
        <v/>
      </c>
      <c r="AM1583" s="161">
        <f>+IF(ISERROR(PV(#REF!,#REF!,,#REF!)),0,(PV(#REF!,#REF!,,#REF!)))</f>
        <v/>
      </c>
    </row>
    <row r="1584">
      <c r="AL1584" s="161">
        <f>+IF(ISERROR(PV(#REF!,#REF!,,#REF!)),0,(PV(#REF!,#REF!,,#REF!)))</f>
        <v/>
      </c>
      <c r="AM1584" s="161">
        <f>+IF(ISERROR(PV(#REF!,#REF!,,#REF!)),0,(PV(#REF!,#REF!,,#REF!)))</f>
        <v/>
      </c>
    </row>
    <row r="1585">
      <c r="AL1585" s="161">
        <f>+IF(ISERROR(PV(#REF!,#REF!,,#REF!)),0,(PV(#REF!,#REF!,,#REF!)))</f>
        <v/>
      </c>
      <c r="AM1585" s="161">
        <f>+IF(ISERROR(PV(#REF!,#REF!,,#REF!)),0,(PV(#REF!,#REF!,,#REF!)))</f>
        <v/>
      </c>
    </row>
    <row r="1586">
      <c r="AL1586" s="161">
        <f>+IF(ISERROR(PV(#REF!,#REF!,,#REF!)),0,(PV(#REF!,#REF!,,#REF!)))</f>
        <v/>
      </c>
      <c r="AM1586" s="161">
        <f>+IF(ISERROR(PV(#REF!,#REF!,,#REF!)),0,(PV(#REF!,#REF!,,#REF!)))</f>
        <v/>
      </c>
    </row>
    <row r="1587">
      <c r="AL1587" s="161">
        <f>+IF(ISERROR(PV(#REF!,#REF!,,#REF!)),0,(PV(#REF!,#REF!,,#REF!)))</f>
        <v/>
      </c>
      <c r="AM1587" s="161">
        <f>+IF(ISERROR(PV(#REF!,#REF!,,#REF!)),0,(PV(#REF!,#REF!,,#REF!)))</f>
        <v/>
      </c>
    </row>
    <row r="1588">
      <c r="AL1588" s="161">
        <f>+IF(ISERROR(PV(#REF!,#REF!,,#REF!)),0,(PV(#REF!,#REF!,,#REF!)))</f>
        <v/>
      </c>
      <c r="AM1588" s="161">
        <f>+IF(ISERROR(PV(#REF!,#REF!,,#REF!)),0,(PV(#REF!,#REF!,,#REF!)))</f>
        <v/>
      </c>
    </row>
    <row r="1589">
      <c r="AL1589" s="161">
        <f>+IF(ISERROR(PV(#REF!,#REF!,,#REF!)),0,(PV(#REF!,#REF!,,#REF!)))</f>
        <v/>
      </c>
      <c r="AM1589" s="161">
        <f>+IF(ISERROR(PV(#REF!,#REF!,,#REF!)),0,(PV(#REF!,#REF!,,#REF!)))</f>
        <v/>
      </c>
    </row>
    <row r="1590">
      <c r="AL1590" s="161">
        <f>+IF(ISERROR(PV(#REF!,#REF!,,#REF!)),0,(PV(#REF!,#REF!,,#REF!)))</f>
        <v/>
      </c>
      <c r="AM1590" s="161">
        <f>+IF(ISERROR(PV(#REF!,#REF!,,#REF!)),0,(PV(#REF!,#REF!,,#REF!)))</f>
        <v/>
      </c>
    </row>
    <row r="1591">
      <c r="AL1591" s="161">
        <f>+IF(ISERROR(PV(#REF!,#REF!,,#REF!)),0,(PV(#REF!,#REF!,,#REF!)))</f>
        <v/>
      </c>
      <c r="AM1591" s="161">
        <f>+IF(ISERROR(PV(#REF!,#REF!,,#REF!)),0,(PV(#REF!,#REF!,,#REF!)))</f>
        <v/>
      </c>
    </row>
    <row r="1592">
      <c r="AL1592" s="161">
        <f>+IF(ISERROR(PV(#REF!,#REF!,,#REF!)),0,(PV(#REF!,#REF!,,#REF!)))</f>
        <v/>
      </c>
      <c r="AM1592" s="161">
        <f>+IF(ISERROR(PV(#REF!,#REF!,,#REF!)),0,(PV(#REF!,#REF!,,#REF!)))</f>
        <v/>
      </c>
    </row>
    <row r="1593">
      <c r="AL1593" s="161">
        <f>+IF(ISERROR(PV(#REF!,#REF!,,#REF!)),0,(PV(#REF!,#REF!,,#REF!)))</f>
        <v/>
      </c>
      <c r="AM1593" s="161">
        <f>+IF(ISERROR(PV(#REF!,#REF!,,#REF!)),0,(PV(#REF!,#REF!,,#REF!)))</f>
        <v/>
      </c>
    </row>
    <row r="1594">
      <c r="AL1594" s="161">
        <f>+IF(ISERROR(PV(#REF!,#REF!,,#REF!)),0,(PV(#REF!,#REF!,,#REF!)))</f>
        <v/>
      </c>
      <c r="AM1594" s="161">
        <f>+IF(ISERROR(PV(#REF!,#REF!,,#REF!)),0,(PV(#REF!,#REF!,,#REF!)))</f>
        <v/>
      </c>
    </row>
    <row r="1595">
      <c r="AL1595" s="161">
        <f>+IF(ISERROR(PV(#REF!,#REF!,,#REF!)),0,(PV(#REF!,#REF!,,#REF!)))</f>
        <v/>
      </c>
      <c r="AM1595" s="161">
        <f>+IF(ISERROR(PV(#REF!,#REF!,,#REF!)),0,(PV(#REF!,#REF!,,#REF!)))</f>
        <v/>
      </c>
    </row>
    <row r="1596">
      <c r="AL1596" s="161">
        <f>+IF(ISERROR(PV(#REF!,#REF!,,#REF!)),0,(PV(#REF!,#REF!,,#REF!)))</f>
        <v/>
      </c>
      <c r="AM1596" s="161">
        <f>+IF(ISERROR(PV(#REF!,#REF!,,#REF!)),0,(PV(#REF!,#REF!,,#REF!)))</f>
        <v/>
      </c>
    </row>
    <row r="1597">
      <c r="AL1597" s="161">
        <f>+IF(ISERROR(PV(#REF!,#REF!,,#REF!)),0,(PV(#REF!,#REF!,,#REF!)))</f>
        <v/>
      </c>
      <c r="AM1597" s="161">
        <f>+IF(ISERROR(PV(#REF!,#REF!,,#REF!)),0,(PV(#REF!,#REF!,,#REF!)))</f>
        <v/>
      </c>
    </row>
    <row r="1598">
      <c r="AL1598" s="161">
        <f>+IF(ISERROR(PV(#REF!,#REF!,,#REF!)),0,(PV(#REF!,#REF!,,#REF!)))</f>
        <v/>
      </c>
      <c r="AM1598" s="161">
        <f>+IF(ISERROR(PV(#REF!,#REF!,,#REF!)),0,(PV(#REF!,#REF!,,#REF!)))</f>
        <v/>
      </c>
    </row>
    <row r="1599">
      <c r="AL1599" s="161">
        <f>+IF(ISERROR(PV(#REF!,#REF!,,#REF!)),0,(PV(#REF!,#REF!,,#REF!)))</f>
        <v/>
      </c>
      <c r="AM1599" s="161">
        <f>+IF(ISERROR(PV(#REF!,#REF!,,#REF!)),0,(PV(#REF!,#REF!,,#REF!)))</f>
        <v/>
      </c>
    </row>
    <row r="1600">
      <c r="AL1600" s="161">
        <f>+IF(ISERROR(PV(#REF!,#REF!,,#REF!)),0,(PV(#REF!,#REF!,,#REF!)))</f>
        <v/>
      </c>
      <c r="AM1600" s="161">
        <f>+IF(ISERROR(PV(#REF!,#REF!,,#REF!)),0,(PV(#REF!,#REF!,,#REF!)))</f>
        <v/>
      </c>
    </row>
    <row r="1601">
      <c r="AL1601" s="161">
        <f>+IF(ISERROR(PV(#REF!,#REF!,,#REF!)),0,(PV(#REF!,#REF!,,#REF!)))</f>
        <v/>
      </c>
      <c r="AM1601" s="161">
        <f>+IF(ISERROR(PV(#REF!,#REF!,,#REF!)),0,(PV(#REF!,#REF!,,#REF!)))</f>
        <v/>
      </c>
    </row>
    <row r="1602">
      <c r="AL1602" s="161">
        <f>+IF(ISERROR(PV(#REF!,#REF!,,#REF!)),0,(PV(#REF!,#REF!,,#REF!)))</f>
        <v/>
      </c>
      <c r="AM1602" s="161">
        <f>+IF(ISERROR(PV(#REF!,#REF!,,#REF!)),0,(PV(#REF!,#REF!,,#REF!)))</f>
        <v/>
      </c>
    </row>
    <row r="1603">
      <c r="AL1603" s="161">
        <f>+IF(ISERROR(PV(#REF!,#REF!,,#REF!)),0,(PV(#REF!,#REF!,,#REF!)))</f>
        <v/>
      </c>
      <c r="AM1603" s="161">
        <f>+IF(ISERROR(PV(#REF!,#REF!,,#REF!)),0,(PV(#REF!,#REF!,,#REF!)))</f>
        <v/>
      </c>
    </row>
    <row r="1604">
      <c r="AL1604" s="161">
        <f>+IF(ISERROR(PV(#REF!,#REF!,,#REF!)),0,(PV(#REF!,#REF!,,#REF!)))</f>
        <v/>
      </c>
      <c r="AM1604" s="161">
        <f>+IF(ISERROR(PV(#REF!,#REF!,,#REF!)),0,(PV(#REF!,#REF!,,#REF!)))</f>
        <v/>
      </c>
    </row>
    <row r="1605">
      <c r="AL1605" s="161">
        <f>+IF(ISERROR(PV(#REF!,#REF!,,#REF!)),0,(PV(#REF!,#REF!,,#REF!)))</f>
        <v/>
      </c>
      <c r="AM1605" s="161">
        <f>+IF(ISERROR(PV(#REF!,#REF!,,#REF!)),0,(PV(#REF!,#REF!,,#REF!)))</f>
        <v/>
      </c>
    </row>
    <row r="1606">
      <c r="AL1606" s="161">
        <f>+IF(ISERROR(PV(#REF!,#REF!,,#REF!)),0,(PV(#REF!,#REF!,,#REF!)))</f>
        <v/>
      </c>
      <c r="AM1606" s="161">
        <f>+IF(ISERROR(PV(#REF!,#REF!,,#REF!)),0,(PV(#REF!,#REF!,,#REF!)))</f>
        <v/>
      </c>
    </row>
    <row r="1607">
      <c r="AL1607" s="161">
        <f>+IF(ISERROR(PV(#REF!,#REF!,,#REF!)),0,(PV(#REF!,#REF!,,#REF!)))</f>
        <v/>
      </c>
      <c r="AM1607" s="161">
        <f>+IF(ISERROR(PV(#REF!,#REF!,,#REF!)),0,(PV(#REF!,#REF!,,#REF!)))</f>
        <v/>
      </c>
    </row>
    <row r="1608">
      <c r="AL1608" s="161">
        <f>+IF(ISERROR(PV(#REF!,#REF!,,#REF!)),0,(PV(#REF!,#REF!,,#REF!)))</f>
        <v/>
      </c>
      <c r="AM1608" s="161">
        <f>+IF(ISERROR(PV(#REF!,#REF!,,#REF!)),0,(PV(#REF!,#REF!,,#REF!)))</f>
        <v/>
      </c>
    </row>
    <row r="1609">
      <c r="AL1609" s="161">
        <f>+IF(ISERROR(PV(#REF!,#REF!,,#REF!)),0,(PV(#REF!,#REF!,,#REF!)))</f>
        <v/>
      </c>
      <c r="AM1609" s="161">
        <f>+IF(ISERROR(PV(#REF!,#REF!,,#REF!)),0,(PV(#REF!,#REF!,,#REF!)))</f>
        <v/>
      </c>
    </row>
    <row r="1610">
      <c r="AL1610" s="161">
        <f>+IF(ISERROR(PV(#REF!,#REF!,,#REF!)),0,(PV(#REF!,#REF!,,#REF!)))</f>
        <v/>
      </c>
      <c r="AM1610" s="161">
        <f>+IF(ISERROR(PV(#REF!,#REF!,,#REF!)),0,(PV(#REF!,#REF!,,#REF!)))</f>
        <v/>
      </c>
    </row>
    <row r="1611">
      <c r="AL1611" s="161">
        <f>+IF(ISERROR(PV(#REF!,#REF!,,#REF!)),0,(PV(#REF!,#REF!,,#REF!)))</f>
        <v/>
      </c>
      <c r="AM1611" s="161">
        <f>+IF(ISERROR(PV(#REF!,#REF!,,#REF!)),0,(PV(#REF!,#REF!,,#REF!)))</f>
        <v/>
      </c>
    </row>
    <row r="1612">
      <c r="AL1612" s="161">
        <f>+IF(ISERROR(PV(#REF!,#REF!,,#REF!)),0,(PV(#REF!,#REF!,,#REF!)))</f>
        <v/>
      </c>
      <c r="AM1612" s="161">
        <f>+IF(ISERROR(PV(#REF!,#REF!,,#REF!)),0,(PV(#REF!,#REF!,,#REF!)))</f>
        <v/>
      </c>
    </row>
    <row r="1613">
      <c r="AL1613" s="161">
        <f>+IF(ISERROR(PV(#REF!,#REF!,,#REF!)),0,(PV(#REF!,#REF!,,#REF!)))</f>
        <v/>
      </c>
      <c r="AM1613" s="161">
        <f>+IF(ISERROR(PV(#REF!,#REF!,,#REF!)),0,(PV(#REF!,#REF!,,#REF!)))</f>
        <v/>
      </c>
    </row>
    <row r="1614">
      <c r="AL1614" s="161">
        <f>+IF(ISERROR(PV(#REF!,#REF!,,#REF!)),0,(PV(#REF!,#REF!,,#REF!)))</f>
        <v/>
      </c>
      <c r="AM1614" s="161">
        <f>+IF(ISERROR(PV(#REF!,#REF!,,#REF!)),0,(PV(#REF!,#REF!,,#REF!)))</f>
        <v/>
      </c>
    </row>
    <row r="1615">
      <c r="AL1615" s="161">
        <f>+IF(ISERROR(PV(#REF!,#REF!,,#REF!)),0,(PV(#REF!,#REF!,,#REF!)))</f>
        <v/>
      </c>
      <c r="AM1615" s="161">
        <f>+IF(ISERROR(PV(#REF!,#REF!,,#REF!)),0,(PV(#REF!,#REF!,,#REF!)))</f>
        <v/>
      </c>
    </row>
    <row r="1616">
      <c r="AL1616" s="161">
        <f>+IF(ISERROR(PV(#REF!,#REF!,,#REF!)),0,(PV(#REF!,#REF!,,#REF!)))</f>
        <v/>
      </c>
      <c r="AM1616" s="161">
        <f>+IF(ISERROR(PV(#REF!,#REF!,,#REF!)),0,(PV(#REF!,#REF!,,#REF!)))</f>
        <v/>
      </c>
    </row>
    <row r="1617">
      <c r="AL1617" s="161">
        <f>+IF(ISERROR(PV(#REF!,#REF!,,#REF!)),0,(PV(#REF!,#REF!,,#REF!)))</f>
        <v/>
      </c>
      <c r="AM1617" s="161">
        <f>+IF(ISERROR(PV(#REF!,#REF!,,#REF!)),0,(PV(#REF!,#REF!,,#REF!)))</f>
        <v/>
      </c>
    </row>
    <row r="1618">
      <c r="AL1618" s="161">
        <f>+IF(ISERROR(PV(#REF!,#REF!,,#REF!)),0,(PV(#REF!,#REF!,,#REF!)))</f>
        <v/>
      </c>
      <c r="AM1618" s="161">
        <f>+IF(ISERROR(PV(#REF!,#REF!,,#REF!)),0,(PV(#REF!,#REF!,,#REF!)))</f>
        <v/>
      </c>
    </row>
    <row r="1619">
      <c r="AL1619" s="161">
        <f>+IF(ISERROR(PV(#REF!,#REF!,,#REF!)),0,(PV(#REF!,#REF!,,#REF!)))</f>
        <v/>
      </c>
      <c r="AM1619" s="161">
        <f>+IF(ISERROR(PV(#REF!,#REF!,,#REF!)),0,(PV(#REF!,#REF!,,#REF!)))</f>
        <v/>
      </c>
    </row>
    <row r="1620">
      <c r="AL1620" s="161">
        <f>+IF(ISERROR(PV(#REF!,#REF!,,#REF!)),0,(PV(#REF!,#REF!,,#REF!)))</f>
        <v/>
      </c>
      <c r="AM1620" s="161">
        <f>+IF(ISERROR(PV(#REF!,#REF!,,#REF!)),0,(PV(#REF!,#REF!,,#REF!)))</f>
        <v/>
      </c>
    </row>
    <row r="1621">
      <c r="AL1621" s="161">
        <f>+IF(ISERROR(PV(#REF!,#REF!,,#REF!)),0,(PV(#REF!,#REF!,,#REF!)))</f>
        <v/>
      </c>
      <c r="AM1621" s="161">
        <f>+IF(ISERROR(PV(#REF!,#REF!,,#REF!)),0,(PV(#REF!,#REF!,,#REF!)))</f>
        <v/>
      </c>
    </row>
    <row r="1622">
      <c r="AL1622" s="161">
        <f>+IF(ISERROR(PV(#REF!,#REF!,,#REF!)),0,(PV(#REF!,#REF!,,#REF!)))</f>
        <v/>
      </c>
      <c r="AM1622" s="161">
        <f>+IF(ISERROR(PV(#REF!,#REF!,,#REF!)),0,(PV(#REF!,#REF!,,#REF!)))</f>
        <v/>
      </c>
    </row>
    <row r="1623">
      <c r="AL1623" s="161">
        <f>+IF(ISERROR(PV(#REF!,#REF!,,#REF!)),0,(PV(#REF!,#REF!,,#REF!)))</f>
        <v/>
      </c>
      <c r="AM1623" s="161">
        <f>+IF(ISERROR(PV(#REF!,#REF!,,#REF!)),0,(PV(#REF!,#REF!,,#REF!)))</f>
        <v/>
      </c>
    </row>
    <row r="1624">
      <c r="AL1624" s="161">
        <f>+IF(ISERROR(PV(#REF!,#REF!,,#REF!)),0,(PV(#REF!,#REF!,,#REF!)))</f>
        <v/>
      </c>
      <c r="AM1624" s="161">
        <f>+IF(ISERROR(PV(#REF!,#REF!,,#REF!)),0,(PV(#REF!,#REF!,,#REF!)))</f>
        <v/>
      </c>
    </row>
    <row r="1625">
      <c r="AL1625" s="161">
        <f>+IF(ISERROR(PV(#REF!,#REF!,,#REF!)),0,(PV(#REF!,#REF!,,#REF!)))</f>
        <v/>
      </c>
      <c r="AM1625" s="161">
        <f>+IF(ISERROR(PV(#REF!,#REF!,,#REF!)),0,(PV(#REF!,#REF!,,#REF!)))</f>
        <v/>
      </c>
    </row>
    <row r="1626">
      <c r="AL1626" s="161">
        <f>+IF(ISERROR(PV(#REF!,#REF!,,#REF!)),0,(PV(#REF!,#REF!,,#REF!)))</f>
        <v/>
      </c>
      <c r="AM1626" s="161">
        <f>+IF(ISERROR(PV(#REF!,#REF!,,#REF!)),0,(PV(#REF!,#REF!,,#REF!)))</f>
        <v/>
      </c>
    </row>
    <row r="1627">
      <c r="AL1627" s="161">
        <f>+IF(ISERROR(PV(#REF!,#REF!,,#REF!)),0,(PV(#REF!,#REF!,,#REF!)))</f>
        <v/>
      </c>
      <c r="AM1627" s="161">
        <f>+IF(ISERROR(PV(#REF!,#REF!,,#REF!)),0,(PV(#REF!,#REF!,,#REF!)))</f>
        <v/>
      </c>
    </row>
    <row r="1628">
      <c r="AL1628" s="161">
        <f>+IF(ISERROR(PV(#REF!,#REF!,,#REF!)),0,(PV(#REF!,#REF!,,#REF!)))</f>
        <v/>
      </c>
      <c r="AM1628" s="161">
        <f>+IF(ISERROR(PV(#REF!,#REF!,,#REF!)),0,(PV(#REF!,#REF!,,#REF!)))</f>
        <v/>
      </c>
    </row>
    <row r="1629">
      <c r="AL1629" s="161">
        <f>+IF(ISERROR(PV(#REF!,#REF!,,#REF!)),0,(PV(#REF!,#REF!,,#REF!)))</f>
        <v/>
      </c>
      <c r="AM1629" s="161">
        <f>+IF(ISERROR(PV(#REF!,#REF!,,#REF!)),0,(PV(#REF!,#REF!,,#REF!)))</f>
        <v/>
      </c>
    </row>
    <row r="1630">
      <c r="AL1630" s="161">
        <f>+IF(ISERROR(PV(#REF!,#REF!,,#REF!)),0,(PV(#REF!,#REF!,,#REF!)))</f>
        <v/>
      </c>
      <c r="AM1630" s="161">
        <f>+IF(ISERROR(PV(#REF!,#REF!,,#REF!)),0,(PV(#REF!,#REF!,,#REF!)))</f>
        <v/>
      </c>
    </row>
    <row r="1631">
      <c r="AL1631" s="161">
        <f>+IF(ISERROR(PV(#REF!,#REF!,,#REF!)),0,(PV(#REF!,#REF!,,#REF!)))</f>
        <v/>
      </c>
      <c r="AM1631" s="161">
        <f>+IF(ISERROR(PV(#REF!,#REF!,,#REF!)),0,(PV(#REF!,#REF!,,#REF!)))</f>
        <v/>
      </c>
    </row>
    <row r="1632">
      <c r="AL1632" s="161">
        <f>+IF(ISERROR(PV(#REF!,#REF!,,#REF!)),0,(PV(#REF!,#REF!,,#REF!)))</f>
        <v/>
      </c>
      <c r="AM1632" s="161">
        <f>+IF(ISERROR(PV(#REF!,#REF!,,#REF!)),0,(PV(#REF!,#REF!,,#REF!)))</f>
        <v/>
      </c>
    </row>
    <row r="1633">
      <c r="AL1633" s="161">
        <f>+IF(ISERROR(PV(#REF!,#REF!,,#REF!)),0,(PV(#REF!,#REF!,,#REF!)))</f>
        <v/>
      </c>
      <c r="AM1633" s="161">
        <f>+IF(ISERROR(PV(#REF!,#REF!,,#REF!)),0,(PV(#REF!,#REF!,,#REF!)))</f>
        <v/>
      </c>
    </row>
    <row r="1634">
      <c r="AL1634" s="161">
        <f>+IF(ISERROR(PV(#REF!,#REF!,,#REF!)),0,(PV(#REF!,#REF!,,#REF!)))</f>
        <v/>
      </c>
      <c r="AM1634" s="161">
        <f>+IF(ISERROR(PV(#REF!,#REF!,,#REF!)),0,(PV(#REF!,#REF!,,#REF!)))</f>
        <v/>
      </c>
    </row>
    <row r="1635">
      <c r="AL1635" s="161">
        <f>+IF(ISERROR(PV(#REF!,#REF!,,#REF!)),0,(PV(#REF!,#REF!,,#REF!)))</f>
        <v/>
      </c>
      <c r="AM1635" s="161">
        <f>+IF(ISERROR(PV(#REF!,#REF!,,#REF!)),0,(PV(#REF!,#REF!,,#REF!)))</f>
        <v/>
      </c>
    </row>
    <row r="1636">
      <c r="AL1636" s="161">
        <f>+IF(ISERROR(PV(#REF!,#REF!,,#REF!)),0,(PV(#REF!,#REF!,,#REF!)))</f>
        <v/>
      </c>
      <c r="AM1636" s="161">
        <f>+IF(ISERROR(PV(#REF!,#REF!,,#REF!)),0,(PV(#REF!,#REF!,,#REF!)))</f>
        <v/>
      </c>
    </row>
    <row r="1637">
      <c r="AL1637" s="161">
        <f>+IF(ISERROR(PV(#REF!,#REF!,,#REF!)),0,(PV(#REF!,#REF!,,#REF!)))</f>
        <v/>
      </c>
      <c r="AM1637" s="161">
        <f>+IF(ISERROR(PV(#REF!,#REF!,,#REF!)),0,(PV(#REF!,#REF!,,#REF!)))</f>
        <v/>
      </c>
    </row>
    <row r="1638">
      <c r="AL1638" s="161">
        <f>+IF(ISERROR(PV(#REF!,#REF!,,#REF!)),0,(PV(#REF!,#REF!,,#REF!)))</f>
        <v/>
      </c>
      <c r="AM1638" s="161">
        <f>+IF(ISERROR(PV(#REF!,#REF!,,#REF!)),0,(PV(#REF!,#REF!,,#REF!)))</f>
        <v/>
      </c>
    </row>
    <row r="1639">
      <c r="AL1639" s="161">
        <f>+IF(ISERROR(PV(#REF!,#REF!,,#REF!)),0,(PV(#REF!,#REF!,,#REF!)))</f>
        <v/>
      </c>
      <c r="AM1639" s="161">
        <f>+IF(ISERROR(PV(#REF!,#REF!,,#REF!)),0,(PV(#REF!,#REF!,,#REF!)))</f>
        <v/>
      </c>
    </row>
    <row r="1640">
      <c r="AL1640" s="161">
        <f>+IF(ISERROR(PV(#REF!,#REF!,,#REF!)),0,(PV(#REF!,#REF!,,#REF!)))</f>
        <v/>
      </c>
      <c r="AM1640" s="161">
        <f>+IF(ISERROR(PV(#REF!,#REF!,,#REF!)),0,(PV(#REF!,#REF!,,#REF!)))</f>
        <v/>
      </c>
    </row>
    <row r="1641">
      <c r="AL1641" s="161">
        <f>+IF(ISERROR(PV(#REF!,#REF!,,#REF!)),0,(PV(#REF!,#REF!,,#REF!)))</f>
        <v/>
      </c>
      <c r="AM1641" s="161">
        <f>+IF(ISERROR(PV(#REF!,#REF!,,#REF!)),0,(PV(#REF!,#REF!,,#REF!)))</f>
        <v/>
      </c>
    </row>
    <row r="1642">
      <c r="AL1642" s="161">
        <f>+IF(ISERROR(PV(#REF!,#REF!,,#REF!)),0,(PV(#REF!,#REF!,,#REF!)))</f>
        <v/>
      </c>
      <c r="AM1642" s="161">
        <f>+IF(ISERROR(PV(#REF!,#REF!,,#REF!)),0,(PV(#REF!,#REF!,,#REF!)))</f>
        <v/>
      </c>
    </row>
    <row r="1643">
      <c r="AL1643" s="161">
        <f>+IF(ISERROR(PV(#REF!,#REF!,,#REF!)),0,(PV(#REF!,#REF!,,#REF!)))</f>
        <v/>
      </c>
      <c r="AM1643" s="161">
        <f>+IF(ISERROR(PV(#REF!,#REF!,,#REF!)),0,(PV(#REF!,#REF!,,#REF!)))</f>
        <v/>
      </c>
    </row>
    <row r="1644">
      <c r="AL1644" s="161">
        <f>+IF(ISERROR(PV(#REF!,#REF!,,#REF!)),0,(PV(#REF!,#REF!,,#REF!)))</f>
        <v/>
      </c>
      <c r="AM1644" s="161">
        <f>+IF(ISERROR(PV(#REF!,#REF!,,#REF!)),0,(PV(#REF!,#REF!,,#REF!)))</f>
        <v/>
      </c>
    </row>
    <row r="1645">
      <c r="AL1645" s="161">
        <f>+IF(ISERROR(PV(#REF!,#REF!,,#REF!)),0,(PV(#REF!,#REF!,,#REF!)))</f>
        <v/>
      </c>
      <c r="AM1645" s="161">
        <f>+IF(ISERROR(PV(#REF!,#REF!,,#REF!)),0,(PV(#REF!,#REF!,,#REF!)))</f>
        <v/>
      </c>
    </row>
    <row r="1646">
      <c r="AL1646" s="161">
        <f>+IF(ISERROR(PV(#REF!,#REF!,,#REF!)),0,(PV(#REF!,#REF!,,#REF!)))</f>
        <v/>
      </c>
      <c r="AM1646" s="161">
        <f>+IF(ISERROR(PV(#REF!,#REF!,,#REF!)),0,(PV(#REF!,#REF!,,#REF!)))</f>
        <v/>
      </c>
    </row>
    <row r="1647">
      <c r="AL1647" s="161">
        <f>+IF(ISERROR(PV(#REF!,#REF!,,#REF!)),0,(PV(#REF!,#REF!,,#REF!)))</f>
        <v/>
      </c>
      <c r="AM1647" s="161">
        <f>+IF(ISERROR(PV(#REF!,#REF!,,#REF!)),0,(PV(#REF!,#REF!,,#REF!)))</f>
        <v/>
      </c>
    </row>
    <row r="1648">
      <c r="AL1648" s="161">
        <f>+IF(ISERROR(PV(#REF!,#REF!,,#REF!)),0,(PV(#REF!,#REF!,,#REF!)))</f>
        <v/>
      </c>
      <c r="AM1648" s="161">
        <f>+IF(ISERROR(PV(#REF!,#REF!,,#REF!)),0,(PV(#REF!,#REF!,,#REF!)))</f>
        <v/>
      </c>
    </row>
    <row r="1649">
      <c r="AL1649" s="161">
        <f>+IF(ISERROR(PV(#REF!,#REF!,,#REF!)),0,(PV(#REF!,#REF!,,#REF!)))</f>
        <v/>
      </c>
      <c r="AM1649" s="161">
        <f>+IF(ISERROR(PV(#REF!,#REF!,,#REF!)),0,(PV(#REF!,#REF!,,#REF!)))</f>
        <v/>
      </c>
    </row>
    <row r="1650">
      <c r="AL1650" s="161">
        <f>+IF(ISERROR(PV(#REF!,#REF!,,#REF!)),0,(PV(#REF!,#REF!,,#REF!)))</f>
        <v/>
      </c>
      <c r="AM1650" s="161">
        <f>+IF(ISERROR(PV(#REF!,#REF!,,#REF!)),0,(PV(#REF!,#REF!,,#REF!)))</f>
        <v/>
      </c>
    </row>
    <row r="1651">
      <c r="AL1651" s="161">
        <f>+IF(ISERROR(PV(#REF!,#REF!,,#REF!)),0,(PV(#REF!,#REF!,,#REF!)))</f>
        <v/>
      </c>
      <c r="AM1651" s="161">
        <f>+IF(ISERROR(PV(#REF!,#REF!,,#REF!)),0,(PV(#REF!,#REF!,,#REF!)))</f>
        <v/>
      </c>
    </row>
    <row r="1652">
      <c r="AL1652" s="161">
        <f>+IF(ISERROR(PV(#REF!,#REF!,,#REF!)),0,(PV(#REF!,#REF!,,#REF!)))</f>
        <v/>
      </c>
      <c r="AM1652" s="161">
        <f>+IF(ISERROR(PV(#REF!,#REF!,,#REF!)),0,(PV(#REF!,#REF!,,#REF!)))</f>
        <v/>
      </c>
    </row>
    <row r="1653">
      <c r="AL1653" s="161">
        <f>+IF(ISERROR(PV(#REF!,#REF!,,#REF!)),0,(PV(#REF!,#REF!,,#REF!)))</f>
        <v/>
      </c>
      <c r="AM1653" s="161">
        <f>+IF(ISERROR(PV(#REF!,#REF!,,#REF!)),0,(PV(#REF!,#REF!,,#REF!)))</f>
        <v/>
      </c>
    </row>
    <row r="1654">
      <c r="AL1654" s="161">
        <f>+IF(ISERROR(PV(#REF!,#REF!,,#REF!)),0,(PV(#REF!,#REF!,,#REF!)))</f>
        <v/>
      </c>
      <c r="AM1654" s="161">
        <f>+IF(ISERROR(PV(#REF!,#REF!,,#REF!)),0,(PV(#REF!,#REF!,,#REF!)))</f>
        <v/>
      </c>
    </row>
    <row r="1655">
      <c r="AL1655" s="161">
        <f>+IF(ISERROR(PV(#REF!,#REF!,,#REF!)),0,(PV(#REF!,#REF!,,#REF!)))</f>
        <v/>
      </c>
      <c r="AM1655" s="161">
        <f>+IF(ISERROR(PV(#REF!,#REF!,,#REF!)),0,(PV(#REF!,#REF!,,#REF!)))</f>
        <v/>
      </c>
    </row>
    <row r="1656">
      <c r="AL1656" s="161">
        <f>+IF(ISERROR(PV(#REF!,#REF!,,#REF!)),0,(PV(#REF!,#REF!,,#REF!)))</f>
        <v/>
      </c>
      <c r="AM1656" s="161">
        <f>+IF(ISERROR(PV(#REF!,#REF!,,#REF!)),0,(PV(#REF!,#REF!,,#REF!)))</f>
        <v/>
      </c>
    </row>
    <row r="1657">
      <c r="AL1657" s="161">
        <f>+IF(ISERROR(PV(#REF!,#REF!,,#REF!)),0,(PV(#REF!,#REF!,,#REF!)))</f>
        <v/>
      </c>
      <c r="AM1657" s="161">
        <f>+IF(ISERROR(PV(#REF!,#REF!,,#REF!)),0,(PV(#REF!,#REF!,,#REF!)))</f>
        <v/>
      </c>
    </row>
    <row r="1658">
      <c r="AL1658" s="161">
        <f>+IF(ISERROR(PV(#REF!,#REF!,,#REF!)),0,(PV(#REF!,#REF!,,#REF!)))</f>
        <v/>
      </c>
      <c r="AM1658" s="161">
        <f>+IF(ISERROR(PV(#REF!,#REF!,,#REF!)),0,(PV(#REF!,#REF!,,#REF!)))</f>
        <v/>
      </c>
    </row>
    <row r="1659">
      <c r="AL1659" s="161">
        <f>+IF(ISERROR(PV(#REF!,#REF!,,#REF!)),0,(PV(#REF!,#REF!,,#REF!)))</f>
        <v/>
      </c>
      <c r="AM1659" s="161">
        <f>+IF(ISERROR(PV(#REF!,#REF!,,#REF!)),0,(PV(#REF!,#REF!,,#REF!)))</f>
        <v/>
      </c>
    </row>
    <row r="1660">
      <c r="AL1660" s="161">
        <f>+IF(ISERROR(PV(#REF!,#REF!,,#REF!)),0,(PV(#REF!,#REF!,,#REF!)))</f>
        <v/>
      </c>
      <c r="AM1660" s="161">
        <f>+IF(ISERROR(PV(#REF!,#REF!,,#REF!)),0,(PV(#REF!,#REF!,,#REF!)))</f>
        <v/>
      </c>
    </row>
    <row r="1661">
      <c r="AL1661" s="161">
        <f>+IF(ISERROR(PV(#REF!,#REF!,,#REF!)),0,(PV(#REF!,#REF!,,#REF!)))</f>
        <v/>
      </c>
      <c r="AM1661" s="161">
        <f>+IF(ISERROR(PV(#REF!,#REF!,,#REF!)),0,(PV(#REF!,#REF!,,#REF!)))</f>
        <v/>
      </c>
    </row>
    <row r="1662">
      <c r="AL1662" s="161">
        <f>+IF(ISERROR(PV(#REF!,#REF!,,#REF!)),0,(PV(#REF!,#REF!,,#REF!)))</f>
        <v/>
      </c>
      <c r="AM1662" s="161">
        <f>+IF(ISERROR(PV(#REF!,#REF!,,#REF!)),0,(PV(#REF!,#REF!,,#REF!)))</f>
        <v/>
      </c>
    </row>
    <row r="1663">
      <c r="AL1663" s="161">
        <f>+IF(ISERROR(PV(#REF!,#REF!,,#REF!)),0,(PV(#REF!,#REF!,,#REF!)))</f>
        <v/>
      </c>
      <c r="AM1663" s="161">
        <f>+IF(ISERROR(PV(#REF!,#REF!,,#REF!)),0,(PV(#REF!,#REF!,,#REF!)))</f>
        <v/>
      </c>
    </row>
    <row r="1664">
      <c r="AL1664" s="161">
        <f>+IF(ISERROR(PV(#REF!,#REF!,,#REF!)),0,(PV(#REF!,#REF!,,#REF!)))</f>
        <v/>
      </c>
      <c r="AM1664" s="161">
        <f>+IF(ISERROR(PV(#REF!,#REF!,,#REF!)),0,(PV(#REF!,#REF!,,#REF!)))</f>
        <v/>
      </c>
    </row>
    <row r="1665">
      <c r="AL1665" s="161">
        <f>+IF(ISERROR(PV(#REF!,#REF!,,#REF!)),0,(PV(#REF!,#REF!,,#REF!)))</f>
        <v/>
      </c>
      <c r="AM1665" s="161">
        <f>+IF(ISERROR(PV(#REF!,#REF!,,#REF!)),0,(PV(#REF!,#REF!,,#REF!)))</f>
        <v/>
      </c>
    </row>
    <row r="1666">
      <c r="AL1666" s="161">
        <f>+IF(ISERROR(PV(#REF!,#REF!,,#REF!)),0,(PV(#REF!,#REF!,,#REF!)))</f>
        <v/>
      </c>
      <c r="AM1666" s="161">
        <f>+IF(ISERROR(PV(#REF!,#REF!,,#REF!)),0,(PV(#REF!,#REF!,,#REF!)))</f>
        <v/>
      </c>
    </row>
    <row r="1667">
      <c r="AL1667" s="161">
        <f>+IF(ISERROR(PV(#REF!,#REF!,,#REF!)),0,(PV(#REF!,#REF!,,#REF!)))</f>
        <v/>
      </c>
      <c r="AM1667" s="161">
        <f>+IF(ISERROR(PV(#REF!,#REF!,,#REF!)),0,(PV(#REF!,#REF!,,#REF!)))</f>
        <v/>
      </c>
    </row>
    <row r="1668">
      <c r="AL1668" s="161">
        <f>+IF(ISERROR(PV(#REF!,#REF!,,#REF!)),0,(PV(#REF!,#REF!,,#REF!)))</f>
        <v/>
      </c>
      <c r="AM1668" s="161">
        <f>+IF(ISERROR(PV(#REF!,#REF!,,#REF!)),0,(PV(#REF!,#REF!,,#REF!)))</f>
        <v/>
      </c>
    </row>
    <row r="1669">
      <c r="AL1669" s="161">
        <f>+IF(ISERROR(PV(#REF!,#REF!,,#REF!)),0,(PV(#REF!,#REF!,,#REF!)))</f>
        <v/>
      </c>
      <c r="AM1669" s="161">
        <f>+IF(ISERROR(PV(#REF!,#REF!,,#REF!)),0,(PV(#REF!,#REF!,,#REF!)))</f>
        <v/>
      </c>
    </row>
    <row r="1670">
      <c r="AL1670" s="161">
        <f>+IF(ISERROR(PV(#REF!,#REF!,,#REF!)),0,(PV(#REF!,#REF!,,#REF!)))</f>
        <v/>
      </c>
      <c r="AM1670" s="161">
        <f>+IF(ISERROR(PV(#REF!,#REF!,,#REF!)),0,(PV(#REF!,#REF!,,#REF!)))</f>
        <v/>
      </c>
    </row>
    <row r="1671">
      <c r="AL1671" s="161">
        <f>+IF(ISERROR(PV(#REF!,#REF!,,#REF!)),0,(PV(#REF!,#REF!,,#REF!)))</f>
        <v/>
      </c>
      <c r="AM1671" s="161">
        <f>+IF(ISERROR(PV(#REF!,#REF!,,#REF!)),0,(PV(#REF!,#REF!,,#REF!)))</f>
        <v/>
      </c>
    </row>
    <row r="1672">
      <c r="AL1672" s="161">
        <f>+IF(ISERROR(PV(#REF!,#REF!,,#REF!)),0,(PV(#REF!,#REF!,,#REF!)))</f>
        <v/>
      </c>
      <c r="AM1672" s="161">
        <f>+IF(ISERROR(PV(#REF!,#REF!,,#REF!)),0,(PV(#REF!,#REF!,,#REF!)))</f>
        <v/>
      </c>
    </row>
    <row r="1673">
      <c r="AL1673" s="161">
        <f>+IF(ISERROR(PV(#REF!,#REF!,,#REF!)),0,(PV(#REF!,#REF!,,#REF!)))</f>
        <v/>
      </c>
      <c r="AM1673" s="161">
        <f>+IF(ISERROR(PV(#REF!,#REF!,,#REF!)),0,(PV(#REF!,#REF!,,#REF!)))</f>
        <v/>
      </c>
    </row>
    <row r="1674">
      <c r="AL1674" s="161">
        <f>+IF(ISERROR(PV(#REF!,#REF!,,#REF!)),0,(PV(#REF!,#REF!,,#REF!)))</f>
        <v/>
      </c>
      <c r="AM1674" s="161">
        <f>+IF(ISERROR(PV(#REF!,#REF!,,#REF!)),0,(PV(#REF!,#REF!,,#REF!)))</f>
        <v/>
      </c>
    </row>
    <row r="1675">
      <c r="AL1675" s="161">
        <f>+IF(ISERROR(PV(#REF!,#REF!,,#REF!)),0,(PV(#REF!,#REF!,,#REF!)))</f>
        <v/>
      </c>
      <c r="AM1675" s="161">
        <f>+IF(ISERROR(PV(#REF!,#REF!,,#REF!)),0,(PV(#REF!,#REF!,,#REF!)))</f>
        <v/>
      </c>
    </row>
    <row r="1676">
      <c r="AL1676" s="161">
        <f>+IF(ISERROR(PV(#REF!,#REF!,,#REF!)),0,(PV(#REF!,#REF!,,#REF!)))</f>
        <v/>
      </c>
      <c r="AM1676" s="161">
        <f>+IF(ISERROR(PV(#REF!,#REF!,,#REF!)),0,(PV(#REF!,#REF!,,#REF!)))</f>
        <v/>
      </c>
    </row>
    <row r="1677">
      <c r="AL1677" s="161">
        <f>+IF(ISERROR(PV(#REF!,#REF!,,#REF!)),0,(PV(#REF!,#REF!,,#REF!)))</f>
        <v/>
      </c>
      <c r="AM1677" s="161">
        <f>+IF(ISERROR(PV(#REF!,#REF!,,#REF!)),0,(PV(#REF!,#REF!,,#REF!)))</f>
        <v/>
      </c>
    </row>
    <row r="1678">
      <c r="AL1678" s="161">
        <f>+IF(ISERROR(PV(#REF!,#REF!,,#REF!)),0,(PV(#REF!,#REF!,,#REF!)))</f>
        <v/>
      </c>
      <c r="AM1678" s="161">
        <f>+IF(ISERROR(PV(#REF!,#REF!,,#REF!)),0,(PV(#REF!,#REF!,,#REF!)))</f>
        <v/>
      </c>
    </row>
    <row r="1679">
      <c r="AL1679" s="161">
        <f>+IF(ISERROR(PV(#REF!,#REF!,,#REF!)),0,(PV(#REF!,#REF!,,#REF!)))</f>
        <v/>
      </c>
      <c r="AM1679" s="161">
        <f>+IF(ISERROR(PV(#REF!,#REF!,,#REF!)),0,(PV(#REF!,#REF!,,#REF!)))</f>
        <v/>
      </c>
    </row>
    <row r="1680">
      <c r="AL1680" s="161">
        <f>+IF(ISERROR(PV(#REF!,#REF!,,#REF!)),0,(PV(#REF!,#REF!,,#REF!)))</f>
        <v/>
      </c>
      <c r="AM1680" s="161">
        <f>+IF(ISERROR(PV(#REF!,#REF!,,#REF!)),0,(PV(#REF!,#REF!,,#REF!)))</f>
        <v/>
      </c>
    </row>
    <row r="1681">
      <c r="AL1681" s="161">
        <f>+IF(ISERROR(PV(#REF!,#REF!,,#REF!)),0,(PV(#REF!,#REF!,,#REF!)))</f>
        <v/>
      </c>
      <c r="AM1681" s="161">
        <f>+IF(ISERROR(PV(#REF!,#REF!,,#REF!)),0,(PV(#REF!,#REF!,,#REF!)))</f>
        <v/>
      </c>
    </row>
    <row r="1682">
      <c r="AL1682" s="161">
        <f>+IF(ISERROR(PV(#REF!,#REF!,,#REF!)),0,(PV(#REF!,#REF!,,#REF!)))</f>
        <v/>
      </c>
      <c r="AM1682" s="161">
        <f>+IF(ISERROR(PV(#REF!,#REF!,,#REF!)),0,(PV(#REF!,#REF!,,#REF!)))</f>
        <v/>
      </c>
    </row>
    <row r="1683">
      <c r="AL1683" s="161">
        <f>+IF(ISERROR(PV(#REF!,#REF!,,#REF!)),0,(PV(#REF!,#REF!,,#REF!)))</f>
        <v/>
      </c>
      <c r="AM1683" s="161">
        <f>+IF(ISERROR(PV(#REF!,#REF!,,#REF!)),0,(PV(#REF!,#REF!,,#REF!)))</f>
        <v/>
      </c>
    </row>
    <row r="1684">
      <c r="AL1684" s="161">
        <f>+IF(ISERROR(PV(#REF!,#REF!,,#REF!)),0,(PV(#REF!,#REF!,,#REF!)))</f>
        <v/>
      </c>
      <c r="AM1684" s="161">
        <f>+IF(ISERROR(PV(#REF!,#REF!,,#REF!)),0,(PV(#REF!,#REF!,,#REF!)))</f>
        <v/>
      </c>
    </row>
    <row r="1685">
      <c r="AL1685" s="161">
        <f>+IF(ISERROR(PV(#REF!,#REF!,,#REF!)),0,(PV(#REF!,#REF!,,#REF!)))</f>
        <v/>
      </c>
      <c r="AM1685" s="161">
        <f>+IF(ISERROR(PV(#REF!,#REF!,,#REF!)),0,(PV(#REF!,#REF!,,#REF!)))</f>
        <v/>
      </c>
    </row>
    <row r="1686">
      <c r="AL1686" s="161">
        <f>+IF(ISERROR(PV(#REF!,#REF!,,#REF!)),0,(PV(#REF!,#REF!,,#REF!)))</f>
        <v/>
      </c>
      <c r="AM1686" s="161">
        <f>+IF(ISERROR(PV(#REF!,#REF!,,#REF!)),0,(PV(#REF!,#REF!,,#REF!)))</f>
        <v/>
      </c>
    </row>
    <row r="1687">
      <c r="AL1687" s="161">
        <f>+IF(ISERROR(PV(#REF!,#REF!,,#REF!)),0,(PV(#REF!,#REF!,,#REF!)))</f>
        <v/>
      </c>
      <c r="AM1687" s="161">
        <f>+IF(ISERROR(PV(#REF!,#REF!,,#REF!)),0,(PV(#REF!,#REF!,,#REF!)))</f>
        <v/>
      </c>
    </row>
    <row r="1688">
      <c r="AL1688" s="161">
        <f>+IF(ISERROR(PV(#REF!,#REF!,,#REF!)),0,(PV(#REF!,#REF!,,#REF!)))</f>
        <v/>
      </c>
      <c r="AM1688" s="161">
        <f>+IF(ISERROR(PV(#REF!,#REF!,,#REF!)),0,(PV(#REF!,#REF!,,#REF!)))</f>
        <v/>
      </c>
    </row>
    <row r="1689">
      <c r="AL1689" s="161">
        <f>+IF(ISERROR(PV(#REF!,#REF!,,#REF!)),0,(PV(#REF!,#REF!,,#REF!)))</f>
        <v/>
      </c>
      <c r="AM1689" s="161">
        <f>+IF(ISERROR(PV(#REF!,#REF!,,#REF!)),0,(PV(#REF!,#REF!,,#REF!)))</f>
        <v/>
      </c>
    </row>
    <row r="1690">
      <c r="AL1690" s="161">
        <f>+IF(ISERROR(PV(#REF!,#REF!,,#REF!)),0,(PV(#REF!,#REF!,,#REF!)))</f>
        <v/>
      </c>
      <c r="AM1690" s="161">
        <f>+IF(ISERROR(PV(#REF!,#REF!,,#REF!)),0,(PV(#REF!,#REF!,,#REF!)))</f>
        <v/>
      </c>
    </row>
    <row r="1691">
      <c r="AL1691" s="161">
        <f>+IF(ISERROR(PV(#REF!,#REF!,,#REF!)),0,(PV(#REF!,#REF!,,#REF!)))</f>
        <v/>
      </c>
      <c r="AM1691" s="161">
        <f>+IF(ISERROR(PV(#REF!,#REF!,,#REF!)),0,(PV(#REF!,#REF!,,#REF!)))</f>
        <v/>
      </c>
    </row>
    <row r="1692">
      <c r="AL1692" s="161">
        <f>+IF(ISERROR(PV(#REF!,#REF!,,#REF!)),0,(PV(#REF!,#REF!,,#REF!)))</f>
        <v/>
      </c>
      <c r="AM1692" s="161">
        <f>+IF(ISERROR(PV(#REF!,#REF!,,#REF!)),0,(PV(#REF!,#REF!,,#REF!)))</f>
        <v/>
      </c>
    </row>
    <row r="1693">
      <c r="AL1693" s="161">
        <f>+IF(ISERROR(PV(#REF!,#REF!,,#REF!)),0,(PV(#REF!,#REF!,,#REF!)))</f>
        <v/>
      </c>
      <c r="AM1693" s="161">
        <f>+IF(ISERROR(PV(#REF!,#REF!,,#REF!)),0,(PV(#REF!,#REF!,,#REF!)))</f>
        <v/>
      </c>
    </row>
    <row r="1694">
      <c r="AL1694" s="161">
        <f>+IF(ISERROR(PV(#REF!,#REF!,,#REF!)),0,(PV(#REF!,#REF!,,#REF!)))</f>
        <v/>
      </c>
      <c r="AM1694" s="161">
        <f>+IF(ISERROR(PV(#REF!,#REF!,,#REF!)),0,(PV(#REF!,#REF!,,#REF!)))</f>
        <v/>
      </c>
    </row>
    <row r="1695">
      <c r="AL1695" s="161">
        <f>+IF(ISERROR(PV(#REF!,#REF!,,#REF!)),0,(PV(#REF!,#REF!,,#REF!)))</f>
        <v/>
      </c>
      <c r="AM1695" s="161">
        <f>+IF(ISERROR(PV(#REF!,#REF!,,#REF!)),0,(PV(#REF!,#REF!,,#REF!)))</f>
        <v/>
      </c>
    </row>
    <row r="1696">
      <c r="AL1696" s="161">
        <f>+IF(ISERROR(PV(#REF!,#REF!,,#REF!)),0,(PV(#REF!,#REF!,,#REF!)))</f>
        <v/>
      </c>
      <c r="AM1696" s="161">
        <f>+IF(ISERROR(PV(#REF!,#REF!,,#REF!)),0,(PV(#REF!,#REF!,,#REF!)))</f>
        <v/>
      </c>
    </row>
    <row r="1697">
      <c r="AL1697" s="161">
        <f>+IF(ISERROR(PV(#REF!,#REF!,,#REF!)),0,(PV(#REF!,#REF!,,#REF!)))</f>
        <v/>
      </c>
      <c r="AM1697" s="161">
        <f>+IF(ISERROR(PV(#REF!,#REF!,,#REF!)),0,(PV(#REF!,#REF!,,#REF!)))</f>
        <v/>
      </c>
    </row>
    <row r="1698">
      <c r="AL1698" s="161">
        <f>+IF(ISERROR(PV(#REF!,#REF!,,#REF!)),0,(PV(#REF!,#REF!,,#REF!)))</f>
        <v/>
      </c>
      <c r="AM1698" s="161">
        <f>+IF(ISERROR(PV(#REF!,#REF!,,#REF!)),0,(PV(#REF!,#REF!,,#REF!)))</f>
        <v/>
      </c>
    </row>
    <row r="1699">
      <c r="AL1699" s="161">
        <f>+IF(ISERROR(PV(#REF!,#REF!,,#REF!)),0,(PV(#REF!,#REF!,,#REF!)))</f>
        <v/>
      </c>
      <c r="AM1699" s="161">
        <f>+IF(ISERROR(PV(#REF!,#REF!,,#REF!)),0,(PV(#REF!,#REF!,,#REF!)))</f>
        <v/>
      </c>
    </row>
    <row r="1700">
      <c r="AL1700" s="161">
        <f>+IF(ISERROR(PV(#REF!,#REF!,,#REF!)),0,(PV(#REF!,#REF!,,#REF!)))</f>
        <v/>
      </c>
      <c r="AM1700" s="161">
        <f>+IF(ISERROR(PV(#REF!,#REF!,,#REF!)),0,(PV(#REF!,#REF!,,#REF!)))</f>
        <v/>
      </c>
    </row>
    <row r="1701">
      <c r="AL1701" s="161">
        <f>+IF(ISERROR(PV(#REF!,#REF!,,#REF!)),0,(PV(#REF!,#REF!,,#REF!)))</f>
        <v/>
      </c>
      <c r="AM1701" s="161">
        <f>+IF(ISERROR(PV(#REF!,#REF!,,#REF!)),0,(PV(#REF!,#REF!,,#REF!)))</f>
        <v/>
      </c>
    </row>
    <row r="1702">
      <c r="AL1702" s="161">
        <f>+IF(ISERROR(PV(#REF!,#REF!,,#REF!)),0,(PV(#REF!,#REF!,,#REF!)))</f>
        <v/>
      </c>
      <c r="AM1702" s="161">
        <f>+IF(ISERROR(PV(#REF!,#REF!,,#REF!)),0,(PV(#REF!,#REF!,,#REF!)))</f>
        <v/>
      </c>
    </row>
    <row r="1703">
      <c r="AL1703" s="161">
        <f>+IF(ISERROR(PV(#REF!,#REF!,,#REF!)),0,(PV(#REF!,#REF!,,#REF!)))</f>
        <v/>
      </c>
      <c r="AM1703" s="161">
        <f>+IF(ISERROR(PV(#REF!,#REF!,,#REF!)),0,(PV(#REF!,#REF!,,#REF!)))</f>
        <v/>
      </c>
    </row>
    <row r="1704">
      <c r="AL1704" s="161">
        <f>+IF(ISERROR(PV(#REF!,#REF!,,#REF!)),0,(PV(#REF!,#REF!,,#REF!)))</f>
        <v/>
      </c>
      <c r="AM1704" s="161">
        <f>+IF(ISERROR(PV(#REF!,#REF!,,#REF!)),0,(PV(#REF!,#REF!,,#REF!)))</f>
        <v/>
      </c>
    </row>
    <row r="1705">
      <c r="AL1705" s="161">
        <f>+IF(ISERROR(PV(#REF!,#REF!,,#REF!)),0,(PV(#REF!,#REF!,,#REF!)))</f>
        <v/>
      </c>
      <c r="AM1705" s="161">
        <f>+IF(ISERROR(PV(#REF!,#REF!,,#REF!)),0,(PV(#REF!,#REF!,,#REF!)))</f>
        <v/>
      </c>
    </row>
    <row r="1706">
      <c r="AL1706" s="161">
        <f>+IF(ISERROR(PV(#REF!,#REF!,,#REF!)),0,(PV(#REF!,#REF!,,#REF!)))</f>
        <v/>
      </c>
      <c r="AM1706" s="161">
        <f>+IF(ISERROR(PV(#REF!,#REF!,,#REF!)),0,(PV(#REF!,#REF!,,#REF!)))</f>
        <v/>
      </c>
    </row>
    <row r="1707">
      <c r="AL1707" s="161">
        <f>+IF(ISERROR(PV(#REF!,#REF!,,#REF!)),0,(PV(#REF!,#REF!,,#REF!)))</f>
        <v/>
      </c>
      <c r="AM1707" s="161">
        <f>+IF(ISERROR(PV(#REF!,#REF!,,#REF!)),0,(PV(#REF!,#REF!,,#REF!)))</f>
        <v/>
      </c>
    </row>
    <row r="1708">
      <c r="AL1708" s="161">
        <f>+IF(ISERROR(PV(#REF!,#REF!,,#REF!)),0,(PV(#REF!,#REF!,,#REF!)))</f>
        <v/>
      </c>
      <c r="AM1708" s="161">
        <f>+IF(ISERROR(PV(#REF!,#REF!,,#REF!)),0,(PV(#REF!,#REF!,,#REF!)))</f>
        <v/>
      </c>
    </row>
    <row r="1709">
      <c r="AL1709" s="161">
        <f>+IF(ISERROR(PV(#REF!,#REF!,,#REF!)),0,(PV(#REF!,#REF!,,#REF!)))</f>
        <v/>
      </c>
      <c r="AM1709" s="161">
        <f>+IF(ISERROR(PV(#REF!,#REF!,,#REF!)),0,(PV(#REF!,#REF!,,#REF!)))</f>
        <v/>
      </c>
    </row>
    <row r="1710">
      <c r="AL1710" s="161">
        <f>+IF(ISERROR(PV(#REF!,#REF!,,#REF!)),0,(PV(#REF!,#REF!,,#REF!)))</f>
        <v/>
      </c>
      <c r="AM1710" s="161">
        <f>+IF(ISERROR(PV(#REF!,#REF!,,#REF!)),0,(PV(#REF!,#REF!,,#REF!)))</f>
        <v/>
      </c>
    </row>
    <row r="1711">
      <c r="AL1711" s="161">
        <f>+IF(ISERROR(PV(#REF!,#REF!,,#REF!)),0,(PV(#REF!,#REF!,,#REF!)))</f>
        <v/>
      </c>
      <c r="AM1711" s="161">
        <f>+IF(ISERROR(PV(#REF!,#REF!,,#REF!)),0,(PV(#REF!,#REF!,,#REF!)))</f>
        <v/>
      </c>
    </row>
    <row r="1712">
      <c r="AL1712" s="161">
        <f>+IF(ISERROR(PV(#REF!,#REF!,,#REF!)),0,(PV(#REF!,#REF!,,#REF!)))</f>
        <v/>
      </c>
      <c r="AM1712" s="161">
        <f>+IF(ISERROR(PV(#REF!,#REF!,,#REF!)),0,(PV(#REF!,#REF!,,#REF!)))</f>
        <v/>
      </c>
    </row>
    <row r="1713">
      <c r="AL1713" s="161">
        <f>+IF(ISERROR(PV(#REF!,#REF!,,#REF!)),0,(PV(#REF!,#REF!,,#REF!)))</f>
        <v/>
      </c>
      <c r="AM1713" s="161">
        <f>+IF(ISERROR(PV(#REF!,#REF!,,#REF!)),0,(PV(#REF!,#REF!,,#REF!)))</f>
        <v/>
      </c>
    </row>
    <row r="1714">
      <c r="AL1714" s="161">
        <f>+IF(ISERROR(PV(#REF!,#REF!,,#REF!)),0,(PV(#REF!,#REF!,,#REF!)))</f>
        <v/>
      </c>
      <c r="AM1714" s="161">
        <f>+IF(ISERROR(PV(#REF!,#REF!,,#REF!)),0,(PV(#REF!,#REF!,,#REF!)))</f>
        <v/>
      </c>
    </row>
    <row r="1715">
      <c r="AL1715" s="161">
        <f>+IF(ISERROR(PV(#REF!,#REF!,,#REF!)),0,(PV(#REF!,#REF!,,#REF!)))</f>
        <v/>
      </c>
      <c r="AM1715" s="161">
        <f>+IF(ISERROR(PV(#REF!,#REF!,,#REF!)),0,(PV(#REF!,#REF!,,#REF!)))</f>
        <v/>
      </c>
    </row>
    <row r="1716">
      <c r="AL1716" s="161">
        <f>+IF(ISERROR(PV(#REF!,#REF!,,#REF!)),0,(PV(#REF!,#REF!,,#REF!)))</f>
        <v/>
      </c>
      <c r="AM1716" s="161">
        <f>+IF(ISERROR(PV(#REF!,#REF!,,#REF!)),0,(PV(#REF!,#REF!,,#REF!)))</f>
        <v/>
      </c>
    </row>
    <row r="1717">
      <c r="AL1717" s="161">
        <f>+IF(ISERROR(PV(#REF!,#REF!,,#REF!)),0,(PV(#REF!,#REF!,,#REF!)))</f>
        <v/>
      </c>
      <c r="AM1717" s="161">
        <f>+IF(ISERROR(PV(#REF!,#REF!,,#REF!)),0,(PV(#REF!,#REF!,,#REF!)))</f>
        <v/>
      </c>
    </row>
    <row r="1718">
      <c r="AL1718" s="161">
        <f>+IF(ISERROR(PV(#REF!,#REF!,,#REF!)),0,(PV(#REF!,#REF!,,#REF!)))</f>
        <v/>
      </c>
      <c r="AM1718" s="161">
        <f>+IF(ISERROR(PV(#REF!,#REF!,,#REF!)),0,(PV(#REF!,#REF!,,#REF!)))</f>
        <v/>
      </c>
    </row>
    <row r="1719">
      <c r="AL1719" s="161">
        <f>+IF(ISERROR(PV(#REF!,#REF!,,#REF!)),0,(PV(#REF!,#REF!,,#REF!)))</f>
        <v/>
      </c>
      <c r="AM1719" s="161">
        <f>+IF(ISERROR(PV(#REF!,#REF!,,#REF!)),0,(PV(#REF!,#REF!,,#REF!)))</f>
        <v/>
      </c>
    </row>
    <row r="1720">
      <c r="AL1720" s="161">
        <f>+IF(ISERROR(PV(#REF!,#REF!,,#REF!)),0,(PV(#REF!,#REF!,,#REF!)))</f>
        <v/>
      </c>
      <c r="AM1720" s="161">
        <f>+IF(ISERROR(PV(#REF!,#REF!,,#REF!)),0,(PV(#REF!,#REF!,,#REF!)))</f>
        <v/>
      </c>
    </row>
    <row r="1721">
      <c r="AL1721" s="161">
        <f>+IF(ISERROR(PV(#REF!,#REF!,,#REF!)),0,(PV(#REF!,#REF!,,#REF!)))</f>
        <v/>
      </c>
      <c r="AM1721" s="161">
        <f>+IF(ISERROR(PV(#REF!,#REF!,,#REF!)),0,(PV(#REF!,#REF!,,#REF!)))</f>
        <v/>
      </c>
    </row>
    <row r="1722">
      <c r="AL1722" s="161">
        <f>+IF(ISERROR(PV(#REF!,#REF!,,#REF!)),0,(PV(#REF!,#REF!,,#REF!)))</f>
        <v/>
      </c>
      <c r="AM1722" s="161">
        <f>+IF(ISERROR(PV(#REF!,#REF!,,#REF!)),0,(PV(#REF!,#REF!,,#REF!)))</f>
        <v/>
      </c>
    </row>
    <row r="1723">
      <c r="AL1723" s="161">
        <f>+IF(ISERROR(PV(#REF!,#REF!,,#REF!)),0,(PV(#REF!,#REF!,,#REF!)))</f>
        <v/>
      </c>
      <c r="AM1723" s="161">
        <f>+IF(ISERROR(PV(#REF!,#REF!,,#REF!)),0,(PV(#REF!,#REF!,,#REF!)))</f>
        <v/>
      </c>
    </row>
    <row r="1724">
      <c r="AL1724" s="161">
        <f>+IF(ISERROR(PV(#REF!,#REF!,,#REF!)),0,(PV(#REF!,#REF!,,#REF!)))</f>
        <v/>
      </c>
      <c r="AM1724" s="161">
        <f>+IF(ISERROR(PV(#REF!,#REF!,,#REF!)),0,(PV(#REF!,#REF!,,#REF!)))</f>
        <v/>
      </c>
    </row>
    <row r="1725">
      <c r="AL1725" s="161">
        <f>+IF(ISERROR(PV(#REF!,#REF!,,#REF!)),0,(PV(#REF!,#REF!,,#REF!)))</f>
        <v/>
      </c>
      <c r="AM1725" s="161">
        <f>+IF(ISERROR(PV(#REF!,#REF!,,#REF!)),0,(PV(#REF!,#REF!,,#REF!)))</f>
        <v/>
      </c>
    </row>
    <row r="1726">
      <c r="AL1726" s="161">
        <f>+IF(ISERROR(PV(#REF!,#REF!,,#REF!)),0,(PV(#REF!,#REF!,,#REF!)))</f>
        <v/>
      </c>
      <c r="AM1726" s="161">
        <f>+IF(ISERROR(PV(#REF!,#REF!,,#REF!)),0,(PV(#REF!,#REF!,,#REF!)))</f>
        <v/>
      </c>
    </row>
    <row r="1727">
      <c r="AL1727" s="161">
        <f>+IF(ISERROR(PV(#REF!,#REF!,,#REF!)),0,(PV(#REF!,#REF!,,#REF!)))</f>
        <v/>
      </c>
      <c r="AM1727" s="161">
        <f>+IF(ISERROR(PV(#REF!,#REF!,,#REF!)),0,(PV(#REF!,#REF!,,#REF!)))</f>
        <v/>
      </c>
    </row>
    <row r="1728">
      <c r="AL1728" s="161">
        <f>+IF(ISERROR(PV(#REF!,#REF!,,#REF!)),0,(PV(#REF!,#REF!,,#REF!)))</f>
        <v/>
      </c>
      <c r="AM1728" s="161">
        <f>+IF(ISERROR(PV(#REF!,#REF!,,#REF!)),0,(PV(#REF!,#REF!,,#REF!)))</f>
        <v/>
      </c>
    </row>
    <row r="1729">
      <c r="AL1729" s="161">
        <f>+IF(ISERROR(PV(#REF!,#REF!,,#REF!)),0,(PV(#REF!,#REF!,,#REF!)))</f>
        <v/>
      </c>
      <c r="AM1729" s="161">
        <f>+IF(ISERROR(PV(#REF!,#REF!,,#REF!)),0,(PV(#REF!,#REF!,,#REF!)))</f>
        <v/>
      </c>
    </row>
    <row r="1730">
      <c r="AL1730" s="161">
        <f>+IF(ISERROR(PV(#REF!,#REF!,,#REF!)),0,(PV(#REF!,#REF!,,#REF!)))</f>
        <v/>
      </c>
      <c r="AM1730" s="161">
        <f>+IF(ISERROR(PV(#REF!,#REF!,,#REF!)),0,(PV(#REF!,#REF!,,#REF!)))</f>
        <v/>
      </c>
    </row>
    <row r="1731">
      <c r="AL1731" s="161">
        <f>+IF(ISERROR(PV(#REF!,#REF!,,#REF!)),0,(PV(#REF!,#REF!,,#REF!)))</f>
        <v/>
      </c>
      <c r="AM1731" s="161">
        <f>+IF(ISERROR(PV(#REF!,#REF!,,#REF!)),0,(PV(#REF!,#REF!,,#REF!)))</f>
        <v/>
      </c>
    </row>
    <row r="1732">
      <c r="AL1732" s="161">
        <f>+IF(ISERROR(PV(#REF!,#REF!,,#REF!)),0,(PV(#REF!,#REF!,,#REF!)))</f>
        <v/>
      </c>
      <c r="AM1732" s="161">
        <f>+IF(ISERROR(PV(#REF!,#REF!,,#REF!)),0,(PV(#REF!,#REF!,,#REF!)))</f>
        <v/>
      </c>
    </row>
    <row r="1733">
      <c r="AL1733" s="161">
        <f>+IF(ISERROR(PV(#REF!,#REF!,,#REF!)),0,(PV(#REF!,#REF!,,#REF!)))</f>
        <v/>
      </c>
      <c r="AM1733" s="161">
        <f>+IF(ISERROR(PV(#REF!,#REF!,,#REF!)),0,(PV(#REF!,#REF!,,#REF!)))</f>
        <v/>
      </c>
    </row>
    <row r="1734">
      <c r="AL1734" s="161">
        <f>+IF(ISERROR(PV(#REF!,#REF!,,#REF!)),0,(PV(#REF!,#REF!,,#REF!)))</f>
        <v/>
      </c>
      <c r="AM1734" s="161">
        <f>+IF(ISERROR(PV(#REF!,#REF!,,#REF!)),0,(PV(#REF!,#REF!,,#REF!)))</f>
        <v/>
      </c>
    </row>
    <row r="1735">
      <c r="AL1735" s="161">
        <f>+IF(ISERROR(PV(#REF!,#REF!,,#REF!)),0,(PV(#REF!,#REF!,,#REF!)))</f>
        <v/>
      </c>
      <c r="AM1735" s="161">
        <f>+IF(ISERROR(PV(#REF!,#REF!,,#REF!)),0,(PV(#REF!,#REF!,,#REF!)))</f>
        <v/>
      </c>
    </row>
    <row r="1736">
      <c r="AL1736" s="161">
        <f>+IF(ISERROR(PV(#REF!,#REF!,,#REF!)),0,(PV(#REF!,#REF!,,#REF!)))</f>
        <v/>
      </c>
      <c r="AM1736" s="161">
        <f>+IF(ISERROR(PV(#REF!,#REF!,,#REF!)),0,(PV(#REF!,#REF!,,#REF!)))</f>
        <v/>
      </c>
    </row>
    <row r="1737">
      <c r="AL1737" s="161">
        <f>+IF(ISERROR(PV(#REF!,#REF!,,#REF!)),0,(PV(#REF!,#REF!,,#REF!)))</f>
        <v/>
      </c>
      <c r="AM1737" s="161">
        <f>+IF(ISERROR(PV(#REF!,#REF!,,#REF!)),0,(PV(#REF!,#REF!,,#REF!)))</f>
        <v/>
      </c>
    </row>
    <row r="1738">
      <c r="AL1738" s="161">
        <f>+IF(ISERROR(PV(#REF!,#REF!,,#REF!)),0,(PV(#REF!,#REF!,,#REF!)))</f>
        <v/>
      </c>
      <c r="AM1738" s="161">
        <f>+IF(ISERROR(PV(#REF!,#REF!,,#REF!)),0,(PV(#REF!,#REF!,,#REF!)))</f>
        <v/>
      </c>
    </row>
    <row r="1739">
      <c r="AL1739" s="161">
        <f>+IF(ISERROR(PV(#REF!,#REF!,,#REF!)),0,(PV(#REF!,#REF!,,#REF!)))</f>
        <v/>
      </c>
      <c r="AM1739" s="161">
        <f>+IF(ISERROR(PV(#REF!,#REF!,,#REF!)),0,(PV(#REF!,#REF!,,#REF!)))</f>
        <v/>
      </c>
    </row>
    <row r="1740">
      <c r="AL1740" s="161">
        <f>+IF(ISERROR(PV(#REF!,#REF!,,#REF!)),0,(PV(#REF!,#REF!,,#REF!)))</f>
        <v/>
      </c>
      <c r="AM1740" s="161">
        <f>+IF(ISERROR(PV(#REF!,#REF!,,#REF!)),0,(PV(#REF!,#REF!,,#REF!)))</f>
        <v/>
      </c>
    </row>
    <row r="1741">
      <c r="AL1741" s="161">
        <f>+IF(ISERROR(PV(#REF!,#REF!,,#REF!)),0,(PV(#REF!,#REF!,,#REF!)))</f>
        <v/>
      </c>
      <c r="AM1741" s="161">
        <f>+IF(ISERROR(PV(#REF!,#REF!,,#REF!)),0,(PV(#REF!,#REF!,,#REF!)))</f>
        <v/>
      </c>
    </row>
    <row r="1742">
      <c r="AL1742" s="161">
        <f>+IF(ISERROR(PV(#REF!,#REF!,,#REF!)),0,(PV(#REF!,#REF!,,#REF!)))</f>
        <v/>
      </c>
      <c r="AM1742" s="161">
        <f>+IF(ISERROR(PV(#REF!,#REF!,,#REF!)),0,(PV(#REF!,#REF!,,#REF!)))</f>
        <v/>
      </c>
    </row>
    <row r="1743">
      <c r="AL1743" s="161">
        <f>+IF(ISERROR(PV(#REF!,#REF!,,#REF!)),0,(PV(#REF!,#REF!,,#REF!)))</f>
        <v/>
      </c>
      <c r="AM1743" s="161">
        <f>+IF(ISERROR(PV(#REF!,#REF!,,#REF!)),0,(PV(#REF!,#REF!,,#REF!)))</f>
        <v/>
      </c>
    </row>
    <row r="1744">
      <c r="AL1744" s="161">
        <f>+IF(ISERROR(PV(#REF!,#REF!,,#REF!)),0,(PV(#REF!,#REF!,,#REF!)))</f>
        <v/>
      </c>
      <c r="AM1744" s="161">
        <f>+IF(ISERROR(PV(#REF!,#REF!,,#REF!)),0,(PV(#REF!,#REF!,,#REF!)))</f>
        <v/>
      </c>
    </row>
    <row r="1745">
      <c r="AL1745" s="161">
        <f>+IF(ISERROR(PV(#REF!,#REF!,,#REF!)),0,(PV(#REF!,#REF!,,#REF!)))</f>
        <v/>
      </c>
      <c r="AM1745" s="161">
        <f>+IF(ISERROR(PV(#REF!,#REF!,,#REF!)),0,(PV(#REF!,#REF!,,#REF!)))</f>
        <v/>
      </c>
    </row>
    <row r="1746">
      <c r="AL1746" s="161">
        <f>+IF(ISERROR(PV(#REF!,#REF!,,#REF!)),0,(PV(#REF!,#REF!,,#REF!)))</f>
        <v/>
      </c>
      <c r="AM1746" s="161">
        <f>+IF(ISERROR(PV(#REF!,#REF!,,#REF!)),0,(PV(#REF!,#REF!,,#REF!)))</f>
        <v/>
      </c>
    </row>
    <row r="1747">
      <c r="AL1747" s="161">
        <f>+IF(ISERROR(PV(#REF!,#REF!,,#REF!)),0,(PV(#REF!,#REF!,,#REF!)))</f>
        <v/>
      </c>
      <c r="AM1747" s="161">
        <f>+IF(ISERROR(PV(#REF!,#REF!,,#REF!)),0,(PV(#REF!,#REF!,,#REF!)))</f>
        <v/>
      </c>
    </row>
    <row r="1748">
      <c r="AL1748" s="161">
        <f>+IF(ISERROR(PV(#REF!,#REF!,,#REF!)),0,(PV(#REF!,#REF!,,#REF!)))</f>
        <v/>
      </c>
      <c r="AM1748" s="161">
        <f>+IF(ISERROR(PV(#REF!,#REF!,,#REF!)),0,(PV(#REF!,#REF!,,#REF!)))</f>
        <v/>
      </c>
    </row>
    <row r="1749">
      <c r="AL1749" s="161">
        <f>+IF(ISERROR(PV(#REF!,#REF!,,#REF!)),0,(PV(#REF!,#REF!,,#REF!)))</f>
        <v/>
      </c>
      <c r="AM1749" s="161">
        <f>+IF(ISERROR(PV(#REF!,#REF!,,#REF!)),0,(PV(#REF!,#REF!,,#REF!)))</f>
        <v/>
      </c>
    </row>
    <row r="1750">
      <c r="AL1750" s="161">
        <f>+IF(ISERROR(PV(#REF!,#REF!,,#REF!)),0,(PV(#REF!,#REF!,,#REF!)))</f>
        <v/>
      </c>
      <c r="AM1750" s="161">
        <f>+IF(ISERROR(PV(#REF!,#REF!,,#REF!)),0,(PV(#REF!,#REF!,,#REF!)))</f>
        <v/>
      </c>
    </row>
    <row r="1751">
      <c r="AL1751" s="161">
        <f>+IF(ISERROR(PV(#REF!,#REF!,,#REF!)),0,(PV(#REF!,#REF!,,#REF!)))</f>
        <v/>
      </c>
      <c r="AM1751" s="161">
        <f>+IF(ISERROR(PV(#REF!,#REF!,,#REF!)),0,(PV(#REF!,#REF!,,#REF!)))</f>
        <v/>
      </c>
    </row>
    <row r="1752">
      <c r="AL1752" s="161">
        <f>+IF(ISERROR(PV(#REF!,#REF!,,#REF!)),0,(PV(#REF!,#REF!,,#REF!)))</f>
        <v/>
      </c>
      <c r="AM1752" s="161">
        <f>+IF(ISERROR(PV(#REF!,#REF!,,#REF!)),0,(PV(#REF!,#REF!,,#REF!)))</f>
        <v/>
      </c>
    </row>
    <row r="1753">
      <c r="AL1753" s="161">
        <f>+IF(ISERROR(PV(#REF!,#REF!,,#REF!)),0,(PV(#REF!,#REF!,,#REF!)))</f>
        <v/>
      </c>
      <c r="AM1753" s="161">
        <f>+IF(ISERROR(PV(#REF!,#REF!,,#REF!)),0,(PV(#REF!,#REF!,,#REF!)))</f>
        <v/>
      </c>
    </row>
    <row r="1754">
      <c r="AL1754" s="161">
        <f>+IF(ISERROR(PV(#REF!,#REF!,,#REF!)),0,(PV(#REF!,#REF!,,#REF!)))</f>
        <v/>
      </c>
      <c r="AM1754" s="161">
        <f>+IF(ISERROR(PV(#REF!,#REF!,,#REF!)),0,(PV(#REF!,#REF!,,#REF!)))</f>
        <v/>
      </c>
    </row>
    <row r="1755">
      <c r="AL1755" s="161">
        <f>+IF(ISERROR(PV(#REF!,#REF!,,#REF!)),0,(PV(#REF!,#REF!,,#REF!)))</f>
        <v/>
      </c>
      <c r="AM1755" s="161">
        <f>+IF(ISERROR(PV(#REF!,#REF!,,#REF!)),0,(PV(#REF!,#REF!,,#REF!)))</f>
        <v/>
      </c>
    </row>
    <row r="1756">
      <c r="AL1756" s="161">
        <f>+IF(ISERROR(PV(#REF!,#REF!,,#REF!)),0,(PV(#REF!,#REF!,,#REF!)))</f>
        <v/>
      </c>
      <c r="AM1756" s="161">
        <f>+IF(ISERROR(PV(#REF!,#REF!,,#REF!)),0,(PV(#REF!,#REF!,,#REF!)))</f>
        <v/>
      </c>
    </row>
    <row r="1757">
      <c r="AL1757" s="161">
        <f>+IF(ISERROR(PV(#REF!,#REF!,,#REF!)),0,(PV(#REF!,#REF!,,#REF!)))</f>
        <v/>
      </c>
      <c r="AM1757" s="161">
        <f>+IF(ISERROR(PV(#REF!,#REF!,,#REF!)),0,(PV(#REF!,#REF!,,#REF!)))</f>
        <v/>
      </c>
    </row>
    <row r="1758">
      <c r="AL1758" s="161">
        <f>+IF(ISERROR(PV(#REF!,#REF!,,#REF!)),0,(PV(#REF!,#REF!,,#REF!)))</f>
        <v/>
      </c>
      <c r="AM1758" s="161">
        <f>+IF(ISERROR(PV(#REF!,#REF!,,#REF!)),0,(PV(#REF!,#REF!,,#REF!)))</f>
        <v/>
      </c>
    </row>
    <row r="1759">
      <c r="AL1759" s="161">
        <f>+IF(ISERROR(PV(#REF!,#REF!,,#REF!)),0,(PV(#REF!,#REF!,,#REF!)))</f>
        <v/>
      </c>
      <c r="AM1759" s="161">
        <f>+IF(ISERROR(PV(#REF!,#REF!,,#REF!)),0,(PV(#REF!,#REF!,,#REF!)))</f>
        <v/>
      </c>
    </row>
    <row r="1760">
      <c r="AL1760" s="161">
        <f>+IF(ISERROR(PV(#REF!,#REF!,,#REF!)),0,(PV(#REF!,#REF!,,#REF!)))</f>
        <v/>
      </c>
      <c r="AM1760" s="161">
        <f>+IF(ISERROR(PV(#REF!,#REF!,,#REF!)),0,(PV(#REF!,#REF!,,#REF!)))</f>
        <v/>
      </c>
    </row>
    <row r="1761">
      <c r="AL1761" s="161">
        <f>+IF(ISERROR(PV(#REF!,#REF!,,#REF!)),0,(PV(#REF!,#REF!,,#REF!)))</f>
        <v/>
      </c>
      <c r="AM1761" s="161">
        <f>+IF(ISERROR(PV(#REF!,#REF!,,#REF!)),0,(PV(#REF!,#REF!,,#REF!)))</f>
        <v/>
      </c>
    </row>
    <row r="1762">
      <c r="AL1762" s="161">
        <f>+IF(ISERROR(PV(#REF!,#REF!,,#REF!)),0,(PV(#REF!,#REF!,,#REF!)))</f>
        <v/>
      </c>
      <c r="AM1762" s="161">
        <f>+IF(ISERROR(PV(#REF!,#REF!,,#REF!)),0,(PV(#REF!,#REF!,,#REF!)))</f>
        <v/>
      </c>
    </row>
    <row r="1763">
      <c r="AL1763" s="161">
        <f>+IF(ISERROR(PV(#REF!,#REF!,,#REF!)),0,(PV(#REF!,#REF!,,#REF!)))</f>
        <v/>
      </c>
      <c r="AM1763" s="161">
        <f>+IF(ISERROR(PV(#REF!,#REF!,,#REF!)),0,(PV(#REF!,#REF!,,#REF!)))</f>
        <v/>
      </c>
    </row>
    <row r="1764">
      <c r="AL1764" s="161">
        <f>+IF(ISERROR(PV(#REF!,#REF!,,#REF!)),0,(PV(#REF!,#REF!,,#REF!)))</f>
        <v/>
      </c>
      <c r="AM1764" s="161">
        <f>+IF(ISERROR(PV(#REF!,#REF!,,#REF!)),0,(PV(#REF!,#REF!,,#REF!)))</f>
        <v/>
      </c>
    </row>
    <row r="1765">
      <c r="AL1765" s="161">
        <f>+IF(ISERROR(PV(#REF!,#REF!,,#REF!)),0,(PV(#REF!,#REF!,,#REF!)))</f>
        <v/>
      </c>
      <c r="AM1765" s="161">
        <f>+IF(ISERROR(PV(#REF!,#REF!,,#REF!)),0,(PV(#REF!,#REF!,,#REF!)))</f>
        <v/>
      </c>
    </row>
    <row r="1766">
      <c r="AL1766" s="161">
        <f>+IF(ISERROR(PV(#REF!,#REF!,,#REF!)),0,(PV(#REF!,#REF!,,#REF!)))</f>
        <v/>
      </c>
      <c r="AM1766" s="161">
        <f>+IF(ISERROR(PV(#REF!,#REF!,,#REF!)),0,(PV(#REF!,#REF!,,#REF!)))</f>
        <v/>
      </c>
    </row>
    <row r="1767">
      <c r="AL1767" s="161">
        <f>+IF(ISERROR(PV(#REF!,#REF!,,#REF!)),0,(PV(#REF!,#REF!,,#REF!)))</f>
        <v/>
      </c>
      <c r="AM1767" s="161">
        <f>+IF(ISERROR(PV(#REF!,#REF!,,#REF!)),0,(PV(#REF!,#REF!,,#REF!)))</f>
        <v/>
      </c>
    </row>
    <row r="1768">
      <c r="AL1768" s="161">
        <f>+IF(ISERROR(PV(#REF!,#REF!,,#REF!)),0,(PV(#REF!,#REF!,,#REF!)))</f>
        <v/>
      </c>
      <c r="AM1768" s="161">
        <f>+IF(ISERROR(PV(#REF!,#REF!,,#REF!)),0,(PV(#REF!,#REF!,,#REF!)))</f>
        <v/>
      </c>
    </row>
    <row r="1769">
      <c r="AL1769" s="161">
        <f>+IF(ISERROR(PV(#REF!,#REF!,,#REF!)),0,(PV(#REF!,#REF!,,#REF!)))</f>
        <v/>
      </c>
      <c r="AM1769" s="161">
        <f>+IF(ISERROR(PV(#REF!,#REF!,,#REF!)),0,(PV(#REF!,#REF!,,#REF!)))</f>
        <v/>
      </c>
    </row>
    <row r="1770">
      <c r="AL1770" s="161">
        <f>+IF(ISERROR(PV(#REF!,#REF!,,#REF!)),0,(PV(#REF!,#REF!,,#REF!)))</f>
        <v/>
      </c>
      <c r="AM1770" s="161">
        <f>+IF(ISERROR(PV(#REF!,#REF!,,#REF!)),0,(PV(#REF!,#REF!,,#REF!)))</f>
        <v/>
      </c>
    </row>
    <row r="1771">
      <c r="AL1771" s="161">
        <f>+IF(ISERROR(PV(#REF!,#REF!,,#REF!)),0,(PV(#REF!,#REF!,,#REF!)))</f>
        <v/>
      </c>
      <c r="AM1771" s="161">
        <f>+IF(ISERROR(PV(#REF!,#REF!,,#REF!)),0,(PV(#REF!,#REF!,,#REF!)))</f>
        <v/>
      </c>
    </row>
    <row r="1772">
      <c r="AL1772" s="161">
        <f>+IF(ISERROR(PV(#REF!,#REF!,,#REF!)),0,(PV(#REF!,#REF!,,#REF!)))</f>
        <v/>
      </c>
      <c r="AM1772" s="161">
        <f>+IF(ISERROR(PV(#REF!,#REF!,,#REF!)),0,(PV(#REF!,#REF!,,#REF!)))</f>
        <v/>
      </c>
    </row>
    <row r="1773">
      <c r="AL1773" s="161">
        <f>+IF(ISERROR(PV(#REF!,#REF!,,#REF!)),0,(PV(#REF!,#REF!,,#REF!)))</f>
        <v/>
      </c>
      <c r="AM1773" s="161">
        <f>+IF(ISERROR(PV(#REF!,#REF!,,#REF!)),0,(PV(#REF!,#REF!,,#REF!)))</f>
        <v/>
      </c>
    </row>
    <row r="1774">
      <c r="AL1774" s="161">
        <f>+IF(ISERROR(PV(#REF!,#REF!,,#REF!)),0,(PV(#REF!,#REF!,,#REF!)))</f>
        <v/>
      </c>
      <c r="AM1774" s="161">
        <f>+IF(ISERROR(PV(#REF!,#REF!,,#REF!)),0,(PV(#REF!,#REF!,,#REF!)))</f>
        <v/>
      </c>
    </row>
    <row r="1775">
      <c r="AL1775" s="161">
        <f>+IF(ISERROR(PV(#REF!,#REF!,,#REF!)),0,(PV(#REF!,#REF!,,#REF!)))</f>
        <v/>
      </c>
      <c r="AM1775" s="161">
        <f>+IF(ISERROR(PV(#REF!,#REF!,,#REF!)),0,(PV(#REF!,#REF!,,#REF!)))</f>
        <v/>
      </c>
    </row>
    <row r="1776">
      <c r="AL1776" s="161">
        <f>+IF(ISERROR(PV(#REF!,#REF!,,#REF!)),0,(PV(#REF!,#REF!,,#REF!)))</f>
        <v/>
      </c>
      <c r="AM1776" s="161">
        <f>+IF(ISERROR(PV(#REF!,#REF!,,#REF!)),0,(PV(#REF!,#REF!,,#REF!)))</f>
        <v/>
      </c>
    </row>
    <row r="1777">
      <c r="AL1777" s="161">
        <f>+IF(ISERROR(PV(#REF!,#REF!,,#REF!)),0,(PV(#REF!,#REF!,,#REF!)))</f>
        <v/>
      </c>
      <c r="AM1777" s="161">
        <f>+IF(ISERROR(PV(#REF!,#REF!,,#REF!)),0,(PV(#REF!,#REF!,,#REF!)))</f>
        <v/>
      </c>
    </row>
    <row r="1778">
      <c r="AL1778" s="161">
        <f>+IF(ISERROR(PV(#REF!,#REF!,,#REF!)),0,(PV(#REF!,#REF!,,#REF!)))</f>
        <v/>
      </c>
      <c r="AM1778" s="161">
        <f>+IF(ISERROR(PV(#REF!,#REF!,,#REF!)),0,(PV(#REF!,#REF!,,#REF!)))</f>
        <v/>
      </c>
    </row>
    <row r="1779">
      <c r="AL1779" s="161">
        <f>+IF(ISERROR(PV(#REF!,#REF!,,#REF!)),0,(PV(#REF!,#REF!,,#REF!)))</f>
        <v/>
      </c>
      <c r="AM1779" s="161">
        <f>+IF(ISERROR(PV(#REF!,#REF!,,#REF!)),0,(PV(#REF!,#REF!,,#REF!)))</f>
        <v/>
      </c>
    </row>
    <row r="1780">
      <c r="AL1780" s="161">
        <f>+IF(ISERROR(PV(#REF!,#REF!,,#REF!)),0,(PV(#REF!,#REF!,,#REF!)))</f>
        <v/>
      </c>
      <c r="AM1780" s="161">
        <f>+IF(ISERROR(PV(#REF!,#REF!,,#REF!)),0,(PV(#REF!,#REF!,,#REF!)))</f>
        <v/>
      </c>
    </row>
    <row r="1781">
      <c r="AL1781" s="161">
        <f>+IF(ISERROR(PV(#REF!,#REF!,,#REF!)),0,(PV(#REF!,#REF!,,#REF!)))</f>
        <v/>
      </c>
      <c r="AM1781" s="161">
        <f>+IF(ISERROR(PV(#REF!,#REF!,,#REF!)),0,(PV(#REF!,#REF!,,#REF!)))</f>
        <v/>
      </c>
    </row>
    <row r="1782">
      <c r="AL1782" s="161">
        <f>+IF(ISERROR(PV(#REF!,#REF!,,#REF!)),0,(PV(#REF!,#REF!,,#REF!)))</f>
        <v/>
      </c>
      <c r="AM1782" s="161">
        <f>+IF(ISERROR(PV(#REF!,#REF!,,#REF!)),0,(PV(#REF!,#REF!,,#REF!)))</f>
        <v/>
      </c>
    </row>
    <row r="1783">
      <c r="AL1783" s="161">
        <f>+IF(ISERROR(PV(#REF!,#REF!,,#REF!)),0,(PV(#REF!,#REF!,,#REF!)))</f>
        <v/>
      </c>
      <c r="AM1783" s="161">
        <f>+IF(ISERROR(PV(#REF!,#REF!,,#REF!)),0,(PV(#REF!,#REF!,,#REF!)))</f>
        <v/>
      </c>
    </row>
    <row r="1784">
      <c r="AL1784" s="161">
        <f>+IF(ISERROR(PV(#REF!,#REF!,,#REF!)),0,(PV(#REF!,#REF!,,#REF!)))</f>
        <v/>
      </c>
      <c r="AM1784" s="161">
        <f>+IF(ISERROR(PV(#REF!,#REF!,,#REF!)),0,(PV(#REF!,#REF!,,#REF!)))</f>
        <v/>
      </c>
    </row>
    <row r="1785">
      <c r="AL1785" s="161">
        <f>+IF(ISERROR(PV(#REF!,#REF!,,#REF!)),0,(PV(#REF!,#REF!,,#REF!)))</f>
        <v/>
      </c>
      <c r="AM1785" s="161">
        <f>+IF(ISERROR(PV(#REF!,#REF!,,#REF!)),0,(PV(#REF!,#REF!,,#REF!)))</f>
        <v/>
      </c>
    </row>
    <row r="1786">
      <c r="AL1786" s="161">
        <f>+IF(ISERROR(PV(#REF!,#REF!,,#REF!)),0,(PV(#REF!,#REF!,,#REF!)))</f>
        <v/>
      </c>
      <c r="AM1786" s="161">
        <f>+IF(ISERROR(PV(#REF!,#REF!,,#REF!)),0,(PV(#REF!,#REF!,,#REF!)))</f>
        <v/>
      </c>
    </row>
    <row r="1787">
      <c r="AL1787" s="161">
        <f>+IF(ISERROR(PV(#REF!,#REF!,,#REF!)),0,(PV(#REF!,#REF!,,#REF!)))</f>
        <v/>
      </c>
      <c r="AM1787" s="161">
        <f>+IF(ISERROR(PV(#REF!,#REF!,,#REF!)),0,(PV(#REF!,#REF!,,#REF!)))</f>
        <v/>
      </c>
    </row>
    <row r="1788">
      <c r="AL1788" s="161">
        <f>+IF(ISERROR(PV(#REF!,#REF!,,#REF!)),0,(PV(#REF!,#REF!,,#REF!)))</f>
        <v/>
      </c>
      <c r="AM1788" s="161">
        <f>+IF(ISERROR(PV(#REF!,#REF!,,#REF!)),0,(PV(#REF!,#REF!,,#REF!)))</f>
        <v/>
      </c>
    </row>
    <row r="1789">
      <c r="AL1789" s="161">
        <f>+IF(ISERROR(PV(#REF!,#REF!,,#REF!)),0,(PV(#REF!,#REF!,,#REF!)))</f>
        <v/>
      </c>
      <c r="AM1789" s="161">
        <f>+IF(ISERROR(PV(#REF!,#REF!,,#REF!)),0,(PV(#REF!,#REF!,,#REF!)))</f>
        <v/>
      </c>
    </row>
    <row r="1790">
      <c r="AL1790" s="161">
        <f>+IF(ISERROR(PV(#REF!,#REF!,,#REF!)),0,(PV(#REF!,#REF!,,#REF!)))</f>
        <v/>
      </c>
      <c r="AM1790" s="161">
        <f>+IF(ISERROR(PV(#REF!,#REF!,,#REF!)),0,(PV(#REF!,#REF!,,#REF!)))</f>
        <v/>
      </c>
    </row>
    <row r="1791">
      <c r="AL1791" s="161">
        <f>+IF(ISERROR(PV(#REF!,#REF!,,#REF!)),0,(PV(#REF!,#REF!,,#REF!)))</f>
        <v/>
      </c>
      <c r="AM1791" s="161">
        <f>+IF(ISERROR(PV(#REF!,#REF!,,#REF!)),0,(PV(#REF!,#REF!,,#REF!)))</f>
        <v/>
      </c>
    </row>
    <row r="1792">
      <c r="AL1792" s="161">
        <f>+IF(ISERROR(PV(#REF!,#REF!,,#REF!)),0,(PV(#REF!,#REF!,,#REF!)))</f>
        <v/>
      </c>
      <c r="AM1792" s="161">
        <f>+IF(ISERROR(PV(#REF!,#REF!,,#REF!)),0,(PV(#REF!,#REF!,,#REF!)))</f>
        <v/>
      </c>
    </row>
    <row r="1793">
      <c r="AL1793" s="161">
        <f>+IF(ISERROR(PV(#REF!,#REF!,,#REF!)),0,(PV(#REF!,#REF!,,#REF!)))</f>
        <v/>
      </c>
      <c r="AM1793" s="161">
        <f>+IF(ISERROR(PV(#REF!,#REF!,,#REF!)),0,(PV(#REF!,#REF!,,#REF!)))</f>
        <v/>
      </c>
    </row>
    <row r="1794">
      <c r="AL1794" s="161">
        <f>+IF(ISERROR(PV(#REF!,#REF!,,#REF!)),0,(PV(#REF!,#REF!,,#REF!)))</f>
        <v/>
      </c>
      <c r="AM1794" s="161">
        <f>+IF(ISERROR(PV(#REF!,#REF!,,#REF!)),0,(PV(#REF!,#REF!,,#REF!)))</f>
        <v/>
      </c>
    </row>
    <row r="1795">
      <c r="AL1795" s="161">
        <f>+IF(ISERROR(PV(#REF!,#REF!,,#REF!)),0,(PV(#REF!,#REF!,,#REF!)))</f>
        <v/>
      </c>
      <c r="AM1795" s="161">
        <f>+IF(ISERROR(PV(#REF!,#REF!,,#REF!)),0,(PV(#REF!,#REF!,,#REF!)))</f>
        <v/>
      </c>
    </row>
    <row r="1796">
      <c r="AL1796" s="161">
        <f>+IF(ISERROR(PV(#REF!,#REF!,,#REF!)),0,(PV(#REF!,#REF!,,#REF!)))</f>
        <v/>
      </c>
      <c r="AM1796" s="161">
        <f>+IF(ISERROR(PV(#REF!,#REF!,,#REF!)),0,(PV(#REF!,#REF!,,#REF!)))</f>
        <v/>
      </c>
    </row>
    <row r="1797">
      <c r="AL1797" s="161">
        <f>+IF(ISERROR(PV(#REF!,#REF!,,#REF!)),0,(PV(#REF!,#REF!,,#REF!)))</f>
        <v/>
      </c>
      <c r="AM1797" s="161">
        <f>+IF(ISERROR(PV(#REF!,#REF!,,#REF!)),0,(PV(#REF!,#REF!,,#REF!)))</f>
        <v/>
      </c>
    </row>
    <row r="1798">
      <c r="AL1798" s="161">
        <f>+IF(ISERROR(PV(#REF!,#REF!,,#REF!)),0,(PV(#REF!,#REF!,,#REF!)))</f>
        <v/>
      </c>
      <c r="AM1798" s="161">
        <f>+IF(ISERROR(PV(#REF!,#REF!,,#REF!)),0,(PV(#REF!,#REF!,,#REF!)))</f>
        <v/>
      </c>
    </row>
    <row r="1799">
      <c r="AL1799" s="161">
        <f>+IF(ISERROR(PV(#REF!,#REF!,,#REF!)),0,(PV(#REF!,#REF!,,#REF!)))</f>
        <v/>
      </c>
      <c r="AM1799" s="161">
        <f>+IF(ISERROR(PV(#REF!,#REF!,,#REF!)),0,(PV(#REF!,#REF!,,#REF!)))</f>
        <v/>
      </c>
    </row>
    <row r="1800">
      <c r="AL1800" s="161">
        <f>+IF(ISERROR(PV(#REF!,#REF!,,#REF!)),0,(PV(#REF!,#REF!,,#REF!)))</f>
        <v/>
      </c>
      <c r="AM1800" s="161">
        <f>+IF(ISERROR(PV(#REF!,#REF!,,#REF!)),0,(PV(#REF!,#REF!,,#REF!)))</f>
        <v/>
      </c>
    </row>
    <row r="1801">
      <c r="AL1801" s="161">
        <f>+IF(ISERROR(PV(#REF!,#REF!,,#REF!)),0,(PV(#REF!,#REF!,,#REF!)))</f>
        <v/>
      </c>
      <c r="AM1801" s="161">
        <f>+IF(ISERROR(PV(#REF!,#REF!,,#REF!)),0,(PV(#REF!,#REF!,,#REF!)))</f>
        <v/>
      </c>
    </row>
    <row r="1802">
      <c r="AL1802" s="161">
        <f>+IF(ISERROR(PV(#REF!,#REF!,,#REF!)),0,(PV(#REF!,#REF!,,#REF!)))</f>
        <v/>
      </c>
      <c r="AM1802" s="161">
        <f>+IF(ISERROR(PV(#REF!,#REF!,,#REF!)),0,(PV(#REF!,#REF!,,#REF!)))</f>
        <v/>
      </c>
    </row>
    <row r="1803">
      <c r="AL1803" s="161">
        <f>+IF(ISERROR(PV(#REF!,#REF!,,#REF!)),0,(PV(#REF!,#REF!,,#REF!)))</f>
        <v/>
      </c>
      <c r="AM1803" s="161">
        <f>+IF(ISERROR(PV(#REF!,#REF!,,#REF!)),0,(PV(#REF!,#REF!,,#REF!)))</f>
        <v/>
      </c>
    </row>
    <row r="1804">
      <c r="AL1804" s="161">
        <f>+IF(ISERROR(PV(#REF!,#REF!,,#REF!)),0,(PV(#REF!,#REF!,,#REF!)))</f>
        <v/>
      </c>
      <c r="AM1804" s="161">
        <f>+IF(ISERROR(PV(#REF!,#REF!,,#REF!)),0,(PV(#REF!,#REF!,,#REF!)))</f>
        <v/>
      </c>
    </row>
    <row r="1805">
      <c r="AL1805" s="161">
        <f>+IF(ISERROR(PV(#REF!,#REF!,,#REF!)),0,(PV(#REF!,#REF!,,#REF!)))</f>
        <v/>
      </c>
      <c r="AM1805" s="161">
        <f>+IF(ISERROR(PV(#REF!,#REF!,,#REF!)),0,(PV(#REF!,#REF!,,#REF!)))</f>
        <v/>
      </c>
    </row>
    <row r="1806">
      <c r="AL1806" s="161">
        <f>+IF(ISERROR(PV(#REF!,#REF!,,#REF!)),0,(PV(#REF!,#REF!,,#REF!)))</f>
        <v/>
      </c>
      <c r="AM1806" s="161">
        <f>+IF(ISERROR(PV(#REF!,#REF!,,#REF!)),0,(PV(#REF!,#REF!,,#REF!)))</f>
        <v/>
      </c>
    </row>
    <row r="1807">
      <c r="AL1807" s="161">
        <f>+IF(ISERROR(PV(#REF!,#REF!,,#REF!)),0,(PV(#REF!,#REF!,,#REF!)))</f>
        <v/>
      </c>
      <c r="AM1807" s="161">
        <f>+IF(ISERROR(PV(#REF!,#REF!,,#REF!)),0,(PV(#REF!,#REF!,,#REF!)))</f>
        <v/>
      </c>
    </row>
    <row r="1808">
      <c r="AL1808" s="161">
        <f>+IF(ISERROR(PV(#REF!,#REF!,,#REF!)),0,(PV(#REF!,#REF!,,#REF!)))</f>
        <v/>
      </c>
      <c r="AM1808" s="161">
        <f>+IF(ISERROR(PV(#REF!,#REF!,,#REF!)),0,(PV(#REF!,#REF!,,#REF!)))</f>
        <v/>
      </c>
    </row>
    <row r="1809">
      <c r="AL1809" s="161">
        <f>+IF(ISERROR(PV(#REF!,#REF!,,#REF!)),0,(PV(#REF!,#REF!,,#REF!)))</f>
        <v/>
      </c>
      <c r="AM1809" s="161">
        <f>+IF(ISERROR(PV(#REF!,#REF!,,#REF!)),0,(PV(#REF!,#REF!,,#REF!)))</f>
        <v/>
      </c>
    </row>
    <row r="1810">
      <c r="AL1810" s="161">
        <f>+IF(ISERROR(PV(#REF!,#REF!,,#REF!)),0,(PV(#REF!,#REF!,,#REF!)))</f>
        <v/>
      </c>
      <c r="AM1810" s="161">
        <f>+IF(ISERROR(PV(#REF!,#REF!,,#REF!)),0,(PV(#REF!,#REF!,,#REF!)))</f>
        <v/>
      </c>
    </row>
    <row r="1811">
      <c r="AL1811" s="161">
        <f>+IF(ISERROR(PV(#REF!,#REF!,,#REF!)),0,(PV(#REF!,#REF!,,#REF!)))</f>
        <v/>
      </c>
      <c r="AM1811" s="161">
        <f>+IF(ISERROR(PV(#REF!,#REF!,,#REF!)),0,(PV(#REF!,#REF!,,#REF!)))</f>
        <v/>
      </c>
    </row>
    <row r="1812">
      <c r="AL1812" s="161">
        <f>+IF(ISERROR(PV(#REF!,#REF!,,#REF!)),0,(PV(#REF!,#REF!,,#REF!)))</f>
        <v/>
      </c>
      <c r="AM1812" s="161">
        <f>+IF(ISERROR(PV(#REF!,#REF!,,#REF!)),0,(PV(#REF!,#REF!,,#REF!)))</f>
        <v/>
      </c>
    </row>
    <row r="1813">
      <c r="AL1813" s="161">
        <f>+IF(ISERROR(PV(#REF!,#REF!,,#REF!)),0,(PV(#REF!,#REF!,,#REF!)))</f>
        <v/>
      </c>
      <c r="AM1813" s="161">
        <f>+IF(ISERROR(PV(#REF!,#REF!,,#REF!)),0,(PV(#REF!,#REF!,,#REF!)))</f>
        <v/>
      </c>
    </row>
    <row r="1814">
      <c r="AL1814" s="161">
        <f>+IF(ISERROR(PV(#REF!,#REF!,,#REF!)),0,(PV(#REF!,#REF!,,#REF!)))</f>
        <v/>
      </c>
      <c r="AM1814" s="161">
        <f>+IF(ISERROR(PV(#REF!,#REF!,,#REF!)),0,(PV(#REF!,#REF!,,#REF!)))</f>
        <v/>
      </c>
    </row>
    <row r="1815">
      <c r="AL1815" s="161">
        <f>+IF(ISERROR(PV(#REF!,#REF!,,#REF!)),0,(PV(#REF!,#REF!,,#REF!)))</f>
        <v/>
      </c>
      <c r="AM1815" s="161">
        <f>+IF(ISERROR(PV(#REF!,#REF!,,#REF!)),0,(PV(#REF!,#REF!,,#REF!)))</f>
        <v/>
      </c>
    </row>
    <row r="1816">
      <c r="AL1816" s="161">
        <f>+IF(ISERROR(PV(#REF!,#REF!,,#REF!)),0,(PV(#REF!,#REF!,,#REF!)))</f>
        <v/>
      </c>
      <c r="AM1816" s="161">
        <f>+IF(ISERROR(PV(#REF!,#REF!,,#REF!)),0,(PV(#REF!,#REF!,,#REF!)))</f>
        <v/>
      </c>
    </row>
    <row r="1817">
      <c r="AL1817" s="161">
        <f>+IF(ISERROR(PV(#REF!,#REF!,,#REF!)),0,(PV(#REF!,#REF!,,#REF!)))</f>
        <v/>
      </c>
      <c r="AM1817" s="161">
        <f>+IF(ISERROR(PV(#REF!,#REF!,,#REF!)),0,(PV(#REF!,#REF!,,#REF!)))</f>
        <v/>
      </c>
    </row>
    <row r="1818">
      <c r="AL1818" s="161">
        <f>+IF(ISERROR(PV(#REF!,#REF!,,#REF!)),0,(PV(#REF!,#REF!,,#REF!)))</f>
        <v/>
      </c>
      <c r="AM1818" s="161">
        <f>+IF(ISERROR(PV(#REF!,#REF!,,#REF!)),0,(PV(#REF!,#REF!,,#REF!)))</f>
        <v/>
      </c>
    </row>
    <row r="1819">
      <c r="AL1819" s="161">
        <f>+IF(ISERROR(PV(#REF!,#REF!,,#REF!)),0,(PV(#REF!,#REF!,,#REF!)))</f>
        <v/>
      </c>
      <c r="AM1819" s="161">
        <f>+IF(ISERROR(PV(#REF!,#REF!,,#REF!)),0,(PV(#REF!,#REF!,,#REF!)))</f>
        <v/>
      </c>
    </row>
    <row r="1820">
      <c r="AL1820" s="161">
        <f>+IF(ISERROR(PV(#REF!,#REF!,,#REF!)),0,(PV(#REF!,#REF!,,#REF!)))</f>
        <v/>
      </c>
      <c r="AM1820" s="161">
        <f>+IF(ISERROR(PV(#REF!,#REF!,,#REF!)),0,(PV(#REF!,#REF!,,#REF!)))</f>
        <v/>
      </c>
    </row>
    <row r="1821">
      <c r="AL1821" s="161">
        <f>+IF(ISERROR(PV(#REF!,#REF!,,#REF!)),0,(PV(#REF!,#REF!,,#REF!)))</f>
        <v/>
      </c>
      <c r="AM1821" s="161">
        <f>+IF(ISERROR(PV(#REF!,#REF!,,#REF!)),0,(PV(#REF!,#REF!,,#REF!)))</f>
        <v/>
      </c>
    </row>
    <row r="1822">
      <c r="AL1822" s="161">
        <f>+IF(ISERROR(PV(#REF!,#REF!,,#REF!)),0,(PV(#REF!,#REF!,,#REF!)))</f>
        <v/>
      </c>
      <c r="AM1822" s="161">
        <f>+IF(ISERROR(PV(#REF!,#REF!,,#REF!)),0,(PV(#REF!,#REF!,,#REF!)))</f>
        <v/>
      </c>
    </row>
    <row r="1823">
      <c r="AL1823" s="161">
        <f>+IF(ISERROR(PV(#REF!,#REF!,,#REF!)),0,(PV(#REF!,#REF!,,#REF!)))</f>
        <v/>
      </c>
      <c r="AM1823" s="161">
        <f>+IF(ISERROR(PV(#REF!,#REF!,,#REF!)),0,(PV(#REF!,#REF!,,#REF!)))</f>
        <v/>
      </c>
    </row>
    <row r="1824">
      <c r="AL1824" s="161">
        <f>+IF(ISERROR(PV(#REF!,#REF!,,#REF!)),0,(PV(#REF!,#REF!,,#REF!)))</f>
        <v/>
      </c>
      <c r="AM1824" s="161">
        <f>+IF(ISERROR(PV(#REF!,#REF!,,#REF!)),0,(PV(#REF!,#REF!,,#REF!)))</f>
        <v/>
      </c>
    </row>
    <row r="1825">
      <c r="AL1825" s="161">
        <f>+IF(ISERROR(PV(#REF!,#REF!,,#REF!)),0,(PV(#REF!,#REF!,,#REF!)))</f>
        <v/>
      </c>
      <c r="AM1825" s="161">
        <f>+IF(ISERROR(PV(#REF!,#REF!,,#REF!)),0,(PV(#REF!,#REF!,,#REF!)))</f>
        <v/>
      </c>
    </row>
    <row r="1826">
      <c r="AL1826" s="161">
        <f>+IF(ISERROR(PV(#REF!,#REF!,,#REF!)),0,(PV(#REF!,#REF!,,#REF!)))</f>
        <v/>
      </c>
      <c r="AM1826" s="161">
        <f>+IF(ISERROR(PV(#REF!,#REF!,,#REF!)),0,(PV(#REF!,#REF!,,#REF!)))</f>
        <v/>
      </c>
    </row>
    <row r="1827">
      <c r="AL1827" s="161">
        <f>+IF(ISERROR(PV(#REF!,#REF!,,#REF!)),0,(PV(#REF!,#REF!,,#REF!)))</f>
        <v/>
      </c>
      <c r="AM1827" s="161">
        <f>+IF(ISERROR(PV(#REF!,#REF!,,#REF!)),0,(PV(#REF!,#REF!,,#REF!)))</f>
        <v/>
      </c>
    </row>
    <row r="1828">
      <c r="AL1828" s="161">
        <f>+IF(ISERROR(PV(#REF!,#REF!,,#REF!)),0,(PV(#REF!,#REF!,,#REF!)))</f>
        <v/>
      </c>
      <c r="AM1828" s="161">
        <f>+IF(ISERROR(PV(#REF!,#REF!,,#REF!)),0,(PV(#REF!,#REF!,,#REF!)))</f>
        <v/>
      </c>
    </row>
    <row r="1829">
      <c r="AL1829" s="161">
        <f>+IF(ISERROR(PV(#REF!,#REF!,,#REF!)),0,(PV(#REF!,#REF!,,#REF!)))</f>
        <v/>
      </c>
      <c r="AM1829" s="161">
        <f>+IF(ISERROR(PV(#REF!,#REF!,,#REF!)),0,(PV(#REF!,#REF!,,#REF!)))</f>
        <v/>
      </c>
    </row>
    <row r="1830">
      <c r="AL1830" s="161">
        <f>+IF(ISERROR(PV(#REF!,#REF!,,#REF!)),0,(PV(#REF!,#REF!,,#REF!)))</f>
        <v/>
      </c>
      <c r="AM1830" s="161">
        <f>+IF(ISERROR(PV(#REF!,#REF!,,#REF!)),0,(PV(#REF!,#REF!,,#REF!)))</f>
        <v/>
      </c>
    </row>
    <row r="1831">
      <c r="AL1831" s="161">
        <f>+IF(ISERROR(PV(#REF!,#REF!,,#REF!)),0,(PV(#REF!,#REF!,,#REF!)))</f>
        <v/>
      </c>
      <c r="AM1831" s="161">
        <f>+IF(ISERROR(PV(#REF!,#REF!,,#REF!)),0,(PV(#REF!,#REF!,,#REF!)))</f>
        <v/>
      </c>
    </row>
    <row r="1832">
      <c r="AL1832" s="161">
        <f>+IF(ISERROR(PV(#REF!,#REF!,,#REF!)),0,(PV(#REF!,#REF!,,#REF!)))</f>
        <v/>
      </c>
      <c r="AM1832" s="161">
        <f>+IF(ISERROR(PV(#REF!,#REF!,,#REF!)),0,(PV(#REF!,#REF!,,#REF!)))</f>
        <v/>
      </c>
    </row>
    <row r="1833">
      <c r="AL1833" s="161">
        <f>+IF(ISERROR(PV(#REF!,#REF!,,#REF!)),0,(PV(#REF!,#REF!,,#REF!)))</f>
        <v/>
      </c>
      <c r="AM1833" s="161">
        <f>+IF(ISERROR(PV(#REF!,#REF!,,#REF!)),0,(PV(#REF!,#REF!,,#REF!)))</f>
        <v/>
      </c>
    </row>
    <row r="1834">
      <c r="AL1834" s="161">
        <f>+IF(ISERROR(PV(#REF!,#REF!,,#REF!)),0,(PV(#REF!,#REF!,,#REF!)))</f>
        <v/>
      </c>
      <c r="AM1834" s="161">
        <f>+IF(ISERROR(PV(#REF!,#REF!,,#REF!)),0,(PV(#REF!,#REF!,,#REF!)))</f>
        <v/>
      </c>
    </row>
    <row r="1835">
      <c r="AL1835" s="161">
        <f>+IF(ISERROR(PV(#REF!,#REF!,,#REF!)),0,(PV(#REF!,#REF!,,#REF!)))</f>
        <v/>
      </c>
      <c r="AM1835" s="161">
        <f>+IF(ISERROR(PV(#REF!,#REF!,,#REF!)),0,(PV(#REF!,#REF!,,#REF!)))</f>
        <v/>
      </c>
    </row>
    <row r="1836">
      <c r="AL1836" s="161">
        <f>+IF(ISERROR(PV(#REF!,#REF!,,#REF!)),0,(PV(#REF!,#REF!,,#REF!)))</f>
        <v/>
      </c>
      <c r="AM1836" s="161">
        <f>+IF(ISERROR(PV(#REF!,#REF!,,#REF!)),0,(PV(#REF!,#REF!,,#REF!)))</f>
        <v/>
      </c>
    </row>
    <row r="1837">
      <c r="AL1837" s="161">
        <f>+IF(ISERROR(PV(#REF!,#REF!,,#REF!)),0,(PV(#REF!,#REF!,,#REF!)))</f>
        <v/>
      </c>
      <c r="AM1837" s="161">
        <f>+IF(ISERROR(PV(#REF!,#REF!,,#REF!)),0,(PV(#REF!,#REF!,,#REF!)))</f>
        <v/>
      </c>
    </row>
    <row r="1838">
      <c r="AL1838" s="161">
        <f>+IF(ISERROR(PV(#REF!,#REF!,,#REF!)),0,(PV(#REF!,#REF!,,#REF!)))</f>
        <v/>
      </c>
      <c r="AM1838" s="161">
        <f>+IF(ISERROR(PV(#REF!,#REF!,,#REF!)),0,(PV(#REF!,#REF!,,#REF!)))</f>
        <v/>
      </c>
    </row>
    <row r="1839">
      <c r="AL1839" s="161">
        <f>+IF(ISERROR(PV(#REF!,#REF!,,#REF!)),0,(PV(#REF!,#REF!,,#REF!)))</f>
        <v/>
      </c>
      <c r="AM1839" s="161">
        <f>+IF(ISERROR(PV(#REF!,#REF!,,#REF!)),0,(PV(#REF!,#REF!,,#REF!)))</f>
        <v/>
      </c>
    </row>
    <row r="1840">
      <c r="AL1840" s="161">
        <f>+IF(ISERROR(PV(#REF!,#REF!,,#REF!)),0,(PV(#REF!,#REF!,,#REF!)))</f>
        <v/>
      </c>
      <c r="AM1840" s="161">
        <f>+IF(ISERROR(PV(#REF!,#REF!,,#REF!)),0,(PV(#REF!,#REF!,,#REF!)))</f>
        <v/>
      </c>
    </row>
    <row r="1841">
      <c r="AL1841" s="161">
        <f>+IF(ISERROR(PV(#REF!,#REF!,,#REF!)),0,(PV(#REF!,#REF!,,#REF!)))</f>
        <v/>
      </c>
      <c r="AM1841" s="161">
        <f>+IF(ISERROR(PV(#REF!,#REF!,,#REF!)),0,(PV(#REF!,#REF!,,#REF!)))</f>
        <v/>
      </c>
    </row>
    <row r="1842">
      <c r="AL1842" s="161">
        <f>+IF(ISERROR(PV(#REF!,#REF!,,#REF!)),0,(PV(#REF!,#REF!,,#REF!)))</f>
        <v/>
      </c>
      <c r="AM1842" s="161">
        <f>+IF(ISERROR(PV(#REF!,#REF!,,#REF!)),0,(PV(#REF!,#REF!,,#REF!)))</f>
        <v/>
      </c>
    </row>
    <row r="1843">
      <c r="AL1843" s="161">
        <f>+IF(ISERROR(PV(#REF!,#REF!,,#REF!)),0,(PV(#REF!,#REF!,,#REF!)))</f>
        <v/>
      </c>
      <c r="AM1843" s="161">
        <f>+IF(ISERROR(PV(#REF!,#REF!,,#REF!)),0,(PV(#REF!,#REF!,,#REF!)))</f>
        <v/>
      </c>
    </row>
    <row r="1844">
      <c r="AL1844" s="161">
        <f>+IF(ISERROR(PV(#REF!,#REF!,,#REF!)),0,(PV(#REF!,#REF!,,#REF!)))</f>
        <v/>
      </c>
      <c r="AM1844" s="161">
        <f>+IF(ISERROR(PV(#REF!,#REF!,,#REF!)),0,(PV(#REF!,#REF!,,#REF!)))</f>
        <v/>
      </c>
    </row>
    <row r="1845">
      <c r="AL1845" s="161">
        <f>+IF(ISERROR(PV(#REF!,#REF!,,#REF!)),0,(PV(#REF!,#REF!,,#REF!)))</f>
        <v/>
      </c>
      <c r="AM1845" s="161">
        <f>+IF(ISERROR(PV(#REF!,#REF!,,#REF!)),0,(PV(#REF!,#REF!,,#REF!)))</f>
        <v/>
      </c>
    </row>
    <row r="1846">
      <c r="AL1846" s="161">
        <f>+IF(ISERROR(PV(#REF!,#REF!,,#REF!)),0,(PV(#REF!,#REF!,,#REF!)))</f>
        <v/>
      </c>
      <c r="AM1846" s="161">
        <f>+IF(ISERROR(PV(#REF!,#REF!,,#REF!)),0,(PV(#REF!,#REF!,,#REF!)))</f>
        <v/>
      </c>
    </row>
    <row r="1847">
      <c r="AL1847" s="161">
        <f>+IF(ISERROR(PV(#REF!,#REF!,,#REF!)),0,(PV(#REF!,#REF!,,#REF!)))</f>
        <v/>
      </c>
      <c r="AM1847" s="161">
        <f>+IF(ISERROR(PV(#REF!,#REF!,,#REF!)),0,(PV(#REF!,#REF!,,#REF!)))</f>
        <v/>
      </c>
    </row>
    <row r="1848">
      <c r="AL1848" s="161">
        <f>+IF(ISERROR(PV(#REF!,#REF!,,#REF!)),0,(PV(#REF!,#REF!,,#REF!)))</f>
        <v/>
      </c>
      <c r="AM1848" s="161">
        <f>+IF(ISERROR(PV(#REF!,#REF!,,#REF!)),0,(PV(#REF!,#REF!,,#REF!)))</f>
        <v/>
      </c>
    </row>
    <row r="1849">
      <c r="AL1849" s="161">
        <f>+IF(ISERROR(PV(#REF!,#REF!,,#REF!)),0,(PV(#REF!,#REF!,,#REF!)))</f>
        <v/>
      </c>
      <c r="AM1849" s="161">
        <f>+IF(ISERROR(PV(#REF!,#REF!,,#REF!)),0,(PV(#REF!,#REF!,,#REF!)))</f>
        <v/>
      </c>
    </row>
    <row r="1850">
      <c r="AL1850" s="161">
        <f>+IF(ISERROR(PV(#REF!,#REF!,,#REF!)),0,(PV(#REF!,#REF!,,#REF!)))</f>
        <v/>
      </c>
      <c r="AM1850" s="161">
        <f>+IF(ISERROR(PV(#REF!,#REF!,,#REF!)),0,(PV(#REF!,#REF!,,#REF!)))</f>
        <v/>
      </c>
    </row>
    <row r="1851">
      <c r="AL1851" s="161">
        <f>+IF(ISERROR(PV(#REF!,#REF!,,#REF!)),0,(PV(#REF!,#REF!,,#REF!)))</f>
        <v/>
      </c>
      <c r="AM1851" s="161">
        <f>+IF(ISERROR(PV(#REF!,#REF!,,#REF!)),0,(PV(#REF!,#REF!,,#REF!)))</f>
        <v/>
      </c>
    </row>
    <row r="1852">
      <c r="AL1852" s="161">
        <f>+IF(ISERROR(PV(#REF!,#REF!,,#REF!)),0,(PV(#REF!,#REF!,,#REF!)))</f>
        <v/>
      </c>
      <c r="AM1852" s="161">
        <f>+IF(ISERROR(PV(#REF!,#REF!,,#REF!)),0,(PV(#REF!,#REF!,,#REF!)))</f>
        <v/>
      </c>
    </row>
    <row r="1853">
      <c r="AL1853" s="161">
        <f>+IF(ISERROR(PV(#REF!,#REF!,,#REF!)),0,(PV(#REF!,#REF!,,#REF!)))</f>
        <v/>
      </c>
      <c r="AM1853" s="161">
        <f>+IF(ISERROR(PV(#REF!,#REF!,,#REF!)),0,(PV(#REF!,#REF!,,#REF!)))</f>
        <v/>
      </c>
    </row>
    <row r="1854">
      <c r="AL1854" s="161">
        <f>+IF(ISERROR(PV(#REF!,#REF!,,#REF!)),0,(PV(#REF!,#REF!,,#REF!)))</f>
        <v/>
      </c>
      <c r="AM1854" s="161">
        <f>+IF(ISERROR(PV(#REF!,#REF!,,#REF!)),0,(PV(#REF!,#REF!,,#REF!)))</f>
        <v/>
      </c>
    </row>
    <row r="1855">
      <c r="AL1855" s="161">
        <f>+IF(ISERROR(PV(#REF!,#REF!,,#REF!)),0,(PV(#REF!,#REF!,,#REF!)))</f>
        <v/>
      </c>
      <c r="AM1855" s="161">
        <f>+IF(ISERROR(PV(#REF!,#REF!,,#REF!)),0,(PV(#REF!,#REF!,,#REF!)))</f>
        <v/>
      </c>
    </row>
    <row r="1856">
      <c r="AL1856" s="161">
        <f>+IF(ISERROR(PV(#REF!,#REF!,,#REF!)),0,(PV(#REF!,#REF!,,#REF!)))</f>
        <v/>
      </c>
      <c r="AM1856" s="161">
        <f>+IF(ISERROR(PV(#REF!,#REF!,,#REF!)),0,(PV(#REF!,#REF!,,#REF!)))</f>
        <v/>
      </c>
    </row>
    <row r="1857">
      <c r="AL1857" s="161">
        <f>+IF(ISERROR(PV(#REF!,#REF!,,#REF!)),0,(PV(#REF!,#REF!,,#REF!)))</f>
        <v/>
      </c>
      <c r="AM1857" s="161">
        <f>+IF(ISERROR(PV(#REF!,#REF!,,#REF!)),0,(PV(#REF!,#REF!,,#REF!)))</f>
        <v/>
      </c>
    </row>
    <row r="1858">
      <c r="AL1858" s="161">
        <f>+IF(ISERROR(PV(#REF!,#REF!,,#REF!)),0,(PV(#REF!,#REF!,,#REF!)))</f>
        <v/>
      </c>
      <c r="AM1858" s="161">
        <f>+IF(ISERROR(PV(#REF!,#REF!,,#REF!)),0,(PV(#REF!,#REF!,,#REF!)))</f>
        <v/>
      </c>
    </row>
    <row r="1859">
      <c r="AL1859" s="161">
        <f>+IF(ISERROR(PV(#REF!,#REF!,,#REF!)),0,(PV(#REF!,#REF!,,#REF!)))</f>
        <v/>
      </c>
      <c r="AM1859" s="161">
        <f>+IF(ISERROR(PV(#REF!,#REF!,,#REF!)),0,(PV(#REF!,#REF!,,#REF!)))</f>
        <v/>
      </c>
    </row>
    <row r="1860">
      <c r="AL1860" s="161">
        <f>+IF(ISERROR(PV(#REF!,#REF!,,#REF!)),0,(PV(#REF!,#REF!,,#REF!)))</f>
        <v/>
      </c>
      <c r="AM1860" s="161">
        <f>+IF(ISERROR(PV(#REF!,#REF!,,#REF!)),0,(PV(#REF!,#REF!,,#REF!)))</f>
        <v/>
      </c>
    </row>
    <row r="1861">
      <c r="AL1861" s="161">
        <f>+IF(ISERROR(PV(#REF!,#REF!,,#REF!)),0,(PV(#REF!,#REF!,,#REF!)))</f>
        <v/>
      </c>
      <c r="AM1861" s="161">
        <f>+IF(ISERROR(PV(#REF!,#REF!,,#REF!)),0,(PV(#REF!,#REF!,,#REF!)))</f>
        <v/>
      </c>
    </row>
    <row r="1862">
      <c r="AL1862" s="161">
        <f>+IF(ISERROR(PV(#REF!,#REF!,,#REF!)),0,(PV(#REF!,#REF!,,#REF!)))</f>
        <v/>
      </c>
      <c r="AM1862" s="161">
        <f>+IF(ISERROR(PV(#REF!,#REF!,,#REF!)),0,(PV(#REF!,#REF!,,#REF!)))</f>
        <v/>
      </c>
    </row>
    <row r="1863">
      <c r="AL1863" s="161">
        <f>+IF(ISERROR(PV(#REF!,#REF!,,#REF!)),0,(PV(#REF!,#REF!,,#REF!)))</f>
        <v/>
      </c>
      <c r="AM1863" s="161">
        <f>+IF(ISERROR(PV(#REF!,#REF!,,#REF!)),0,(PV(#REF!,#REF!,,#REF!)))</f>
        <v/>
      </c>
    </row>
    <row r="1864">
      <c r="AL1864" s="161">
        <f>+IF(ISERROR(PV(#REF!,#REF!,,#REF!)),0,(PV(#REF!,#REF!,,#REF!)))</f>
        <v/>
      </c>
      <c r="AM1864" s="161">
        <f>+IF(ISERROR(PV(#REF!,#REF!,,#REF!)),0,(PV(#REF!,#REF!,,#REF!)))</f>
        <v/>
      </c>
    </row>
    <row r="1865">
      <c r="AL1865" s="161">
        <f>+IF(ISERROR(PV(#REF!,#REF!,,#REF!)),0,(PV(#REF!,#REF!,,#REF!)))</f>
        <v/>
      </c>
      <c r="AM1865" s="161">
        <f>+IF(ISERROR(PV(#REF!,#REF!,,#REF!)),0,(PV(#REF!,#REF!,,#REF!)))</f>
        <v/>
      </c>
    </row>
    <row r="1866">
      <c r="AL1866" s="161">
        <f>+IF(ISERROR(PV(#REF!,#REF!,,#REF!)),0,(PV(#REF!,#REF!,,#REF!)))</f>
        <v/>
      </c>
      <c r="AM1866" s="161">
        <f>+IF(ISERROR(PV(#REF!,#REF!,,#REF!)),0,(PV(#REF!,#REF!,,#REF!)))</f>
        <v/>
      </c>
    </row>
    <row r="1867">
      <c r="AL1867" s="161">
        <f>+IF(ISERROR(PV(#REF!,#REF!,,#REF!)),0,(PV(#REF!,#REF!,,#REF!)))</f>
        <v/>
      </c>
      <c r="AM1867" s="161">
        <f>+IF(ISERROR(PV(#REF!,#REF!,,#REF!)),0,(PV(#REF!,#REF!,,#REF!)))</f>
        <v/>
      </c>
    </row>
    <row r="1868">
      <c r="AL1868" s="161">
        <f>+IF(ISERROR(PV(#REF!,#REF!,,#REF!)),0,(PV(#REF!,#REF!,,#REF!)))</f>
        <v/>
      </c>
      <c r="AM1868" s="161">
        <f>+IF(ISERROR(PV(#REF!,#REF!,,#REF!)),0,(PV(#REF!,#REF!,,#REF!)))</f>
        <v/>
      </c>
    </row>
    <row r="1869">
      <c r="AL1869" s="161">
        <f>+IF(ISERROR(PV(#REF!,#REF!,,#REF!)),0,(PV(#REF!,#REF!,,#REF!)))</f>
        <v/>
      </c>
      <c r="AM1869" s="161">
        <f>+IF(ISERROR(PV(#REF!,#REF!,,#REF!)),0,(PV(#REF!,#REF!,,#REF!)))</f>
        <v/>
      </c>
    </row>
    <row r="1870">
      <c r="AL1870" s="161">
        <f>+IF(ISERROR(PV(#REF!,#REF!,,#REF!)),0,(PV(#REF!,#REF!,,#REF!)))</f>
        <v/>
      </c>
      <c r="AM1870" s="161">
        <f>+IF(ISERROR(PV(#REF!,#REF!,,#REF!)),0,(PV(#REF!,#REF!,,#REF!)))</f>
        <v/>
      </c>
    </row>
    <row r="1871">
      <c r="AL1871" s="161">
        <f>+IF(ISERROR(PV(#REF!,#REF!,,#REF!)),0,(PV(#REF!,#REF!,,#REF!)))</f>
        <v/>
      </c>
      <c r="AM1871" s="161">
        <f>+IF(ISERROR(PV(#REF!,#REF!,,#REF!)),0,(PV(#REF!,#REF!,,#REF!)))</f>
        <v/>
      </c>
    </row>
    <row r="1872">
      <c r="AL1872" s="161">
        <f>+IF(ISERROR(PV(#REF!,#REF!,,#REF!)),0,(PV(#REF!,#REF!,,#REF!)))</f>
        <v/>
      </c>
      <c r="AM1872" s="161">
        <f>+IF(ISERROR(PV(#REF!,#REF!,,#REF!)),0,(PV(#REF!,#REF!,,#REF!)))</f>
        <v/>
      </c>
    </row>
    <row r="1873">
      <c r="AL1873" s="161">
        <f>+IF(ISERROR(PV(#REF!,#REF!,,#REF!)),0,(PV(#REF!,#REF!,,#REF!)))</f>
        <v/>
      </c>
      <c r="AM1873" s="161">
        <f>+IF(ISERROR(PV(#REF!,#REF!,,#REF!)),0,(PV(#REF!,#REF!,,#REF!)))</f>
        <v/>
      </c>
    </row>
    <row r="1874">
      <c r="AL1874" s="161">
        <f>+IF(ISERROR(PV(#REF!,#REF!,,#REF!)),0,(PV(#REF!,#REF!,,#REF!)))</f>
        <v/>
      </c>
      <c r="AM1874" s="161">
        <f>+IF(ISERROR(PV(#REF!,#REF!,,#REF!)),0,(PV(#REF!,#REF!,,#REF!)))</f>
        <v/>
      </c>
    </row>
    <row r="1875">
      <c r="AL1875" s="161">
        <f>+IF(ISERROR(PV(#REF!,#REF!,,#REF!)),0,(PV(#REF!,#REF!,,#REF!)))</f>
        <v/>
      </c>
      <c r="AM1875" s="161">
        <f>+IF(ISERROR(PV(#REF!,#REF!,,#REF!)),0,(PV(#REF!,#REF!,,#REF!)))</f>
        <v/>
      </c>
    </row>
    <row r="1876">
      <c r="AL1876" s="161">
        <f>+IF(ISERROR(PV(#REF!,#REF!,,#REF!)),0,(PV(#REF!,#REF!,,#REF!)))</f>
        <v/>
      </c>
      <c r="AM1876" s="161">
        <f>+IF(ISERROR(PV(#REF!,#REF!,,#REF!)),0,(PV(#REF!,#REF!,,#REF!)))</f>
        <v/>
      </c>
    </row>
    <row r="1877">
      <c r="AL1877" s="161">
        <f>+IF(ISERROR(PV(#REF!,#REF!,,#REF!)),0,(PV(#REF!,#REF!,,#REF!)))</f>
        <v/>
      </c>
      <c r="AM1877" s="161">
        <f>+IF(ISERROR(PV(#REF!,#REF!,,#REF!)),0,(PV(#REF!,#REF!,,#REF!)))</f>
        <v/>
      </c>
    </row>
    <row r="1878">
      <c r="AL1878" s="161">
        <f>+IF(ISERROR(PV(#REF!,#REF!,,#REF!)),0,(PV(#REF!,#REF!,,#REF!)))</f>
        <v/>
      </c>
      <c r="AM1878" s="161">
        <f>+IF(ISERROR(PV(#REF!,#REF!,,#REF!)),0,(PV(#REF!,#REF!,,#REF!)))</f>
        <v/>
      </c>
    </row>
    <row r="1879">
      <c r="AL1879" s="161">
        <f>+IF(ISERROR(PV(#REF!,#REF!,,#REF!)),0,(PV(#REF!,#REF!,,#REF!)))</f>
        <v/>
      </c>
      <c r="AM1879" s="161">
        <f>+IF(ISERROR(PV(#REF!,#REF!,,#REF!)),0,(PV(#REF!,#REF!,,#REF!)))</f>
        <v/>
      </c>
    </row>
    <row r="1880">
      <c r="AL1880" s="161">
        <f>+IF(ISERROR(PV(#REF!,#REF!,,#REF!)),0,(PV(#REF!,#REF!,,#REF!)))</f>
        <v/>
      </c>
      <c r="AM1880" s="161">
        <f>+IF(ISERROR(PV(#REF!,#REF!,,#REF!)),0,(PV(#REF!,#REF!,,#REF!)))</f>
        <v/>
      </c>
    </row>
    <row r="1881">
      <c r="AL1881" s="161">
        <f>+IF(ISERROR(PV(#REF!,#REF!,,#REF!)),0,(PV(#REF!,#REF!,,#REF!)))</f>
        <v/>
      </c>
      <c r="AM1881" s="161">
        <f>+IF(ISERROR(PV(#REF!,#REF!,,#REF!)),0,(PV(#REF!,#REF!,,#REF!)))</f>
        <v/>
      </c>
    </row>
    <row r="1882">
      <c r="AL1882" s="161">
        <f>+IF(ISERROR(PV(#REF!,#REF!,,#REF!)),0,(PV(#REF!,#REF!,,#REF!)))</f>
        <v/>
      </c>
      <c r="AM1882" s="161">
        <f>+IF(ISERROR(PV(#REF!,#REF!,,#REF!)),0,(PV(#REF!,#REF!,,#REF!)))</f>
        <v/>
      </c>
    </row>
    <row r="1883">
      <c r="AL1883" s="161">
        <f>+IF(ISERROR(PV(#REF!,#REF!,,#REF!)),0,(PV(#REF!,#REF!,,#REF!)))</f>
        <v/>
      </c>
      <c r="AM1883" s="161">
        <f>+IF(ISERROR(PV(#REF!,#REF!,,#REF!)),0,(PV(#REF!,#REF!,,#REF!)))</f>
        <v/>
      </c>
    </row>
    <row r="1884">
      <c r="AL1884" s="161">
        <f>+IF(ISERROR(PV(#REF!,#REF!,,#REF!)),0,(PV(#REF!,#REF!,,#REF!)))</f>
        <v/>
      </c>
      <c r="AM1884" s="161">
        <f>+IF(ISERROR(PV(#REF!,#REF!,,#REF!)),0,(PV(#REF!,#REF!,,#REF!)))</f>
        <v/>
      </c>
    </row>
    <row r="1885">
      <c r="AL1885" s="161">
        <f>+IF(ISERROR(PV(#REF!,#REF!,,#REF!)),0,(PV(#REF!,#REF!,,#REF!)))</f>
        <v/>
      </c>
      <c r="AM1885" s="161">
        <f>+IF(ISERROR(PV(#REF!,#REF!,,#REF!)),0,(PV(#REF!,#REF!,,#REF!)))</f>
        <v/>
      </c>
    </row>
    <row r="1886">
      <c r="AL1886" s="161">
        <f>+IF(ISERROR(PV(#REF!,#REF!,,#REF!)),0,(PV(#REF!,#REF!,,#REF!)))</f>
        <v/>
      </c>
      <c r="AM1886" s="161">
        <f>+IF(ISERROR(PV(#REF!,#REF!,,#REF!)),0,(PV(#REF!,#REF!,,#REF!)))</f>
        <v/>
      </c>
    </row>
    <row r="1887">
      <c r="AL1887" s="161">
        <f>+IF(ISERROR(PV(#REF!,#REF!,,#REF!)),0,(PV(#REF!,#REF!,,#REF!)))</f>
        <v/>
      </c>
      <c r="AM1887" s="161">
        <f>+IF(ISERROR(PV(#REF!,#REF!,,#REF!)),0,(PV(#REF!,#REF!,,#REF!)))</f>
        <v/>
      </c>
    </row>
    <row r="1888">
      <c r="AL1888" s="161">
        <f>+IF(ISERROR(PV(#REF!,#REF!,,#REF!)),0,(PV(#REF!,#REF!,,#REF!)))</f>
        <v/>
      </c>
      <c r="AM1888" s="161">
        <f>+IF(ISERROR(PV(#REF!,#REF!,,#REF!)),0,(PV(#REF!,#REF!,,#REF!)))</f>
        <v/>
      </c>
    </row>
    <row r="1889">
      <c r="AL1889" s="161">
        <f>+IF(ISERROR(PV(#REF!,#REF!,,#REF!)),0,(PV(#REF!,#REF!,,#REF!)))</f>
        <v/>
      </c>
      <c r="AM1889" s="161">
        <f>+IF(ISERROR(PV(#REF!,#REF!,,#REF!)),0,(PV(#REF!,#REF!,,#REF!)))</f>
        <v/>
      </c>
    </row>
    <row r="1890">
      <c r="AL1890" s="161">
        <f>+IF(ISERROR(PV(#REF!,#REF!,,#REF!)),0,(PV(#REF!,#REF!,,#REF!)))</f>
        <v/>
      </c>
      <c r="AM1890" s="161">
        <f>+IF(ISERROR(PV(#REF!,#REF!,,#REF!)),0,(PV(#REF!,#REF!,,#REF!)))</f>
        <v/>
      </c>
    </row>
    <row r="1891">
      <c r="AL1891" s="161">
        <f>+IF(ISERROR(PV(#REF!,#REF!,,#REF!)),0,(PV(#REF!,#REF!,,#REF!)))</f>
        <v/>
      </c>
      <c r="AM1891" s="161">
        <f>+IF(ISERROR(PV(#REF!,#REF!,,#REF!)),0,(PV(#REF!,#REF!,,#REF!)))</f>
        <v/>
      </c>
    </row>
    <row r="1892">
      <c r="AL1892" s="161">
        <f>+IF(ISERROR(PV(#REF!,#REF!,,#REF!)),0,(PV(#REF!,#REF!,,#REF!)))</f>
        <v/>
      </c>
      <c r="AM1892" s="161">
        <f>+IF(ISERROR(PV(#REF!,#REF!,,#REF!)),0,(PV(#REF!,#REF!,,#REF!)))</f>
        <v/>
      </c>
    </row>
    <row r="1893">
      <c r="AL1893" s="161">
        <f>+IF(ISERROR(PV(#REF!,#REF!,,#REF!)),0,(PV(#REF!,#REF!,,#REF!)))</f>
        <v/>
      </c>
      <c r="AM1893" s="161">
        <f>+IF(ISERROR(PV(#REF!,#REF!,,#REF!)),0,(PV(#REF!,#REF!,,#REF!)))</f>
        <v/>
      </c>
    </row>
    <row r="1894">
      <c r="AL1894" s="161">
        <f>+IF(ISERROR(PV(#REF!,#REF!,,#REF!)),0,(PV(#REF!,#REF!,,#REF!)))</f>
        <v/>
      </c>
      <c r="AM1894" s="161">
        <f>+IF(ISERROR(PV(#REF!,#REF!,,#REF!)),0,(PV(#REF!,#REF!,,#REF!)))</f>
        <v/>
      </c>
    </row>
    <row r="1895">
      <c r="AL1895" s="161">
        <f>+IF(ISERROR(PV(#REF!,#REF!,,#REF!)),0,(PV(#REF!,#REF!,,#REF!)))</f>
        <v/>
      </c>
      <c r="AM1895" s="161">
        <f>+IF(ISERROR(PV(#REF!,#REF!,,#REF!)),0,(PV(#REF!,#REF!,,#REF!)))</f>
        <v/>
      </c>
    </row>
    <row r="1896">
      <c r="AL1896" s="161">
        <f>+IF(ISERROR(PV(#REF!,#REF!,,#REF!)),0,(PV(#REF!,#REF!,,#REF!)))</f>
        <v/>
      </c>
      <c r="AM1896" s="161">
        <f>+IF(ISERROR(PV(#REF!,#REF!,,#REF!)),0,(PV(#REF!,#REF!,,#REF!)))</f>
        <v/>
      </c>
    </row>
    <row r="1897">
      <c r="AL1897" s="161">
        <f>+IF(ISERROR(PV(#REF!,#REF!,,#REF!)),0,(PV(#REF!,#REF!,,#REF!)))</f>
        <v/>
      </c>
      <c r="AM1897" s="161">
        <f>+IF(ISERROR(PV(#REF!,#REF!,,#REF!)),0,(PV(#REF!,#REF!,,#REF!)))</f>
        <v/>
      </c>
    </row>
    <row r="1898">
      <c r="AL1898" s="161">
        <f>+IF(ISERROR(PV(#REF!,#REF!,,#REF!)),0,(PV(#REF!,#REF!,,#REF!)))</f>
        <v/>
      </c>
      <c r="AM1898" s="161">
        <f>+IF(ISERROR(PV(#REF!,#REF!,,#REF!)),0,(PV(#REF!,#REF!,,#REF!)))</f>
        <v/>
      </c>
    </row>
    <row r="1899">
      <c r="AL1899" s="161">
        <f>+IF(ISERROR(PV(#REF!,#REF!,,#REF!)),0,(PV(#REF!,#REF!,,#REF!)))</f>
        <v/>
      </c>
      <c r="AM1899" s="161">
        <f>+IF(ISERROR(PV(#REF!,#REF!,,#REF!)),0,(PV(#REF!,#REF!,,#REF!)))</f>
        <v/>
      </c>
    </row>
    <row r="1900">
      <c r="AL1900" s="161">
        <f>+IF(ISERROR(PV(#REF!,#REF!,,#REF!)),0,(PV(#REF!,#REF!,,#REF!)))</f>
        <v/>
      </c>
      <c r="AM1900" s="161">
        <f>+IF(ISERROR(PV(#REF!,#REF!,,#REF!)),0,(PV(#REF!,#REF!,,#REF!)))</f>
        <v/>
      </c>
    </row>
    <row r="1901">
      <c r="AL1901" s="161">
        <f>+IF(ISERROR(PV(#REF!,#REF!,,#REF!)),0,(PV(#REF!,#REF!,,#REF!)))</f>
        <v/>
      </c>
      <c r="AM1901" s="161">
        <f>+IF(ISERROR(PV(#REF!,#REF!,,#REF!)),0,(PV(#REF!,#REF!,,#REF!)))</f>
        <v/>
      </c>
    </row>
    <row r="1902">
      <c r="AL1902" s="161">
        <f>+IF(ISERROR(PV(#REF!,#REF!,,#REF!)),0,(PV(#REF!,#REF!,,#REF!)))</f>
        <v/>
      </c>
      <c r="AM1902" s="161">
        <f>+IF(ISERROR(PV(#REF!,#REF!,,#REF!)),0,(PV(#REF!,#REF!,,#REF!)))</f>
        <v/>
      </c>
    </row>
    <row r="1903">
      <c r="AL1903" s="161">
        <f>+IF(ISERROR(PV(#REF!,#REF!,,#REF!)),0,(PV(#REF!,#REF!,,#REF!)))</f>
        <v/>
      </c>
      <c r="AM1903" s="161">
        <f>+IF(ISERROR(PV(#REF!,#REF!,,#REF!)),0,(PV(#REF!,#REF!,,#REF!)))</f>
        <v/>
      </c>
    </row>
    <row r="1904">
      <c r="AL1904" s="161">
        <f>+IF(ISERROR(PV(#REF!,#REF!,,#REF!)),0,(PV(#REF!,#REF!,,#REF!)))</f>
        <v/>
      </c>
      <c r="AM1904" s="161">
        <f>+IF(ISERROR(PV(#REF!,#REF!,,#REF!)),0,(PV(#REF!,#REF!,,#REF!)))</f>
        <v/>
      </c>
    </row>
    <row r="1905">
      <c r="AL1905" s="161">
        <f>+IF(ISERROR(PV(#REF!,#REF!,,#REF!)),0,(PV(#REF!,#REF!,,#REF!)))</f>
        <v/>
      </c>
      <c r="AM1905" s="161">
        <f>+IF(ISERROR(PV(#REF!,#REF!,,#REF!)),0,(PV(#REF!,#REF!,,#REF!)))</f>
        <v/>
      </c>
    </row>
    <row r="1906">
      <c r="AL1906" s="161">
        <f>+IF(ISERROR(PV(#REF!,#REF!,,#REF!)),0,(PV(#REF!,#REF!,,#REF!)))</f>
        <v/>
      </c>
      <c r="AM1906" s="161">
        <f>+IF(ISERROR(PV(#REF!,#REF!,,#REF!)),0,(PV(#REF!,#REF!,,#REF!)))</f>
        <v/>
      </c>
    </row>
    <row r="1907">
      <c r="AL1907" s="161">
        <f>+IF(ISERROR(PV(#REF!,#REF!,,#REF!)),0,(PV(#REF!,#REF!,,#REF!)))</f>
        <v/>
      </c>
      <c r="AM1907" s="161">
        <f>+IF(ISERROR(PV(#REF!,#REF!,,#REF!)),0,(PV(#REF!,#REF!,,#REF!)))</f>
        <v/>
      </c>
    </row>
    <row r="1908">
      <c r="AL1908" s="161">
        <f>+IF(ISERROR(PV(#REF!,#REF!,,#REF!)),0,(PV(#REF!,#REF!,,#REF!)))</f>
        <v/>
      </c>
      <c r="AM1908" s="161">
        <f>+IF(ISERROR(PV(#REF!,#REF!,,#REF!)),0,(PV(#REF!,#REF!,,#REF!)))</f>
        <v/>
      </c>
    </row>
    <row r="1909">
      <c r="AL1909" s="161">
        <f>+IF(ISERROR(PV(#REF!,#REF!,,#REF!)),0,(PV(#REF!,#REF!,,#REF!)))</f>
        <v/>
      </c>
      <c r="AM1909" s="161">
        <f>+IF(ISERROR(PV(#REF!,#REF!,,#REF!)),0,(PV(#REF!,#REF!,,#REF!)))</f>
        <v/>
      </c>
    </row>
    <row r="1910">
      <c r="AL1910" s="161">
        <f>+IF(ISERROR(PV(#REF!,#REF!,,#REF!)),0,(PV(#REF!,#REF!,,#REF!)))</f>
        <v/>
      </c>
      <c r="AM1910" s="161">
        <f>+IF(ISERROR(PV(#REF!,#REF!,,#REF!)),0,(PV(#REF!,#REF!,,#REF!)))</f>
        <v/>
      </c>
    </row>
    <row r="1911">
      <c r="AL1911" s="161">
        <f>+IF(ISERROR(PV(#REF!,#REF!,,#REF!)),0,(PV(#REF!,#REF!,,#REF!)))</f>
        <v/>
      </c>
      <c r="AM1911" s="161">
        <f>+IF(ISERROR(PV(#REF!,#REF!,,#REF!)),0,(PV(#REF!,#REF!,,#REF!)))</f>
        <v/>
      </c>
    </row>
    <row r="1912">
      <c r="AL1912" s="161">
        <f>+IF(ISERROR(PV(#REF!,#REF!,,#REF!)),0,(PV(#REF!,#REF!,,#REF!)))</f>
        <v/>
      </c>
      <c r="AM1912" s="161">
        <f>+IF(ISERROR(PV(#REF!,#REF!,,#REF!)),0,(PV(#REF!,#REF!,,#REF!)))</f>
        <v/>
      </c>
    </row>
    <row r="1913">
      <c r="AL1913" s="161">
        <f>+IF(ISERROR(PV(#REF!,#REF!,,#REF!)),0,(PV(#REF!,#REF!,,#REF!)))</f>
        <v/>
      </c>
      <c r="AM1913" s="161">
        <f>+IF(ISERROR(PV(#REF!,#REF!,,#REF!)),0,(PV(#REF!,#REF!,,#REF!)))</f>
        <v/>
      </c>
    </row>
    <row r="1914">
      <c r="AL1914" s="161">
        <f>+IF(ISERROR(PV(#REF!,#REF!,,#REF!)),0,(PV(#REF!,#REF!,,#REF!)))</f>
        <v/>
      </c>
      <c r="AM1914" s="161">
        <f>+IF(ISERROR(PV(#REF!,#REF!,,#REF!)),0,(PV(#REF!,#REF!,,#REF!)))</f>
        <v/>
      </c>
    </row>
    <row r="1915">
      <c r="AL1915" s="161">
        <f>+IF(ISERROR(PV(#REF!,#REF!,,#REF!)),0,(PV(#REF!,#REF!,,#REF!)))</f>
        <v/>
      </c>
      <c r="AM1915" s="161">
        <f>+IF(ISERROR(PV(#REF!,#REF!,,#REF!)),0,(PV(#REF!,#REF!,,#REF!)))</f>
        <v/>
      </c>
    </row>
    <row r="1916">
      <c r="AL1916" s="161">
        <f>+IF(ISERROR(PV(#REF!,#REF!,,#REF!)),0,(PV(#REF!,#REF!,,#REF!)))</f>
        <v/>
      </c>
      <c r="AM1916" s="161">
        <f>+IF(ISERROR(PV(#REF!,#REF!,,#REF!)),0,(PV(#REF!,#REF!,,#REF!)))</f>
        <v/>
      </c>
    </row>
    <row r="1917">
      <c r="AL1917" s="161">
        <f>+IF(ISERROR(PV(#REF!,#REF!,,#REF!)),0,(PV(#REF!,#REF!,,#REF!)))</f>
        <v/>
      </c>
      <c r="AM1917" s="161">
        <f>+IF(ISERROR(PV(#REF!,#REF!,,#REF!)),0,(PV(#REF!,#REF!,,#REF!)))</f>
        <v/>
      </c>
    </row>
    <row r="1918">
      <c r="AL1918" s="161">
        <f>+IF(ISERROR(PV(#REF!,#REF!,,#REF!)),0,(PV(#REF!,#REF!,,#REF!)))</f>
        <v/>
      </c>
      <c r="AM1918" s="161">
        <f>+IF(ISERROR(PV(#REF!,#REF!,,#REF!)),0,(PV(#REF!,#REF!,,#REF!)))</f>
        <v/>
      </c>
    </row>
    <row r="1919">
      <c r="AL1919" s="161">
        <f>+IF(ISERROR(PV(#REF!,#REF!,,#REF!)),0,(PV(#REF!,#REF!,,#REF!)))</f>
        <v/>
      </c>
      <c r="AM1919" s="161">
        <f>+IF(ISERROR(PV(#REF!,#REF!,,#REF!)),0,(PV(#REF!,#REF!,,#REF!)))</f>
        <v/>
      </c>
    </row>
    <row r="1920">
      <c r="AL1920" s="161">
        <f>+IF(ISERROR(PV(#REF!,#REF!,,#REF!)),0,(PV(#REF!,#REF!,,#REF!)))</f>
        <v/>
      </c>
      <c r="AM1920" s="161">
        <f>+IF(ISERROR(PV(#REF!,#REF!,,#REF!)),0,(PV(#REF!,#REF!,,#REF!)))</f>
        <v/>
      </c>
    </row>
    <row r="1921">
      <c r="AL1921" s="161">
        <f>+IF(ISERROR(PV(#REF!,#REF!,,#REF!)),0,(PV(#REF!,#REF!,,#REF!)))</f>
        <v/>
      </c>
      <c r="AM1921" s="161">
        <f>+IF(ISERROR(PV(#REF!,#REF!,,#REF!)),0,(PV(#REF!,#REF!,,#REF!)))</f>
        <v/>
      </c>
    </row>
    <row r="1922">
      <c r="AL1922" s="161">
        <f>+IF(ISERROR(PV(#REF!,#REF!,,#REF!)),0,(PV(#REF!,#REF!,,#REF!)))</f>
        <v/>
      </c>
      <c r="AM1922" s="161">
        <f>+IF(ISERROR(PV(#REF!,#REF!,,#REF!)),0,(PV(#REF!,#REF!,,#REF!)))</f>
        <v/>
      </c>
    </row>
    <row r="1923">
      <c r="AL1923" s="161">
        <f>+IF(ISERROR(PV(#REF!,#REF!,,#REF!)),0,(PV(#REF!,#REF!,,#REF!)))</f>
        <v/>
      </c>
      <c r="AM1923" s="161">
        <f>+IF(ISERROR(PV(#REF!,#REF!,,#REF!)),0,(PV(#REF!,#REF!,,#REF!)))</f>
        <v/>
      </c>
    </row>
    <row r="1924">
      <c r="AL1924" s="161">
        <f>+IF(ISERROR(PV(#REF!,#REF!,,#REF!)),0,(PV(#REF!,#REF!,,#REF!)))</f>
        <v/>
      </c>
      <c r="AM1924" s="161">
        <f>+IF(ISERROR(PV(#REF!,#REF!,,#REF!)),0,(PV(#REF!,#REF!,,#REF!)))</f>
        <v/>
      </c>
    </row>
    <row r="1925">
      <c r="AL1925" s="161">
        <f>+IF(ISERROR(PV(#REF!,#REF!,,#REF!)),0,(PV(#REF!,#REF!,,#REF!)))</f>
        <v/>
      </c>
      <c r="AM1925" s="161">
        <f>+IF(ISERROR(PV(#REF!,#REF!,,#REF!)),0,(PV(#REF!,#REF!,,#REF!)))</f>
        <v/>
      </c>
    </row>
    <row r="1926">
      <c r="AL1926" s="161">
        <f>+IF(ISERROR(PV(#REF!,#REF!,,#REF!)),0,(PV(#REF!,#REF!,,#REF!)))</f>
        <v/>
      </c>
      <c r="AM1926" s="161">
        <f>+IF(ISERROR(PV(#REF!,#REF!,,#REF!)),0,(PV(#REF!,#REF!,,#REF!)))</f>
        <v/>
      </c>
    </row>
    <row r="1927">
      <c r="AL1927" s="161">
        <f>+IF(ISERROR(PV(#REF!,#REF!,,#REF!)),0,(PV(#REF!,#REF!,,#REF!)))</f>
        <v/>
      </c>
      <c r="AM1927" s="161">
        <f>+IF(ISERROR(PV(#REF!,#REF!,,#REF!)),0,(PV(#REF!,#REF!,,#REF!)))</f>
        <v/>
      </c>
    </row>
    <row r="1928">
      <c r="AL1928" s="161">
        <f>+IF(ISERROR(PV(#REF!,#REF!,,#REF!)),0,(PV(#REF!,#REF!,,#REF!)))</f>
        <v/>
      </c>
      <c r="AM1928" s="161">
        <f>+IF(ISERROR(PV(#REF!,#REF!,,#REF!)),0,(PV(#REF!,#REF!,,#REF!)))</f>
        <v/>
      </c>
    </row>
    <row r="1929">
      <c r="AL1929" s="161">
        <f>+IF(ISERROR(PV(#REF!,#REF!,,#REF!)),0,(PV(#REF!,#REF!,,#REF!)))</f>
        <v/>
      </c>
      <c r="AM1929" s="161">
        <f>+IF(ISERROR(PV(#REF!,#REF!,,#REF!)),0,(PV(#REF!,#REF!,,#REF!)))</f>
        <v/>
      </c>
    </row>
    <row r="1930">
      <c r="AL1930" s="161">
        <f>+IF(ISERROR(PV(#REF!,#REF!,,#REF!)),0,(PV(#REF!,#REF!,,#REF!)))</f>
        <v/>
      </c>
      <c r="AM1930" s="161">
        <f>+IF(ISERROR(PV(#REF!,#REF!,,#REF!)),0,(PV(#REF!,#REF!,,#REF!)))</f>
        <v/>
      </c>
    </row>
    <row r="1931">
      <c r="AL1931" s="161">
        <f>+IF(ISERROR(PV(#REF!,#REF!,,#REF!)),0,(PV(#REF!,#REF!,,#REF!)))</f>
        <v/>
      </c>
      <c r="AM1931" s="161">
        <f>+IF(ISERROR(PV(#REF!,#REF!,,#REF!)),0,(PV(#REF!,#REF!,,#REF!)))</f>
        <v/>
      </c>
    </row>
    <row r="1932">
      <c r="AL1932" s="161">
        <f>+IF(ISERROR(PV(#REF!,#REF!,,#REF!)),0,(PV(#REF!,#REF!,,#REF!)))</f>
        <v/>
      </c>
      <c r="AM1932" s="161">
        <f>+IF(ISERROR(PV(#REF!,#REF!,,#REF!)),0,(PV(#REF!,#REF!,,#REF!)))</f>
        <v/>
      </c>
    </row>
    <row r="1933">
      <c r="AL1933" s="161">
        <f>+IF(ISERROR(PV(#REF!,#REF!,,#REF!)),0,(PV(#REF!,#REF!,,#REF!)))</f>
        <v/>
      </c>
      <c r="AM1933" s="161">
        <f>+IF(ISERROR(PV(#REF!,#REF!,,#REF!)),0,(PV(#REF!,#REF!,,#REF!)))</f>
        <v/>
      </c>
    </row>
    <row r="1934">
      <c r="AL1934" s="161">
        <f>+IF(ISERROR(PV(#REF!,#REF!,,#REF!)),0,(PV(#REF!,#REF!,,#REF!)))</f>
        <v/>
      </c>
      <c r="AM1934" s="161">
        <f>+IF(ISERROR(PV(#REF!,#REF!,,#REF!)),0,(PV(#REF!,#REF!,,#REF!)))</f>
        <v/>
      </c>
    </row>
    <row r="1935">
      <c r="AL1935" s="161">
        <f>+IF(ISERROR(PV(#REF!,#REF!,,#REF!)),0,(PV(#REF!,#REF!,,#REF!)))</f>
        <v/>
      </c>
      <c r="AM1935" s="161">
        <f>+IF(ISERROR(PV(#REF!,#REF!,,#REF!)),0,(PV(#REF!,#REF!,,#REF!)))</f>
        <v/>
      </c>
    </row>
    <row r="1936">
      <c r="AL1936" s="161">
        <f>+IF(ISERROR(PV(#REF!,#REF!,,#REF!)),0,(PV(#REF!,#REF!,,#REF!)))</f>
        <v/>
      </c>
      <c r="AM1936" s="161">
        <f>+IF(ISERROR(PV(#REF!,#REF!,,#REF!)),0,(PV(#REF!,#REF!,,#REF!)))</f>
        <v/>
      </c>
    </row>
    <row r="1937">
      <c r="AL1937" s="161">
        <f>+IF(ISERROR(PV(#REF!,#REF!,,#REF!)),0,(PV(#REF!,#REF!,,#REF!)))</f>
        <v/>
      </c>
      <c r="AM1937" s="161">
        <f>+IF(ISERROR(PV(#REF!,#REF!,,#REF!)),0,(PV(#REF!,#REF!,,#REF!)))</f>
        <v/>
      </c>
    </row>
    <row r="1938">
      <c r="AL1938" s="161">
        <f>+IF(ISERROR(PV(#REF!,#REF!,,#REF!)),0,(PV(#REF!,#REF!,,#REF!)))</f>
        <v/>
      </c>
      <c r="AM1938" s="161">
        <f>+IF(ISERROR(PV(#REF!,#REF!,,#REF!)),0,(PV(#REF!,#REF!,,#REF!)))</f>
        <v/>
      </c>
    </row>
    <row r="1939">
      <c r="AL1939" s="161">
        <f>+IF(ISERROR(PV(#REF!,#REF!,,#REF!)),0,(PV(#REF!,#REF!,,#REF!)))</f>
        <v/>
      </c>
      <c r="AM1939" s="161">
        <f>+IF(ISERROR(PV(#REF!,#REF!,,#REF!)),0,(PV(#REF!,#REF!,,#REF!)))</f>
        <v/>
      </c>
    </row>
    <row r="1940">
      <c r="AL1940" s="161">
        <f>+IF(ISERROR(PV(#REF!,#REF!,,#REF!)),0,(PV(#REF!,#REF!,,#REF!)))</f>
        <v/>
      </c>
      <c r="AM1940" s="161">
        <f>+IF(ISERROR(PV(#REF!,#REF!,,#REF!)),0,(PV(#REF!,#REF!,,#REF!)))</f>
        <v/>
      </c>
    </row>
    <row r="1941">
      <c r="AL1941" s="161">
        <f>+IF(ISERROR(PV(#REF!,#REF!,,#REF!)),0,(PV(#REF!,#REF!,,#REF!)))</f>
        <v/>
      </c>
      <c r="AM1941" s="161">
        <f>+IF(ISERROR(PV(#REF!,#REF!,,#REF!)),0,(PV(#REF!,#REF!,,#REF!)))</f>
        <v/>
      </c>
    </row>
    <row r="1942">
      <c r="AL1942" s="161">
        <f>+IF(ISERROR(PV(#REF!,#REF!,,#REF!)),0,(PV(#REF!,#REF!,,#REF!)))</f>
        <v/>
      </c>
      <c r="AM1942" s="161">
        <f>+IF(ISERROR(PV(#REF!,#REF!,,#REF!)),0,(PV(#REF!,#REF!,,#REF!)))</f>
        <v/>
      </c>
    </row>
    <row r="1943">
      <c r="AL1943" s="161">
        <f>+IF(ISERROR(PV(#REF!,#REF!,,#REF!)),0,(PV(#REF!,#REF!,,#REF!)))</f>
        <v/>
      </c>
      <c r="AM1943" s="161">
        <f>+IF(ISERROR(PV(#REF!,#REF!,,#REF!)),0,(PV(#REF!,#REF!,,#REF!)))</f>
        <v/>
      </c>
    </row>
    <row r="1944">
      <c r="AL1944" s="161">
        <f>+IF(ISERROR(PV(#REF!,#REF!,,#REF!)),0,(PV(#REF!,#REF!,,#REF!)))</f>
        <v/>
      </c>
      <c r="AM1944" s="161">
        <f>+IF(ISERROR(PV(#REF!,#REF!,,#REF!)),0,(PV(#REF!,#REF!,,#REF!)))</f>
        <v/>
      </c>
    </row>
    <row r="1945">
      <c r="AL1945" s="161">
        <f>+IF(ISERROR(PV(#REF!,#REF!,,#REF!)),0,(PV(#REF!,#REF!,,#REF!)))</f>
        <v/>
      </c>
      <c r="AM1945" s="161">
        <f>+IF(ISERROR(PV(#REF!,#REF!,,#REF!)),0,(PV(#REF!,#REF!,,#REF!)))</f>
        <v/>
      </c>
    </row>
    <row r="1946">
      <c r="AL1946" s="161">
        <f>+IF(ISERROR(PV(#REF!,#REF!,,#REF!)),0,(PV(#REF!,#REF!,,#REF!)))</f>
        <v/>
      </c>
      <c r="AM1946" s="161">
        <f>+IF(ISERROR(PV(#REF!,#REF!,,#REF!)),0,(PV(#REF!,#REF!,,#REF!)))</f>
        <v/>
      </c>
    </row>
    <row r="1947">
      <c r="AL1947" s="161">
        <f>+IF(ISERROR(PV(#REF!,#REF!,,#REF!)),0,(PV(#REF!,#REF!,,#REF!)))</f>
        <v/>
      </c>
      <c r="AM1947" s="161">
        <f>+IF(ISERROR(PV(#REF!,#REF!,,#REF!)),0,(PV(#REF!,#REF!,,#REF!)))</f>
        <v/>
      </c>
    </row>
    <row r="1948">
      <c r="AL1948" s="161">
        <f>+IF(ISERROR(PV(#REF!,#REF!,,#REF!)),0,(PV(#REF!,#REF!,,#REF!)))</f>
        <v/>
      </c>
      <c r="AM1948" s="161">
        <f>+IF(ISERROR(PV(#REF!,#REF!,,#REF!)),0,(PV(#REF!,#REF!,,#REF!)))</f>
        <v/>
      </c>
    </row>
    <row r="1949">
      <c r="AL1949" s="161">
        <f>+IF(ISERROR(PV(#REF!,#REF!,,#REF!)),0,(PV(#REF!,#REF!,,#REF!)))</f>
        <v/>
      </c>
      <c r="AM1949" s="161">
        <f>+IF(ISERROR(PV(#REF!,#REF!,,#REF!)),0,(PV(#REF!,#REF!,,#REF!)))</f>
        <v/>
      </c>
    </row>
    <row r="1950">
      <c r="AL1950" s="161">
        <f>+IF(ISERROR(PV(#REF!,#REF!,,#REF!)),0,(PV(#REF!,#REF!,,#REF!)))</f>
        <v/>
      </c>
      <c r="AM1950" s="161">
        <f>+IF(ISERROR(PV(#REF!,#REF!,,#REF!)),0,(PV(#REF!,#REF!,,#REF!)))</f>
        <v/>
      </c>
    </row>
    <row r="1951">
      <c r="AL1951" s="161">
        <f>+IF(ISERROR(PV(#REF!,#REF!,,#REF!)),0,(PV(#REF!,#REF!,,#REF!)))</f>
        <v/>
      </c>
      <c r="AM1951" s="161">
        <f>+IF(ISERROR(PV(#REF!,#REF!,,#REF!)),0,(PV(#REF!,#REF!,,#REF!)))</f>
        <v/>
      </c>
    </row>
    <row r="1952">
      <c r="AL1952" s="161">
        <f>+IF(ISERROR(PV(#REF!,#REF!,,#REF!)),0,(PV(#REF!,#REF!,,#REF!)))</f>
        <v/>
      </c>
      <c r="AM1952" s="161">
        <f>+IF(ISERROR(PV(#REF!,#REF!,,#REF!)),0,(PV(#REF!,#REF!,,#REF!)))</f>
        <v/>
      </c>
    </row>
    <row r="1953">
      <c r="AL1953" s="161">
        <f>+IF(ISERROR(PV(#REF!,#REF!,,#REF!)),0,(PV(#REF!,#REF!,,#REF!)))</f>
        <v/>
      </c>
      <c r="AM1953" s="161">
        <f>+IF(ISERROR(PV(#REF!,#REF!,,#REF!)),0,(PV(#REF!,#REF!,,#REF!)))</f>
        <v/>
      </c>
    </row>
    <row r="1954">
      <c r="AL1954" s="161">
        <f>+IF(ISERROR(PV(#REF!,#REF!,,#REF!)),0,(PV(#REF!,#REF!,,#REF!)))</f>
        <v/>
      </c>
      <c r="AM1954" s="161">
        <f>+IF(ISERROR(PV(#REF!,#REF!,,#REF!)),0,(PV(#REF!,#REF!,,#REF!)))</f>
        <v/>
      </c>
    </row>
    <row r="1955">
      <c r="AL1955" s="161">
        <f>+IF(ISERROR(PV(#REF!,#REF!,,#REF!)),0,(PV(#REF!,#REF!,,#REF!)))</f>
        <v/>
      </c>
      <c r="AM1955" s="161">
        <f>+IF(ISERROR(PV(#REF!,#REF!,,#REF!)),0,(PV(#REF!,#REF!,,#REF!)))</f>
        <v/>
      </c>
    </row>
    <row r="1956">
      <c r="AL1956" s="161">
        <f>+IF(ISERROR(PV(#REF!,#REF!,,#REF!)),0,(PV(#REF!,#REF!,,#REF!)))</f>
        <v/>
      </c>
      <c r="AM1956" s="161">
        <f>+IF(ISERROR(PV(#REF!,#REF!,,#REF!)),0,(PV(#REF!,#REF!,,#REF!)))</f>
        <v/>
      </c>
    </row>
    <row r="1957">
      <c r="AL1957" s="161">
        <f>+IF(ISERROR(PV(#REF!,#REF!,,#REF!)),0,(PV(#REF!,#REF!,,#REF!)))</f>
        <v/>
      </c>
      <c r="AM1957" s="161">
        <f>+IF(ISERROR(PV(#REF!,#REF!,,#REF!)),0,(PV(#REF!,#REF!,,#REF!)))</f>
        <v/>
      </c>
    </row>
    <row r="1958">
      <c r="AL1958" s="161">
        <f>+IF(ISERROR(PV(#REF!,#REF!,,#REF!)),0,(PV(#REF!,#REF!,,#REF!)))</f>
        <v/>
      </c>
      <c r="AM1958" s="161">
        <f>+IF(ISERROR(PV(#REF!,#REF!,,#REF!)),0,(PV(#REF!,#REF!,,#REF!)))</f>
        <v/>
      </c>
    </row>
    <row r="1959">
      <c r="AL1959" s="161">
        <f>+IF(ISERROR(PV(#REF!,#REF!,,#REF!)),0,(PV(#REF!,#REF!,,#REF!)))</f>
        <v/>
      </c>
      <c r="AM1959" s="161">
        <f>+IF(ISERROR(PV(#REF!,#REF!,,#REF!)),0,(PV(#REF!,#REF!,,#REF!)))</f>
        <v/>
      </c>
    </row>
    <row r="1960">
      <c r="AL1960" s="161">
        <f>+IF(ISERROR(PV(#REF!,#REF!,,#REF!)),0,(PV(#REF!,#REF!,,#REF!)))</f>
        <v/>
      </c>
      <c r="AM1960" s="161">
        <f>+IF(ISERROR(PV(#REF!,#REF!,,#REF!)),0,(PV(#REF!,#REF!,,#REF!)))</f>
        <v/>
      </c>
    </row>
    <row r="1961">
      <c r="AL1961" s="161">
        <f>+IF(ISERROR(PV(#REF!,#REF!,,#REF!)),0,(PV(#REF!,#REF!,,#REF!)))</f>
        <v/>
      </c>
      <c r="AM1961" s="161">
        <f>+IF(ISERROR(PV(#REF!,#REF!,,#REF!)),0,(PV(#REF!,#REF!,,#REF!)))</f>
        <v/>
      </c>
    </row>
    <row r="1962">
      <c r="AL1962" s="161">
        <f>+IF(ISERROR(PV(#REF!,#REF!,,#REF!)),0,(PV(#REF!,#REF!,,#REF!)))</f>
        <v/>
      </c>
      <c r="AM1962" s="161">
        <f>+IF(ISERROR(PV(#REF!,#REF!,,#REF!)),0,(PV(#REF!,#REF!,,#REF!)))</f>
        <v/>
      </c>
    </row>
    <row r="1963">
      <c r="AL1963" s="161">
        <f>+IF(ISERROR(PV(#REF!,#REF!,,#REF!)),0,(PV(#REF!,#REF!,,#REF!)))</f>
        <v/>
      </c>
      <c r="AM1963" s="161">
        <f>+IF(ISERROR(PV(#REF!,#REF!,,#REF!)),0,(PV(#REF!,#REF!,,#REF!)))</f>
        <v/>
      </c>
    </row>
    <row r="1964">
      <c r="AL1964" s="161">
        <f>+IF(ISERROR(PV(#REF!,#REF!,,#REF!)),0,(PV(#REF!,#REF!,,#REF!)))</f>
        <v/>
      </c>
      <c r="AM1964" s="161">
        <f>+IF(ISERROR(PV(#REF!,#REF!,,#REF!)),0,(PV(#REF!,#REF!,,#REF!)))</f>
        <v/>
      </c>
    </row>
    <row r="1965">
      <c r="AL1965" s="161">
        <f>+IF(ISERROR(PV(#REF!,#REF!,,#REF!)),0,(PV(#REF!,#REF!,,#REF!)))</f>
        <v/>
      </c>
      <c r="AM1965" s="161">
        <f>+IF(ISERROR(PV(#REF!,#REF!,,#REF!)),0,(PV(#REF!,#REF!,,#REF!)))</f>
        <v/>
      </c>
    </row>
    <row r="1966">
      <c r="AL1966" s="161">
        <f>+IF(ISERROR(PV(#REF!,#REF!,,#REF!)),0,(PV(#REF!,#REF!,,#REF!)))</f>
        <v/>
      </c>
      <c r="AM1966" s="161">
        <f>+IF(ISERROR(PV(#REF!,#REF!,,#REF!)),0,(PV(#REF!,#REF!,,#REF!)))</f>
        <v/>
      </c>
    </row>
    <row r="1967">
      <c r="AL1967" s="161">
        <f>+IF(ISERROR(PV(#REF!,#REF!,,#REF!)),0,(PV(#REF!,#REF!,,#REF!)))</f>
        <v/>
      </c>
      <c r="AM1967" s="161">
        <f>+IF(ISERROR(PV(#REF!,#REF!,,#REF!)),0,(PV(#REF!,#REF!,,#REF!)))</f>
        <v/>
      </c>
    </row>
    <row r="1968">
      <c r="AL1968" s="161">
        <f>+IF(ISERROR(PV(#REF!,#REF!,,#REF!)),0,(PV(#REF!,#REF!,,#REF!)))</f>
        <v/>
      </c>
      <c r="AM1968" s="161">
        <f>+IF(ISERROR(PV(#REF!,#REF!,,#REF!)),0,(PV(#REF!,#REF!,,#REF!)))</f>
        <v/>
      </c>
    </row>
    <row r="1969">
      <c r="AL1969" s="161">
        <f>+IF(ISERROR(PV(#REF!,#REF!,,#REF!)),0,(PV(#REF!,#REF!,,#REF!)))</f>
        <v/>
      </c>
      <c r="AM1969" s="161">
        <f>+IF(ISERROR(PV(#REF!,#REF!,,#REF!)),0,(PV(#REF!,#REF!,,#REF!)))</f>
        <v/>
      </c>
    </row>
    <row r="1970">
      <c r="AL1970" s="161">
        <f>+IF(ISERROR(PV(#REF!,#REF!,,#REF!)),0,(PV(#REF!,#REF!,,#REF!)))</f>
        <v/>
      </c>
      <c r="AM1970" s="161">
        <f>+IF(ISERROR(PV(#REF!,#REF!,,#REF!)),0,(PV(#REF!,#REF!,,#REF!)))</f>
        <v/>
      </c>
    </row>
    <row r="1971">
      <c r="AL1971" s="161">
        <f>+IF(ISERROR(PV(#REF!,#REF!,,#REF!)),0,(PV(#REF!,#REF!,,#REF!)))</f>
        <v/>
      </c>
      <c r="AM1971" s="161">
        <f>+IF(ISERROR(PV(#REF!,#REF!,,#REF!)),0,(PV(#REF!,#REF!,,#REF!)))</f>
        <v/>
      </c>
    </row>
    <row r="1972">
      <c r="AL1972" s="161">
        <f>+IF(ISERROR(PV(#REF!,#REF!,,#REF!)),0,(PV(#REF!,#REF!,,#REF!)))</f>
        <v/>
      </c>
      <c r="AM1972" s="161">
        <f>+IF(ISERROR(PV(#REF!,#REF!,,#REF!)),0,(PV(#REF!,#REF!,,#REF!)))</f>
        <v/>
      </c>
    </row>
    <row r="1973">
      <c r="AL1973" s="161">
        <f>+IF(ISERROR(PV(#REF!,#REF!,,#REF!)),0,(PV(#REF!,#REF!,,#REF!)))</f>
        <v/>
      </c>
      <c r="AM1973" s="161">
        <f>+IF(ISERROR(PV(#REF!,#REF!,,#REF!)),0,(PV(#REF!,#REF!,,#REF!)))</f>
        <v/>
      </c>
    </row>
    <row r="1974">
      <c r="AL1974" s="161">
        <f>+IF(ISERROR(PV(#REF!,#REF!,,#REF!)),0,(PV(#REF!,#REF!,,#REF!)))</f>
        <v/>
      </c>
      <c r="AM1974" s="161">
        <f>+IF(ISERROR(PV(#REF!,#REF!,,#REF!)),0,(PV(#REF!,#REF!,,#REF!)))</f>
        <v/>
      </c>
    </row>
    <row r="1975">
      <c r="AL1975" s="161">
        <f>+IF(ISERROR(PV(#REF!,#REF!,,#REF!)),0,(PV(#REF!,#REF!,,#REF!)))</f>
        <v/>
      </c>
      <c r="AM1975" s="161">
        <f>+IF(ISERROR(PV(#REF!,#REF!,,#REF!)),0,(PV(#REF!,#REF!,,#REF!)))</f>
        <v/>
      </c>
    </row>
    <row r="1976">
      <c r="AL1976" s="161">
        <f>+IF(ISERROR(PV(#REF!,#REF!,,#REF!)),0,(PV(#REF!,#REF!,,#REF!)))</f>
        <v/>
      </c>
      <c r="AM1976" s="161">
        <f>+IF(ISERROR(PV(#REF!,#REF!,,#REF!)),0,(PV(#REF!,#REF!,,#REF!)))</f>
        <v/>
      </c>
    </row>
    <row r="1977">
      <c r="AL1977" s="161">
        <f>+IF(ISERROR(PV(#REF!,#REF!,,#REF!)),0,(PV(#REF!,#REF!,,#REF!)))</f>
        <v/>
      </c>
      <c r="AM1977" s="161">
        <f>+IF(ISERROR(PV(#REF!,#REF!,,#REF!)),0,(PV(#REF!,#REF!,,#REF!)))</f>
        <v/>
      </c>
    </row>
    <row r="1978">
      <c r="AL1978" s="161">
        <f>+IF(ISERROR(PV(#REF!,#REF!,,#REF!)),0,(PV(#REF!,#REF!,,#REF!)))</f>
        <v/>
      </c>
      <c r="AM1978" s="161">
        <f>+IF(ISERROR(PV(#REF!,#REF!,,#REF!)),0,(PV(#REF!,#REF!,,#REF!)))</f>
        <v/>
      </c>
    </row>
    <row r="1979">
      <c r="AL1979" s="161">
        <f>+IF(ISERROR(PV(#REF!,#REF!,,#REF!)),0,(PV(#REF!,#REF!,,#REF!)))</f>
        <v/>
      </c>
      <c r="AM1979" s="161">
        <f>+IF(ISERROR(PV(#REF!,#REF!,,#REF!)),0,(PV(#REF!,#REF!,,#REF!)))</f>
        <v/>
      </c>
    </row>
    <row r="1980">
      <c r="AL1980" s="161">
        <f>+IF(ISERROR(PV(#REF!,#REF!,,#REF!)),0,(PV(#REF!,#REF!,,#REF!)))</f>
        <v/>
      </c>
      <c r="AM1980" s="161">
        <f>+IF(ISERROR(PV(#REF!,#REF!,,#REF!)),0,(PV(#REF!,#REF!,,#REF!)))</f>
        <v/>
      </c>
    </row>
    <row r="1981">
      <c r="AL1981" s="161">
        <f>+IF(ISERROR(PV(#REF!,#REF!,,#REF!)),0,(PV(#REF!,#REF!,,#REF!)))</f>
        <v/>
      </c>
      <c r="AM1981" s="161">
        <f>+IF(ISERROR(PV(#REF!,#REF!,,#REF!)),0,(PV(#REF!,#REF!,,#REF!)))</f>
        <v/>
      </c>
    </row>
    <row r="1982">
      <c r="AL1982" s="161">
        <f>+IF(ISERROR(PV(#REF!,#REF!,,#REF!)),0,(PV(#REF!,#REF!,,#REF!)))</f>
        <v/>
      </c>
      <c r="AM1982" s="161">
        <f>+IF(ISERROR(PV(#REF!,#REF!,,#REF!)),0,(PV(#REF!,#REF!,,#REF!)))</f>
        <v/>
      </c>
    </row>
    <row r="1983">
      <c r="AL1983" s="161">
        <f>+IF(ISERROR(PV(#REF!,#REF!,,#REF!)),0,(PV(#REF!,#REF!,,#REF!)))</f>
        <v/>
      </c>
      <c r="AM1983" s="161">
        <f>+IF(ISERROR(PV(#REF!,#REF!,,#REF!)),0,(PV(#REF!,#REF!,,#REF!)))</f>
        <v/>
      </c>
    </row>
    <row r="1984">
      <c r="AL1984" s="161">
        <f>+IF(ISERROR(PV(#REF!,#REF!,,#REF!)),0,(PV(#REF!,#REF!,,#REF!)))</f>
        <v/>
      </c>
      <c r="AM1984" s="161">
        <f>+IF(ISERROR(PV(#REF!,#REF!,,#REF!)),0,(PV(#REF!,#REF!,,#REF!)))</f>
        <v/>
      </c>
    </row>
    <row r="1985">
      <c r="AL1985" s="161">
        <f>+IF(ISERROR(PV(#REF!,#REF!,,#REF!)),0,(PV(#REF!,#REF!,,#REF!)))</f>
        <v/>
      </c>
      <c r="AM1985" s="161">
        <f>+IF(ISERROR(PV(#REF!,#REF!,,#REF!)),0,(PV(#REF!,#REF!,,#REF!)))</f>
        <v/>
      </c>
    </row>
    <row r="1986">
      <c r="AL1986" s="161">
        <f>+IF(ISERROR(PV(#REF!,#REF!,,#REF!)),0,(PV(#REF!,#REF!,,#REF!)))</f>
        <v/>
      </c>
      <c r="AM1986" s="161">
        <f>+IF(ISERROR(PV(#REF!,#REF!,,#REF!)),0,(PV(#REF!,#REF!,,#REF!)))</f>
        <v/>
      </c>
    </row>
    <row r="1987">
      <c r="AL1987" s="161">
        <f>+IF(ISERROR(PV(#REF!,#REF!,,#REF!)),0,(PV(#REF!,#REF!,,#REF!)))</f>
        <v/>
      </c>
      <c r="AM1987" s="161">
        <f>+IF(ISERROR(PV(#REF!,#REF!,,#REF!)),0,(PV(#REF!,#REF!,,#REF!)))</f>
        <v/>
      </c>
    </row>
    <row r="1988">
      <c r="AL1988" s="161">
        <f>+IF(ISERROR(PV(#REF!,#REF!,,#REF!)),0,(PV(#REF!,#REF!,,#REF!)))</f>
        <v/>
      </c>
      <c r="AM1988" s="161">
        <f>+IF(ISERROR(PV(#REF!,#REF!,,#REF!)),0,(PV(#REF!,#REF!,,#REF!)))</f>
        <v/>
      </c>
    </row>
    <row r="1989">
      <c r="AL1989" s="161">
        <f>+IF(ISERROR(PV(#REF!,#REF!,,#REF!)),0,(PV(#REF!,#REF!,,#REF!)))</f>
        <v/>
      </c>
      <c r="AM1989" s="161">
        <f>+IF(ISERROR(PV(#REF!,#REF!,,#REF!)),0,(PV(#REF!,#REF!,,#REF!)))</f>
        <v/>
      </c>
    </row>
    <row r="1990">
      <c r="AL1990" s="161">
        <f>+IF(ISERROR(PV(#REF!,#REF!,,#REF!)),0,(PV(#REF!,#REF!,,#REF!)))</f>
        <v/>
      </c>
      <c r="AM1990" s="161">
        <f>+IF(ISERROR(PV(#REF!,#REF!,,#REF!)),0,(PV(#REF!,#REF!,,#REF!)))</f>
        <v/>
      </c>
    </row>
    <row r="1991">
      <c r="AL1991" s="161">
        <f>+IF(ISERROR(PV(#REF!,#REF!,,#REF!)),0,(PV(#REF!,#REF!,,#REF!)))</f>
        <v/>
      </c>
      <c r="AM1991" s="161">
        <f>+IF(ISERROR(PV(#REF!,#REF!,,#REF!)),0,(PV(#REF!,#REF!,,#REF!)))</f>
        <v/>
      </c>
    </row>
    <row r="1992">
      <c r="AL1992" s="161">
        <f>+IF(ISERROR(PV(#REF!,#REF!,,#REF!)),0,(PV(#REF!,#REF!,,#REF!)))</f>
        <v/>
      </c>
      <c r="AM1992" s="161">
        <f>+IF(ISERROR(PV(#REF!,#REF!,,#REF!)),0,(PV(#REF!,#REF!,,#REF!)))</f>
        <v/>
      </c>
    </row>
    <row r="1993">
      <c r="AL1993" s="161">
        <f>+IF(ISERROR(PV(#REF!,#REF!,,#REF!)),0,(PV(#REF!,#REF!,,#REF!)))</f>
        <v/>
      </c>
      <c r="AM1993" s="161">
        <f>+IF(ISERROR(PV(#REF!,#REF!,,#REF!)),0,(PV(#REF!,#REF!,,#REF!)))</f>
        <v/>
      </c>
    </row>
    <row r="1994">
      <c r="AL1994" s="161">
        <f>+IF(ISERROR(PV(#REF!,#REF!,,#REF!)),0,(PV(#REF!,#REF!,,#REF!)))</f>
        <v/>
      </c>
      <c r="AM1994" s="161">
        <f>+IF(ISERROR(PV(#REF!,#REF!,,#REF!)),0,(PV(#REF!,#REF!,,#REF!)))</f>
        <v/>
      </c>
    </row>
    <row r="1995">
      <c r="AL1995" s="161">
        <f>+IF(ISERROR(PV(#REF!,#REF!,,#REF!)),0,(PV(#REF!,#REF!,,#REF!)))</f>
        <v/>
      </c>
      <c r="AM1995" s="161">
        <f>+IF(ISERROR(PV(#REF!,#REF!,,#REF!)),0,(PV(#REF!,#REF!,,#REF!)))</f>
        <v/>
      </c>
    </row>
    <row r="1996">
      <c r="AL1996" s="161">
        <f>+IF(ISERROR(PV(#REF!,#REF!,,#REF!)),0,(PV(#REF!,#REF!,,#REF!)))</f>
        <v/>
      </c>
      <c r="AM1996" s="161">
        <f>+IF(ISERROR(PV(#REF!,#REF!,,#REF!)),0,(PV(#REF!,#REF!,,#REF!)))</f>
        <v/>
      </c>
    </row>
    <row r="1997">
      <c r="AL1997" s="161">
        <f>+IF(ISERROR(PV(#REF!,#REF!,,#REF!)),0,(PV(#REF!,#REF!,,#REF!)))</f>
        <v/>
      </c>
      <c r="AM1997" s="161">
        <f>+IF(ISERROR(PV(#REF!,#REF!,,#REF!)),0,(PV(#REF!,#REF!,,#REF!)))</f>
        <v/>
      </c>
    </row>
    <row r="1998">
      <c r="AL1998" s="161">
        <f>+IF(ISERROR(PV(#REF!,#REF!,,#REF!)),0,(PV(#REF!,#REF!,,#REF!)))</f>
        <v/>
      </c>
      <c r="AM1998" s="161">
        <f>+IF(ISERROR(PV(#REF!,#REF!,,#REF!)),0,(PV(#REF!,#REF!,,#REF!)))</f>
        <v/>
      </c>
    </row>
    <row r="1999">
      <c r="AL1999" s="161">
        <f>+IF(ISERROR(PV(#REF!,#REF!,,#REF!)),0,(PV(#REF!,#REF!,,#REF!)))</f>
        <v/>
      </c>
      <c r="AM1999" s="161">
        <f>+IF(ISERROR(PV(#REF!,#REF!,,#REF!)),0,(PV(#REF!,#REF!,,#REF!)))</f>
        <v/>
      </c>
    </row>
    <row r="2000">
      <c r="AL2000" s="161">
        <f>+IF(ISERROR(PV(#REF!,#REF!,,#REF!)),0,(PV(#REF!,#REF!,,#REF!)))</f>
        <v/>
      </c>
      <c r="AM2000" s="161">
        <f>+IF(ISERROR(PV(#REF!,#REF!,,#REF!)),0,(PV(#REF!,#REF!,,#REF!)))</f>
        <v/>
      </c>
    </row>
    <row r="2001">
      <c r="AL2001" s="161">
        <f>+IF(ISERROR(PV(#REF!,#REF!,,#REF!)),0,(PV(#REF!,#REF!,,#REF!)))</f>
        <v/>
      </c>
      <c r="AM2001" s="161">
        <f>+IF(ISERROR(PV(#REF!,#REF!,,#REF!)),0,(PV(#REF!,#REF!,,#REF!)))</f>
        <v/>
      </c>
    </row>
    <row r="2002">
      <c r="AL2002" s="161">
        <f>+IF(ISERROR(PV(#REF!,#REF!,,#REF!)),0,(PV(#REF!,#REF!,,#REF!)))</f>
        <v/>
      </c>
      <c r="AM2002" s="161">
        <f>+IF(ISERROR(PV(#REF!,#REF!,,#REF!)),0,(PV(#REF!,#REF!,,#REF!)))</f>
        <v/>
      </c>
    </row>
    <row r="2003">
      <c r="AL2003" s="161">
        <f>+IF(ISERROR(PV(#REF!,#REF!,,#REF!)),0,(PV(#REF!,#REF!,,#REF!)))</f>
        <v/>
      </c>
      <c r="AM2003" s="161">
        <f>+IF(ISERROR(PV(#REF!,#REF!,,#REF!)),0,(PV(#REF!,#REF!,,#REF!)))</f>
        <v/>
      </c>
    </row>
    <row r="2004">
      <c r="AL2004" s="161">
        <f>+IF(ISERROR(PV(#REF!,#REF!,,#REF!)),0,(PV(#REF!,#REF!,,#REF!)))</f>
        <v/>
      </c>
      <c r="AM2004" s="161">
        <f>+IF(ISERROR(PV(#REF!,#REF!,,#REF!)),0,(PV(#REF!,#REF!,,#REF!)))</f>
        <v/>
      </c>
    </row>
    <row r="2005">
      <c r="AL2005" s="161">
        <f>+IF(ISERROR(PV(#REF!,#REF!,,#REF!)),0,(PV(#REF!,#REF!,,#REF!)))</f>
        <v/>
      </c>
      <c r="AM2005" s="161">
        <f>+IF(ISERROR(PV(#REF!,#REF!,,#REF!)),0,(PV(#REF!,#REF!,,#REF!)))</f>
        <v/>
      </c>
    </row>
    <row r="2006">
      <c r="AL2006" s="161">
        <f>+IF(ISERROR(PV(#REF!,#REF!,,#REF!)),0,(PV(#REF!,#REF!,,#REF!)))</f>
        <v/>
      </c>
      <c r="AM2006" s="161">
        <f>+IF(ISERROR(PV(#REF!,#REF!,,#REF!)),0,(PV(#REF!,#REF!,,#REF!)))</f>
        <v/>
      </c>
    </row>
    <row r="2007">
      <c r="AL2007" s="161">
        <f>+IF(ISERROR(PV(#REF!,#REF!,,#REF!)),0,(PV(#REF!,#REF!,,#REF!)))</f>
        <v/>
      </c>
      <c r="AM2007" s="161">
        <f>+IF(ISERROR(PV(#REF!,#REF!,,#REF!)),0,(PV(#REF!,#REF!,,#REF!)))</f>
        <v/>
      </c>
    </row>
    <row r="2008">
      <c r="AL2008" s="161">
        <f>+IF(ISERROR(PV(#REF!,#REF!,,#REF!)),0,(PV(#REF!,#REF!,,#REF!)))</f>
        <v/>
      </c>
      <c r="AM2008" s="161">
        <f>+IF(ISERROR(PV(#REF!,#REF!,,#REF!)),0,(PV(#REF!,#REF!,,#REF!)))</f>
        <v/>
      </c>
    </row>
    <row r="2009">
      <c r="AL2009" s="161">
        <f>+IF(ISERROR(PV(#REF!,#REF!,,#REF!)),0,(PV(#REF!,#REF!,,#REF!)))</f>
        <v/>
      </c>
      <c r="AM2009" s="161">
        <f>+IF(ISERROR(PV(#REF!,#REF!,,#REF!)),0,(PV(#REF!,#REF!,,#REF!)))</f>
        <v/>
      </c>
    </row>
    <row r="2010">
      <c r="AL2010" s="161">
        <f>+IF(ISERROR(PV(#REF!,#REF!,,#REF!)),0,(PV(#REF!,#REF!,,#REF!)))</f>
        <v/>
      </c>
      <c r="AM2010" s="161">
        <f>+IF(ISERROR(PV(#REF!,#REF!,,#REF!)),0,(PV(#REF!,#REF!,,#REF!)))</f>
        <v/>
      </c>
    </row>
    <row r="2011">
      <c r="AL2011" s="161">
        <f>+IF(ISERROR(PV(#REF!,#REF!,,#REF!)),0,(PV(#REF!,#REF!,,#REF!)))</f>
        <v/>
      </c>
      <c r="AM2011" s="161">
        <f>+IF(ISERROR(PV(#REF!,#REF!,,#REF!)),0,(PV(#REF!,#REF!,,#REF!)))</f>
        <v/>
      </c>
    </row>
    <row r="2012">
      <c r="AL2012" s="161">
        <f>+IF(ISERROR(PV(#REF!,#REF!,,#REF!)),0,(PV(#REF!,#REF!,,#REF!)))</f>
        <v/>
      </c>
      <c r="AM2012" s="161">
        <f>+IF(ISERROR(PV(#REF!,#REF!,,#REF!)),0,(PV(#REF!,#REF!,,#REF!)))</f>
        <v/>
      </c>
    </row>
    <row r="2013">
      <c r="AL2013" s="161">
        <f>+IF(ISERROR(PV(#REF!,#REF!,,#REF!)),0,(PV(#REF!,#REF!,,#REF!)))</f>
        <v/>
      </c>
      <c r="AM2013" s="161">
        <f>+IF(ISERROR(PV(#REF!,#REF!,,#REF!)),0,(PV(#REF!,#REF!,,#REF!)))</f>
        <v/>
      </c>
    </row>
    <row r="2014">
      <c r="AL2014" s="161">
        <f>+IF(ISERROR(PV(#REF!,#REF!,,#REF!)),0,(PV(#REF!,#REF!,,#REF!)))</f>
        <v/>
      </c>
      <c r="AM2014" s="161">
        <f>+IF(ISERROR(PV(#REF!,#REF!,,#REF!)),0,(PV(#REF!,#REF!,,#REF!)))</f>
        <v/>
      </c>
    </row>
    <row r="2015">
      <c r="AL2015" s="161">
        <f>+IF(ISERROR(PV(#REF!,#REF!,,#REF!)),0,(PV(#REF!,#REF!,,#REF!)))</f>
        <v/>
      </c>
      <c r="AM2015" s="161">
        <f>+IF(ISERROR(PV(#REF!,#REF!,,#REF!)),0,(PV(#REF!,#REF!,,#REF!)))</f>
        <v/>
      </c>
    </row>
    <row r="2016">
      <c r="AL2016" s="161">
        <f>+IF(ISERROR(PV(#REF!,#REF!,,#REF!)),0,(PV(#REF!,#REF!,,#REF!)))</f>
        <v/>
      </c>
      <c r="AM2016" s="161">
        <f>+IF(ISERROR(PV(#REF!,#REF!,,#REF!)),0,(PV(#REF!,#REF!,,#REF!)))</f>
        <v/>
      </c>
    </row>
    <row r="2017">
      <c r="AL2017" s="161">
        <f>+IF(ISERROR(PV(#REF!,#REF!,,#REF!)),0,(PV(#REF!,#REF!,,#REF!)))</f>
        <v/>
      </c>
      <c r="AM2017" s="161">
        <f>+IF(ISERROR(PV(#REF!,#REF!,,#REF!)),0,(PV(#REF!,#REF!,,#REF!)))</f>
        <v/>
      </c>
    </row>
    <row r="2018">
      <c r="AL2018" s="161">
        <f>+IF(ISERROR(PV(#REF!,#REF!,,#REF!)),0,(PV(#REF!,#REF!,,#REF!)))</f>
        <v/>
      </c>
      <c r="AM2018" s="161">
        <f>+IF(ISERROR(PV(#REF!,#REF!,,#REF!)),0,(PV(#REF!,#REF!,,#REF!)))</f>
        <v/>
      </c>
    </row>
    <row r="2019">
      <c r="AL2019" s="161">
        <f>+IF(ISERROR(PV(#REF!,#REF!,,#REF!)),0,(PV(#REF!,#REF!,,#REF!)))</f>
        <v/>
      </c>
      <c r="AM2019" s="161">
        <f>+IF(ISERROR(PV(#REF!,#REF!,,#REF!)),0,(PV(#REF!,#REF!,,#REF!)))</f>
        <v/>
      </c>
    </row>
    <row r="2020">
      <c r="AL2020" s="161">
        <f>+IF(ISERROR(PV(#REF!,#REF!,,#REF!)),0,(PV(#REF!,#REF!,,#REF!)))</f>
        <v/>
      </c>
      <c r="AM2020" s="161">
        <f>+IF(ISERROR(PV(#REF!,#REF!,,#REF!)),0,(PV(#REF!,#REF!,,#REF!)))</f>
        <v/>
      </c>
    </row>
    <row r="2021">
      <c r="AL2021" s="161">
        <f>+IF(ISERROR(PV(#REF!,#REF!,,#REF!)),0,(PV(#REF!,#REF!,,#REF!)))</f>
        <v/>
      </c>
      <c r="AM2021" s="161">
        <f>+IF(ISERROR(PV(#REF!,#REF!,,#REF!)),0,(PV(#REF!,#REF!,,#REF!)))</f>
        <v/>
      </c>
    </row>
    <row r="2022">
      <c r="AL2022" s="161">
        <f>+IF(ISERROR(PV(#REF!,#REF!,,#REF!)),0,(PV(#REF!,#REF!,,#REF!)))</f>
        <v/>
      </c>
      <c r="AM2022" s="161">
        <f>+IF(ISERROR(PV(#REF!,#REF!,,#REF!)),0,(PV(#REF!,#REF!,,#REF!)))</f>
        <v/>
      </c>
    </row>
    <row r="2023">
      <c r="AL2023" s="161">
        <f>+IF(ISERROR(PV(#REF!,#REF!,,#REF!)),0,(PV(#REF!,#REF!,,#REF!)))</f>
        <v/>
      </c>
      <c r="AM2023" s="161">
        <f>+IF(ISERROR(PV(#REF!,#REF!,,#REF!)),0,(PV(#REF!,#REF!,,#REF!)))</f>
        <v/>
      </c>
    </row>
    <row r="2024">
      <c r="AL2024" s="161">
        <f>+IF(ISERROR(PV(#REF!,#REF!,,#REF!)),0,(PV(#REF!,#REF!,,#REF!)))</f>
        <v/>
      </c>
      <c r="AM2024" s="161">
        <f>+IF(ISERROR(PV(#REF!,#REF!,,#REF!)),0,(PV(#REF!,#REF!,,#REF!)))</f>
        <v/>
      </c>
    </row>
    <row r="2025">
      <c r="AL2025" s="161">
        <f>+IF(ISERROR(PV(#REF!,#REF!,,#REF!)),0,(PV(#REF!,#REF!,,#REF!)))</f>
        <v/>
      </c>
      <c r="AM2025" s="161">
        <f>+IF(ISERROR(PV(#REF!,#REF!,,#REF!)),0,(PV(#REF!,#REF!,,#REF!)))</f>
        <v/>
      </c>
    </row>
    <row r="2026">
      <c r="AL2026" s="161">
        <f>+IF(ISERROR(PV(#REF!,#REF!,,#REF!)),0,(PV(#REF!,#REF!,,#REF!)))</f>
        <v/>
      </c>
      <c r="AM2026" s="161">
        <f>+IF(ISERROR(PV(#REF!,#REF!,,#REF!)),0,(PV(#REF!,#REF!,,#REF!)))</f>
        <v/>
      </c>
    </row>
    <row r="2027">
      <c r="AL2027" s="161">
        <f>+IF(ISERROR(PV(#REF!,#REF!,,#REF!)),0,(PV(#REF!,#REF!,,#REF!)))</f>
        <v/>
      </c>
      <c r="AM2027" s="161">
        <f>+IF(ISERROR(PV(#REF!,#REF!,,#REF!)),0,(PV(#REF!,#REF!,,#REF!)))</f>
        <v/>
      </c>
    </row>
    <row r="2028">
      <c r="AL2028" s="161">
        <f>+IF(ISERROR(PV(#REF!,#REF!,,#REF!)),0,(PV(#REF!,#REF!,,#REF!)))</f>
        <v/>
      </c>
      <c r="AM2028" s="161">
        <f>+IF(ISERROR(PV(#REF!,#REF!,,#REF!)),0,(PV(#REF!,#REF!,,#REF!)))</f>
        <v/>
      </c>
    </row>
    <row r="2029">
      <c r="AL2029" s="161">
        <f>+IF(ISERROR(PV(#REF!,#REF!,,#REF!)),0,(PV(#REF!,#REF!,,#REF!)))</f>
        <v/>
      </c>
      <c r="AM2029" s="161">
        <f>+IF(ISERROR(PV(#REF!,#REF!,,#REF!)),0,(PV(#REF!,#REF!,,#REF!)))</f>
        <v/>
      </c>
    </row>
    <row r="2030">
      <c r="AL2030" s="161">
        <f>+IF(ISERROR(PV(#REF!,#REF!,,#REF!)),0,(PV(#REF!,#REF!,,#REF!)))</f>
        <v/>
      </c>
      <c r="AM2030" s="161">
        <f>+IF(ISERROR(PV(#REF!,#REF!,,#REF!)),0,(PV(#REF!,#REF!,,#REF!)))</f>
        <v/>
      </c>
    </row>
    <row r="2031">
      <c r="AL2031" s="161">
        <f>+IF(ISERROR(PV(#REF!,#REF!,,#REF!)),0,(PV(#REF!,#REF!,,#REF!)))</f>
        <v/>
      </c>
      <c r="AM2031" s="161">
        <f>+IF(ISERROR(PV(#REF!,#REF!,,#REF!)),0,(PV(#REF!,#REF!,,#REF!)))</f>
        <v/>
      </c>
    </row>
    <row r="2032">
      <c r="AL2032" s="161">
        <f>+IF(ISERROR(PV(#REF!,#REF!,,#REF!)),0,(PV(#REF!,#REF!,,#REF!)))</f>
        <v/>
      </c>
      <c r="AM2032" s="161">
        <f>+IF(ISERROR(PV(#REF!,#REF!,,#REF!)),0,(PV(#REF!,#REF!,,#REF!)))</f>
        <v/>
      </c>
    </row>
    <row r="2033">
      <c r="AL2033" s="161">
        <f>+IF(ISERROR(PV(#REF!,#REF!,,#REF!)),0,(PV(#REF!,#REF!,,#REF!)))</f>
        <v/>
      </c>
      <c r="AM2033" s="161">
        <f>+IF(ISERROR(PV(#REF!,#REF!,,#REF!)),0,(PV(#REF!,#REF!,,#REF!)))</f>
        <v/>
      </c>
    </row>
    <row r="2034">
      <c r="AL2034" s="161">
        <f>+IF(ISERROR(PV(#REF!,#REF!,,#REF!)),0,(PV(#REF!,#REF!,,#REF!)))</f>
        <v/>
      </c>
      <c r="AM2034" s="161">
        <f>+IF(ISERROR(PV(#REF!,#REF!,,#REF!)),0,(PV(#REF!,#REF!,,#REF!)))</f>
        <v/>
      </c>
    </row>
    <row r="2035">
      <c r="AL2035" s="161">
        <f>+IF(ISERROR(PV(#REF!,#REF!,,#REF!)),0,(PV(#REF!,#REF!,,#REF!)))</f>
        <v/>
      </c>
      <c r="AM2035" s="161">
        <f>+IF(ISERROR(PV(#REF!,#REF!,,#REF!)),0,(PV(#REF!,#REF!,,#REF!)))</f>
        <v/>
      </c>
    </row>
    <row r="2036">
      <c r="AL2036" s="161">
        <f>+IF(ISERROR(PV(#REF!,#REF!,,#REF!)),0,(PV(#REF!,#REF!,,#REF!)))</f>
        <v/>
      </c>
      <c r="AM2036" s="161">
        <f>+IF(ISERROR(PV(#REF!,#REF!,,#REF!)),0,(PV(#REF!,#REF!,,#REF!)))</f>
        <v/>
      </c>
    </row>
    <row r="2037">
      <c r="AL2037" s="161">
        <f>+IF(ISERROR(PV(#REF!,#REF!,,#REF!)),0,(PV(#REF!,#REF!,,#REF!)))</f>
        <v/>
      </c>
      <c r="AM2037" s="161">
        <f>+IF(ISERROR(PV(#REF!,#REF!,,#REF!)),0,(PV(#REF!,#REF!,,#REF!)))</f>
        <v/>
      </c>
    </row>
    <row r="2038">
      <c r="AL2038" s="161">
        <f>+IF(ISERROR(PV(#REF!,#REF!,,#REF!)),0,(PV(#REF!,#REF!,,#REF!)))</f>
        <v/>
      </c>
      <c r="AM2038" s="161">
        <f>+IF(ISERROR(PV(#REF!,#REF!,,#REF!)),0,(PV(#REF!,#REF!,,#REF!)))</f>
        <v/>
      </c>
    </row>
    <row r="2039">
      <c r="AL2039" s="161">
        <f>+IF(ISERROR(PV(#REF!,#REF!,,#REF!)),0,(PV(#REF!,#REF!,,#REF!)))</f>
        <v/>
      </c>
      <c r="AM2039" s="161">
        <f>+IF(ISERROR(PV(#REF!,#REF!,,#REF!)),0,(PV(#REF!,#REF!,,#REF!)))</f>
        <v/>
      </c>
    </row>
    <row r="2040">
      <c r="AL2040" s="161">
        <f>+IF(ISERROR(PV(#REF!,#REF!,,#REF!)),0,(PV(#REF!,#REF!,,#REF!)))</f>
        <v/>
      </c>
      <c r="AM2040" s="161">
        <f>+IF(ISERROR(PV(#REF!,#REF!,,#REF!)),0,(PV(#REF!,#REF!,,#REF!)))</f>
        <v/>
      </c>
    </row>
    <row r="2041">
      <c r="AL2041" s="161">
        <f>+IF(ISERROR(PV(#REF!,#REF!,,#REF!)),0,(PV(#REF!,#REF!,,#REF!)))</f>
        <v/>
      </c>
      <c r="AM2041" s="161">
        <f>+IF(ISERROR(PV(#REF!,#REF!,,#REF!)),0,(PV(#REF!,#REF!,,#REF!)))</f>
        <v/>
      </c>
    </row>
    <row r="2042">
      <c r="AL2042" s="161">
        <f>+IF(ISERROR(PV(#REF!,#REF!,,#REF!)),0,(PV(#REF!,#REF!,,#REF!)))</f>
        <v/>
      </c>
      <c r="AM2042" s="161">
        <f>+IF(ISERROR(PV(#REF!,#REF!,,#REF!)),0,(PV(#REF!,#REF!,,#REF!)))</f>
        <v/>
      </c>
    </row>
    <row r="2043">
      <c r="AL2043" s="161">
        <f>+IF(ISERROR(PV(#REF!,#REF!,,#REF!)),0,(PV(#REF!,#REF!,,#REF!)))</f>
        <v/>
      </c>
      <c r="AM2043" s="161">
        <f>+IF(ISERROR(PV(#REF!,#REF!,,#REF!)),0,(PV(#REF!,#REF!,,#REF!)))</f>
        <v/>
      </c>
    </row>
    <row r="2044">
      <c r="AL2044" s="161">
        <f>+IF(ISERROR(PV(#REF!,#REF!,,#REF!)),0,(PV(#REF!,#REF!,,#REF!)))</f>
        <v/>
      </c>
      <c r="AM2044" s="161">
        <f>+IF(ISERROR(PV(#REF!,#REF!,,#REF!)),0,(PV(#REF!,#REF!,,#REF!)))</f>
        <v/>
      </c>
    </row>
    <row r="2045">
      <c r="AL2045" s="161">
        <f>+IF(ISERROR(PV(#REF!,#REF!,,#REF!)),0,(PV(#REF!,#REF!,,#REF!)))</f>
        <v/>
      </c>
      <c r="AM2045" s="161">
        <f>+IF(ISERROR(PV(#REF!,#REF!,,#REF!)),0,(PV(#REF!,#REF!,,#REF!)))</f>
        <v/>
      </c>
    </row>
    <row r="2046">
      <c r="AL2046" s="161">
        <f>+IF(ISERROR(PV(#REF!,#REF!,,#REF!)),0,(PV(#REF!,#REF!,,#REF!)))</f>
        <v/>
      </c>
      <c r="AM2046" s="161">
        <f>+IF(ISERROR(PV(#REF!,#REF!,,#REF!)),0,(PV(#REF!,#REF!,,#REF!)))</f>
        <v/>
      </c>
    </row>
    <row r="2047">
      <c r="AL2047" s="161">
        <f>+IF(ISERROR(PV(#REF!,#REF!,,#REF!)),0,(PV(#REF!,#REF!,,#REF!)))</f>
        <v/>
      </c>
      <c r="AM2047" s="161">
        <f>+IF(ISERROR(PV(#REF!,#REF!,,#REF!)),0,(PV(#REF!,#REF!,,#REF!)))</f>
        <v/>
      </c>
    </row>
    <row r="2048">
      <c r="AL2048" s="161">
        <f>+IF(ISERROR(PV(#REF!,#REF!,,#REF!)),0,(PV(#REF!,#REF!,,#REF!)))</f>
        <v/>
      </c>
      <c r="AM2048" s="161">
        <f>+IF(ISERROR(PV(#REF!,#REF!,,#REF!)),0,(PV(#REF!,#REF!,,#REF!)))</f>
        <v/>
      </c>
    </row>
    <row r="2049">
      <c r="AL2049" s="161">
        <f>+IF(ISERROR(PV(#REF!,#REF!,,#REF!)),0,(PV(#REF!,#REF!,,#REF!)))</f>
        <v/>
      </c>
      <c r="AM2049" s="161">
        <f>+IF(ISERROR(PV(#REF!,#REF!,,#REF!)),0,(PV(#REF!,#REF!,,#REF!)))</f>
        <v/>
      </c>
    </row>
    <row r="2050">
      <c r="AL2050" s="161">
        <f>+IF(ISERROR(PV(#REF!,#REF!,,#REF!)),0,(PV(#REF!,#REF!,,#REF!)))</f>
        <v/>
      </c>
      <c r="AM2050" s="161">
        <f>+IF(ISERROR(PV(#REF!,#REF!,,#REF!)),0,(PV(#REF!,#REF!,,#REF!)))</f>
        <v/>
      </c>
    </row>
    <row r="2051">
      <c r="AL2051" s="161">
        <f>+IF(ISERROR(PV(#REF!,#REF!,,#REF!)),0,(PV(#REF!,#REF!,,#REF!)))</f>
        <v/>
      </c>
      <c r="AM2051" s="161">
        <f>+IF(ISERROR(PV(#REF!,#REF!,,#REF!)),0,(PV(#REF!,#REF!,,#REF!)))</f>
        <v/>
      </c>
    </row>
    <row r="2052">
      <c r="AL2052" s="161">
        <f>+IF(ISERROR(PV(#REF!,#REF!,,#REF!)),0,(PV(#REF!,#REF!,,#REF!)))</f>
        <v/>
      </c>
      <c r="AM2052" s="161">
        <f>+IF(ISERROR(PV(#REF!,#REF!,,#REF!)),0,(PV(#REF!,#REF!,,#REF!)))</f>
        <v/>
      </c>
    </row>
    <row r="2053">
      <c r="AL2053" s="161">
        <f>+IF(ISERROR(PV(#REF!,#REF!,,#REF!)),0,(PV(#REF!,#REF!,,#REF!)))</f>
        <v/>
      </c>
      <c r="AM2053" s="161">
        <f>+IF(ISERROR(PV(#REF!,#REF!,,#REF!)),0,(PV(#REF!,#REF!,,#REF!)))</f>
        <v/>
      </c>
    </row>
    <row r="2054">
      <c r="AL2054" s="161">
        <f>+IF(ISERROR(PV(#REF!,#REF!,,#REF!)),0,(PV(#REF!,#REF!,,#REF!)))</f>
        <v/>
      </c>
      <c r="AM2054" s="161">
        <f>+IF(ISERROR(PV(#REF!,#REF!,,#REF!)),0,(PV(#REF!,#REF!,,#REF!)))</f>
        <v/>
      </c>
    </row>
    <row r="2055">
      <c r="AL2055" s="161">
        <f>+IF(ISERROR(PV(#REF!,#REF!,,#REF!)),0,(PV(#REF!,#REF!,,#REF!)))</f>
        <v/>
      </c>
      <c r="AM2055" s="161">
        <f>+IF(ISERROR(PV(#REF!,#REF!,,#REF!)),0,(PV(#REF!,#REF!,,#REF!)))</f>
        <v/>
      </c>
    </row>
    <row r="2056">
      <c r="AL2056" s="161">
        <f>+IF(ISERROR(PV(#REF!,#REF!,,#REF!)),0,(PV(#REF!,#REF!,,#REF!)))</f>
        <v/>
      </c>
      <c r="AM2056" s="161">
        <f>+IF(ISERROR(PV(#REF!,#REF!,,#REF!)),0,(PV(#REF!,#REF!,,#REF!)))</f>
        <v/>
      </c>
    </row>
    <row r="2057">
      <c r="AL2057" s="161">
        <f>+IF(ISERROR(PV(#REF!,#REF!,,#REF!)),0,(PV(#REF!,#REF!,,#REF!)))</f>
        <v/>
      </c>
      <c r="AM2057" s="161">
        <f>+IF(ISERROR(PV(#REF!,#REF!,,#REF!)),0,(PV(#REF!,#REF!,,#REF!)))</f>
        <v/>
      </c>
    </row>
    <row r="2058">
      <c r="AL2058" s="161">
        <f>+IF(ISERROR(PV(#REF!,#REF!,,#REF!)),0,(PV(#REF!,#REF!,,#REF!)))</f>
        <v/>
      </c>
      <c r="AM2058" s="161">
        <f>+IF(ISERROR(PV(#REF!,#REF!,,#REF!)),0,(PV(#REF!,#REF!,,#REF!)))</f>
        <v/>
      </c>
    </row>
    <row r="2059">
      <c r="AL2059" s="161">
        <f>+IF(ISERROR(PV(#REF!,#REF!,,#REF!)),0,(PV(#REF!,#REF!,,#REF!)))</f>
        <v/>
      </c>
      <c r="AM2059" s="161">
        <f>+IF(ISERROR(PV(#REF!,#REF!,,#REF!)),0,(PV(#REF!,#REF!,,#REF!)))</f>
        <v/>
      </c>
    </row>
    <row r="2060">
      <c r="AL2060" s="161">
        <f>+IF(ISERROR(PV(#REF!,#REF!,,#REF!)),0,(PV(#REF!,#REF!,,#REF!)))</f>
        <v/>
      </c>
      <c r="AM2060" s="161">
        <f>+IF(ISERROR(PV(#REF!,#REF!,,#REF!)),0,(PV(#REF!,#REF!,,#REF!)))</f>
        <v/>
      </c>
    </row>
    <row r="2061">
      <c r="AL2061" s="161">
        <f>+IF(ISERROR(PV(#REF!,#REF!,,#REF!)),0,(PV(#REF!,#REF!,,#REF!)))</f>
        <v/>
      </c>
      <c r="AM2061" s="161">
        <f>+IF(ISERROR(PV(#REF!,#REF!,,#REF!)),0,(PV(#REF!,#REF!,,#REF!)))</f>
        <v/>
      </c>
    </row>
    <row r="2062">
      <c r="AL2062" s="161">
        <f>+IF(ISERROR(PV(#REF!,#REF!,,#REF!)),0,(PV(#REF!,#REF!,,#REF!)))</f>
        <v/>
      </c>
      <c r="AM2062" s="161">
        <f>+IF(ISERROR(PV(#REF!,#REF!,,#REF!)),0,(PV(#REF!,#REF!,,#REF!)))</f>
        <v/>
      </c>
    </row>
    <row r="2063">
      <c r="AL2063" s="161">
        <f>+IF(ISERROR(PV(#REF!,#REF!,,#REF!)),0,(PV(#REF!,#REF!,,#REF!)))</f>
        <v/>
      </c>
      <c r="AM2063" s="161">
        <f>+IF(ISERROR(PV(#REF!,#REF!,,#REF!)),0,(PV(#REF!,#REF!,,#REF!)))</f>
        <v/>
      </c>
    </row>
    <row r="2064">
      <c r="AL2064" s="161">
        <f>+IF(ISERROR(PV(#REF!,#REF!,,#REF!)),0,(PV(#REF!,#REF!,,#REF!)))</f>
        <v/>
      </c>
      <c r="AM2064" s="161">
        <f>+IF(ISERROR(PV(#REF!,#REF!,,#REF!)),0,(PV(#REF!,#REF!,,#REF!)))</f>
        <v/>
      </c>
    </row>
    <row r="2065">
      <c r="AL2065" s="161">
        <f>+IF(ISERROR(PV(#REF!,#REF!,,#REF!)),0,(PV(#REF!,#REF!,,#REF!)))</f>
        <v/>
      </c>
      <c r="AM2065" s="161">
        <f>+IF(ISERROR(PV(#REF!,#REF!,,#REF!)),0,(PV(#REF!,#REF!,,#REF!)))</f>
        <v/>
      </c>
    </row>
    <row r="2066">
      <c r="AL2066" s="161">
        <f>+IF(ISERROR(PV(#REF!,#REF!,,#REF!)),0,(PV(#REF!,#REF!,,#REF!)))</f>
        <v/>
      </c>
      <c r="AM2066" s="161">
        <f>+IF(ISERROR(PV(#REF!,#REF!,,#REF!)),0,(PV(#REF!,#REF!,,#REF!)))</f>
        <v/>
      </c>
    </row>
    <row r="2067">
      <c r="AL2067" s="161">
        <f>+IF(ISERROR(PV(#REF!,#REF!,,#REF!)),0,(PV(#REF!,#REF!,,#REF!)))</f>
        <v/>
      </c>
      <c r="AM2067" s="161">
        <f>+IF(ISERROR(PV(#REF!,#REF!,,#REF!)),0,(PV(#REF!,#REF!,,#REF!)))</f>
        <v/>
      </c>
    </row>
    <row r="2068">
      <c r="AL2068" s="161">
        <f>+IF(ISERROR(PV(#REF!,#REF!,,#REF!)),0,(PV(#REF!,#REF!,,#REF!)))</f>
        <v/>
      </c>
      <c r="AM2068" s="161">
        <f>+IF(ISERROR(PV(#REF!,#REF!,,#REF!)),0,(PV(#REF!,#REF!,,#REF!)))</f>
        <v/>
      </c>
    </row>
    <row r="2069">
      <c r="AL2069" s="161">
        <f>+IF(ISERROR(PV(#REF!,#REF!,,#REF!)),0,(PV(#REF!,#REF!,,#REF!)))</f>
        <v/>
      </c>
      <c r="AM2069" s="161">
        <f>+IF(ISERROR(PV(#REF!,#REF!,,#REF!)),0,(PV(#REF!,#REF!,,#REF!)))</f>
        <v/>
      </c>
    </row>
    <row r="2070">
      <c r="AL2070" s="161">
        <f>+IF(ISERROR(PV(#REF!,#REF!,,#REF!)),0,(PV(#REF!,#REF!,,#REF!)))</f>
        <v/>
      </c>
      <c r="AM2070" s="161">
        <f>+IF(ISERROR(PV(#REF!,#REF!,,#REF!)),0,(PV(#REF!,#REF!,,#REF!)))</f>
        <v/>
      </c>
    </row>
    <row r="2071">
      <c r="AL2071" s="161">
        <f>+IF(ISERROR(PV(#REF!,#REF!,,#REF!)),0,(PV(#REF!,#REF!,,#REF!)))</f>
        <v/>
      </c>
      <c r="AM2071" s="161">
        <f>+IF(ISERROR(PV(#REF!,#REF!,,#REF!)),0,(PV(#REF!,#REF!,,#REF!)))</f>
        <v/>
      </c>
    </row>
    <row r="2072">
      <c r="AL2072" s="161">
        <f>+IF(ISERROR(PV(#REF!,#REF!,,#REF!)),0,(PV(#REF!,#REF!,,#REF!)))</f>
        <v/>
      </c>
      <c r="AM2072" s="161">
        <f>+IF(ISERROR(PV(#REF!,#REF!,,#REF!)),0,(PV(#REF!,#REF!,,#REF!)))</f>
        <v/>
      </c>
    </row>
    <row r="2073">
      <c r="AL2073" s="161">
        <f>+IF(ISERROR(PV(#REF!,#REF!,,#REF!)),0,(PV(#REF!,#REF!,,#REF!)))</f>
        <v/>
      </c>
      <c r="AM2073" s="161">
        <f>+IF(ISERROR(PV(#REF!,#REF!,,#REF!)),0,(PV(#REF!,#REF!,,#REF!)))</f>
        <v/>
      </c>
    </row>
    <row r="2074">
      <c r="AL2074" s="161">
        <f>+IF(ISERROR(PV(#REF!,#REF!,,#REF!)),0,(PV(#REF!,#REF!,,#REF!)))</f>
        <v/>
      </c>
      <c r="AM2074" s="161">
        <f>+IF(ISERROR(PV(#REF!,#REF!,,#REF!)),0,(PV(#REF!,#REF!,,#REF!)))</f>
        <v/>
      </c>
    </row>
    <row r="2075">
      <c r="AL2075" s="161">
        <f>+IF(ISERROR(PV(#REF!,#REF!,,#REF!)),0,(PV(#REF!,#REF!,,#REF!)))</f>
        <v/>
      </c>
      <c r="AM2075" s="161">
        <f>+IF(ISERROR(PV(#REF!,#REF!,,#REF!)),0,(PV(#REF!,#REF!,,#REF!)))</f>
        <v/>
      </c>
    </row>
    <row r="2076">
      <c r="AL2076" s="161">
        <f>+IF(ISERROR(PV(#REF!,#REF!,,#REF!)),0,(PV(#REF!,#REF!,,#REF!)))</f>
        <v/>
      </c>
      <c r="AM2076" s="161">
        <f>+IF(ISERROR(PV(#REF!,#REF!,,#REF!)),0,(PV(#REF!,#REF!,,#REF!)))</f>
        <v/>
      </c>
    </row>
    <row r="2077">
      <c r="AL2077" s="161">
        <f>+IF(ISERROR(PV(#REF!,#REF!,,#REF!)),0,(PV(#REF!,#REF!,,#REF!)))</f>
        <v/>
      </c>
      <c r="AM2077" s="161">
        <f>+IF(ISERROR(PV(#REF!,#REF!,,#REF!)),0,(PV(#REF!,#REF!,,#REF!)))</f>
        <v/>
      </c>
    </row>
    <row r="2078">
      <c r="AL2078" s="161">
        <f>+IF(ISERROR(PV(#REF!,#REF!,,#REF!)),0,(PV(#REF!,#REF!,,#REF!)))</f>
        <v/>
      </c>
      <c r="AM2078" s="161">
        <f>+IF(ISERROR(PV(#REF!,#REF!,,#REF!)),0,(PV(#REF!,#REF!,,#REF!)))</f>
        <v/>
      </c>
    </row>
    <row r="2079">
      <c r="AL2079" s="161">
        <f>+IF(ISERROR(PV(#REF!,#REF!,,#REF!)),0,(PV(#REF!,#REF!,,#REF!)))</f>
        <v/>
      </c>
      <c r="AM2079" s="161">
        <f>+IF(ISERROR(PV(#REF!,#REF!,,#REF!)),0,(PV(#REF!,#REF!,,#REF!)))</f>
        <v/>
      </c>
    </row>
    <row r="2080">
      <c r="AL2080" s="161">
        <f>+IF(ISERROR(PV(#REF!,#REF!,,#REF!)),0,(PV(#REF!,#REF!,,#REF!)))</f>
        <v/>
      </c>
      <c r="AM2080" s="161">
        <f>+IF(ISERROR(PV(#REF!,#REF!,,#REF!)),0,(PV(#REF!,#REF!,,#REF!)))</f>
        <v/>
      </c>
    </row>
    <row r="2081">
      <c r="AL2081" s="161">
        <f>+IF(ISERROR(PV(#REF!,#REF!,,#REF!)),0,(PV(#REF!,#REF!,,#REF!)))</f>
        <v/>
      </c>
      <c r="AM2081" s="161">
        <f>+IF(ISERROR(PV(#REF!,#REF!,,#REF!)),0,(PV(#REF!,#REF!,,#REF!)))</f>
        <v/>
      </c>
    </row>
    <row r="2082">
      <c r="AL2082" s="161">
        <f>+IF(ISERROR(PV(#REF!,#REF!,,#REF!)),0,(PV(#REF!,#REF!,,#REF!)))</f>
        <v/>
      </c>
      <c r="AM2082" s="161">
        <f>+IF(ISERROR(PV(#REF!,#REF!,,#REF!)),0,(PV(#REF!,#REF!,,#REF!)))</f>
        <v/>
      </c>
    </row>
    <row r="2083">
      <c r="AL2083" s="161">
        <f>+IF(ISERROR(PV(#REF!,#REF!,,#REF!)),0,(PV(#REF!,#REF!,,#REF!)))</f>
        <v/>
      </c>
      <c r="AM2083" s="161">
        <f>+IF(ISERROR(PV(#REF!,#REF!,,#REF!)),0,(PV(#REF!,#REF!,,#REF!)))</f>
        <v/>
      </c>
    </row>
    <row r="2084">
      <c r="AL2084" s="161">
        <f>+IF(ISERROR(PV(#REF!,#REF!,,#REF!)),0,(PV(#REF!,#REF!,,#REF!)))</f>
        <v/>
      </c>
      <c r="AM2084" s="161">
        <f>+IF(ISERROR(PV(#REF!,#REF!,,#REF!)),0,(PV(#REF!,#REF!,,#REF!)))</f>
        <v/>
      </c>
    </row>
    <row r="2085">
      <c r="AL2085" s="161">
        <f>+IF(ISERROR(PV(#REF!,#REF!,,#REF!)),0,(PV(#REF!,#REF!,,#REF!)))</f>
        <v/>
      </c>
      <c r="AM2085" s="161">
        <f>+IF(ISERROR(PV(#REF!,#REF!,,#REF!)),0,(PV(#REF!,#REF!,,#REF!)))</f>
        <v/>
      </c>
    </row>
    <row r="2086">
      <c r="AL2086" s="161">
        <f>+IF(ISERROR(PV(#REF!,#REF!,,#REF!)),0,(PV(#REF!,#REF!,,#REF!)))</f>
        <v/>
      </c>
      <c r="AM2086" s="161">
        <f>+IF(ISERROR(PV(#REF!,#REF!,,#REF!)),0,(PV(#REF!,#REF!,,#REF!)))</f>
        <v/>
      </c>
    </row>
    <row r="2087">
      <c r="AL2087" s="161">
        <f>+IF(ISERROR(PV(#REF!,#REF!,,#REF!)),0,(PV(#REF!,#REF!,,#REF!)))</f>
        <v/>
      </c>
      <c r="AM2087" s="161">
        <f>+IF(ISERROR(PV(#REF!,#REF!,,#REF!)),0,(PV(#REF!,#REF!,,#REF!)))</f>
        <v/>
      </c>
    </row>
    <row r="2088">
      <c r="AL2088" s="161">
        <f>+IF(ISERROR(PV(#REF!,#REF!,,#REF!)),0,(PV(#REF!,#REF!,,#REF!)))</f>
        <v/>
      </c>
      <c r="AM2088" s="161">
        <f>+IF(ISERROR(PV(#REF!,#REF!,,#REF!)),0,(PV(#REF!,#REF!,,#REF!)))</f>
        <v/>
      </c>
    </row>
    <row r="2089">
      <c r="AL2089" s="161">
        <f>+IF(ISERROR(PV(#REF!,#REF!,,#REF!)),0,(PV(#REF!,#REF!,,#REF!)))</f>
        <v/>
      </c>
      <c r="AM2089" s="161">
        <f>+IF(ISERROR(PV(#REF!,#REF!,,#REF!)),0,(PV(#REF!,#REF!,,#REF!)))</f>
        <v/>
      </c>
    </row>
    <row r="2090">
      <c r="AL2090" s="161">
        <f>+IF(ISERROR(PV(#REF!,#REF!,,#REF!)),0,(PV(#REF!,#REF!,,#REF!)))</f>
        <v/>
      </c>
      <c r="AM2090" s="161">
        <f>+IF(ISERROR(PV(#REF!,#REF!,,#REF!)),0,(PV(#REF!,#REF!,,#REF!)))</f>
        <v/>
      </c>
    </row>
    <row r="2091">
      <c r="AL2091" s="161">
        <f>+IF(ISERROR(PV(#REF!,#REF!,,#REF!)),0,(PV(#REF!,#REF!,,#REF!)))</f>
        <v/>
      </c>
      <c r="AM2091" s="161">
        <f>+IF(ISERROR(PV(#REF!,#REF!,,#REF!)),0,(PV(#REF!,#REF!,,#REF!)))</f>
        <v/>
      </c>
    </row>
    <row r="2092">
      <c r="AL2092" s="161">
        <f>+IF(ISERROR(PV(#REF!,#REF!,,#REF!)),0,(PV(#REF!,#REF!,,#REF!)))</f>
        <v/>
      </c>
      <c r="AM2092" s="161">
        <f>+IF(ISERROR(PV(#REF!,#REF!,,#REF!)),0,(PV(#REF!,#REF!,,#REF!)))</f>
        <v/>
      </c>
    </row>
    <row r="2093">
      <c r="AL2093" s="161">
        <f>+IF(ISERROR(PV(#REF!,#REF!,,#REF!)),0,(PV(#REF!,#REF!,,#REF!)))</f>
        <v/>
      </c>
      <c r="AM2093" s="161">
        <f>+IF(ISERROR(PV(#REF!,#REF!,,#REF!)),0,(PV(#REF!,#REF!,,#REF!)))</f>
        <v/>
      </c>
    </row>
    <row r="2094">
      <c r="AL2094" s="161">
        <f>+IF(ISERROR(PV(#REF!,#REF!,,#REF!)),0,(PV(#REF!,#REF!,,#REF!)))</f>
        <v/>
      </c>
      <c r="AM2094" s="161">
        <f>+IF(ISERROR(PV(#REF!,#REF!,,#REF!)),0,(PV(#REF!,#REF!,,#REF!)))</f>
        <v/>
      </c>
    </row>
    <row r="2095">
      <c r="AL2095" s="161">
        <f>+IF(ISERROR(PV(#REF!,#REF!,,#REF!)),0,(PV(#REF!,#REF!,,#REF!)))</f>
        <v/>
      </c>
      <c r="AM2095" s="161">
        <f>+IF(ISERROR(PV(#REF!,#REF!,,#REF!)),0,(PV(#REF!,#REF!,,#REF!)))</f>
        <v/>
      </c>
    </row>
    <row r="2096">
      <c r="AL2096" s="161">
        <f>+IF(ISERROR(PV(#REF!,#REF!,,#REF!)),0,(PV(#REF!,#REF!,,#REF!)))</f>
        <v/>
      </c>
      <c r="AM2096" s="161">
        <f>+IF(ISERROR(PV(#REF!,#REF!,,#REF!)),0,(PV(#REF!,#REF!,,#REF!)))</f>
        <v/>
      </c>
    </row>
    <row r="2097">
      <c r="AL2097" s="161">
        <f>+IF(ISERROR(PV(#REF!,#REF!,,#REF!)),0,(PV(#REF!,#REF!,,#REF!)))</f>
        <v/>
      </c>
      <c r="AM2097" s="161">
        <f>+IF(ISERROR(PV(#REF!,#REF!,,#REF!)),0,(PV(#REF!,#REF!,,#REF!)))</f>
        <v/>
      </c>
    </row>
    <row r="2098">
      <c r="AL2098" s="161">
        <f>+IF(ISERROR(PV(#REF!,#REF!,,#REF!)),0,(PV(#REF!,#REF!,,#REF!)))</f>
        <v/>
      </c>
      <c r="AM2098" s="161">
        <f>+IF(ISERROR(PV(#REF!,#REF!,,#REF!)),0,(PV(#REF!,#REF!,,#REF!)))</f>
        <v/>
      </c>
    </row>
    <row r="2099">
      <c r="AL2099" s="161">
        <f>+IF(ISERROR(PV(#REF!,#REF!,,#REF!)),0,(PV(#REF!,#REF!,,#REF!)))</f>
        <v/>
      </c>
      <c r="AM2099" s="161">
        <f>+IF(ISERROR(PV(#REF!,#REF!,,#REF!)),0,(PV(#REF!,#REF!,,#REF!)))</f>
        <v/>
      </c>
    </row>
    <row r="2100">
      <c r="AL2100" s="161">
        <f>+IF(ISERROR(PV(#REF!,#REF!,,#REF!)),0,(PV(#REF!,#REF!,,#REF!)))</f>
        <v/>
      </c>
      <c r="AM2100" s="161">
        <f>+IF(ISERROR(PV(#REF!,#REF!,,#REF!)),0,(PV(#REF!,#REF!,,#REF!)))</f>
        <v/>
      </c>
    </row>
    <row r="2101">
      <c r="AL2101" s="161">
        <f>+IF(ISERROR(PV(#REF!,#REF!,,#REF!)),0,(PV(#REF!,#REF!,,#REF!)))</f>
        <v/>
      </c>
      <c r="AM2101" s="161">
        <f>+IF(ISERROR(PV(#REF!,#REF!,,#REF!)),0,(PV(#REF!,#REF!,,#REF!)))</f>
        <v/>
      </c>
    </row>
    <row r="2102">
      <c r="AL2102" s="161">
        <f>+IF(ISERROR(PV(#REF!,#REF!,,#REF!)),0,(PV(#REF!,#REF!,,#REF!)))</f>
        <v/>
      </c>
      <c r="AM2102" s="161">
        <f>+IF(ISERROR(PV(#REF!,#REF!,,#REF!)),0,(PV(#REF!,#REF!,,#REF!)))</f>
        <v/>
      </c>
    </row>
    <row r="2103">
      <c r="AL2103" s="161">
        <f>+IF(ISERROR(PV(#REF!,#REF!,,#REF!)),0,(PV(#REF!,#REF!,,#REF!)))</f>
        <v/>
      </c>
      <c r="AM2103" s="161">
        <f>+IF(ISERROR(PV(#REF!,#REF!,,#REF!)),0,(PV(#REF!,#REF!,,#REF!)))</f>
        <v/>
      </c>
    </row>
    <row r="2104">
      <c r="AL2104" s="161">
        <f>+IF(ISERROR(PV(#REF!,#REF!,,#REF!)),0,(PV(#REF!,#REF!,,#REF!)))</f>
        <v/>
      </c>
      <c r="AM2104" s="161">
        <f>+IF(ISERROR(PV(#REF!,#REF!,,#REF!)),0,(PV(#REF!,#REF!,,#REF!)))</f>
        <v/>
      </c>
    </row>
    <row r="2105">
      <c r="AL2105" s="161">
        <f>+IF(ISERROR(PV(#REF!,#REF!,,#REF!)),0,(PV(#REF!,#REF!,,#REF!)))</f>
        <v/>
      </c>
      <c r="AM2105" s="161">
        <f>+IF(ISERROR(PV(#REF!,#REF!,,#REF!)),0,(PV(#REF!,#REF!,,#REF!)))</f>
        <v/>
      </c>
    </row>
    <row r="2106">
      <c r="AL2106" s="161">
        <f>+IF(ISERROR(PV(#REF!,#REF!,,#REF!)),0,(PV(#REF!,#REF!,,#REF!)))</f>
        <v/>
      </c>
      <c r="AM2106" s="161">
        <f>+IF(ISERROR(PV(#REF!,#REF!,,#REF!)),0,(PV(#REF!,#REF!,,#REF!)))</f>
        <v/>
      </c>
    </row>
    <row r="2107">
      <c r="AL2107" s="161">
        <f>+IF(ISERROR(PV(#REF!,#REF!,,#REF!)),0,(PV(#REF!,#REF!,,#REF!)))</f>
        <v/>
      </c>
      <c r="AM2107" s="161">
        <f>+IF(ISERROR(PV(#REF!,#REF!,,#REF!)),0,(PV(#REF!,#REF!,,#REF!)))</f>
        <v/>
      </c>
    </row>
    <row r="2108">
      <c r="AL2108" s="161">
        <f>+IF(ISERROR(PV(#REF!,#REF!,,#REF!)),0,(PV(#REF!,#REF!,,#REF!)))</f>
        <v/>
      </c>
      <c r="AM2108" s="161">
        <f>+IF(ISERROR(PV(#REF!,#REF!,,#REF!)),0,(PV(#REF!,#REF!,,#REF!)))</f>
        <v/>
      </c>
    </row>
    <row r="2109">
      <c r="AL2109" s="161">
        <f>+IF(ISERROR(PV(#REF!,#REF!,,#REF!)),0,(PV(#REF!,#REF!,,#REF!)))</f>
        <v/>
      </c>
      <c r="AM2109" s="161">
        <f>+IF(ISERROR(PV(#REF!,#REF!,,#REF!)),0,(PV(#REF!,#REF!,,#REF!)))</f>
        <v/>
      </c>
    </row>
    <row r="2110">
      <c r="AL2110" s="161">
        <f>+IF(ISERROR(PV(#REF!,#REF!,,#REF!)),0,(PV(#REF!,#REF!,,#REF!)))</f>
        <v/>
      </c>
      <c r="AM2110" s="161">
        <f>+IF(ISERROR(PV(#REF!,#REF!,,#REF!)),0,(PV(#REF!,#REF!,,#REF!)))</f>
        <v/>
      </c>
    </row>
    <row r="2111">
      <c r="AL2111" s="161">
        <f>+IF(ISERROR(PV(#REF!,#REF!,,#REF!)),0,(PV(#REF!,#REF!,,#REF!)))</f>
        <v/>
      </c>
      <c r="AM2111" s="161">
        <f>+IF(ISERROR(PV(#REF!,#REF!,,#REF!)),0,(PV(#REF!,#REF!,,#REF!)))</f>
        <v/>
      </c>
    </row>
    <row r="2112">
      <c r="AL2112" s="161">
        <f>+IF(ISERROR(PV(#REF!,#REF!,,#REF!)),0,(PV(#REF!,#REF!,,#REF!)))</f>
        <v/>
      </c>
      <c r="AM2112" s="161">
        <f>+IF(ISERROR(PV(#REF!,#REF!,,#REF!)),0,(PV(#REF!,#REF!,,#REF!)))</f>
        <v/>
      </c>
    </row>
    <row r="2113">
      <c r="AL2113" s="161">
        <f>+IF(ISERROR(PV(#REF!,#REF!,,#REF!)),0,(PV(#REF!,#REF!,,#REF!)))</f>
        <v/>
      </c>
      <c r="AM2113" s="161">
        <f>+IF(ISERROR(PV(#REF!,#REF!,,#REF!)),0,(PV(#REF!,#REF!,,#REF!)))</f>
        <v/>
      </c>
    </row>
    <row r="2114">
      <c r="AL2114" s="161">
        <f>+IF(ISERROR(PV(#REF!,#REF!,,#REF!)),0,(PV(#REF!,#REF!,,#REF!)))</f>
        <v/>
      </c>
      <c r="AM2114" s="161">
        <f>+IF(ISERROR(PV(#REF!,#REF!,,#REF!)),0,(PV(#REF!,#REF!,,#REF!)))</f>
        <v/>
      </c>
    </row>
    <row r="2115">
      <c r="AL2115" s="161">
        <f>+IF(ISERROR(PV(#REF!,#REF!,,#REF!)),0,(PV(#REF!,#REF!,,#REF!)))</f>
        <v/>
      </c>
      <c r="AM2115" s="161">
        <f>+IF(ISERROR(PV(#REF!,#REF!,,#REF!)),0,(PV(#REF!,#REF!,,#REF!)))</f>
        <v/>
      </c>
    </row>
    <row r="2116">
      <c r="AL2116" s="161">
        <f>+IF(ISERROR(PV(#REF!,#REF!,,#REF!)),0,(PV(#REF!,#REF!,,#REF!)))</f>
        <v/>
      </c>
      <c r="AM2116" s="161">
        <f>+IF(ISERROR(PV(#REF!,#REF!,,#REF!)),0,(PV(#REF!,#REF!,,#REF!)))</f>
        <v/>
      </c>
    </row>
    <row r="2117">
      <c r="AL2117" s="161">
        <f>+IF(ISERROR(PV(#REF!,#REF!,,#REF!)),0,(PV(#REF!,#REF!,,#REF!)))</f>
        <v/>
      </c>
      <c r="AM2117" s="161">
        <f>+IF(ISERROR(PV(#REF!,#REF!,,#REF!)),0,(PV(#REF!,#REF!,,#REF!)))</f>
        <v/>
      </c>
    </row>
    <row r="2118">
      <c r="AL2118" s="161">
        <f>+IF(ISERROR(PV(#REF!,#REF!,,#REF!)),0,(PV(#REF!,#REF!,,#REF!)))</f>
        <v/>
      </c>
      <c r="AM2118" s="161">
        <f>+IF(ISERROR(PV(#REF!,#REF!,,#REF!)),0,(PV(#REF!,#REF!,,#REF!)))</f>
        <v/>
      </c>
    </row>
    <row r="2119">
      <c r="AL2119" s="161">
        <f>+IF(ISERROR(PV(#REF!,#REF!,,#REF!)),0,(PV(#REF!,#REF!,,#REF!)))</f>
        <v/>
      </c>
      <c r="AM2119" s="161">
        <f>+IF(ISERROR(PV(#REF!,#REF!,,#REF!)),0,(PV(#REF!,#REF!,,#REF!)))</f>
        <v/>
      </c>
    </row>
    <row r="2120">
      <c r="AL2120" s="161">
        <f>+IF(ISERROR(PV(#REF!,#REF!,,#REF!)),0,(PV(#REF!,#REF!,,#REF!)))</f>
        <v/>
      </c>
      <c r="AM2120" s="161">
        <f>+IF(ISERROR(PV(#REF!,#REF!,,#REF!)),0,(PV(#REF!,#REF!,,#REF!)))</f>
        <v/>
      </c>
    </row>
    <row r="2121">
      <c r="AL2121" s="161">
        <f>+IF(ISERROR(PV(#REF!,#REF!,,#REF!)),0,(PV(#REF!,#REF!,,#REF!)))</f>
        <v/>
      </c>
      <c r="AM2121" s="161">
        <f>+IF(ISERROR(PV(#REF!,#REF!,,#REF!)),0,(PV(#REF!,#REF!,,#REF!)))</f>
        <v/>
      </c>
    </row>
    <row r="2122">
      <c r="AL2122" s="161">
        <f>+IF(ISERROR(PV(#REF!,#REF!,,#REF!)),0,(PV(#REF!,#REF!,,#REF!)))</f>
        <v/>
      </c>
      <c r="AM2122" s="161">
        <f>+IF(ISERROR(PV(#REF!,#REF!,,#REF!)),0,(PV(#REF!,#REF!,,#REF!)))</f>
        <v/>
      </c>
    </row>
    <row r="2123">
      <c r="AL2123" s="161">
        <f>+IF(ISERROR(PV(#REF!,#REF!,,#REF!)),0,(PV(#REF!,#REF!,,#REF!)))</f>
        <v/>
      </c>
      <c r="AM2123" s="161">
        <f>+IF(ISERROR(PV(#REF!,#REF!,,#REF!)),0,(PV(#REF!,#REF!,,#REF!)))</f>
        <v/>
      </c>
    </row>
    <row r="2124">
      <c r="AL2124" s="161">
        <f>+IF(ISERROR(PV(#REF!,#REF!,,#REF!)),0,(PV(#REF!,#REF!,,#REF!)))</f>
        <v/>
      </c>
      <c r="AM2124" s="161">
        <f>+IF(ISERROR(PV(#REF!,#REF!,,#REF!)),0,(PV(#REF!,#REF!,,#REF!)))</f>
        <v/>
      </c>
    </row>
    <row r="2125">
      <c r="AL2125" s="161">
        <f>+IF(ISERROR(PV(#REF!,#REF!,,#REF!)),0,(PV(#REF!,#REF!,,#REF!)))</f>
        <v/>
      </c>
      <c r="AM2125" s="161">
        <f>+IF(ISERROR(PV(#REF!,#REF!,,#REF!)),0,(PV(#REF!,#REF!,,#REF!)))</f>
        <v/>
      </c>
    </row>
    <row r="2126">
      <c r="AL2126" s="161">
        <f>+IF(ISERROR(PV(#REF!,#REF!,,#REF!)),0,(PV(#REF!,#REF!,,#REF!)))</f>
        <v/>
      </c>
      <c r="AM2126" s="161">
        <f>+IF(ISERROR(PV(#REF!,#REF!,,#REF!)),0,(PV(#REF!,#REF!,,#REF!)))</f>
        <v/>
      </c>
    </row>
    <row r="2127">
      <c r="AL2127" s="161">
        <f>+IF(ISERROR(PV(#REF!,#REF!,,#REF!)),0,(PV(#REF!,#REF!,,#REF!)))</f>
        <v/>
      </c>
      <c r="AM2127" s="161">
        <f>+IF(ISERROR(PV(#REF!,#REF!,,#REF!)),0,(PV(#REF!,#REF!,,#REF!)))</f>
        <v/>
      </c>
    </row>
    <row r="2128">
      <c r="AL2128" s="161">
        <f>+IF(ISERROR(PV(#REF!,#REF!,,#REF!)),0,(PV(#REF!,#REF!,,#REF!)))</f>
        <v/>
      </c>
      <c r="AM2128" s="161">
        <f>+IF(ISERROR(PV(#REF!,#REF!,,#REF!)),0,(PV(#REF!,#REF!,,#REF!)))</f>
        <v/>
      </c>
    </row>
    <row r="2129">
      <c r="AL2129" s="161">
        <f>+IF(ISERROR(PV(#REF!,#REF!,,#REF!)),0,(PV(#REF!,#REF!,,#REF!)))</f>
        <v/>
      </c>
      <c r="AM2129" s="161">
        <f>+IF(ISERROR(PV(#REF!,#REF!,,#REF!)),0,(PV(#REF!,#REF!,,#REF!)))</f>
        <v/>
      </c>
    </row>
    <row r="2130">
      <c r="AL2130" s="161">
        <f>+IF(ISERROR(PV(#REF!,#REF!,,#REF!)),0,(PV(#REF!,#REF!,,#REF!)))</f>
        <v/>
      </c>
      <c r="AM2130" s="161">
        <f>+IF(ISERROR(PV(#REF!,#REF!,,#REF!)),0,(PV(#REF!,#REF!,,#REF!)))</f>
        <v/>
      </c>
    </row>
    <row r="2131">
      <c r="AL2131" s="161">
        <f>+IF(ISERROR(PV(#REF!,#REF!,,#REF!)),0,(PV(#REF!,#REF!,,#REF!)))</f>
        <v/>
      </c>
      <c r="AM2131" s="161">
        <f>+IF(ISERROR(PV(#REF!,#REF!,,#REF!)),0,(PV(#REF!,#REF!,,#REF!)))</f>
        <v/>
      </c>
    </row>
    <row r="2132">
      <c r="AL2132" s="161">
        <f>+IF(ISERROR(PV(#REF!,#REF!,,#REF!)),0,(PV(#REF!,#REF!,,#REF!)))</f>
        <v/>
      </c>
      <c r="AM2132" s="161">
        <f>+IF(ISERROR(PV(#REF!,#REF!,,#REF!)),0,(PV(#REF!,#REF!,,#REF!)))</f>
        <v/>
      </c>
    </row>
    <row r="2133">
      <c r="AL2133" s="161">
        <f>+IF(ISERROR(PV(#REF!,#REF!,,#REF!)),0,(PV(#REF!,#REF!,,#REF!)))</f>
        <v/>
      </c>
      <c r="AM2133" s="161">
        <f>+IF(ISERROR(PV(#REF!,#REF!,,#REF!)),0,(PV(#REF!,#REF!,,#REF!)))</f>
        <v/>
      </c>
    </row>
    <row r="2134">
      <c r="AL2134" s="161">
        <f>+IF(ISERROR(PV(#REF!,#REF!,,#REF!)),0,(PV(#REF!,#REF!,,#REF!)))</f>
        <v/>
      </c>
      <c r="AM2134" s="161">
        <f>+IF(ISERROR(PV(#REF!,#REF!,,#REF!)),0,(PV(#REF!,#REF!,,#REF!)))</f>
        <v/>
      </c>
    </row>
    <row r="2135">
      <c r="AL2135" s="161">
        <f>+IF(ISERROR(PV(#REF!,#REF!,,#REF!)),0,(PV(#REF!,#REF!,,#REF!)))</f>
        <v/>
      </c>
      <c r="AM2135" s="161">
        <f>+IF(ISERROR(PV(#REF!,#REF!,,#REF!)),0,(PV(#REF!,#REF!,,#REF!)))</f>
        <v/>
      </c>
    </row>
    <row r="2136">
      <c r="AL2136" s="161">
        <f>+IF(ISERROR(PV(#REF!,#REF!,,#REF!)),0,(PV(#REF!,#REF!,,#REF!)))</f>
        <v/>
      </c>
      <c r="AM2136" s="161">
        <f>+IF(ISERROR(PV(#REF!,#REF!,,#REF!)),0,(PV(#REF!,#REF!,,#REF!)))</f>
        <v/>
      </c>
    </row>
    <row r="2137">
      <c r="AL2137" s="161">
        <f>+IF(ISERROR(PV(#REF!,#REF!,,#REF!)),0,(PV(#REF!,#REF!,,#REF!)))</f>
        <v/>
      </c>
      <c r="AM2137" s="161">
        <f>+IF(ISERROR(PV(#REF!,#REF!,,#REF!)),0,(PV(#REF!,#REF!,,#REF!)))</f>
        <v/>
      </c>
    </row>
    <row r="2138">
      <c r="AL2138" s="161">
        <f>+IF(ISERROR(PV(#REF!,#REF!,,#REF!)),0,(PV(#REF!,#REF!,,#REF!)))</f>
        <v/>
      </c>
      <c r="AM2138" s="161">
        <f>+IF(ISERROR(PV(#REF!,#REF!,,#REF!)),0,(PV(#REF!,#REF!,,#REF!)))</f>
        <v/>
      </c>
    </row>
    <row r="2139">
      <c r="AL2139" s="161">
        <f>+IF(ISERROR(PV(#REF!,#REF!,,#REF!)),0,(PV(#REF!,#REF!,,#REF!)))</f>
        <v/>
      </c>
      <c r="AM2139" s="161">
        <f>+IF(ISERROR(PV(#REF!,#REF!,,#REF!)),0,(PV(#REF!,#REF!,,#REF!)))</f>
        <v/>
      </c>
    </row>
    <row r="2140">
      <c r="AL2140" s="161">
        <f>+IF(ISERROR(PV(#REF!,#REF!,,#REF!)),0,(PV(#REF!,#REF!,,#REF!)))</f>
        <v/>
      </c>
      <c r="AM2140" s="161">
        <f>+IF(ISERROR(PV(#REF!,#REF!,,#REF!)),0,(PV(#REF!,#REF!,,#REF!)))</f>
        <v/>
      </c>
    </row>
    <row r="2141">
      <c r="AL2141" s="161">
        <f>+IF(ISERROR(PV(#REF!,#REF!,,#REF!)),0,(PV(#REF!,#REF!,,#REF!)))</f>
        <v/>
      </c>
      <c r="AM2141" s="161">
        <f>+IF(ISERROR(PV(#REF!,#REF!,,#REF!)),0,(PV(#REF!,#REF!,,#REF!)))</f>
        <v/>
      </c>
    </row>
    <row r="2142">
      <c r="AL2142" s="161">
        <f>+IF(ISERROR(PV(#REF!,#REF!,,#REF!)),0,(PV(#REF!,#REF!,,#REF!)))</f>
        <v/>
      </c>
      <c r="AM2142" s="161">
        <f>+IF(ISERROR(PV(#REF!,#REF!,,#REF!)),0,(PV(#REF!,#REF!,,#REF!)))</f>
        <v/>
      </c>
    </row>
    <row r="2143">
      <c r="AL2143" s="161">
        <f>+IF(ISERROR(PV(#REF!,#REF!,,#REF!)),0,(PV(#REF!,#REF!,,#REF!)))</f>
        <v/>
      </c>
      <c r="AM2143" s="161">
        <f>+IF(ISERROR(PV(#REF!,#REF!,,#REF!)),0,(PV(#REF!,#REF!,,#REF!)))</f>
        <v/>
      </c>
    </row>
    <row r="2144">
      <c r="AL2144" s="161">
        <f>+IF(ISERROR(PV(#REF!,#REF!,,#REF!)),0,(PV(#REF!,#REF!,,#REF!)))</f>
        <v/>
      </c>
      <c r="AM2144" s="161">
        <f>+IF(ISERROR(PV(#REF!,#REF!,,#REF!)),0,(PV(#REF!,#REF!,,#REF!)))</f>
        <v/>
      </c>
    </row>
    <row r="2145">
      <c r="AL2145" s="161">
        <f>+IF(ISERROR(PV(#REF!,#REF!,,#REF!)),0,(PV(#REF!,#REF!,,#REF!)))</f>
        <v/>
      </c>
      <c r="AM2145" s="161">
        <f>+IF(ISERROR(PV(#REF!,#REF!,,#REF!)),0,(PV(#REF!,#REF!,,#REF!)))</f>
        <v/>
      </c>
    </row>
    <row r="2146">
      <c r="AL2146" s="161">
        <f>+IF(ISERROR(PV(#REF!,#REF!,,#REF!)),0,(PV(#REF!,#REF!,,#REF!)))</f>
        <v/>
      </c>
      <c r="AM2146" s="161">
        <f>+IF(ISERROR(PV(#REF!,#REF!,,#REF!)),0,(PV(#REF!,#REF!,,#REF!)))</f>
        <v/>
      </c>
    </row>
    <row r="2147">
      <c r="AL2147" s="161">
        <f>+IF(ISERROR(PV(#REF!,#REF!,,#REF!)),0,(PV(#REF!,#REF!,,#REF!)))</f>
        <v/>
      </c>
      <c r="AM2147" s="161">
        <f>+IF(ISERROR(PV(#REF!,#REF!,,#REF!)),0,(PV(#REF!,#REF!,,#REF!)))</f>
        <v/>
      </c>
    </row>
    <row r="2148">
      <c r="AL2148" s="161">
        <f>+IF(ISERROR(PV(#REF!,#REF!,,#REF!)),0,(PV(#REF!,#REF!,,#REF!)))</f>
        <v/>
      </c>
      <c r="AM2148" s="161">
        <f>+IF(ISERROR(PV(#REF!,#REF!,,#REF!)),0,(PV(#REF!,#REF!,,#REF!)))</f>
        <v/>
      </c>
    </row>
    <row r="2149">
      <c r="AL2149" s="161">
        <f>+IF(ISERROR(PV(#REF!,#REF!,,#REF!)),0,(PV(#REF!,#REF!,,#REF!)))</f>
        <v/>
      </c>
      <c r="AM2149" s="161">
        <f>+IF(ISERROR(PV(#REF!,#REF!,,#REF!)),0,(PV(#REF!,#REF!,,#REF!)))</f>
        <v/>
      </c>
    </row>
    <row r="2150">
      <c r="AL2150" s="161">
        <f>+IF(ISERROR(PV(#REF!,#REF!,,#REF!)),0,(PV(#REF!,#REF!,,#REF!)))</f>
        <v/>
      </c>
      <c r="AM2150" s="161">
        <f>+IF(ISERROR(PV(#REF!,#REF!,,#REF!)),0,(PV(#REF!,#REF!,,#REF!)))</f>
        <v/>
      </c>
    </row>
    <row r="2151">
      <c r="AL2151" s="161">
        <f>+IF(ISERROR(PV(#REF!,#REF!,,#REF!)),0,(PV(#REF!,#REF!,,#REF!)))</f>
        <v/>
      </c>
      <c r="AM2151" s="161">
        <f>+IF(ISERROR(PV(#REF!,#REF!,,#REF!)),0,(PV(#REF!,#REF!,,#REF!)))</f>
        <v/>
      </c>
    </row>
    <row r="2152">
      <c r="AL2152" s="161">
        <f>+IF(ISERROR(PV(#REF!,#REF!,,#REF!)),0,(PV(#REF!,#REF!,,#REF!)))</f>
        <v/>
      </c>
      <c r="AM2152" s="161">
        <f>+IF(ISERROR(PV(#REF!,#REF!,,#REF!)),0,(PV(#REF!,#REF!,,#REF!)))</f>
        <v/>
      </c>
    </row>
    <row r="2153">
      <c r="AL2153" s="161">
        <f>+IF(ISERROR(PV(#REF!,#REF!,,#REF!)),0,(PV(#REF!,#REF!,,#REF!)))</f>
        <v/>
      </c>
      <c r="AM2153" s="161">
        <f>+IF(ISERROR(PV(#REF!,#REF!,,#REF!)),0,(PV(#REF!,#REF!,,#REF!)))</f>
        <v/>
      </c>
    </row>
    <row r="2154">
      <c r="AL2154" s="161">
        <f>+IF(ISERROR(PV(#REF!,#REF!,,#REF!)),0,(PV(#REF!,#REF!,,#REF!)))</f>
        <v/>
      </c>
      <c r="AM2154" s="161">
        <f>+IF(ISERROR(PV(#REF!,#REF!,,#REF!)),0,(PV(#REF!,#REF!,,#REF!)))</f>
        <v/>
      </c>
    </row>
    <row r="2155">
      <c r="AL2155" s="161">
        <f>+IF(ISERROR(PV(#REF!,#REF!,,#REF!)),0,(PV(#REF!,#REF!,,#REF!)))</f>
        <v/>
      </c>
      <c r="AM2155" s="161">
        <f>+IF(ISERROR(PV(#REF!,#REF!,,#REF!)),0,(PV(#REF!,#REF!,,#REF!)))</f>
        <v/>
      </c>
    </row>
    <row r="2156">
      <c r="AL2156" s="161">
        <f>+IF(ISERROR(PV(#REF!,#REF!,,#REF!)),0,(PV(#REF!,#REF!,,#REF!)))</f>
        <v/>
      </c>
      <c r="AM2156" s="161">
        <f>+IF(ISERROR(PV(#REF!,#REF!,,#REF!)),0,(PV(#REF!,#REF!,,#REF!)))</f>
        <v/>
      </c>
    </row>
    <row r="2157">
      <c r="AL2157" s="161">
        <f>+IF(ISERROR(PV(#REF!,#REF!,,#REF!)),0,(PV(#REF!,#REF!,,#REF!)))</f>
        <v/>
      </c>
      <c r="AM2157" s="161">
        <f>+IF(ISERROR(PV(#REF!,#REF!,,#REF!)),0,(PV(#REF!,#REF!,,#REF!)))</f>
        <v/>
      </c>
    </row>
    <row r="2158">
      <c r="AL2158" s="161">
        <f>+IF(ISERROR(PV(#REF!,#REF!,,#REF!)),0,(PV(#REF!,#REF!,,#REF!)))</f>
        <v/>
      </c>
      <c r="AM2158" s="161">
        <f>+IF(ISERROR(PV(#REF!,#REF!,,#REF!)),0,(PV(#REF!,#REF!,,#REF!)))</f>
        <v/>
      </c>
    </row>
    <row r="2159">
      <c r="AL2159" s="161">
        <f>+IF(ISERROR(PV(#REF!,#REF!,,#REF!)),0,(PV(#REF!,#REF!,,#REF!)))</f>
        <v/>
      </c>
      <c r="AM2159" s="161">
        <f>+IF(ISERROR(PV(#REF!,#REF!,,#REF!)),0,(PV(#REF!,#REF!,,#REF!)))</f>
        <v/>
      </c>
    </row>
    <row r="2160">
      <c r="AL2160" s="161">
        <f>+IF(ISERROR(PV(#REF!,#REF!,,#REF!)),0,(PV(#REF!,#REF!,,#REF!)))</f>
        <v/>
      </c>
      <c r="AM2160" s="161">
        <f>+IF(ISERROR(PV(#REF!,#REF!,,#REF!)),0,(PV(#REF!,#REF!,,#REF!)))</f>
        <v/>
      </c>
    </row>
    <row r="2161">
      <c r="AL2161" s="161">
        <f>+IF(ISERROR(PV(#REF!,#REF!,,#REF!)),0,(PV(#REF!,#REF!,,#REF!)))</f>
        <v/>
      </c>
      <c r="AM2161" s="161">
        <f>+IF(ISERROR(PV(#REF!,#REF!,,#REF!)),0,(PV(#REF!,#REF!,,#REF!)))</f>
        <v/>
      </c>
    </row>
    <row r="2162">
      <c r="AL2162" s="161">
        <f>+IF(ISERROR(PV(#REF!,#REF!,,#REF!)),0,(PV(#REF!,#REF!,,#REF!)))</f>
        <v/>
      </c>
      <c r="AM2162" s="161">
        <f>+IF(ISERROR(PV(#REF!,#REF!,,#REF!)),0,(PV(#REF!,#REF!,,#REF!)))</f>
        <v/>
      </c>
    </row>
    <row r="2163">
      <c r="AL2163" s="161">
        <f>+IF(ISERROR(PV(#REF!,#REF!,,#REF!)),0,(PV(#REF!,#REF!,,#REF!)))</f>
        <v/>
      </c>
      <c r="AM2163" s="161">
        <f>+IF(ISERROR(PV(#REF!,#REF!,,#REF!)),0,(PV(#REF!,#REF!,,#REF!)))</f>
        <v/>
      </c>
    </row>
    <row r="2164">
      <c r="AL2164" s="161">
        <f>+IF(ISERROR(PV(#REF!,#REF!,,#REF!)),0,(PV(#REF!,#REF!,,#REF!)))</f>
        <v/>
      </c>
      <c r="AM2164" s="161">
        <f>+IF(ISERROR(PV(#REF!,#REF!,,#REF!)),0,(PV(#REF!,#REF!,,#REF!)))</f>
        <v/>
      </c>
    </row>
    <row r="2165">
      <c r="AL2165" s="161">
        <f>+IF(ISERROR(PV(#REF!,#REF!,,#REF!)),0,(PV(#REF!,#REF!,,#REF!)))</f>
        <v/>
      </c>
      <c r="AM2165" s="161">
        <f>+IF(ISERROR(PV(#REF!,#REF!,,#REF!)),0,(PV(#REF!,#REF!,,#REF!)))</f>
        <v/>
      </c>
    </row>
    <row r="2166">
      <c r="AL2166" s="161">
        <f>+IF(ISERROR(PV(#REF!,#REF!,,#REF!)),0,(PV(#REF!,#REF!,,#REF!)))</f>
        <v/>
      </c>
      <c r="AM2166" s="161">
        <f>+IF(ISERROR(PV(#REF!,#REF!,,#REF!)),0,(PV(#REF!,#REF!,,#REF!)))</f>
        <v/>
      </c>
    </row>
    <row r="2167">
      <c r="AL2167" s="161">
        <f>+IF(ISERROR(PV(#REF!,#REF!,,#REF!)),0,(PV(#REF!,#REF!,,#REF!)))</f>
        <v/>
      </c>
      <c r="AM2167" s="161">
        <f>+IF(ISERROR(PV(#REF!,#REF!,,#REF!)),0,(PV(#REF!,#REF!,,#REF!)))</f>
        <v/>
      </c>
    </row>
    <row r="2168">
      <c r="AL2168" s="161">
        <f>+IF(ISERROR(PV(#REF!,#REF!,,#REF!)),0,(PV(#REF!,#REF!,,#REF!)))</f>
        <v/>
      </c>
      <c r="AM2168" s="161">
        <f>+IF(ISERROR(PV(#REF!,#REF!,,#REF!)),0,(PV(#REF!,#REF!,,#REF!)))</f>
        <v/>
      </c>
    </row>
    <row r="2169">
      <c r="AL2169" s="161">
        <f>+IF(ISERROR(PV(#REF!,#REF!,,#REF!)),0,(PV(#REF!,#REF!,,#REF!)))</f>
        <v/>
      </c>
      <c r="AM2169" s="161">
        <f>+IF(ISERROR(PV(#REF!,#REF!,,#REF!)),0,(PV(#REF!,#REF!,,#REF!)))</f>
        <v/>
      </c>
    </row>
    <row r="2170">
      <c r="AL2170" s="161">
        <f>+IF(ISERROR(PV(#REF!,#REF!,,#REF!)),0,(PV(#REF!,#REF!,,#REF!)))</f>
        <v/>
      </c>
      <c r="AM2170" s="161">
        <f>+IF(ISERROR(PV(#REF!,#REF!,,#REF!)),0,(PV(#REF!,#REF!,,#REF!)))</f>
        <v/>
      </c>
    </row>
    <row r="2171">
      <c r="AL2171" s="161">
        <f>+IF(ISERROR(PV(#REF!,#REF!,,#REF!)),0,(PV(#REF!,#REF!,,#REF!)))</f>
        <v/>
      </c>
      <c r="AM2171" s="161">
        <f>+IF(ISERROR(PV(#REF!,#REF!,,#REF!)),0,(PV(#REF!,#REF!,,#REF!)))</f>
        <v/>
      </c>
    </row>
    <row r="2172">
      <c r="AL2172" s="161">
        <f>+IF(ISERROR(PV(#REF!,#REF!,,#REF!)),0,(PV(#REF!,#REF!,,#REF!)))</f>
        <v/>
      </c>
      <c r="AM2172" s="161">
        <f>+IF(ISERROR(PV(#REF!,#REF!,,#REF!)),0,(PV(#REF!,#REF!,,#REF!)))</f>
        <v/>
      </c>
    </row>
    <row r="2173">
      <c r="AL2173" s="161">
        <f>+IF(ISERROR(PV(#REF!,#REF!,,#REF!)),0,(PV(#REF!,#REF!,,#REF!)))</f>
        <v/>
      </c>
      <c r="AM2173" s="161">
        <f>+IF(ISERROR(PV(#REF!,#REF!,,#REF!)),0,(PV(#REF!,#REF!,,#REF!)))</f>
        <v/>
      </c>
    </row>
    <row r="2174">
      <c r="AL2174" s="161">
        <f>+IF(ISERROR(PV(#REF!,#REF!,,#REF!)),0,(PV(#REF!,#REF!,,#REF!)))</f>
        <v/>
      </c>
      <c r="AM2174" s="161">
        <f>+IF(ISERROR(PV(#REF!,#REF!,,#REF!)),0,(PV(#REF!,#REF!,,#REF!)))</f>
        <v/>
      </c>
    </row>
    <row r="2175">
      <c r="AL2175" s="161">
        <f>+IF(ISERROR(PV(#REF!,#REF!,,#REF!)),0,(PV(#REF!,#REF!,,#REF!)))</f>
        <v/>
      </c>
      <c r="AM2175" s="161">
        <f>+IF(ISERROR(PV(#REF!,#REF!,,#REF!)),0,(PV(#REF!,#REF!,,#REF!)))</f>
        <v/>
      </c>
    </row>
    <row r="2176">
      <c r="AL2176" s="161">
        <f>+IF(ISERROR(PV(#REF!,#REF!,,#REF!)),0,(PV(#REF!,#REF!,,#REF!)))</f>
        <v/>
      </c>
      <c r="AM2176" s="161">
        <f>+IF(ISERROR(PV(#REF!,#REF!,,#REF!)),0,(PV(#REF!,#REF!,,#REF!)))</f>
        <v/>
      </c>
    </row>
    <row r="2177">
      <c r="AL2177" s="161">
        <f>+IF(ISERROR(PV(#REF!,#REF!,,#REF!)),0,(PV(#REF!,#REF!,,#REF!)))</f>
        <v/>
      </c>
      <c r="AM2177" s="161">
        <f>+IF(ISERROR(PV(#REF!,#REF!,,#REF!)),0,(PV(#REF!,#REF!,,#REF!)))</f>
        <v/>
      </c>
    </row>
    <row r="2178">
      <c r="AL2178" s="161">
        <f>+IF(ISERROR(PV(#REF!,#REF!,,#REF!)),0,(PV(#REF!,#REF!,,#REF!)))</f>
        <v/>
      </c>
      <c r="AM2178" s="161">
        <f>+IF(ISERROR(PV(#REF!,#REF!,,#REF!)),0,(PV(#REF!,#REF!,,#REF!)))</f>
        <v/>
      </c>
    </row>
    <row r="2179">
      <c r="AL2179" s="161">
        <f>+IF(ISERROR(PV(#REF!,#REF!,,#REF!)),0,(PV(#REF!,#REF!,,#REF!)))</f>
        <v/>
      </c>
      <c r="AM2179" s="161">
        <f>+IF(ISERROR(PV(#REF!,#REF!,,#REF!)),0,(PV(#REF!,#REF!,,#REF!)))</f>
        <v/>
      </c>
    </row>
    <row r="2180">
      <c r="AL2180" s="161">
        <f>+IF(ISERROR(PV(#REF!,#REF!,,#REF!)),0,(PV(#REF!,#REF!,,#REF!)))</f>
        <v/>
      </c>
      <c r="AM2180" s="161">
        <f>+IF(ISERROR(PV(#REF!,#REF!,,#REF!)),0,(PV(#REF!,#REF!,,#REF!)))</f>
        <v/>
      </c>
    </row>
    <row r="2181">
      <c r="AL2181" s="161">
        <f>+IF(ISERROR(PV(#REF!,#REF!,,#REF!)),0,(PV(#REF!,#REF!,,#REF!)))</f>
        <v/>
      </c>
      <c r="AM2181" s="161">
        <f>+IF(ISERROR(PV(#REF!,#REF!,,#REF!)),0,(PV(#REF!,#REF!,,#REF!)))</f>
        <v/>
      </c>
    </row>
    <row r="2182">
      <c r="AL2182" s="161">
        <f>+IF(ISERROR(PV(#REF!,#REF!,,#REF!)),0,(PV(#REF!,#REF!,,#REF!)))</f>
        <v/>
      </c>
      <c r="AM2182" s="161">
        <f>+IF(ISERROR(PV(#REF!,#REF!,,#REF!)),0,(PV(#REF!,#REF!,,#REF!)))</f>
        <v/>
      </c>
    </row>
    <row r="2183">
      <c r="AL2183" s="161">
        <f>+IF(ISERROR(PV(#REF!,#REF!,,#REF!)),0,(PV(#REF!,#REF!,,#REF!)))</f>
        <v/>
      </c>
      <c r="AM2183" s="161">
        <f>+IF(ISERROR(PV(#REF!,#REF!,,#REF!)),0,(PV(#REF!,#REF!,,#REF!)))</f>
        <v/>
      </c>
    </row>
    <row r="2184">
      <c r="AL2184" s="161">
        <f>+IF(ISERROR(PV(#REF!,#REF!,,#REF!)),0,(PV(#REF!,#REF!,,#REF!)))</f>
        <v/>
      </c>
      <c r="AM2184" s="161">
        <f>+IF(ISERROR(PV(#REF!,#REF!,,#REF!)),0,(PV(#REF!,#REF!,,#REF!)))</f>
        <v/>
      </c>
    </row>
    <row r="2185">
      <c r="AL2185" s="161">
        <f>+IF(ISERROR(PV(#REF!,#REF!,,#REF!)),0,(PV(#REF!,#REF!,,#REF!)))</f>
        <v/>
      </c>
      <c r="AM2185" s="161">
        <f>+IF(ISERROR(PV(#REF!,#REF!,,#REF!)),0,(PV(#REF!,#REF!,,#REF!)))</f>
        <v/>
      </c>
    </row>
    <row r="2186">
      <c r="AL2186" s="161">
        <f>+IF(ISERROR(PV(#REF!,#REF!,,#REF!)),0,(PV(#REF!,#REF!,,#REF!)))</f>
        <v/>
      </c>
      <c r="AM2186" s="161">
        <f>+IF(ISERROR(PV(#REF!,#REF!,,#REF!)),0,(PV(#REF!,#REF!,,#REF!)))</f>
        <v/>
      </c>
    </row>
    <row r="2187">
      <c r="AL2187" s="161">
        <f>+IF(ISERROR(PV(#REF!,#REF!,,#REF!)),0,(PV(#REF!,#REF!,,#REF!)))</f>
        <v/>
      </c>
      <c r="AM2187" s="161">
        <f>+IF(ISERROR(PV(#REF!,#REF!,,#REF!)),0,(PV(#REF!,#REF!,,#REF!)))</f>
        <v/>
      </c>
    </row>
    <row r="2188">
      <c r="AL2188" s="161">
        <f>+IF(ISERROR(PV(#REF!,#REF!,,#REF!)),0,(PV(#REF!,#REF!,,#REF!)))</f>
        <v/>
      </c>
      <c r="AM2188" s="161">
        <f>+IF(ISERROR(PV(#REF!,#REF!,,#REF!)),0,(PV(#REF!,#REF!,,#REF!)))</f>
        <v/>
      </c>
    </row>
    <row r="2189">
      <c r="AL2189" s="161">
        <f>+IF(ISERROR(PV(#REF!,#REF!,,#REF!)),0,(PV(#REF!,#REF!,,#REF!)))</f>
        <v/>
      </c>
      <c r="AM2189" s="161">
        <f>+IF(ISERROR(PV(#REF!,#REF!,,#REF!)),0,(PV(#REF!,#REF!,,#REF!)))</f>
        <v/>
      </c>
    </row>
    <row r="2190">
      <c r="AL2190" s="161">
        <f>+IF(ISERROR(PV(#REF!,#REF!,,#REF!)),0,(PV(#REF!,#REF!,,#REF!)))</f>
        <v/>
      </c>
      <c r="AM2190" s="161">
        <f>+IF(ISERROR(PV(#REF!,#REF!,,#REF!)),0,(PV(#REF!,#REF!,,#REF!)))</f>
        <v/>
      </c>
    </row>
    <row r="2191">
      <c r="AL2191" s="161">
        <f>+IF(ISERROR(PV(#REF!,#REF!,,#REF!)),0,(PV(#REF!,#REF!,,#REF!)))</f>
        <v/>
      </c>
      <c r="AM2191" s="161">
        <f>+IF(ISERROR(PV(#REF!,#REF!,,#REF!)),0,(PV(#REF!,#REF!,,#REF!)))</f>
        <v/>
      </c>
    </row>
    <row r="2192">
      <c r="AL2192" s="161">
        <f>+IF(ISERROR(PV(#REF!,#REF!,,#REF!)),0,(PV(#REF!,#REF!,,#REF!)))</f>
        <v/>
      </c>
      <c r="AM2192" s="161">
        <f>+IF(ISERROR(PV(#REF!,#REF!,,#REF!)),0,(PV(#REF!,#REF!,,#REF!)))</f>
        <v/>
      </c>
    </row>
    <row r="2193">
      <c r="AL2193" s="161">
        <f>+IF(ISERROR(PV(#REF!,#REF!,,#REF!)),0,(PV(#REF!,#REF!,,#REF!)))</f>
        <v/>
      </c>
      <c r="AM2193" s="161">
        <f>+IF(ISERROR(PV(#REF!,#REF!,,#REF!)),0,(PV(#REF!,#REF!,,#REF!)))</f>
        <v/>
      </c>
    </row>
    <row r="2194">
      <c r="AL2194" s="161">
        <f>+IF(ISERROR(PV(#REF!,#REF!,,#REF!)),0,(PV(#REF!,#REF!,,#REF!)))</f>
        <v/>
      </c>
      <c r="AM2194" s="161">
        <f>+IF(ISERROR(PV(#REF!,#REF!,,#REF!)),0,(PV(#REF!,#REF!,,#REF!)))</f>
        <v/>
      </c>
    </row>
    <row r="2195">
      <c r="AL2195" s="161">
        <f>+IF(ISERROR(PV(#REF!,#REF!,,#REF!)),0,(PV(#REF!,#REF!,,#REF!)))</f>
        <v/>
      </c>
      <c r="AM2195" s="161">
        <f>+IF(ISERROR(PV(#REF!,#REF!,,#REF!)),0,(PV(#REF!,#REF!,,#REF!)))</f>
        <v/>
      </c>
    </row>
    <row r="2196">
      <c r="AL2196" s="161">
        <f>+IF(ISERROR(PV(#REF!,#REF!,,#REF!)),0,(PV(#REF!,#REF!,,#REF!)))</f>
        <v/>
      </c>
      <c r="AM2196" s="161">
        <f>+IF(ISERROR(PV(#REF!,#REF!,,#REF!)),0,(PV(#REF!,#REF!,,#REF!)))</f>
        <v/>
      </c>
    </row>
    <row r="2197">
      <c r="AL2197" s="161">
        <f>+IF(ISERROR(PV(#REF!,#REF!,,#REF!)),0,(PV(#REF!,#REF!,,#REF!)))</f>
        <v/>
      </c>
      <c r="AM2197" s="161">
        <f>+IF(ISERROR(PV(#REF!,#REF!,,#REF!)),0,(PV(#REF!,#REF!,,#REF!)))</f>
        <v/>
      </c>
    </row>
    <row r="2198">
      <c r="AL2198" s="161">
        <f>+IF(ISERROR(PV(#REF!,#REF!,,#REF!)),0,(PV(#REF!,#REF!,,#REF!)))</f>
        <v/>
      </c>
      <c r="AM2198" s="161">
        <f>+IF(ISERROR(PV(#REF!,#REF!,,#REF!)),0,(PV(#REF!,#REF!,,#REF!)))</f>
        <v/>
      </c>
    </row>
    <row r="2199">
      <c r="AL2199" s="161">
        <f>+IF(ISERROR(PV(#REF!,#REF!,,#REF!)),0,(PV(#REF!,#REF!,,#REF!)))</f>
        <v/>
      </c>
      <c r="AM2199" s="161">
        <f>+IF(ISERROR(PV(#REF!,#REF!,,#REF!)),0,(PV(#REF!,#REF!,,#REF!)))</f>
        <v/>
      </c>
    </row>
    <row r="2200">
      <c r="AL2200" s="161">
        <f>+IF(ISERROR(PV(#REF!,#REF!,,#REF!)),0,(PV(#REF!,#REF!,,#REF!)))</f>
        <v/>
      </c>
      <c r="AM2200" s="161">
        <f>+IF(ISERROR(PV(#REF!,#REF!,,#REF!)),0,(PV(#REF!,#REF!,,#REF!)))</f>
        <v/>
      </c>
    </row>
    <row r="2201">
      <c r="AL2201" s="161">
        <f>+IF(ISERROR(PV(#REF!,#REF!,,#REF!)),0,(PV(#REF!,#REF!,,#REF!)))</f>
        <v/>
      </c>
      <c r="AM2201" s="161">
        <f>+IF(ISERROR(PV(#REF!,#REF!,,#REF!)),0,(PV(#REF!,#REF!,,#REF!)))</f>
        <v/>
      </c>
    </row>
    <row r="2202">
      <c r="AL2202" s="161">
        <f>+IF(ISERROR(PV(#REF!,#REF!,,#REF!)),0,(PV(#REF!,#REF!,,#REF!)))</f>
        <v/>
      </c>
      <c r="AM2202" s="161">
        <f>+IF(ISERROR(PV(#REF!,#REF!,,#REF!)),0,(PV(#REF!,#REF!,,#REF!)))</f>
        <v/>
      </c>
    </row>
    <row r="2203">
      <c r="AL2203" s="161">
        <f>+IF(ISERROR(PV(#REF!,#REF!,,#REF!)),0,(PV(#REF!,#REF!,,#REF!)))</f>
        <v/>
      </c>
      <c r="AM2203" s="161">
        <f>+IF(ISERROR(PV(#REF!,#REF!,,#REF!)),0,(PV(#REF!,#REF!,,#REF!)))</f>
        <v/>
      </c>
    </row>
    <row r="2204">
      <c r="AL2204" s="161">
        <f>+IF(ISERROR(PV(#REF!,#REF!,,#REF!)),0,(PV(#REF!,#REF!,,#REF!)))</f>
        <v/>
      </c>
      <c r="AM2204" s="161">
        <f>+IF(ISERROR(PV(#REF!,#REF!,,#REF!)),0,(PV(#REF!,#REF!,,#REF!)))</f>
        <v/>
      </c>
    </row>
    <row r="2205">
      <c r="AL2205" s="161">
        <f>+IF(ISERROR(PV(#REF!,#REF!,,#REF!)),0,(PV(#REF!,#REF!,,#REF!)))</f>
        <v/>
      </c>
      <c r="AM2205" s="161">
        <f>+IF(ISERROR(PV(#REF!,#REF!,,#REF!)),0,(PV(#REF!,#REF!,,#REF!)))</f>
        <v/>
      </c>
    </row>
    <row r="2206">
      <c r="AL2206" s="161">
        <f>+IF(ISERROR(PV(#REF!,#REF!,,#REF!)),0,(PV(#REF!,#REF!,,#REF!)))</f>
        <v/>
      </c>
      <c r="AM2206" s="161">
        <f>+IF(ISERROR(PV(#REF!,#REF!,,#REF!)),0,(PV(#REF!,#REF!,,#REF!)))</f>
        <v/>
      </c>
    </row>
    <row r="2207">
      <c r="AL2207" s="161">
        <f>+IF(ISERROR(PV(#REF!,#REF!,,#REF!)),0,(PV(#REF!,#REF!,,#REF!)))</f>
        <v/>
      </c>
      <c r="AM2207" s="161">
        <f>+IF(ISERROR(PV(#REF!,#REF!,,#REF!)),0,(PV(#REF!,#REF!,,#REF!)))</f>
        <v/>
      </c>
    </row>
    <row r="2208">
      <c r="AL2208" s="161">
        <f>+IF(ISERROR(PV(#REF!,#REF!,,#REF!)),0,(PV(#REF!,#REF!,,#REF!)))</f>
        <v/>
      </c>
      <c r="AM2208" s="161">
        <f>+IF(ISERROR(PV(#REF!,#REF!,,#REF!)),0,(PV(#REF!,#REF!,,#REF!)))</f>
        <v/>
      </c>
    </row>
    <row r="2209">
      <c r="AL2209" s="161">
        <f>+IF(ISERROR(PV(#REF!,#REF!,,#REF!)),0,(PV(#REF!,#REF!,,#REF!)))</f>
        <v/>
      </c>
      <c r="AM2209" s="161">
        <f>+IF(ISERROR(PV(#REF!,#REF!,,#REF!)),0,(PV(#REF!,#REF!,,#REF!)))</f>
        <v/>
      </c>
    </row>
    <row r="2210">
      <c r="AL2210" s="161">
        <f>+IF(ISERROR(PV(#REF!,#REF!,,#REF!)),0,(PV(#REF!,#REF!,,#REF!)))</f>
        <v/>
      </c>
      <c r="AM2210" s="161">
        <f>+IF(ISERROR(PV(#REF!,#REF!,,#REF!)),0,(PV(#REF!,#REF!,,#REF!)))</f>
        <v/>
      </c>
    </row>
    <row r="2211">
      <c r="AL2211" s="161">
        <f>+IF(ISERROR(PV(#REF!,#REF!,,#REF!)),0,(PV(#REF!,#REF!,,#REF!)))</f>
        <v/>
      </c>
      <c r="AM2211" s="161">
        <f>+IF(ISERROR(PV(#REF!,#REF!,,#REF!)),0,(PV(#REF!,#REF!,,#REF!)))</f>
        <v/>
      </c>
    </row>
    <row r="2212">
      <c r="AL2212" s="161">
        <f>+IF(ISERROR(PV(#REF!,#REF!,,#REF!)),0,(PV(#REF!,#REF!,,#REF!)))</f>
        <v/>
      </c>
      <c r="AM2212" s="161">
        <f>+IF(ISERROR(PV(#REF!,#REF!,,#REF!)),0,(PV(#REF!,#REF!,,#REF!)))</f>
        <v/>
      </c>
    </row>
    <row r="2213">
      <c r="AL2213" s="161">
        <f>+IF(ISERROR(PV(#REF!,#REF!,,#REF!)),0,(PV(#REF!,#REF!,,#REF!)))</f>
        <v/>
      </c>
      <c r="AM2213" s="161">
        <f>+IF(ISERROR(PV(#REF!,#REF!,,#REF!)),0,(PV(#REF!,#REF!,,#REF!)))</f>
        <v/>
      </c>
    </row>
    <row r="2214">
      <c r="AL2214" s="161">
        <f>+IF(ISERROR(PV(#REF!,#REF!,,#REF!)),0,(PV(#REF!,#REF!,,#REF!)))</f>
        <v/>
      </c>
      <c r="AM2214" s="161">
        <f>+IF(ISERROR(PV(#REF!,#REF!,,#REF!)),0,(PV(#REF!,#REF!,,#REF!)))</f>
        <v/>
      </c>
    </row>
    <row r="2215">
      <c r="AL2215" s="161">
        <f>+IF(ISERROR(PV(#REF!,#REF!,,#REF!)),0,(PV(#REF!,#REF!,,#REF!)))</f>
        <v/>
      </c>
      <c r="AM2215" s="161">
        <f>+IF(ISERROR(PV(#REF!,#REF!,,#REF!)),0,(PV(#REF!,#REF!,,#REF!)))</f>
        <v/>
      </c>
    </row>
    <row r="2216">
      <c r="AL2216" s="161">
        <f>+IF(ISERROR(PV(#REF!,#REF!,,#REF!)),0,(PV(#REF!,#REF!,,#REF!)))</f>
        <v/>
      </c>
      <c r="AM2216" s="161">
        <f>+IF(ISERROR(PV(#REF!,#REF!,,#REF!)),0,(PV(#REF!,#REF!,,#REF!)))</f>
        <v/>
      </c>
    </row>
    <row r="2217">
      <c r="AL2217" s="161">
        <f>+IF(ISERROR(PV(#REF!,#REF!,,#REF!)),0,(PV(#REF!,#REF!,,#REF!)))</f>
        <v/>
      </c>
      <c r="AM2217" s="161">
        <f>+IF(ISERROR(PV(#REF!,#REF!,,#REF!)),0,(PV(#REF!,#REF!,,#REF!)))</f>
        <v/>
      </c>
    </row>
    <row r="2218">
      <c r="AL2218" s="161">
        <f>+IF(ISERROR(PV(#REF!,#REF!,,#REF!)),0,(PV(#REF!,#REF!,,#REF!)))</f>
        <v/>
      </c>
      <c r="AM2218" s="161">
        <f>+IF(ISERROR(PV(#REF!,#REF!,,#REF!)),0,(PV(#REF!,#REF!,,#REF!)))</f>
        <v/>
      </c>
    </row>
    <row r="2219">
      <c r="AL2219" s="161">
        <f>+IF(ISERROR(PV(#REF!,#REF!,,#REF!)),0,(PV(#REF!,#REF!,,#REF!)))</f>
        <v/>
      </c>
      <c r="AM2219" s="161">
        <f>+IF(ISERROR(PV(#REF!,#REF!,,#REF!)),0,(PV(#REF!,#REF!,,#REF!)))</f>
        <v/>
      </c>
    </row>
    <row r="2220">
      <c r="AL2220" s="161">
        <f>+IF(ISERROR(PV(#REF!,#REF!,,#REF!)),0,(PV(#REF!,#REF!,,#REF!)))</f>
        <v/>
      </c>
      <c r="AM2220" s="161">
        <f>+IF(ISERROR(PV(#REF!,#REF!,,#REF!)),0,(PV(#REF!,#REF!,,#REF!)))</f>
        <v/>
      </c>
    </row>
    <row r="2221">
      <c r="AL2221" s="161">
        <f>+IF(ISERROR(PV(#REF!,#REF!,,#REF!)),0,(PV(#REF!,#REF!,,#REF!)))</f>
        <v/>
      </c>
      <c r="AM2221" s="161">
        <f>+IF(ISERROR(PV(#REF!,#REF!,,#REF!)),0,(PV(#REF!,#REF!,,#REF!)))</f>
        <v/>
      </c>
    </row>
    <row r="2222">
      <c r="AL2222" s="161">
        <f>+IF(ISERROR(PV(#REF!,#REF!,,#REF!)),0,(PV(#REF!,#REF!,,#REF!)))</f>
        <v/>
      </c>
      <c r="AM2222" s="161">
        <f>+IF(ISERROR(PV(#REF!,#REF!,,#REF!)),0,(PV(#REF!,#REF!,,#REF!)))</f>
        <v/>
      </c>
    </row>
    <row r="2223">
      <c r="AL2223" s="161">
        <f>+IF(ISERROR(PV(#REF!,#REF!,,#REF!)),0,(PV(#REF!,#REF!,,#REF!)))</f>
        <v/>
      </c>
      <c r="AM2223" s="161">
        <f>+IF(ISERROR(PV(#REF!,#REF!,,#REF!)),0,(PV(#REF!,#REF!,,#REF!)))</f>
        <v/>
      </c>
    </row>
    <row r="2224">
      <c r="AL2224" s="161">
        <f>+IF(ISERROR(PV(#REF!,#REF!,,#REF!)),0,(PV(#REF!,#REF!,,#REF!)))</f>
        <v/>
      </c>
      <c r="AM2224" s="161">
        <f>+IF(ISERROR(PV(#REF!,#REF!,,#REF!)),0,(PV(#REF!,#REF!,,#REF!)))</f>
        <v/>
      </c>
    </row>
    <row r="2225">
      <c r="AL2225" s="161">
        <f>+IF(ISERROR(PV(#REF!,#REF!,,#REF!)),0,(PV(#REF!,#REF!,,#REF!)))</f>
        <v/>
      </c>
      <c r="AM2225" s="161">
        <f>+IF(ISERROR(PV(#REF!,#REF!,,#REF!)),0,(PV(#REF!,#REF!,,#REF!)))</f>
        <v/>
      </c>
    </row>
    <row r="2226">
      <c r="AL2226" s="161">
        <f>+IF(ISERROR(PV(#REF!,#REF!,,#REF!)),0,(PV(#REF!,#REF!,,#REF!)))</f>
        <v/>
      </c>
      <c r="AM2226" s="161">
        <f>+IF(ISERROR(PV(#REF!,#REF!,,#REF!)),0,(PV(#REF!,#REF!,,#REF!)))</f>
        <v/>
      </c>
    </row>
    <row r="2227">
      <c r="AL2227" s="161">
        <f>+IF(ISERROR(PV(#REF!,#REF!,,#REF!)),0,(PV(#REF!,#REF!,,#REF!)))</f>
        <v/>
      </c>
      <c r="AM2227" s="161">
        <f>+IF(ISERROR(PV(#REF!,#REF!,,#REF!)),0,(PV(#REF!,#REF!,,#REF!)))</f>
        <v/>
      </c>
    </row>
    <row r="2228">
      <c r="AL2228" s="161">
        <f>+IF(ISERROR(PV(#REF!,#REF!,,#REF!)),0,(PV(#REF!,#REF!,,#REF!)))</f>
        <v/>
      </c>
      <c r="AM2228" s="161">
        <f>+IF(ISERROR(PV(#REF!,#REF!,,#REF!)),0,(PV(#REF!,#REF!,,#REF!)))</f>
        <v/>
      </c>
    </row>
    <row r="2229">
      <c r="AL2229" s="161">
        <f>+IF(ISERROR(PV(#REF!,#REF!,,#REF!)),0,(PV(#REF!,#REF!,,#REF!)))</f>
        <v/>
      </c>
      <c r="AM2229" s="161">
        <f>+IF(ISERROR(PV(#REF!,#REF!,,#REF!)),0,(PV(#REF!,#REF!,,#REF!)))</f>
        <v/>
      </c>
    </row>
    <row r="2230">
      <c r="AL2230" s="161">
        <f>+IF(ISERROR(PV(#REF!,#REF!,,#REF!)),0,(PV(#REF!,#REF!,,#REF!)))</f>
        <v/>
      </c>
      <c r="AM2230" s="161">
        <f>+IF(ISERROR(PV(#REF!,#REF!,,#REF!)),0,(PV(#REF!,#REF!,,#REF!)))</f>
        <v/>
      </c>
    </row>
    <row r="2231">
      <c r="AL2231" s="161">
        <f>+IF(ISERROR(PV(#REF!,#REF!,,#REF!)),0,(PV(#REF!,#REF!,,#REF!)))</f>
        <v/>
      </c>
      <c r="AM2231" s="161">
        <f>+IF(ISERROR(PV(#REF!,#REF!,,#REF!)),0,(PV(#REF!,#REF!,,#REF!)))</f>
        <v/>
      </c>
    </row>
    <row r="2232">
      <c r="AL2232" s="161">
        <f>+IF(ISERROR(PV(#REF!,#REF!,,#REF!)),0,(PV(#REF!,#REF!,,#REF!)))</f>
        <v/>
      </c>
      <c r="AM2232" s="161">
        <f>+IF(ISERROR(PV(#REF!,#REF!,,#REF!)),0,(PV(#REF!,#REF!,,#REF!)))</f>
        <v/>
      </c>
    </row>
    <row r="2233">
      <c r="AL2233" s="161">
        <f>+IF(ISERROR(PV(#REF!,#REF!,,#REF!)),0,(PV(#REF!,#REF!,,#REF!)))</f>
        <v/>
      </c>
      <c r="AM2233" s="161">
        <f>+IF(ISERROR(PV(#REF!,#REF!,,#REF!)),0,(PV(#REF!,#REF!,,#REF!)))</f>
        <v/>
      </c>
    </row>
    <row r="2234">
      <c r="AL2234" s="161">
        <f>+IF(ISERROR(PV(#REF!,#REF!,,#REF!)),0,(PV(#REF!,#REF!,,#REF!)))</f>
        <v/>
      </c>
      <c r="AM2234" s="161">
        <f>+IF(ISERROR(PV(#REF!,#REF!,,#REF!)),0,(PV(#REF!,#REF!,,#REF!)))</f>
        <v/>
      </c>
    </row>
    <row r="2235">
      <c r="AL2235" s="161">
        <f>+IF(ISERROR(PV(#REF!,#REF!,,#REF!)),0,(PV(#REF!,#REF!,,#REF!)))</f>
        <v/>
      </c>
      <c r="AM2235" s="161">
        <f>+IF(ISERROR(PV(#REF!,#REF!,,#REF!)),0,(PV(#REF!,#REF!,,#REF!)))</f>
        <v/>
      </c>
    </row>
    <row r="2236">
      <c r="AL2236" s="161">
        <f>+IF(ISERROR(PV(#REF!,#REF!,,#REF!)),0,(PV(#REF!,#REF!,,#REF!)))</f>
        <v/>
      </c>
      <c r="AM2236" s="161">
        <f>+IF(ISERROR(PV(#REF!,#REF!,,#REF!)),0,(PV(#REF!,#REF!,,#REF!)))</f>
        <v/>
      </c>
    </row>
    <row r="2237">
      <c r="AL2237" s="161">
        <f>+IF(ISERROR(PV(#REF!,#REF!,,#REF!)),0,(PV(#REF!,#REF!,,#REF!)))</f>
        <v/>
      </c>
      <c r="AM2237" s="161">
        <f>+IF(ISERROR(PV(#REF!,#REF!,,#REF!)),0,(PV(#REF!,#REF!,,#REF!)))</f>
        <v/>
      </c>
    </row>
    <row r="2238">
      <c r="AL2238" s="161">
        <f>+IF(ISERROR(PV(#REF!,#REF!,,#REF!)),0,(PV(#REF!,#REF!,,#REF!)))</f>
        <v/>
      </c>
      <c r="AM2238" s="161">
        <f>+IF(ISERROR(PV(#REF!,#REF!,,#REF!)),0,(PV(#REF!,#REF!,,#REF!)))</f>
        <v/>
      </c>
    </row>
    <row r="2239">
      <c r="AL2239" s="161">
        <f>+IF(ISERROR(PV(#REF!,#REF!,,#REF!)),0,(PV(#REF!,#REF!,,#REF!)))</f>
        <v/>
      </c>
      <c r="AM2239" s="161">
        <f>+IF(ISERROR(PV(#REF!,#REF!,,#REF!)),0,(PV(#REF!,#REF!,,#REF!)))</f>
        <v/>
      </c>
    </row>
    <row r="2240">
      <c r="AL2240" s="161">
        <f>+IF(ISERROR(PV(#REF!,#REF!,,#REF!)),0,(PV(#REF!,#REF!,,#REF!)))</f>
        <v/>
      </c>
      <c r="AM2240" s="161">
        <f>+IF(ISERROR(PV(#REF!,#REF!,,#REF!)),0,(PV(#REF!,#REF!,,#REF!)))</f>
        <v/>
      </c>
    </row>
    <row r="2241">
      <c r="AL2241" s="161">
        <f>+IF(ISERROR(PV(#REF!,#REF!,,#REF!)),0,(PV(#REF!,#REF!,,#REF!)))</f>
        <v/>
      </c>
      <c r="AM2241" s="161">
        <f>+IF(ISERROR(PV(#REF!,#REF!,,#REF!)),0,(PV(#REF!,#REF!,,#REF!)))</f>
        <v/>
      </c>
    </row>
    <row r="2242">
      <c r="AL2242" s="161">
        <f>+IF(ISERROR(PV(#REF!,#REF!,,#REF!)),0,(PV(#REF!,#REF!,,#REF!)))</f>
        <v/>
      </c>
      <c r="AM2242" s="161">
        <f>+IF(ISERROR(PV(#REF!,#REF!,,#REF!)),0,(PV(#REF!,#REF!,,#REF!)))</f>
        <v/>
      </c>
    </row>
    <row r="2243">
      <c r="AL2243" s="161">
        <f>+IF(ISERROR(PV(#REF!,#REF!,,#REF!)),0,(PV(#REF!,#REF!,,#REF!)))</f>
        <v/>
      </c>
      <c r="AM2243" s="161">
        <f>+IF(ISERROR(PV(#REF!,#REF!,,#REF!)),0,(PV(#REF!,#REF!,,#REF!)))</f>
        <v/>
      </c>
    </row>
    <row r="2244">
      <c r="AL2244" s="161">
        <f>+IF(ISERROR(PV(#REF!,#REF!,,#REF!)),0,(PV(#REF!,#REF!,,#REF!)))</f>
        <v/>
      </c>
      <c r="AM2244" s="161">
        <f>+IF(ISERROR(PV(#REF!,#REF!,,#REF!)),0,(PV(#REF!,#REF!,,#REF!)))</f>
        <v/>
      </c>
    </row>
    <row r="2245">
      <c r="AL2245" s="161">
        <f>+IF(ISERROR(PV(#REF!,#REF!,,#REF!)),0,(PV(#REF!,#REF!,,#REF!)))</f>
        <v/>
      </c>
      <c r="AM2245" s="161">
        <f>+IF(ISERROR(PV(#REF!,#REF!,,#REF!)),0,(PV(#REF!,#REF!,,#REF!)))</f>
        <v/>
      </c>
    </row>
    <row r="2246">
      <c r="AL2246" s="161">
        <f>+IF(ISERROR(PV(#REF!,#REF!,,#REF!)),0,(PV(#REF!,#REF!,,#REF!)))</f>
        <v/>
      </c>
      <c r="AM2246" s="161">
        <f>+IF(ISERROR(PV(#REF!,#REF!,,#REF!)),0,(PV(#REF!,#REF!,,#REF!)))</f>
        <v/>
      </c>
    </row>
    <row r="2247">
      <c r="AL2247" s="161">
        <f>+IF(ISERROR(PV(#REF!,#REF!,,#REF!)),0,(PV(#REF!,#REF!,,#REF!)))</f>
        <v/>
      </c>
      <c r="AM2247" s="161">
        <f>+IF(ISERROR(PV(#REF!,#REF!,,#REF!)),0,(PV(#REF!,#REF!,,#REF!)))</f>
        <v/>
      </c>
    </row>
    <row r="2248">
      <c r="AL2248" s="161">
        <f>+IF(ISERROR(PV(#REF!,#REF!,,#REF!)),0,(PV(#REF!,#REF!,,#REF!)))</f>
        <v/>
      </c>
      <c r="AM2248" s="161">
        <f>+IF(ISERROR(PV(#REF!,#REF!,,#REF!)),0,(PV(#REF!,#REF!,,#REF!)))</f>
        <v/>
      </c>
    </row>
    <row r="2249">
      <c r="AL2249" s="161">
        <f>+IF(ISERROR(PV(#REF!,#REF!,,#REF!)),0,(PV(#REF!,#REF!,,#REF!)))</f>
        <v/>
      </c>
      <c r="AM2249" s="161">
        <f>+IF(ISERROR(PV(#REF!,#REF!,,#REF!)),0,(PV(#REF!,#REF!,,#REF!)))</f>
        <v/>
      </c>
    </row>
    <row r="2250">
      <c r="AL2250" s="161">
        <f>+IF(ISERROR(PV(#REF!,#REF!,,#REF!)),0,(PV(#REF!,#REF!,,#REF!)))</f>
        <v/>
      </c>
      <c r="AM2250" s="161">
        <f>+IF(ISERROR(PV(#REF!,#REF!,,#REF!)),0,(PV(#REF!,#REF!,,#REF!)))</f>
        <v/>
      </c>
    </row>
    <row r="2251">
      <c r="AL2251" s="161">
        <f>+IF(ISERROR(PV(#REF!,#REF!,,#REF!)),0,(PV(#REF!,#REF!,,#REF!)))</f>
        <v/>
      </c>
      <c r="AM2251" s="161">
        <f>+IF(ISERROR(PV(#REF!,#REF!,,#REF!)),0,(PV(#REF!,#REF!,,#REF!)))</f>
        <v/>
      </c>
    </row>
    <row r="2252">
      <c r="AL2252" s="161">
        <f>+IF(ISERROR(PV(#REF!,#REF!,,#REF!)),0,(PV(#REF!,#REF!,,#REF!)))</f>
        <v/>
      </c>
      <c r="AM2252" s="161">
        <f>+IF(ISERROR(PV(#REF!,#REF!,,#REF!)),0,(PV(#REF!,#REF!,,#REF!)))</f>
        <v/>
      </c>
    </row>
    <row r="2253">
      <c r="AL2253" s="161">
        <f>+IF(ISERROR(PV(#REF!,#REF!,,#REF!)),0,(PV(#REF!,#REF!,,#REF!)))</f>
        <v/>
      </c>
      <c r="AM2253" s="161">
        <f>+IF(ISERROR(PV(#REF!,#REF!,,#REF!)),0,(PV(#REF!,#REF!,,#REF!)))</f>
        <v/>
      </c>
    </row>
    <row r="2254">
      <c r="AL2254" s="161">
        <f>+IF(ISERROR(PV(#REF!,#REF!,,#REF!)),0,(PV(#REF!,#REF!,,#REF!)))</f>
        <v/>
      </c>
      <c r="AM2254" s="161">
        <f>+IF(ISERROR(PV(#REF!,#REF!,,#REF!)),0,(PV(#REF!,#REF!,,#REF!)))</f>
        <v/>
      </c>
    </row>
    <row r="2255">
      <c r="AL2255" s="161">
        <f>+IF(ISERROR(PV(#REF!,#REF!,,#REF!)),0,(PV(#REF!,#REF!,,#REF!)))</f>
        <v/>
      </c>
      <c r="AM2255" s="161">
        <f>+IF(ISERROR(PV(#REF!,#REF!,,#REF!)),0,(PV(#REF!,#REF!,,#REF!)))</f>
        <v/>
      </c>
    </row>
    <row r="2256">
      <c r="AL2256" s="161">
        <f>+IF(ISERROR(PV(#REF!,#REF!,,#REF!)),0,(PV(#REF!,#REF!,,#REF!)))</f>
        <v/>
      </c>
      <c r="AM2256" s="161">
        <f>+IF(ISERROR(PV(#REF!,#REF!,,#REF!)),0,(PV(#REF!,#REF!,,#REF!)))</f>
        <v/>
      </c>
    </row>
    <row r="2257">
      <c r="AL2257" s="161">
        <f>+IF(ISERROR(PV(#REF!,#REF!,,#REF!)),0,(PV(#REF!,#REF!,,#REF!)))</f>
        <v/>
      </c>
      <c r="AM2257" s="161">
        <f>+IF(ISERROR(PV(#REF!,#REF!,,#REF!)),0,(PV(#REF!,#REF!,,#REF!)))</f>
        <v/>
      </c>
    </row>
    <row r="2258">
      <c r="AL2258" s="161">
        <f>+IF(ISERROR(PV(#REF!,#REF!,,#REF!)),0,(PV(#REF!,#REF!,,#REF!)))</f>
        <v/>
      </c>
      <c r="AM2258" s="161">
        <f>+IF(ISERROR(PV(#REF!,#REF!,,#REF!)),0,(PV(#REF!,#REF!,,#REF!)))</f>
        <v/>
      </c>
    </row>
    <row r="2259">
      <c r="AL2259" s="161">
        <f>+IF(ISERROR(PV(#REF!,#REF!,,#REF!)),0,(PV(#REF!,#REF!,,#REF!)))</f>
        <v/>
      </c>
      <c r="AM2259" s="161">
        <f>+IF(ISERROR(PV(#REF!,#REF!,,#REF!)),0,(PV(#REF!,#REF!,,#REF!)))</f>
        <v/>
      </c>
    </row>
    <row r="2260">
      <c r="AL2260" s="161">
        <f>+IF(ISERROR(PV(#REF!,#REF!,,#REF!)),0,(PV(#REF!,#REF!,,#REF!)))</f>
        <v/>
      </c>
      <c r="AM2260" s="161">
        <f>+IF(ISERROR(PV(#REF!,#REF!,,#REF!)),0,(PV(#REF!,#REF!,,#REF!)))</f>
        <v/>
      </c>
    </row>
    <row r="2261">
      <c r="AL2261" s="161">
        <f>+IF(ISERROR(PV(#REF!,#REF!,,#REF!)),0,(PV(#REF!,#REF!,,#REF!)))</f>
        <v/>
      </c>
      <c r="AM2261" s="161">
        <f>+IF(ISERROR(PV(#REF!,#REF!,,#REF!)),0,(PV(#REF!,#REF!,,#REF!)))</f>
        <v/>
      </c>
    </row>
    <row r="2262">
      <c r="AL2262" s="161">
        <f>+IF(ISERROR(PV(#REF!,#REF!,,#REF!)),0,(PV(#REF!,#REF!,,#REF!)))</f>
        <v/>
      </c>
      <c r="AM2262" s="161">
        <f>+IF(ISERROR(PV(#REF!,#REF!,,#REF!)),0,(PV(#REF!,#REF!,,#REF!)))</f>
        <v/>
      </c>
    </row>
    <row r="2263">
      <c r="AL2263" s="161">
        <f>+IF(ISERROR(PV(#REF!,#REF!,,#REF!)),0,(PV(#REF!,#REF!,,#REF!)))</f>
        <v/>
      </c>
      <c r="AM2263" s="161">
        <f>+IF(ISERROR(PV(#REF!,#REF!,,#REF!)),0,(PV(#REF!,#REF!,,#REF!)))</f>
        <v/>
      </c>
    </row>
    <row r="2264">
      <c r="AL2264" s="161">
        <f>+IF(ISERROR(PV(#REF!,#REF!,,#REF!)),0,(PV(#REF!,#REF!,,#REF!)))</f>
        <v/>
      </c>
      <c r="AM2264" s="161">
        <f>+IF(ISERROR(PV(#REF!,#REF!,,#REF!)),0,(PV(#REF!,#REF!,,#REF!)))</f>
        <v/>
      </c>
    </row>
    <row r="2265">
      <c r="AL2265" s="161">
        <f>+IF(ISERROR(PV(#REF!,#REF!,,#REF!)),0,(PV(#REF!,#REF!,,#REF!)))</f>
        <v/>
      </c>
      <c r="AM2265" s="161">
        <f>+IF(ISERROR(PV(#REF!,#REF!,,#REF!)),0,(PV(#REF!,#REF!,,#REF!)))</f>
        <v/>
      </c>
    </row>
    <row r="2266">
      <c r="AL2266" s="161">
        <f>+IF(ISERROR(PV(#REF!,#REF!,,#REF!)),0,(PV(#REF!,#REF!,,#REF!)))</f>
        <v/>
      </c>
      <c r="AM2266" s="161">
        <f>+IF(ISERROR(PV(#REF!,#REF!,,#REF!)),0,(PV(#REF!,#REF!,,#REF!)))</f>
        <v/>
      </c>
    </row>
    <row r="2267">
      <c r="AL2267" s="161">
        <f>+IF(ISERROR(PV(#REF!,#REF!,,#REF!)),0,(PV(#REF!,#REF!,,#REF!)))</f>
        <v/>
      </c>
      <c r="AM2267" s="161">
        <f>+IF(ISERROR(PV(#REF!,#REF!,,#REF!)),0,(PV(#REF!,#REF!,,#REF!)))</f>
        <v/>
      </c>
    </row>
    <row r="2268">
      <c r="AL2268" s="161">
        <f>+IF(ISERROR(PV(#REF!,#REF!,,#REF!)),0,(PV(#REF!,#REF!,,#REF!)))</f>
        <v/>
      </c>
      <c r="AM2268" s="161">
        <f>+IF(ISERROR(PV(#REF!,#REF!,,#REF!)),0,(PV(#REF!,#REF!,,#REF!)))</f>
        <v/>
      </c>
    </row>
    <row r="2269">
      <c r="AL2269" s="161">
        <f>+IF(ISERROR(PV(#REF!,#REF!,,#REF!)),0,(PV(#REF!,#REF!,,#REF!)))</f>
        <v/>
      </c>
      <c r="AM2269" s="161">
        <f>+IF(ISERROR(PV(#REF!,#REF!,,#REF!)),0,(PV(#REF!,#REF!,,#REF!)))</f>
        <v/>
      </c>
    </row>
    <row r="2270">
      <c r="AL2270" s="161">
        <f>+IF(ISERROR(PV(#REF!,#REF!,,#REF!)),0,(PV(#REF!,#REF!,,#REF!)))</f>
        <v/>
      </c>
      <c r="AM2270" s="161">
        <f>+IF(ISERROR(PV(#REF!,#REF!,,#REF!)),0,(PV(#REF!,#REF!,,#REF!)))</f>
        <v/>
      </c>
    </row>
    <row r="2271">
      <c r="AL2271" s="161">
        <f>+IF(ISERROR(PV(#REF!,#REF!,,#REF!)),0,(PV(#REF!,#REF!,,#REF!)))</f>
        <v/>
      </c>
      <c r="AM2271" s="161">
        <f>+IF(ISERROR(PV(#REF!,#REF!,,#REF!)),0,(PV(#REF!,#REF!,,#REF!)))</f>
        <v/>
      </c>
    </row>
    <row r="2272">
      <c r="AL2272" s="161">
        <f>+IF(ISERROR(PV(#REF!,#REF!,,#REF!)),0,(PV(#REF!,#REF!,,#REF!)))</f>
        <v/>
      </c>
      <c r="AM2272" s="161">
        <f>+IF(ISERROR(PV(#REF!,#REF!,,#REF!)),0,(PV(#REF!,#REF!,,#REF!)))</f>
        <v/>
      </c>
    </row>
    <row r="2273">
      <c r="AL2273" s="161">
        <f>+IF(ISERROR(PV(#REF!,#REF!,,#REF!)),0,(PV(#REF!,#REF!,,#REF!)))</f>
        <v/>
      </c>
      <c r="AM2273" s="161">
        <f>+IF(ISERROR(PV(#REF!,#REF!,,#REF!)),0,(PV(#REF!,#REF!,,#REF!)))</f>
        <v/>
      </c>
    </row>
    <row r="2274">
      <c r="AL2274" s="161">
        <f>+IF(ISERROR(PV(#REF!,#REF!,,#REF!)),0,(PV(#REF!,#REF!,,#REF!)))</f>
        <v/>
      </c>
      <c r="AM2274" s="161">
        <f>+IF(ISERROR(PV(#REF!,#REF!,,#REF!)),0,(PV(#REF!,#REF!,,#REF!)))</f>
        <v/>
      </c>
    </row>
    <row r="2275">
      <c r="AL2275" s="161">
        <f>+IF(ISERROR(PV(#REF!,#REF!,,#REF!)),0,(PV(#REF!,#REF!,,#REF!)))</f>
        <v/>
      </c>
      <c r="AM2275" s="161">
        <f>+IF(ISERROR(PV(#REF!,#REF!,,#REF!)),0,(PV(#REF!,#REF!,,#REF!)))</f>
        <v/>
      </c>
    </row>
    <row r="2276">
      <c r="AL2276" s="161">
        <f>+IF(ISERROR(PV(#REF!,#REF!,,#REF!)),0,(PV(#REF!,#REF!,,#REF!)))</f>
        <v/>
      </c>
      <c r="AM2276" s="161">
        <f>+IF(ISERROR(PV(#REF!,#REF!,,#REF!)),0,(PV(#REF!,#REF!,,#REF!)))</f>
        <v/>
      </c>
    </row>
    <row r="2277">
      <c r="AL2277" s="161">
        <f>+IF(ISERROR(PV(#REF!,#REF!,,#REF!)),0,(PV(#REF!,#REF!,,#REF!)))</f>
        <v/>
      </c>
      <c r="AM2277" s="161">
        <f>+IF(ISERROR(PV(#REF!,#REF!,,#REF!)),0,(PV(#REF!,#REF!,,#REF!)))</f>
        <v/>
      </c>
    </row>
    <row r="2278">
      <c r="AL2278" s="161">
        <f>+IF(ISERROR(PV(#REF!,#REF!,,#REF!)),0,(PV(#REF!,#REF!,,#REF!)))</f>
        <v/>
      </c>
      <c r="AM2278" s="161">
        <f>+IF(ISERROR(PV(#REF!,#REF!,,#REF!)),0,(PV(#REF!,#REF!,,#REF!)))</f>
        <v/>
      </c>
    </row>
    <row r="2279">
      <c r="AL2279" s="161">
        <f>+IF(ISERROR(PV(#REF!,#REF!,,#REF!)),0,(PV(#REF!,#REF!,,#REF!)))</f>
        <v/>
      </c>
      <c r="AM2279" s="161">
        <f>+IF(ISERROR(PV(#REF!,#REF!,,#REF!)),0,(PV(#REF!,#REF!,,#REF!)))</f>
        <v/>
      </c>
    </row>
    <row r="2280">
      <c r="AL2280" s="161">
        <f>+IF(ISERROR(PV(#REF!,#REF!,,#REF!)),0,(PV(#REF!,#REF!,,#REF!)))</f>
        <v/>
      </c>
      <c r="AM2280" s="161">
        <f>+IF(ISERROR(PV(#REF!,#REF!,,#REF!)),0,(PV(#REF!,#REF!,,#REF!)))</f>
        <v/>
      </c>
    </row>
    <row r="2281">
      <c r="AL2281" s="161">
        <f>+IF(ISERROR(PV(#REF!,#REF!,,#REF!)),0,(PV(#REF!,#REF!,,#REF!)))</f>
        <v/>
      </c>
      <c r="AM2281" s="161">
        <f>+IF(ISERROR(PV(#REF!,#REF!,,#REF!)),0,(PV(#REF!,#REF!,,#REF!)))</f>
        <v/>
      </c>
    </row>
    <row r="2282">
      <c r="AL2282" s="161">
        <f>+IF(ISERROR(PV(#REF!,#REF!,,#REF!)),0,(PV(#REF!,#REF!,,#REF!)))</f>
        <v/>
      </c>
      <c r="AM2282" s="161">
        <f>+IF(ISERROR(PV(#REF!,#REF!,,#REF!)),0,(PV(#REF!,#REF!,,#REF!)))</f>
        <v/>
      </c>
    </row>
    <row r="2283">
      <c r="AL2283" s="161">
        <f>+IF(ISERROR(PV(#REF!,#REF!,,#REF!)),0,(PV(#REF!,#REF!,,#REF!)))</f>
        <v/>
      </c>
      <c r="AM2283" s="161">
        <f>+IF(ISERROR(PV(#REF!,#REF!,,#REF!)),0,(PV(#REF!,#REF!,,#REF!)))</f>
        <v/>
      </c>
    </row>
    <row r="2284">
      <c r="AL2284" s="161">
        <f>+IF(ISERROR(PV(#REF!,#REF!,,#REF!)),0,(PV(#REF!,#REF!,,#REF!)))</f>
        <v/>
      </c>
      <c r="AM2284" s="161">
        <f>+IF(ISERROR(PV(#REF!,#REF!,,#REF!)),0,(PV(#REF!,#REF!,,#REF!)))</f>
        <v/>
      </c>
    </row>
    <row r="2285">
      <c r="AL2285" s="161">
        <f>+IF(ISERROR(PV(#REF!,#REF!,,#REF!)),0,(PV(#REF!,#REF!,,#REF!)))</f>
        <v/>
      </c>
      <c r="AM2285" s="161">
        <f>+IF(ISERROR(PV(#REF!,#REF!,,#REF!)),0,(PV(#REF!,#REF!,,#REF!)))</f>
        <v/>
      </c>
    </row>
    <row r="2286">
      <c r="AL2286" s="161">
        <f>+IF(ISERROR(PV(#REF!,#REF!,,#REF!)),0,(PV(#REF!,#REF!,,#REF!)))</f>
        <v/>
      </c>
      <c r="AM2286" s="161">
        <f>+IF(ISERROR(PV(#REF!,#REF!,,#REF!)),0,(PV(#REF!,#REF!,,#REF!)))</f>
        <v/>
      </c>
    </row>
    <row r="2287">
      <c r="AL2287" s="161">
        <f>+IF(ISERROR(PV(#REF!,#REF!,,#REF!)),0,(PV(#REF!,#REF!,,#REF!)))</f>
        <v/>
      </c>
      <c r="AM2287" s="161">
        <f>+IF(ISERROR(PV(#REF!,#REF!,,#REF!)),0,(PV(#REF!,#REF!,,#REF!)))</f>
        <v/>
      </c>
    </row>
    <row r="2288">
      <c r="AL2288" s="161">
        <f>+IF(ISERROR(PV(#REF!,#REF!,,#REF!)),0,(PV(#REF!,#REF!,,#REF!)))</f>
        <v/>
      </c>
      <c r="AM2288" s="161">
        <f>+IF(ISERROR(PV(#REF!,#REF!,,#REF!)),0,(PV(#REF!,#REF!,,#REF!)))</f>
        <v/>
      </c>
    </row>
    <row r="2289">
      <c r="AL2289" s="161">
        <f>+IF(ISERROR(PV(#REF!,#REF!,,#REF!)),0,(PV(#REF!,#REF!,,#REF!)))</f>
        <v/>
      </c>
      <c r="AM2289" s="161">
        <f>+IF(ISERROR(PV(#REF!,#REF!,,#REF!)),0,(PV(#REF!,#REF!,,#REF!)))</f>
        <v/>
      </c>
    </row>
    <row r="2290">
      <c r="AL2290" s="161">
        <f>+IF(ISERROR(PV(#REF!,#REF!,,#REF!)),0,(PV(#REF!,#REF!,,#REF!)))</f>
        <v/>
      </c>
      <c r="AM2290" s="161">
        <f>+IF(ISERROR(PV(#REF!,#REF!,,#REF!)),0,(PV(#REF!,#REF!,,#REF!)))</f>
        <v/>
      </c>
    </row>
    <row r="2291">
      <c r="AL2291" s="161">
        <f>+IF(ISERROR(PV(#REF!,#REF!,,#REF!)),0,(PV(#REF!,#REF!,,#REF!)))</f>
        <v/>
      </c>
      <c r="AM2291" s="161">
        <f>+IF(ISERROR(PV(#REF!,#REF!,,#REF!)),0,(PV(#REF!,#REF!,,#REF!)))</f>
        <v/>
      </c>
    </row>
    <row r="2292">
      <c r="AL2292" s="161">
        <f>+IF(ISERROR(PV(#REF!,#REF!,,#REF!)),0,(PV(#REF!,#REF!,,#REF!)))</f>
        <v/>
      </c>
      <c r="AM2292" s="161">
        <f>+IF(ISERROR(PV(#REF!,#REF!,,#REF!)),0,(PV(#REF!,#REF!,,#REF!)))</f>
        <v/>
      </c>
    </row>
    <row r="2293">
      <c r="AL2293" s="161">
        <f>+IF(ISERROR(PV(#REF!,#REF!,,#REF!)),0,(PV(#REF!,#REF!,,#REF!)))</f>
        <v/>
      </c>
      <c r="AM2293" s="161">
        <f>+IF(ISERROR(PV(#REF!,#REF!,,#REF!)),0,(PV(#REF!,#REF!,,#REF!)))</f>
        <v/>
      </c>
    </row>
    <row r="2294">
      <c r="AL2294" s="161">
        <f>+IF(ISERROR(PV(#REF!,#REF!,,#REF!)),0,(PV(#REF!,#REF!,,#REF!)))</f>
        <v/>
      </c>
      <c r="AM2294" s="161">
        <f>+IF(ISERROR(PV(#REF!,#REF!,,#REF!)),0,(PV(#REF!,#REF!,,#REF!)))</f>
        <v/>
      </c>
    </row>
    <row r="2295">
      <c r="AL2295" s="161">
        <f>+IF(ISERROR(PV(#REF!,#REF!,,#REF!)),0,(PV(#REF!,#REF!,,#REF!)))</f>
        <v/>
      </c>
      <c r="AM2295" s="161">
        <f>+IF(ISERROR(PV(#REF!,#REF!,,#REF!)),0,(PV(#REF!,#REF!,,#REF!)))</f>
        <v/>
      </c>
    </row>
    <row r="2296">
      <c r="AL2296" s="161">
        <f>+IF(ISERROR(PV(#REF!,#REF!,,#REF!)),0,(PV(#REF!,#REF!,,#REF!)))</f>
        <v/>
      </c>
      <c r="AM2296" s="161">
        <f>+IF(ISERROR(PV(#REF!,#REF!,,#REF!)),0,(PV(#REF!,#REF!,,#REF!)))</f>
        <v/>
      </c>
    </row>
    <row r="2297">
      <c r="AL2297" s="161">
        <f>+IF(ISERROR(PV(#REF!,#REF!,,#REF!)),0,(PV(#REF!,#REF!,,#REF!)))</f>
        <v/>
      </c>
      <c r="AM2297" s="161">
        <f>+IF(ISERROR(PV(#REF!,#REF!,,#REF!)),0,(PV(#REF!,#REF!,,#REF!)))</f>
        <v/>
      </c>
    </row>
    <row r="2298">
      <c r="AL2298" s="161">
        <f>+IF(ISERROR(PV(#REF!,#REF!,,#REF!)),0,(PV(#REF!,#REF!,,#REF!)))</f>
        <v/>
      </c>
      <c r="AM2298" s="161">
        <f>+IF(ISERROR(PV(#REF!,#REF!,,#REF!)),0,(PV(#REF!,#REF!,,#REF!)))</f>
        <v/>
      </c>
    </row>
    <row r="2299">
      <c r="AL2299" s="161">
        <f>+IF(ISERROR(PV(#REF!,#REF!,,#REF!)),0,(PV(#REF!,#REF!,,#REF!)))</f>
        <v/>
      </c>
      <c r="AM2299" s="161">
        <f>+IF(ISERROR(PV(#REF!,#REF!,,#REF!)),0,(PV(#REF!,#REF!,,#REF!)))</f>
        <v/>
      </c>
    </row>
    <row r="2300">
      <c r="AL2300" s="161">
        <f>+IF(ISERROR(PV(#REF!,#REF!,,#REF!)),0,(PV(#REF!,#REF!,,#REF!)))</f>
        <v/>
      </c>
      <c r="AM2300" s="161">
        <f>+IF(ISERROR(PV(#REF!,#REF!,,#REF!)),0,(PV(#REF!,#REF!,,#REF!)))</f>
        <v/>
      </c>
    </row>
    <row r="2301">
      <c r="AL2301" s="161">
        <f>+IF(ISERROR(PV(#REF!,#REF!,,#REF!)),0,(PV(#REF!,#REF!,,#REF!)))</f>
        <v/>
      </c>
      <c r="AM2301" s="161">
        <f>+IF(ISERROR(PV(#REF!,#REF!,,#REF!)),0,(PV(#REF!,#REF!,,#REF!)))</f>
        <v/>
      </c>
    </row>
    <row r="2302">
      <c r="AL2302" s="161">
        <f>+IF(ISERROR(PV(#REF!,#REF!,,#REF!)),0,(PV(#REF!,#REF!,,#REF!)))</f>
        <v/>
      </c>
      <c r="AM2302" s="161">
        <f>+IF(ISERROR(PV(#REF!,#REF!,,#REF!)),0,(PV(#REF!,#REF!,,#REF!)))</f>
        <v/>
      </c>
    </row>
    <row r="2303">
      <c r="AL2303" s="161">
        <f>+IF(ISERROR(PV(#REF!,#REF!,,#REF!)),0,(PV(#REF!,#REF!,,#REF!)))</f>
        <v/>
      </c>
      <c r="AM2303" s="161">
        <f>+IF(ISERROR(PV(#REF!,#REF!,,#REF!)),0,(PV(#REF!,#REF!,,#REF!)))</f>
        <v/>
      </c>
    </row>
    <row r="2304">
      <c r="AL2304" s="161">
        <f>+IF(ISERROR(PV(#REF!,#REF!,,#REF!)),0,(PV(#REF!,#REF!,,#REF!)))</f>
        <v/>
      </c>
      <c r="AM2304" s="161">
        <f>+IF(ISERROR(PV(#REF!,#REF!,,#REF!)),0,(PV(#REF!,#REF!,,#REF!)))</f>
        <v/>
      </c>
    </row>
    <row r="2305">
      <c r="AL2305" s="161">
        <f>+IF(ISERROR(PV(#REF!,#REF!,,#REF!)),0,(PV(#REF!,#REF!,,#REF!)))</f>
        <v/>
      </c>
      <c r="AM2305" s="161">
        <f>+IF(ISERROR(PV(#REF!,#REF!,,#REF!)),0,(PV(#REF!,#REF!,,#REF!)))</f>
        <v/>
      </c>
    </row>
    <row r="2306">
      <c r="AL2306" s="161">
        <f>+IF(ISERROR(PV(#REF!,#REF!,,#REF!)),0,(PV(#REF!,#REF!,,#REF!)))</f>
        <v/>
      </c>
      <c r="AM2306" s="161">
        <f>+IF(ISERROR(PV(#REF!,#REF!,,#REF!)),0,(PV(#REF!,#REF!,,#REF!)))</f>
        <v/>
      </c>
    </row>
    <row r="2307">
      <c r="AL2307" s="161">
        <f>+IF(ISERROR(PV(#REF!,#REF!,,#REF!)),0,(PV(#REF!,#REF!,,#REF!)))</f>
        <v/>
      </c>
      <c r="AM2307" s="161">
        <f>+IF(ISERROR(PV(#REF!,#REF!,,#REF!)),0,(PV(#REF!,#REF!,,#REF!)))</f>
        <v/>
      </c>
    </row>
    <row r="2308">
      <c r="AL2308" s="161">
        <f>+IF(ISERROR(PV(#REF!,#REF!,,#REF!)),0,(PV(#REF!,#REF!,,#REF!)))</f>
        <v/>
      </c>
      <c r="AM2308" s="161">
        <f>+IF(ISERROR(PV(#REF!,#REF!,,#REF!)),0,(PV(#REF!,#REF!,,#REF!)))</f>
        <v/>
      </c>
    </row>
    <row r="2309">
      <c r="AL2309" s="161">
        <f>+IF(ISERROR(PV(#REF!,#REF!,,#REF!)),0,(PV(#REF!,#REF!,,#REF!)))</f>
        <v/>
      </c>
      <c r="AM2309" s="161">
        <f>+IF(ISERROR(PV(#REF!,#REF!,,#REF!)),0,(PV(#REF!,#REF!,,#REF!)))</f>
        <v/>
      </c>
    </row>
    <row r="2310">
      <c r="AL2310" s="161">
        <f>+IF(ISERROR(PV(#REF!,#REF!,,#REF!)),0,(PV(#REF!,#REF!,,#REF!)))</f>
        <v/>
      </c>
      <c r="AM2310" s="161">
        <f>+IF(ISERROR(PV(#REF!,#REF!,,#REF!)),0,(PV(#REF!,#REF!,,#REF!)))</f>
        <v/>
      </c>
    </row>
    <row r="2311">
      <c r="AL2311" s="161">
        <f>+IF(ISERROR(PV(#REF!,#REF!,,#REF!)),0,(PV(#REF!,#REF!,,#REF!)))</f>
        <v/>
      </c>
      <c r="AM2311" s="161">
        <f>+IF(ISERROR(PV(#REF!,#REF!,,#REF!)),0,(PV(#REF!,#REF!,,#REF!)))</f>
        <v/>
      </c>
    </row>
    <row r="2312">
      <c r="AL2312" s="161">
        <f>+IF(ISERROR(PV(#REF!,#REF!,,#REF!)),0,(PV(#REF!,#REF!,,#REF!)))</f>
        <v/>
      </c>
      <c r="AM2312" s="161">
        <f>+IF(ISERROR(PV(#REF!,#REF!,,#REF!)),0,(PV(#REF!,#REF!,,#REF!)))</f>
        <v/>
      </c>
    </row>
    <row r="2313">
      <c r="AL2313" s="161">
        <f>+IF(ISERROR(PV(#REF!,#REF!,,#REF!)),0,(PV(#REF!,#REF!,,#REF!)))</f>
        <v/>
      </c>
      <c r="AM2313" s="161">
        <f>+IF(ISERROR(PV(#REF!,#REF!,,#REF!)),0,(PV(#REF!,#REF!,,#REF!)))</f>
        <v/>
      </c>
    </row>
    <row r="2314">
      <c r="AL2314" s="161">
        <f>+IF(ISERROR(PV(#REF!,#REF!,,#REF!)),0,(PV(#REF!,#REF!,,#REF!)))</f>
        <v/>
      </c>
      <c r="AM2314" s="161">
        <f>+IF(ISERROR(PV(#REF!,#REF!,,#REF!)),0,(PV(#REF!,#REF!,,#REF!)))</f>
        <v/>
      </c>
    </row>
    <row r="2315">
      <c r="AL2315" s="161">
        <f>+IF(ISERROR(PV(#REF!,#REF!,,#REF!)),0,(PV(#REF!,#REF!,,#REF!)))</f>
        <v/>
      </c>
      <c r="AM2315" s="161">
        <f>+IF(ISERROR(PV(#REF!,#REF!,,#REF!)),0,(PV(#REF!,#REF!,,#REF!)))</f>
        <v/>
      </c>
    </row>
    <row r="2316">
      <c r="AL2316" s="161">
        <f>+IF(ISERROR(PV(#REF!,#REF!,,#REF!)),0,(PV(#REF!,#REF!,,#REF!)))</f>
        <v/>
      </c>
      <c r="AM2316" s="161">
        <f>+IF(ISERROR(PV(#REF!,#REF!,,#REF!)),0,(PV(#REF!,#REF!,,#REF!)))</f>
        <v/>
      </c>
    </row>
    <row r="2317">
      <c r="AL2317" s="161">
        <f>+IF(ISERROR(PV(#REF!,#REF!,,#REF!)),0,(PV(#REF!,#REF!,,#REF!)))</f>
        <v/>
      </c>
      <c r="AM2317" s="161">
        <f>+IF(ISERROR(PV(#REF!,#REF!,,#REF!)),0,(PV(#REF!,#REF!,,#REF!)))</f>
        <v/>
      </c>
    </row>
    <row r="2318">
      <c r="AL2318" s="161">
        <f>+IF(ISERROR(PV(#REF!,#REF!,,#REF!)),0,(PV(#REF!,#REF!,,#REF!)))</f>
        <v/>
      </c>
      <c r="AM2318" s="161">
        <f>+IF(ISERROR(PV(#REF!,#REF!,,#REF!)),0,(PV(#REF!,#REF!,,#REF!)))</f>
        <v/>
      </c>
    </row>
    <row r="2319">
      <c r="AL2319" s="161">
        <f>+IF(ISERROR(PV(#REF!,#REF!,,#REF!)),0,(PV(#REF!,#REF!,,#REF!)))</f>
        <v/>
      </c>
      <c r="AM2319" s="161">
        <f>+IF(ISERROR(PV(#REF!,#REF!,,#REF!)),0,(PV(#REF!,#REF!,,#REF!)))</f>
        <v/>
      </c>
    </row>
    <row r="2320">
      <c r="AL2320" s="161">
        <f>+IF(ISERROR(PV(#REF!,#REF!,,#REF!)),0,(PV(#REF!,#REF!,,#REF!)))</f>
        <v/>
      </c>
      <c r="AM2320" s="161">
        <f>+IF(ISERROR(PV(#REF!,#REF!,,#REF!)),0,(PV(#REF!,#REF!,,#REF!)))</f>
        <v/>
      </c>
    </row>
    <row r="2321">
      <c r="AL2321" s="161">
        <f>+IF(ISERROR(PV(#REF!,#REF!,,#REF!)),0,(PV(#REF!,#REF!,,#REF!)))</f>
        <v/>
      </c>
      <c r="AM2321" s="161">
        <f>+IF(ISERROR(PV(#REF!,#REF!,,#REF!)),0,(PV(#REF!,#REF!,,#REF!)))</f>
        <v/>
      </c>
    </row>
    <row r="2322">
      <c r="AL2322" s="161">
        <f>+IF(ISERROR(PV(#REF!,#REF!,,#REF!)),0,(PV(#REF!,#REF!,,#REF!)))</f>
        <v/>
      </c>
      <c r="AM2322" s="161">
        <f>+IF(ISERROR(PV(#REF!,#REF!,,#REF!)),0,(PV(#REF!,#REF!,,#REF!)))</f>
        <v/>
      </c>
    </row>
    <row r="2323">
      <c r="AL2323" s="161">
        <f>+IF(ISERROR(PV(#REF!,#REF!,,#REF!)),0,(PV(#REF!,#REF!,,#REF!)))</f>
        <v/>
      </c>
      <c r="AM2323" s="161">
        <f>+IF(ISERROR(PV(#REF!,#REF!,,#REF!)),0,(PV(#REF!,#REF!,,#REF!)))</f>
        <v/>
      </c>
    </row>
    <row r="2324">
      <c r="AL2324" s="161">
        <f>+IF(ISERROR(PV(#REF!,#REF!,,#REF!)),0,(PV(#REF!,#REF!,,#REF!)))</f>
        <v/>
      </c>
      <c r="AM2324" s="161">
        <f>+IF(ISERROR(PV(#REF!,#REF!,,#REF!)),0,(PV(#REF!,#REF!,,#REF!)))</f>
        <v/>
      </c>
    </row>
    <row r="2325">
      <c r="AL2325" s="161">
        <f>+IF(ISERROR(PV(#REF!,#REF!,,#REF!)),0,(PV(#REF!,#REF!,,#REF!)))</f>
        <v/>
      </c>
      <c r="AM2325" s="161">
        <f>+IF(ISERROR(PV(#REF!,#REF!,,#REF!)),0,(PV(#REF!,#REF!,,#REF!)))</f>
        <v/>
      </c>
    </row>
    <row r="2326">
      <c r="AL2326" s="161">
        <f>+IF(ISERROR(PV(#REF!,#REF!,,#REF!)),0,(PV(#REF!,#REF!,,#REF!)))</f>
        <v/>
      </c>
      <c r="AM2326" s="161">
        <f>+IF(ISERROR(PV(#REF!,#REF!,,#REF!)),0,(PV(#REF!,#REF!,,#REF!)))</f>
        <v/>
      </c>
    </row>
    <row r="2327">
      <c r="AL2327" s="161">
        <f>+IF(ISERROR(PV(#REF!,#REF!,,#REF!)),0,(PV(#REF!,#REF!,,#REF!)))</f>
        <v/>
      </c>
      <c r="AM2327" s="161">
        <f>+IF(ISERROR(PV(#REF!,#REF!,,#REF!)),0,(PV(#REF!,#REF!,,#REF!)))</f>
        <v/>
      </c>
    </row>
    <row r="2328">
      <c r="AL2328" s="161">
        <f>+IF(ISERROR(PV(#REF!,#REF!,,#REF!)),0,(PV(#REF!,#REF!,,#REF!)))</f>
        <v/>
      </c>
      <c r="AM2328" s="161">
        <f>+IF(ISERROR(PV(#REF!,#REF!,,#REF!)),0,(PV(#REF!,#REF!,,#REF!)))</f>
        <v/>
      </c>
    </row>
    <row r="2329">
      <c r="AL2329" s="161">
        <f>+IF(ISERROR(PV(#REF!,#REF!,,#REF!)),0,(PV(#REF!,#REF!,,#REF!)))</f>
        <v/>
      </c>
      <c r="AM2329" s="161">
        <f>+IF(ISERROR(PV(#REF!,#REF!,,#REF!)),0,(PV(#REF!,#REF!,,#REF!)))</f>
        <v/>
      </c>
    </row>
    <row r="2330">
      <c r="AL2330" s="161">
        <f>+IF(ISERROR(PV(#REF!,#REF!,,#REF!)),0,(PV(#REF!,#REF!,,#REF!)))</f>
        <v/>
      </c>
      <c r="AM2330" s="161">
        <f>+IF(ISERROR(PV(#REF!,#REF!,,#REF!)),0,(PV(#REF!,#REF!,,#REF!)))</f>
        <v/>
      </c>
    </row>
    <row r="2331">
      <c r="AL2331" s="161">
        <f>+IF(ISERROR(PV(#REF!,#REF!,,#REF!)),0,(PV(#REF!,#REF!,,#REF!)))</f>
        <v/>
      </c>
      <c r="AM2331" s="161">
        <f>+IF(ISERROR(PV(#REF!,#REF!,,#REF!)),0,(PV(#REF!,#REF!,,#REF!)))</f>
        <v/>
      </c>
    </row>
    <row r="2332">
      <c r="AL2332" s="161">
        <f>+IF(ISERROR(PV(#REF!,#REF!,,#REF!)),0,(PV(#REF!,#REF!,,#REF!)))</f>
        <v/>
      </c>
      <c r="AM2332" s="161">
        <f>+IF(ISERROR(PV(#REF!,#REF!,,#REF!)),0,(PV(#REF!,#REF!,,#REF!)))</f>
        <v/>
      </c>
    </row>
    <row r="2333">
      <c r="AL2333" s="161">
        <f>+IF(ISERROR(PV(#REF!,#REF!,,#REF!)),0,(PV(#REF!,#REF!,,#REF!)))</f>
        <v/>
      </c>
      <c r="AM2333" s="161">
        <f>+IF(ISERROR(PV(#REF!,#REF!,,#REF!)),0,(PV(#REF!,#REF!,,#REF!)))</f>
        <v/>
      </c>
    </row>
    <row r="2334">
      <c r="AL2334" s="161">
        <f>+IF(ISERROR(PV(#REF!,#REF!,,#REF!)),0,(PV(#REF!,#REF!,,#REF!)))</f>
        <v/>
      </c>
      <c r="AM2334" s="161">
        <f>+IF(ISERROR(PV(#REF!,#REF!,,#REF!)),0,(PV(#REF!,#REF!,,#REF!)))</f>
        <v/>
      </c>
    </row>
    <row r="2335">
      <c r="AL2335" s="161">
        <f>+IF(ISERROR(PV(#REF!,#REF!,,#REF!)),0,(PV(#REF!,#REF!,,#REF!)))</f>
        <v/>
      </c>
      <c r="AM2335" s="161">
        <f>+IF(ISERROR(PV(#REF!,#REF!,,#REF!)),0,(PV(#REF!,#REF!,,#REF!)))</f>
        <v/>
      </c>
    </row>
    <row r="2336">
      <c r="AL2336" s="161">
        <f>+IF(ISERROR(PV(#REF!,#REF!,,#REF!)),0,(PV(#REF!,#REF!,,#REF!)))</f>
        <v/>
      </c>
      <c r="AM2336" s="161">
        <f>+IF(ISERROR(PV(#REF!,#REF!,,#REF!)),0,(PV(#REF!,#REF!,,#REF!)))</f>
        <v/>
      </c>
    </row>
    <row r="2337">
      <c r="AL2337" s="161">
        <f>+IF(ISERROR(PV(#REF!,#REF!,,#REF!)),0,(PV(#REF!,#REF!,,#REF!)))</f>
        <v/>
      </c>
      <c r="AM2337" s="161">
        <f>+IF(ISERROR(PV(#REF!,#REF!,,#REF!)),0,(PV(#REF!,#REF!,,#REF!)))</f>
        <v/>
      </c>
    </row>
    <row r="2338">
      <c r="AL2338" s="161">
        <f>+IF(ISERROR(PV(#REF!,#REF!,,#REF!)),0,(PV(#REF!,#REF!,,#REF!)))</f>
        <v/>
      </c>
      <c r="AM2338" s="161">
        <f>+IF(ISERROR(PV(#REF!,#REF!,,#REF!)),0,(PV(#REF!,#REF!,,#REF!)))</f>
        <v/>
      </c>
    </row>
    <row r="2339">
      <c r="AL2339" s="161">
        <f>+IF(ISERROR(PV(#REF!,#REF!,,#REF!)),0,(PV(#REF!,#REF!,,#REF!)))</f>
        <v/>
      </c>
      <c r="AM2339" s="161">
        <f>+IF(ISERROR(PV(#REF!,#REF!,,#REF!)),0,(PV(#REF!,#REF!,,#REF!)))</f>
        <v/>
      </c>
    </row>
    <row r="2340">
      <c r="AL2340" s="161">
        <f>+IF(ISERROR(PV(#REF!,#REF!,,#REF!)),0,(PV(#REF!,#REF!,,#REF!)))</f>
        <v/>
      </c>
      <c r="AM2340" s="161">
        <f>+IF(ISERROR(PV(#REF!,#REF!,,#REF!)),0,(PV(#REF!,#REF!,,#REF!)))</f>
        <v/>
      </c>
    </row>
    <row r="2341">
      <c r="AL2341" s="161">
        <f>+IF(ISERROR(PV(#REF!,#REF!,,#REF!)),0,(PV(#REF!,#REF!,,#REF!)))</f>
        <v/>
      </c>
      <c r="AM2341" s="161">
        <f>+IF(ISERROR(PV(#REF!,#REF!,,#REF!)),0,(PV(#REF!,#REF!,,#REF!)))</f>
        <v/>
      </c>
    </row>
    <row r="2342">
      <c r="AL2342" s="161">
        <f>+IF(ISERROR(PV(#REF!,#REF!,,#REF!)),0,(PV(#REF!,#REF!,,#REF!)))</f>
        <v/>
      </c>
      <c r="AM2342" s="161">
        <f>+IF(ISERROR(PV(#REF!,#REF!,,#REF!)),0,(PV(#REF!,#REF!,,#REF!)))</f>
        <v/>
      </c>
    </row>
    <row r="2343">
      <c r="AL2343" s="161">
        <f>+IF(ISERROR(PV(#REF!,#REF!,,#REF!)),0,(PV(#REF!,#REF!,,#REF!)))</f>
        <v/>
      </c>
      <c r="AM2343" s="161">
        <f>+IF(ISERROR(PV(#REF!,#REF!,,#REF!)),0,(PV(#REF!,#REF!,,#REF!)))</f>
        <v/>
      </c>
    </row>
    <row r="2344">
      <c r="AL2344" s="161">
        <f>+IF(ISERROR(PV(#REF!,#REF!,,#REF!)),0,(PV(#REF!,#REF!,,#REF!)))</f>
        <v/>
      </c>
      <c r="AM2344" s="161">
        <f>+IF(ISERROR(PV(#REF!,#REF!,,#REF!)),0,(PV(#REF!,#REF!,,#REF!)))</f>
        <v/>
      </c>
    </row>
    <row r="2345">
      <c r="AL2345" s="161">
        <f>+IF(ISERROR(PV(#REF!,#REF!,,#REF!)),0,(PV(#REF!,#REF!,,#REF!)))</f>
        <v/>
      </c>
      <c r="AM2345" s="161">
        <f>+IF(ISERROR(PV(#REF!,#REF!,,#REF!)),0,(PV(#REF!,#REF!,,#REF!)))</f>
        <v/>
      </c>
    </row>
    <row r="2346">
      <c r="AL2346" s="161">
        <f>+IF(ISERROR(PV(#REF!,#REF!,,#REF!)),0,(PV(#REF!,#REF!,,#REF!)))</f>
        <v/>
      </c>
      <c r="AM2346" s="161">
        <f>+IF(ISERROR(PV(#REF!,#REF!,,#REF!)),0,(PV(#REF!,#REF!,,#REF!)))</f>
        <v/>
      </c>
    </row>
    <row r="2347">
      <c r="AL2347" s="161">
        <f>+IF(ISERROR(PV(#REF!,#REF!,,#REF!)),0,(PV(#REF!,#REF!,,#REF!)))</f>
        <v/>
      </c>
      <c r="AM2347" s="161">
        <f>+IF(ISERROR(PV(#REF!,#REF!,,#REF!)),0,(PV(#REF!,#REF!,,#REF!)))</f>
        <v/>
      </c>
    </row>
    <row r="2348">
      <c r="AL2348" s="161">
        <f>+IF(ISERROR(PV(#REF!,#REF!,,#REF!)),0,(PV(#REF!,#REF!,,#REF!)))</f>
        <v/>
      </c>
      <c r="AM2348" s="161">
        <f>+IF(ISERROR(PV(#REF!,#REF!,,#REF!)),0,(PV(#REF!,#REF!,,#REF!)))</f>
        <v/>
      </c>
    </row>
    <row r="2349">
      <c r="AL2349" s="161">
        <f>+IF(ISERROR(PV(#REF!,#REF!,,#REF!)),0,(PV(#REF!,#REF!,,#REF!)))</f>
        <v/>
      </c>
      <c r="AM2349" s="161">
        <f>+IF(ISERROR(PV(#REF!,#REF!,,#REF!)),0,(PV(#REF!,#REF!,,#REF!)))</f>
        <v/>
      </c>
    </row>
    <row r="2350">
      <c r="AL2350" s="161">
        <f>+IF(ISERROR(PV(#REF!,#REF!,,#REF!)),0,(PV(#REF!,#REF!,,#REF!)))</f>
        <v/>
      </c>
      <c r="AM2350" s="161">
        <f>+IF(ISERROR(PV(#REF!,#REF!,,#REF!)),0,(PV(#REF!,#REF!,,#REF!)))</f>
        <v/>
      </c>
    </row>
    <row r="2351">
      <c r="AL2351" s="161">
        <f>+IF(ISERROR(PV(#REF!,#REF!,,#REF!)),0,(PV(#REF!,#REF!,,#REF!)))</f>
        <v/>
      </c>
      <c r="AM2351" s="161">
        <f>+IF(ISERROR(PV(#REF!,#REF!,,#REF!)),0,(PV(#REF!,#REF!,,#REF!)))</f>
        <v/>
      </c>
    </row>
    <row r="2352">
      <c r="AL2352" s="161">
        <f>+IF(ISERROR(PV(#REF!,#REF!,,#REF!)),0,(PV(#REF!,#REF!,,#REF!)))</f>
        <v/>
      </c>
      <c r="AM2352" s="161">
        <f>+IF(ISERROR(PV(#REF!,#REF!,,#REF!)),0,(PV(#REF!,#REF!,,#REF!)))</f>
        <v/>
      </c>
    </row>
    <row r="2353">
      <c r="AL2353" s="161">
        <f>+IF(ISERROR(PV(#REF!,#REF!,,#REF!)),0,(PV(#REF!,#REF!,,#REF!)))</f>
        <v/>
      </c>
      <c r="AM2353" s="161">
        <f>+IF(ISERROR(PV(#REF!,#REF!,,#REF!)),0,(PV(#REF!,#REF!,,#REF!)))</f>
        <v/>
      </c>
    </row>
    <row r="2354">
      <c r="AL2354" s="161">
        <f>+IF(ISERROR(PV(#REF!,#REF!,,#REF!)),0,(PV(#REF!,#REF!,,#REF!)))</f>
        <v/>
      </c>
      <c r="AM2354" s="161">
        <f>+IF(ISERROR(PV(#REF!,#REF!,,#REF!)),0,(PV(#REF!,#REF!,,#REF!)))</f>
        <v/>
      </c>
    </row>
    <row r="2355">
      <c r="AL2355" s="161">
        <f>+IF(ISERROR(PV(#REF!,#REF!,,#REF!)),0,(PV(#REF!,#REF!,,#REF!)))</f>
        <v/>
      </c>
      <c r="AM2355" s="161">
        <f>+IF(ISERROR(PV(#REF!,#REF!,,#REF!)),0,(PV(#REF!,#REF!,,#REF!)))</f>
        <v/>
      </c>
    </row>
    <row r="2356">
      <c r="AL2356" s="161">
        <f>+IF(ISERROR(PV(#REF!,#REF!,,#REF!)),0,(PV(#REF!,#REF!,,#REF!)))</f>
        <v/>
      </c>
      <c r="AM2356" s="161">
        <f>+IF(ISERROR(PV(#REF!,#REF!,,#REF!)),0,(PV(#REF!,#REF!,,#REF!)))</f>
        <v/>
      </c>
    </row>
    <row r="2357">
      <c r="AL2357" s="161">
        <f>+IF(ISERROR(PV(#REF!,#REF!,,#REF!)),0,(PV(#REF!,#REF!,,#REF!)))</f>
        <v/>
      </c>
      <c r="AM2357" s="161">
        <f>+IF(ISERROR(PV(#REF!,#REF!,,#REF!)),0,(PV(#REF!,#REF!,,#REF!)))</f>
        <v/>
      </c>
    </row>
    <row r="2358">
      <c r="AL2358" s="161">
        <f>+IF(ISERROR(PV(#REF!,#REF!,,#REF!)),0,(PV(#REF!,#REF!,,#REF!)))</f>
        <v/>
      </c>
      <c r="AM2358" s="161">
        <f>+IF(ISERROR(PV(#REF!,#REF!,,#REF!)),0,(PV(#REF!,#REF!,,#REF!)))</f>
        <v/>
      </c>
    </row>
    <row r="2359">
      <c r="AL2359" s="161">
        <f>+IF(ISERROR(PV(#REF!,#REF!,,#REF!)),0,(PV(#REF!,#REF!,,#REF!)))</f>
        <v/>
      </c>
      <c r="AM2359" s="161">
        <f>+IF(ISERROR(PV(#REF!,#REF!,,#REF!)),0,(PV(#REF!,#REF!,,#REF!)))</f>
        <v/>
      </c>
    </row>
    <row r="2360">
      <c r="AL2360" s="161">
        <f>+IF(ISERROR(PV(#REF!,#REF!,,#REF!)),0,(PV(#REF!,#REF!,,#REF!)))</f>
        <v/>
      </c>
      <c r="AM2360" s="161">
        <f>+IF(ISERROR(PV(#REF!,#REF!,,#REF!)),0,(PV(#REF!,#REF!,,#REF!)))</f>
        <v/>
      </c>
    </row>
    <row r="2361">
      <c r="AL2361" s="161">
        <f>+IF(ISERROR(PV(#REF!,#REF!,,#REF!)),0,(PV(#REF!,#REF!,,#REF!)))</f>
        <v/>
      </c>
      <c r="AM2361" s="161">
        <f>+IF(ISERROR(PV(#REF!,#REF!,,#REF!)),0,(PV(#REF!,#REF!,,#REF!)))</f>
        <v/>
      </c>
    </row>
    <row r="2362">
      <c r="AL2362" s="161">
        <f>+IF(ISERROR(PV(#REF!,#REF!,,#REF!)),0,(PV(#REF!,#REF!,,#REF!)))</f>
        <v/>
      </c>
      <c r="AM2362" s="161">
        <f>+IF(ISERROR(PV(#REF!,#REF!,,#REF!)),0,(PV(#REF!,#REF!,,#REF!)))</f>
        <v/>
      </c>
    </row>
    <row r="2363">
      <c r="AL2363" s="161">
        <f>+IF(ISERROR(PV(#REF!,#REF!,,#REF!)),0,(PV(#REF!,#REF!,,#REF!)))</f>
        <v/>
      </c>
      <c r="AM2363" s="161">
        <f>+IF(ISERROR(PV(#REF!,#REF!,,#REF!)),0,(PV(#REF!,#REF!,,#REF!)))</f>
        <v/>
      </c>
    </row>
    <row r="2364">
      <c r="AL2364" s="161">
        <f>+IF(ISERROR(PV(#REF!,#REF!,,#REF!)),0,(PV(#REF!,#REF!,,#REF!)))</f>
        <v/>
      </c>
      <c r="AM2364" s="161">
        <f>+IF(ISERROR(PV(#REF!,#REF!,,#REF!)),0,(PV(#REF!,#REF!,,#REF!)))</f>
        <v/>
      </c>
    </row>
    <row r="2365">
      <c r="AL2365" s="161">
        <f>+IF(ISERROR(PV(#REF!,#REF!,,#REF!)),0,(PV(#REF!,#REF!,,#REF!)))</f>
        <v/>
      </c>
      <c r="AM2365" s="161">
        <f>+IF(ISERROR(PV(#REF!,#REF!,,#REF!)),0,(PV(#REF!,#REF!,,#REF!)))</f>
        <v/>
      </c>
    </row>
    <row r="2366">
      <c r="AL2366" s="161">
        <f>+IF(ISERROR(PV(#REF!,#REF!,,#REF!)),0,(PV(#REF!,#REF!,,#REF!)))</f>
        <v/>
      </c>
      <c r="AM2366" s="161">
        <f>+IF(ISERROR(PV(#REF!,#REF!,,#REF!)),0,(PV(#REF!,#REF!,,#REF!)))</f>
        <v/>
      </c>
    </row>
    <row r="2367">
      <c r="AL2367" s="161">
        <f>+IF(ISERROR(PV(#REF!,#REF!,,#REF!)),0,(PV(#REF!,#REF!,,#REF!)))</f>
        <v/>
      </c>
      <c r="AM2367" s="161">
        <f>+IF(ISERROR(PV(#REF!,#REF!,,#REF!)),0,(PV(#REF!,#REF!,,#REF!)))</f>
        <v/>
      </c>
    </row>
    <row r="2368">
      <c r="AL2368" s="161">
        <f>+IF(ISERROR(PV(#REF!,#REF!,,#REF!)),0,(PV(#REF!,#REF!,,#REF!)))</f>
        <v/>
      </c>
      <c r="AM2368" s="161">
        <f>+IF(ISERROR(PV(#REF!,#REF!,,#REF!)),0,(PV(#REF!,#REF!,,#REF!)))</f>
        <v/>
      </c>
    </row>
    <row r="2369">
      <c r="AL2369" s="161">
        <f>+IF(ISERROR(PV(#REF!,#REF!,,#REF!)),0,(PV(#REF!,#REF!,,#REF!)))</f>
        <v/>
      </c>
      <c r="AM2369" s="161">
        <f>+IF(ISERROR(PV(#REF!,#REF!,,#REF!)),0,(PV(#REF!,#REF!,,#REF!)))</f>
        <v/>
      </c>
    </row>
    <row r="2370">
      <c r="AL2370" s="161">
        <f>+IF(ISERROR(PV(#REF!,#REF!,,#REF!)),0,(PV(#REF!,#REF!,,#REF!)))</f>
        <v/>
      </c>
      <c r="AM2370" s="161">
        <f>+IF(ISERROR(PV(#REF!,#REF!,,#REF!)),0,(PV(#REF!,#REF!,,#REF!)))</f>
        <v/>
      </c>
    </row>
    <row r="2371">
      <c r="AL2371" s="161">
        <f>+IF(ISERROR(PV(#REF!,#REF!,,#REF!)),0,(PV(#REF!,#REF!,,#REF!)))</f>
        <v/>
      </c>
      <c r="AM2371" s="161">
        <f>+IF(ISERROR(PV(#REF!,#REF!,,#REF!)),0,(PV(#REF!,#REF!,,#REF!)))</f>
        <v/>
      </c>
    </row>
    <row r="2372">
      <c r="AL2372" s="161">
        <f>+IF(ISERROR(PV(#REF!,#REF!,,#REF!)),0,(PV(#REF!,#REF!,,#REF!)))</f>
        <v/>
      </c>
      <c r="AM2372" s="161">
        <f>+IF(ISERROR(PV(#REF!,#REF!,,#REF!)),0,(PV(#REF!,#REF!,,#REF!)))</f>
        <v/>
      </c>
    </row>
    <row r="2373">
      <c r="AL2373" s="161">
        <f>+IF(ISERROR(PV(#REF!,#REF!,,#REF!)),0,(PV(#REF!,#REF!,,#REF!)))</f>
        <v/>
      </c>
      <c r="AM2373" s="161">
        <f>+IF(ISERROR(PV(#REF!,#REF!,,#REF!)),0,(PV(#REF!,#REF!,,#REF!)))</f>
        <v/>
      </c>
    </row>
    <row r="2374">
      <c r="AL2374" s="161">
        <f>+IF(ISERROR(PV(#REF!,#REF!,,#REF!)),0,(PV(#REF!,#REF!,,#REF!)))</f>
        <v/>
      </c>
      <c r="AM2374" s="161">
        <f>+IF(ISERROR(PV(#REF!,#REF!,,#REF!)),0,(PV(#REF!,#REF!,,#REF!)))</f>
        <v/>
      </c>
    </row>
    <row r="2375">
      <c r="AL2375" s="161">
        <f>+IF(ISERROR(PV(#REF!,#REF!,,#REF!)),0,(PV(#REF!,#REF!,,#REF!)))</f>
        <v/>
      </c>
      <c r="AM2375" s="161">
        <f>+IF(ISERROR(PV(#REF!,#REF!,,#REF!)),0,(PV(#REF!,#REF!,,#REF!)))</f>
        <v/>
      </c>
    </row>
    <row r="2376">
      <c r="AL2376" s="161">
        <f>+IF(ISERROR(PV(#REF!,#REF!,,#REF!)),0,(PV(#REF!,#REF!,,#REF!)))</f>
        <v/>
      </c>
      <c r="AM2376" s="161">
        <f>+IF(ISERROR(PV(#REF!,#REF!,,#REF!)),0,(PV(#REF!,#REF!,,#REF!)))</f>
        <v/>
      </c>
    </row>
    <row r="2377">
      <c r="AL2377" s="161">
        <f>+IF(ISERROR(PV(#REF!,#REF!,,#REF!)),0,(PV(#REF!,#REF!,,#REF!)))</f>
        <v/>
      </c>
      <c r="AM2377" s="161">
        <f>+IF(ISERROR(PV(#REF!,#REF!,,#REF!)),0,(PV(#REF!,#REF!,,#REF!)))</f>
        <v/>
      </c>
    </row>
    <row r="2378">
      <c r="AL2378" s="161">
        <f>+IF(ISERROR(PV(#REF!,#REF!,,#REF!)),0,(PV(#REF!,#REF!,,#REF!)))</f>
        <v/>
      </c>
      <c r="AM2378" s="161">
        <f>+IF(ISERROR(PV(#REF!,#REF!,,#REF!)),0,(PV(#REF!,#REF!,,#REF!)))</f>
        <v/>
      </c>
    </row>
    <row r="2379">
      <c r="AL2379" s="161">
        <f>+IF(ISERROR(PV(#REF!,#REF!,,#REF!)),0,(PV(#REF!,#REF!,,#REF!)))</f>
        <v/>
      </c>
      <c r="AM2379" s="161">
        <f>+IF(ISERROR(PV(#REF!,#REF!,,#REF!)),0,(PV(#REF!,#REF!,,#REF!)))</f>
        <v/>
      </c>
    </row>
    <row r="2380">
      <c r="AL2380" s="161">
        <f>+IF(ISERROR(PV(#REF!,#REF!,,#REF!)),0,(PV(#REF!,#REF!,,#REF!)))</f>
        <v/>
      </c>
      <c r="AM2380" s="161">
        <f>+IF(ISERROR(PV(#REF!,#REF!,,#REF!)),0,(PV(#REF!,#REF!,,#REF!)))</f>
        <v/>
      </c>
    </row>
    <row r="2381">
      <c r="AL2381" s="161">
        <f>+IF(ISERROR(PV(#REF!,#REF!,,#REF!)),0,(PV(#REF!,#REF!,,#REF!)))</f>
        <v/>
      </c>
      <c r="AM2381" s="161">
        <f>+IF(ISERROR(PV(#REF!,#REF!,,#REF!)),0,(PV(#REF!,#REF!,,#REF!)))</f>
        <v/>
      </c>
    </row>
    <row r="2382">
      <c r="AL2382" s="161">
        <f>+IF(ISERROR(PV(#REF!,#REF!,,#REF!)),0,(PV(#REF!,#REF!,,#REF!)))</f>
        <v/>
      </c>
      <c r="AM2382" s="161">
        <f>+IF(ISERROR(PV(#REF!,#REF!,,#REF!)),0,(PV(#REF!,#REF!,,#REF!)))</f>
        <v/>
      </c>
    </row>
    <row r="2383">
      <c r="AL2383" s="161">
        <f>+IF(ISERROR(PV(#REF!,#REF!,,#REF!)),0,(PV(#REF!,#REF!,,#REF!)))</f>
        <v/>
      </c>
      <c r="AM2383" s="161">
        <f>+IF(ISERROR(PV(#REF!,#REF!,,#REF!)),0,(PV(#REF!,#REF!,,#REF!)))</f>
        <v/>
      </c>
    </row>
    <row r="2384">
      <c r="AL2384" s="161">
        <f>+IF(ISERROR(PV(#REF!,#REF!,,#REF!)),0,(PV(#REF!,#REF!,,#REF!)))</f>
        <v/>
      </c>
      <c r="AM2384" s="161">
        <f>+IF(ISERROR(PV(#REF!,#REF!,,#REF!)),0,(PV(#REF!,#REF!,,#REF!)))</f>
        <v/>
      </c>
    </row>
    <row r="2385">
      <c r="AL2385" s="161">
        <f>+IF(ISERROR(PV(#REF!,#REF!,,#REF!)),0,(PV(#REF!,#REF!,,#REF!)))</f>
        <v/>
      </c>
      <c r="AM2385" s="161">
        <f>+IF(ISERROR(PV(#REF!,#REF!,,#REF!)),0,(PV(#REF!,#REF!,,#REF!)))</f>
        <v/>
      </c>
    </row>
    <row r="2386">
      <c r="AL2386" s="161">
        <f>+IF(ISERROR(PV(#REF!,#REF!,,#REF!)),0,(PV(#REF!,#REF!,,#REF!)))</f>
        <v/>
      </c>
      <c r="AM2386" s="161">
        <f>+IF(ISERROR(PV(#REF!,#REF!,,#REF!)),0,(PV(#REF!,#REF!,,#REF!)))</f>
        <v/>
      </c>
    </row>
    <row r="2387">
      <c r="AL2387" s="161">
        <f>+IF(ISERROR(PV(#REF!,#REF!,,#REF!)),0,(PV(#REF!,#REF!,,#REF!)))</f>
        <v/>
      </c>
      <c r="AM2387" s="161">
        <f>+IF(ISERROR(PV(#REF!,#REF!,,#REF!)),0,(PV(#REF!,#REF!,,#REF!)))</f>
        <v/>
      </c>
    </row>
    <row r="2388">
      <c r="AL2388" s="161">
        <f>+IF(ISERROR(PV(#REF!,#REF!,,#REF!)),0,(PV(#REF!,#REF!,,#REF!)))</f>
        <v/>
      </c>
      <c r="AM2388" s="161">
        <f>+IF(ISERROR(PV(#REF!,#REF!,,#REF!)),0,(PV(#REF!,#REF!,,#REF!)))</f>
        <v/>
      </c>
    </row>
    <row r="2389">
      <c r="AL2389" s="161">
        <f>+IF(ISERROR(PV(#REF!,#REF!,,#REF!)),0,(PV(#REF!,#REF!,,#REF!)))</f>
        <v/>
      </c>
      <c r="AM2389" s="161">
        <f>+IF(ISERROR(PV(#REF!,#REF!,,#REF!)),0,(PV(#REF!,#REF!,,#REF!)))</f>
        <v/>
      </c>
    </row>
    <row r="2390">
      <c r="AL2390" s="161">
        <f>+IF(ISERROR(PV(#REF!,#REF!,,#REF!)),0,(PV(#REF!,#REF!,,#REF!)))</f>
        <v/>
      </c>
      <c r="AM2390" s="161">
        <f>+IF(ISERROR(PV(#REF!,#REF!,,#REF!)),0,(PV(#REF!,#REF!,,#REF!)))</f>
        <v/>
      </c>
    </row>
    <row r="2391">
      <c r="AL2391" s="161">
        <f>+IF(ISERROR(PV(#REF!,#REF!,,#REF!)),0,(PV(#REF!,#REF!,,#REF!)))</f>
        <v/>
      </c>
      <c r="AM2391" s="161">
        <f>+IF(ISERROR(PV(#REF!,#REF!,,#REF!)),0,(PV(#REF!,#REF!,,#REF!)))</f>
        <v/>
      </c>
    </row>
    <row r="2392">
      <c r="AL2392" s="161">
        <f>+IF(ISERROR(PV(#REF!,#REF!,,#REF!)),0,(PV(#REF!,#REF!,,#REF!)))</f>
        <v/>
      </c>
      <c r="AM2392" s="161">
        <f>+IF(ISERROR(PV(#REF!,#REF!,,#REF!)),0,(PV(#REF!,#REF!,,#REF!)))</f>
        <v/>
      </c>
    </row>
    <row r="2393">
      <c r="AL2393" s="161">
        <f>+IF(ISERROR(PV(#REF!,#REF!,,#REF!)),0,(PV(#REF!,#REF!,,#REF!)))</f>
        <v/>
      </c>
      <c r="AM2393" s="161">
        <f>+IF(ISERROR(PV(#REF!,#REF!,,#REF!)),0,(PV(#REF!,#REF!,,#REF!)))</f>
        <v/>
      </c>
    </row>
    <row r="2394">
      <c r="AL2394" s="161">
        <f>+IF(ISERROR(PV(#REF!,#REF!,,#REF!)),0,(PV(#REF!,#REF!,,#REF!)))</f>
        <v/>
      </c>
      <c r="AM2394" s="161">
        <f>+IF(ISERROR(PV(#REF!,#REF!,,#REF!)),0,(PV(#REF!,#REF!,,#REF!)))</f>
        <v/>
      </c>
    </row>
    <row r="2395">
      <c r="AL2395" s="161">
        <f>+IF(ISERROR(PV(#REF!,#REF!,,#REF!)),0,(PV(#REF!,#REF!,,#REF!)))</f>
        <v/>
      </c>
      <c r="AM2395" s="161">
        <f>+IF(ISERROR(PV(#REF!,#REF!,,#REF!)),0,(PV(#REF!,#REF!,,#REF!)))</f>
        <v/>
      </c>
    </row>
    <row r="2396">
      <c r="AL2396" s="161">
        <f>+IF(ISERROR(PV(#REF!,#REF!,,#REF!)),0,(PV(#REF!,#REF!,,#REF!)))</f>
        <v/>
      </c>
      <c r="AM2396" s="161">
        <f>+IF(ISERROR(PV(#REF!,#REF!,,#REF!)),0,(PV(#REF!,#REF!,,#REF!)))</f>
        <v/>
      </c>
    </row>
    <row r="2397">
      <c r="AL2397" s="161">
        <f>+IF(ISERROR(PV(#REF!,#REF!,,#REF!)),0,(PV(#REF!,#REF!,,#REF!)))</f>
        <v/>
      </c>
      <c r="AM2397" s="161">
        <f>+IF(ISERROR(PV(#REF!,#REF!,,#REF!)),0,(PV(#REF!,#REF!,,#REF!)))</f>
        <v/>
      </c>
    </row>
    <row r="2398">
      <c r="AL2398" s="161">
        <f>+IF(ISERROR(PV(#REF!,#REF!,,#REF!)),0,(PV(#REF!,#REF!,,#REF!)))</f>
        <v/>
      </c>
      <c r="AM2398" s="161">
        <f>+IF(ISERROR(PV(#REF!,#REF!,,#REF!)),0,(PV(#REF!,#REF!,,#REF!)))</f>
        <v/>
      </c>
    </row>
    <row r="2399">
      <c r="AL2399" s="161">
        <f>+IF(ISERROR(PV(#REF!,#REF!,,#REF!)),0,(PV(#REF!,#REF!,,#REF!)))</f>
        <v/>
      </c>
      <c r="AM2399" s="161">
        <f>+IF(ISERROR(PV(#REF!,#REF!,,#REF!)),0,(PV(#REF!,#REF!,,#REF!)))</f>
        <v/>
      </c>
    </row>
    <row r="2400">
      <c r="AL2400" s="161">
        <f>+IF(ISERROR(PV(#REF!,#REF!,,#REF!)),0,(PV(#REF!,#REF!,,#REF!)))</f>
        <v/>
      </c>
      <c r="AM2400" s="161">
        <f>+IF(ISERROR(PV(#REF!,#REF!,,#REF!)),0,(PV(#REF!,#REF!,,#REF!)))</f>
        <v/>
      </c>
    </row>
    <row r="2401">
      <c r="AL2401" s="161">
        <f>+IF(ISERROR(PV(#REF!,#REF!,,#REF!)),0,(PV(#REF!,#REF!,,#REF!)))</f>
        <v/>
      </c>
      <c r="AM2401" s="161">
        <f>+IF(ISERROR(PV(#REF!,#REF!,,#REF!)),0,(PV(#REF!,#REF!,,#REF!)))</f>
        <v/>
      </c>
    </row>
    <row r="2402">
      <c r="AL2402" s="161">
        <f>+IF(ISERROR(PV(#REF!,#REF!,,#REF!)),0,(PV(#REF!,#REF!,,#REF!)))</f>
        <v/>
      </c>
      <c r="AM2402" s="161">
        <f>+IF(ISERROR(PV(#REF!,#REF!,,#REF!)),0,(PV(#REF!,#REF!,,#REF!)))</f>
        <v/>
      </c>
    </row>
    <row r="2403">
      <c r="AL2403" s="161">
        <f>+IF(ISERROR(PV(#REF!,#REF!,,#REF!)),0,(PV(#REF!,#REF!,,#REF!)))</f>
        <v/>
      </c>
      <c r="AM2403" s="161">
        <f>+IF(ISERROR(PV(#REF!,#REF!,,#REF!)),0,(PV(#REF!,#REF!,,#REF!)))</f>
        <v/>
      </c>
    </row>
    <row r="2404">
      <c r="AL2404" s="161">
        <f>+IF(ISERROR(PV(#REF!,#REF!,,#REF!)),0,(PV(#REF!,#REF!,,#REF!)))</f>
        <v/>
      </c>
      <c r="AM2404" s="161">
        <f>+IF(ISERROR(PV(#REF!,#REF!,,#REF!)),0,(PV(#REF!,#REF!,,#REF!)))</f>
        <v/>
      </c>
    </row>
    <row r="2405">
      <c r="AL2405" s="161">
        <f>+IF(ISERROR(PV(#REF!,#REF!,,#REF!)),0,(PV(#REF!,#REF!,,#REF!)))</f>
        <v/>
      </c>
      <c r="AM2405" s="161">
        <f>+IF(ISERROR(PV(#REF!,#REF!,,#REF!)),0,(PV(#REF!,#REF!,,#REF!)))</f>
        <v/>
      </c>
    </row>
    <row r="2406">
      <c r="AL2406" s="161">
        <f>+IF(ISERROR(PV(#REF!,#REF!,,#REF!)),0,(PV(#REF!,#REF!,,#REF!)))</f>
        <v/>
      </c>
      <c r="AM2406" s="161">
        <f>+IF(ISERROR(PV(#REF!,#REF!,,#REF!)),0,(PV(#REF!,#REF!,,#REF!)))</f>
        <v/>
      </c>
    </row>
    <row r="2407">
      <c r="AL2407" s="161">
        <f>+IF(ISERROR(PV(#REF!,#REF!,,#REF!)),0,(PV(#REF!,#REF!,,#REF!)))</f>
        <v/>
      </c>
      <c r="AM2407" s="161">
        <f>+IF(ISERROR(PV(#REF!,#REF!,,#REF!)),0,(PV(#REF!,#REF!,,#REF!)))</f>
        <v/>
      </c>
    </row>
    <row r="2408">
      <c r="AL2408" s="161">
        <f>+IF(ISERROR(PV(#REF!,#REF!,,#REF!)),0,(PV(#REF!,#REF!,,#REF!)))</f>
        <v/>
      </c>
      <c r="AM2408" s="161">
        <f>+IF(ISERROR(PV(#REF!,#REF!,,#REF!)),0,(PV(#REF!,#REF!,,#REF!)))</f>
        <v/>
      </c>
    </row>
    <row r="2409">
      <c r="AL2409" s="161">
        <f>+IF(ISERROR(PV(#REF!,#REF!,,#REF!)),0,(PV(#REF!,#REF!,,#REF!)))</f>
        <v/>
      </c>
      <c r="AM2409" s="161">
        <f>+IF(ISERROR(PV(#REF!,#REF!,,#REF!)),0,(PV(#REF!,#REF!,,#REF!)))</f>
        <v/>
      </c>
    </row>
    <row r="2410">
      <c r="AL2410" s="161">
        <f>+IF(ISERROR(PV(#REF!,#REF!,,#REF!)),0,(PV(#REF!,#REF!,,#REF!)))</f>
        <v/>
      </c>
      <c r="AM2410" s="161">
        <f>+IF(ISERROR(PV(#REF!,#REF!,,#REF!)),0,(PV(#REF!,#REF!,,#REF!)))</f>
        <v/>
      </c>
    </row>
    <row r="2411">
      <c r="AL2411" s="161">
        <f>+IF(ISERROR(PV(#REF!,#REF!,,#REF!)),0,(PV(#REF!,#REF!,,#REF!)))</f>
        <v/>
      </c>
      <c r="AM2411" s="161">
        <f>+IF(ISERROR(PV(#REF!,#REF!,,#REF!)),0,(PV(#REF!,#REF!,,#REF!)))</f>
        <v/>
      </c>
    </row>
    <row r="2412">
      <c r="AL2412" s="161">
        <f>+IF(ISERROR(PV(#REF!,#REF!,,#REF!)),0,(PV(#REF!,#REF!,,#REF!)))</f>
        <v/>
      </c>
      <c r="AM2412" s="161">
        <f>+IF(ISERROR(PV(#REF!,#REF!,,#REF!)),0,(PV(#REF!,#REF!,,#REF!)))</f>
        <v/>
      </c>
    </row>
    <row r="2413">
      <c r="AL2413" s="161">
        <f>+IF(ISERROR(PV(#REF!,#REF!,,#REF!)),0,(PV(#REF!,#REF!,,#REF!)))</f>
        <v/>
      </c>
      <c r="AM2413" s="161">
        <f>+IF(ISERROR(PV(#REF!,#REF!,,#REF!)),0,(PV(#REF!,#REF!,,#REF!)))</f>
        <v/>
      </c>
    </row>
    <row r="2414">
      <c r="AL2414" s="161">
        <f>+IF(ISERROR(PV(#REF!,#REF!,,#REF!)),0,(PV(#REF!,#REF!,,#REF!)))</f>
        <v/>
      </c>
      <c r="AM2414" s="161">
        <f>+IF(ISERROR(PV(#REF!,#REF!,,#REF!)),0,(PV(#REF!,#REF!,,#REF!)))</f>
        <v/>
      </c>
    </row>
    <row r="2415">
      <c r="AL2415" s="161">
        <f>+IF(ISERROR(PV(#REF!,#REF!,,#REF!)),0,(PV(#REF!,#REF!,,#REF!)))</f>
        <v/>
      </c>
      <c r="AM2415" s="161">
        <f>+IF(ISERROR(PV(#REF!,#REF!,,#REF!)),0,(PV(#REF!,#REF!,,#REF!)))</f>
        <v/>
      </c>
    </row>
    <row r="2416">
      <c r="AL2416" s="161">
        <f>+IF(ISERROR(PV(#REF!,#REF!,,#REF!)),0,(PV(#REF!,#REF!,,#REF!)))</f>
        <v/>
      </c>
      <c r="AM2416" s="161">
        <f>+IF(ISERROR(PV(#REF!,#REF!,,#REF!)),0,(PV(#REF!,#REF!,,#REF!)))</f>
        <v/>
      </c>
    </row>
    <row r="2417">
      <c r="AL2417" s="161">
        <f>+IF(ISERROR(PV(#REF!,#REF!,,#REF!)),0,(PV(#REF!,#REF!,,#REF!)))</f>
        <v/>
      </c>
      <c r="AM2417" s="161">
        <f>+IF(ISERROR(PV(#REF!,#REF!,,#REF!)),0,(PV(#REF!,#REF!,,#REF!)))</f>
        <v/>
      </c>
    </row>
    <row r="2418">
      <c r="AL2418" s="161">
        <f>+IF(ISERROR(PV(#REF!,#REF!,,#REF!)),0,(PV(#REF!,#REF!,,#REF!)))</f>
        <v/>
      </c>
      <c r="AM2418" s="161">
        <f>+IF(ISERROR(PV(#REF!,#REF!,,#REF!)),0,(PV(#REF!,#REF!,,#REF!)))</f>
        <v/>
      </c>
    </row>
    <row r="2419">
      <c r="AL2419" s="161">
        <f>+IF(ISERROR(PV(#REF!,#REF!,,#REF!)),0,(PV(#REF!,#REF!,,#REF!)))</f>
        <v/>
      </c>
      <c r="AM2419" s="161">
        <f>+IF(ISERROR(PV(#REF!,#REF!,,#REF!)),0,(PV(#REF!,#REF!,,#REF!)))</f>
        <v/>
      </c>
    </row>
    <row r="2420">
      <c r="AL2420" s="161">
        <f>+IF(ISERROR(PV(#REF!,#REF!,,#REF!)),0,(PV(#REF!,#REF!,,#REF!)))</f>
        <v/>
      </c>
      <c r="AM2420" s="161">
        <f>+IF(ISERROR(PV(#REF!,#REF!,,#REF!)),0,(PV(#REF!,#REF!,,#REF!)))</f>
        <v/>
      </c>
    </row>
    <row r="2421">
      <c r="AL2421" s="161">
        <f>+IF(ISERROR(PV(#REF!,#REF!,,#REF!)),0,(PV(#REF!,#REF!,,#REF!)))</f>
        <v/>
      </c>
      <c r="AM2421" s="161">
        <f>+IF(ISERROR(PV(#REF!,#REF!,,#REF!)),0,(PV(#REF!,#REF!,,#REF!)))</f>
        <v/>
      </c>
    </row>
    <row r="2422">
      <c r="AL2422" s="161">
        <f>+IF(ISERROR(PV(#REF!,#REF!,,#REF!)),0,(PV(#REF!,#REF!,,#REF!)))</f>
        <v/>
      </c>
      <c r="AM2422" s="161">
        <f>+IF(ISERROR(PV(#REF!,#REF!,,#REF!)),0,(PV(#REF!,#REF!,,#REF!)))</f>
        <v/>
      </c>
    </row>
    <row r="2423">
      <c r="AL2423" s="161">
        <f>+IF(ISERROR(PV(#REF!,#REF!,,#REF!)),0,(PV(#REF!,#REF!,,#REF!)))</f>
        <v/>
      </c>
      <c r="AM2423" s="161">
        <f>+IF(ISERROR(PV(#REF!,#REF!,,#REF!)),0,(PV(#REF!,#REF!,,#REF!)))</f>
        <v/>
      </c>
    </row>
    <row r="2424">
      <c r="AL2424" s="161">
        <f>+IF(ISERROR(PV(#REF!,#REF!,,#REF!)),0,(PV(#REF!,#REF!,,#REF!)))</f>
        <v/>
      </c>
      <c r="AM2424" s="161">
        <f>+IF(ISERROR(PV(#REF!,#REF!,,#REF!)),0,(PV(#REF!,#REF!,,#REF!)))</f>
        <v/>
      </c>
    </row>
    <row r="2425">
      <c r="AL2425" s="161">
        <f>+IF(ISERROR(PV(#REF!,#REF!,,#REF!)),0,(PV(#REF!,#REF!,,#REF!)))</f>
        <v/>
      </c>
      <c r="AM2425" s="161">
        <f>+IF(ISERROR(PV(#REF!,#REF!,,#REF!)),0,(PV(#REF!,#REF!,,#REF!)))</f>
        <v/>
      </c>
    </row>
    <row r="2426">
      <c r="AL2426" s="161">
        <f>+IF(ISERROR(PV(#REF!,#REF!,,#REF!)),0,(PV(#REF!,#REF!,,#REF!)))</f>
        <v/>
      </c>
      <c r="AM2426" s="161">
        <f>+IF(ISERROR(PV(#REF!,#REF!,,#REF!)),0,(PV(#REF!,#REF!,,#REF!)))</f>
        <v/>
      </c>
    </row>
    <row r="2427">
      <c r="AL2427" s="161">
        <f>+IF(ISERROR(PV(#REF!,#REF!,,#REF!)),0,(PV(#REF!,#REF!,,#REF!)))</f>
        <v/>
      </c>
      <c r="AM2427" s="161">
        <f>+IF(ISERROR(PV(#REF!,#REF!,,#REF!)),0,(PV(#REF!,#REF!,,#REF!)))</f>
        <v/>
      </c>
    </row>
    <row r="2428">
      <c r="AL2428" s="161">
        <f>+IF(ISERROR(PV(#REF!,#REF!,,#REF!)),0,(PV(#REF!,#REF!,,#REF!)))</f>
        <v/>
      </c>
      <c r="AM2428" s="161">
        <f>+IF(ISERROR(PV(#REF!,#REF!,,#REF!)),0,(PV(#REF!,#REF!,,#REF!)))</f>
        <v/>
      </c>
    </row>
    <row r="2429">
      <c r="AL2429" s="161">
        <f>+IF(ISERROR(PV(#REF!,#REF!,,#REF!)),0,(PV(#REF!,#REF!,,#REF!)))</f>
        <v/>
      </c>
      <c r="AM2429" s="161">
        <f>+IF(ISERROR(PV(#REF!,#REF!,,#REF!)),0,(PV(#REF!,#REF!,,#REF!)))</f>
        <v/>
      </c>
    </row>
    <row r="2430">
      <c r="AL2430" s="161">
        <f>+IF(ISERROR(PV(#REF!,#REF!,,#REF!)),0,(PV(#REF!,#REF!,,#REF!)))</f>
        <v/>
      </c>
      <c r="AM2430" s="161">
        <f>+IF(ISERROR(PV(#REF!,#REF!,,#REF!)),0,(PV(#REF!,#REF!,,#REF!)))</f>
        <v/>
      </c>
    </row>
    <row r="2431">
      <c r="AL2431" s="161">
        <f>+IF(ISERROR(PV(#REF!,#REF!,,#REF!)),0,(PV(#REF!,#REF!,,#REF!)))</f>
        <v/>
      </c>
      <c r="AM2431" s="161">
        <f>+IF(ISERROR(PV(#REF!,#REF!,,#REF!)),0,(PV(#REF!,#REF!,,#REF!)))</f>
        <v/>
      </c>
    </row>
    <row r="2432">
      <c r="AL2432" s="161">
        <f>+IF(ISERROR(PV(#REF!,#REF!,,#REF!)),0,(PV(#REF!,#REF!,,#REF!)))</f>
        <v/>
      </c>
      <c r="AM2432" s="161">
        <f>+IF(ISERROR(PV(#REF!,#REF!,,#REF!)),0,(PV(#REF!,#REF!,,#REF!)))</f>
        <v/>
      </c>
    </row>
    <row r="2433">
      <c r="AL2433" s="161">
        <f>+IF(ISERROR(PV(#REF!,#REF!,,#REF!)),0,(PV(#REF!,#REF!,,#REF!)))</f>
        <v/>
      </c>
      <c r="AM2433" s="161">
        <f>+IF(ISERROR(PV(#REF!,#REF!,,#REF!)),0,(PV(#REF!,#REF!,,#REF!)))</f>
        <v/>
      </c>
    </row>
    <row r="2434">
      <c r="AL2434" s="161">
        <f>+IF(ISERROR(PV(#REF!,#REF!,,#REF!)),0,(PV(#REF!,#REF!,,#REF!)))</f>
        <v/>
      </c>
      <c r="AM2434" s="161">
        <f>+IF(ISERROR(PV(#REF!,#REF!,,#REF!)),0,(PV(#REF!,#REF!,,#REF!)))</f>
        <v/>
      </c>
    </row>
    <row r="2435">
      <c r="AL2435" s="161">
        <f>+IF(ISERROR(PV(#REF!,#REF!,,#REF!)),0,(PV(#REF!,#REF!,,#REF!)))</f>
        <v/>
      </c>
      <c r="AM2435" s="161">
        <f>+IF(ISERROR(PV(#REF!,#REF!,,#REF!)),0,(PV(#REF!,#REF!,,#REF!)))</f>
        <v/>
      </c>
    </row>
    <row r="2436">
      <c r="AL2436" s="161">
        <f>+IF(ISERROR(PV(#REF!,#REF!,,#REF!)),0,(PV(#REF!,#REF!,,#REF!)))</f>
        <v/>
      </c>
      <c r="AM2436" s="161">
        <f>+IF(ISERROR(PV(#REF!,#REF!,,#REF!)),0,(PV(#REF!,#REF!,,#REF!)))</f>
        <v/>
      </c>
    </row>
    <row r="2437">
      <c r="AL2437" s="161">
        <f>+IF(ISERROR(PV(#REF!,#REF!,,#REF!)),0,(PV(#REF!,#REF!,,#REF!)))</f>
        <v/>
      </c>
      <c r="AM2437" s="161">
        <f>+IF(ISERROR(PV(#REF!,#REF!,,#REF!)),0,(PV(#REF!,#REF!,,#REF!)))</f>
        <v/>
      </c>
    </row>
    <row r="2438">
      <c r="AL2438" s="161">
        <f>+IF(ISERROR(PV(#REF!,#REF!,,#REF!)),0,(PV(#REF!,#REF!,,#REF!)))</f>
        <v/>
      </c>
      <c r="AM2438" s="161">
        <f>+IF(ISERROR(PV(#REF!,#REF!,,#REF!)),0,(PV(#REF!,#REF!,,#REF!)))</f>
        <v/>
      </c>
    </row>
    <row r="2439">
      <c r="AL2439" s="161">
        <f>+IF(ISERROR(PV(#REF!,#REF!,,#REF!)),0,(PV(#REF!,#REF!,,#REF!)))</f>
        <v/>
      </c>
      <c r="AM2439" s="161">
        <f>+IF(ISERROR(PV(#REF!,#REF!,,#REF!)),0,(PV(#REF!,#REF!,,#REF!)))</f>
        <v/>
      </c>
    </row>
    <row r="2440">
      <c r="AL2440" s="161">
        <f>+IF(ISERROR(PV(#REF!,#REF!,,#REF!)),0,(PV(#REF!,#REF!,,#REF!)))</f>
        <v/>
      </c>
      <c r="AM2440" s="161">
        <f>+IF(ISERROR(PV(#REF!,#REF!,,#REF!)),0,(PV(#REF!,#REF!,,#REF!)))</f>
        <v/>
      </c>
    </row>
    <row r="2441">
      <c r="AL2441" s="161">
        <f>+IF(ISERROR(PV(#REF!,#REF!,,#REF!)),0,(PV(#REF!,#REF!,,#REF!)))</f>
        <v/>
      </c>
      <c r="AM2441" s="161">
        <f>+IF(ISERROR(PV(#REF!,#REF!,,#REF!)),0,(PV(#REF!,#REF!,,#REF!)))</f>
        <v/>
      </c>
    </row>
    <row r="2442">
      <c r="AL2442" s="161">
        <f>+IF(ISERROR(PV(#REF!,#REF!,,#REF!)),0,(PV(#REF!,#REF!,,#REF!)))</f>
        <v/>
      </c>
      <c r="AM2442" s="161">
        <f>+IF(ISERROR(PV(#REF!,#REF!,,#REF!)),0,(PV(#REF!,#REF!,,#REF!)))</f>
        <v/>
      </c>
    </row>
    <row r="2443">
      <c r="AL2443" s="161">
        <f>+IF(ISERROR(PV(#REF!,#REF!,,#REF!)),0,(PV(#REF!,#REF!,,#REF!)))</f>
        <v/>
      </c>
      <c r="AM2443" s="161">
        <f>+IF(ISERROR(PV(#REF!,#REF!,,#REF!)),0,(PV(#REF!,#REF!,,#REF!)))</f>
        <v/>
      </c>
    </row>
    <row r="2444">
      <c r="AL2444" s="161">
        <f>+IF(ISERROR(PV(#REF!,#REF!,,#REF!)),0,(PV(#REF!,#REF!,,#REF!)))</f>
        <v/>
      </c>
      <c r="AM2444" s="161">
        <f>+IF(ISERROR(PV(#REF!,#REF!,,#REF!)),0,(PV(#REF!,#REF!,,#REF!)))</f>
        <v/>
      </c>
    </row>
    <row r="2445">
      <c r="AL2445" s="161">
        <f>+IF(ISERROR(PV(#REF!,#REF!,,#REF!)),0,(PV(#REF!,#REF!,,#REF!)))</f>
        <v/>
      </c>
      <c r="AM2445" s="161">
        <f>+IF(ISERROR(PV(#REF!,#REF!,,#REF!)),0,(PV(#REF!,#REF!,,#REF!)))</f>
        <v/>
      </c>
    </row>
    <row r="2446">
      <c r="AL2446" s="161">
        <f>+IF(ISERROR(PV(#REF!,#REF!,,#REF!)),0,(PV(#REF!,#REF!,,#REF!)))</f>
        <v/>
      </c>
      <c r="AM2446" s="161">
        <f>+IF(ISERROR(PV(#REF!,#REF!,,#REF!)),0,(PV(#REF!,#REF!,,#REF!)))</f>
        <v/>
      </c>
    </row>
    <row r="2447">
      <c r="AL2447" s="161">
        <f>+IF(ISERROR(PV(#REF!,#REF!,,#REF!)),0,(PV(#REF!,#REF!,,#REF!)))</f>
        <v/>
      </c>
      <c r="AM2447" s="161">
        <f>+IF(ISERROR(PV(#REF!,#REF!,,#REF!)),0,(PV(#REF!,#REF!,,#REF!)))</f>
        <v/>
      </c>
    </row>
    <row r="2448">
      <c r="AL2448" s="161">
        <f>+IF(ISERROR(PV(#REF!,#REF!,,#REF!)),0,(PV(#REF!,#REF!,,#REF!)))</f>
        <v/>
      </c>
      <c r="AM2448" s="161">
        <f>+IF(ISERROR(PV(#REF!,#REF!,,#REF!)),0,(PV(#REF!,#REF!,,#REF!)))</f>
        <v/>
      </c>
    </row>
    <row r="2449">
      <c r="AL2449" s="161">
        <f>+IF(ISERROR(PV(#REF!,#REF!,,#REF!)),0,(PV(#REF!,#REF!,,#REF!)))</f>
        <v/>
      </c>
      <c r="AM2449" s="161">
        <f>+IF(ISERROR(PV(#REF!,#REF!,,#REF!)),0,(PV(#REF!,#REF!,,#REF!)))</f>
        <v/>
      </c>
    </row>
    <row r="2450">
      <c r="AL2450" s="161">
        <f>+IF(ISERROR(PV(#REF!,#REF!,,#REF!)),0,(PV(#REF!,#REF!,,#REF!)))</f>
        <v/>
      </c>
      <c r="AM2450" s="161">
        <f>+IF(ISERROR(PV(#REF!,#REF!,,#REF!)),0,(PV(#REF!,#REF!,,#REF!)))</f>
        <v/>
      </c>
    </row>
    <row r="2451">
      <c r="AL2451" s="161">
        <f>+IF(ISERROR(PV(#REF!,#REF!,,#REF!)),0,(PV(#REF!,#REF!,,#REF!)))</f>
        <v/>
      </c>
      <c r="AM2451" s="161">
        <f>+IF(ISERROR(PV(#REF!,#REF!,,#REF!)),0,(PV(#REF!,#REF!,,#REF!)))</f>
        <v/>
      </c>
    </row>
    <row r="2452">
      <c r="AL2452" s="161">
        <f>+IF(ISERROR(PV(#REF!,#REF!,,#REF!)),0,(PV(#REF!,#REF!,,#REF!)))</f>
        <v/>
      </c>
      <c r="AM2452" s="161">
        <f>+IF(ISERROR(PV(#REF!,#REF!,,#REF!)),0,(PV(#REF!,#REF!,,#REF!)))</f>
        <v/>
      </c>
    </row>
    <row r="2453">
      <c r="AL2453" s="161">
        <f>+IF(ISERROR(PV(#REF!,#REF!,,#REF!)),0,(PV(#REF!,#REF!,,#REF!)))</f>
        <v/>
      </c>
      <c r="AM2453" s="161">
        <f>+IF(ISERROR(PV(#REF!,#REF!,,#REF!)),0,(PV(#REF!,#REF!,,#REF!)))</f>
        <v/>
      </c>
    </row>
    <row r="2454">
      <c r="AL2454" s="161">
        <f>+IF(ISERROR(PV(#REF!,#REF!,,#REF!)),0,(PV(#REF!,#REF!,,#REF!)))</f>
        <v/>
      </c>
      <c r="AM2454" s="161">
        <f>+IF(ISERROR(PV(#REF!,#REF!,,#REF!)),0,(PV(#REF!,#REF!,,#REF!)))</f>
        <v/>
      </c>
    </row>
    <row r="2455">
      <c r="AL2455" s="161">
        <f>+IF(ISERROR(PV(#REF!,#REF!,,#REF!)),0,(PV(#REF!,#REF!,,#REF!)))</f>
        <v/>
      </c>
      <c r="AM2455" s="161">
        <f>+IF(ISERROR(PV(#REF!,#REF!,,#REF!)),0,(PV(#REF!,#REF!,,#REF!)))</f>
        <v/>
      </c>
    </row>
    <row r="2456">
      <c r="AL2456" s="161">
        <f>+IF(ISERROR(PV(#REF!,#REF!,,#REF!)),0,(PV(#REF!,#REF!,,#REF!)))</f>
        <v/>
      </c>
      <c r="AM2456" s="161">
        <f>+IF(ISERROR(PV(#REF!,#REF!,,#REF!)),0,(PV(#REF!,#REF!,,#REF!)))</f>
        <v/>
      </c>
    </row>
    <row r="2457">
      <c r="AL2457" s="161">
        <f>+IF(ISERROR(PV(#REF!,#REF!,,#REF!)),0,(PV(#REF!,#REF!,,#REF!)))</f>
        <v/>
      </c>
      <c r="AM2457" s="161">
        <f>+IF(ISERROR(PV(#REF!,#REF!,,#REF!)),0,(PV(#REF!,#REF!,,#REF!)))</f>
        <v/>
      </c>
    </row>
    <row r="2458">
      <c r="AL2458" s="161">
        <f>+IF(ISERROR(PV(#REF!,#REF!,,#REF!)),0,(PV(#REF!,#REF!,,#REF!)))</f>
        <v/>
      </c>
      <c r="AM2458" s="161">
        <f>+IF(ISERROR(PV(#REF!,#REF!,,#REF!)),0,(PV(#REF!,#REF!,,#REF!)))</f>
        <v/>
      </c>
    </row>
    <row r="2459">
      <c r="AL2459" s="161">
        <f>+IF(ISERROR(PV(#REF!,#REF!,,#REF!)),0,(PV(#REF!,#REF!,,#REF!)))</f>
        <v/>
      </c>
      <c r="AM2459" s="161">
        <f>+IF(ISERROR(PV(#REF!,#REF!,,#REF!)),0,(PV(#REF!,#REF!,,#REF!)))</f>
        <v/>
      </c>
    </row>
    <row r="2460">
      <c r="AL2460" s="161">
        <f>+IF(ISERROR(PV(#REF!,#REF!,,#REF!)),0,(PV(#REF!,#REF!,,#REF!)))</f>
        <v/>
      </c>
      <c r="AM2460" s="161">
        <f>+IF(ISERROR(PV(#REF!,#REF!,,#REF!)),0,(PV(#REF!,#REF!,,#REF!)))</f>
        <v/>
      </c>
    </row>
    <row r="2461">
      <c r="AL2461" s="161">
        <f>+IF(ISERROR(PV(#REF!,#REF!,,#REF!)),0,(PV(#REF!,#REF!,,#REF!)))</f>
        <v/>
      </c>
      <c r="AM2461" s="161">
        <f>+IF(ISERROR(PV(#REF!,#REF!,,#REF!)),0,(PV(#REF!,#REF!,,#REF!)))</f>
        <v/>
      </c>
    </row>
    <row r="2462">
      <c r="AL2462" s="161">
        <f>+IF(ISERROR(PV(#REF!,#REF!,,#REF!)),0,(PV(#REF!,#REF!,,#REF!)))</f>
        <v/>
      </c>
      <c r="AM2462" s="161">
        <f>+IF(ISERROR(PV(#REF!,#REF!,,#REF!)),0,(PV(#REF!,#REF!,,#REF!)))</f>
        <v/>
      </c>
    </row>
    <row r="2463">
      <c r="AL2463" s="161">
        <f>+IF(ISERROR(PV(#REF!,#REF!,,#REF!)),0,(PV(#REF!,#REF!,,#REF!)))</f>
        <v/>
      </c>
      <c r="AM2463" s="161">
        <f>+IF(ISERROR(PV(#REF!,#REF!,,#REF!)),0,(PV(#REF!,#REF!,,#REF!)))</f>
        <v/>
      </c>
    </row>
    <row r="2464">
      <c r="AL2464" s="161">
        <f>+IF(ISERROR(PV(#REF!,#REF!,,#REF!)),0,(PV(#REF!,#REF!,,#REF!)))</f>
        <v/>
      </c>
      <c r="AM2464" s="161">
        <f>+IF(ISERROR(PV(#REF!,#REF!,,#REF!)),0,(PV(#REF!,#REF!,,#REF!)))</f>
        <v/>
      </c>
    </row>
    <row r="2465">
      <c r="AL2465" s="161">
        <f>+IF(ISERROR(PV(#REF!,#REF!,,#REF!)),0,(PV(#REF!,#REF!,,#REF!)))</f>
        <v/>
      </c>
      <c r="AM2465" s="161">
        <f>+IF(ISERROR(PV(#REF!,#REF!,,#REF!)),0,(PV(#REF!,#REF!,,#REF!)))</f>
        <v/>
      </c>
    </row>
    <row r="2466">
      <c r="AL2466" s="161">
        <f>+IF(ISERROR(PV(#REF!,#REF!,,#REF!)),0,(PV(#REF!,#REF!,,#REF!)))</f>
        <v/>
      </c>
      <c r="AM2466" s="161">
        <f>+IF(ISERROR(PV(#REF!,#REF!,,#REF!)),0,(PV(#REF!,#REF!,,#REF!)))</f>
        <v/>
      </c>
    </row>
    <row r="2467">
      <c r="AL2467" s="161">
        <f>+IF(ISERROR(PV(#REF!,#REF!,,#REF!)),0,(PV(#REF!,#REF!,,#REF!)))</f>
        <v/>
      </c>
      <c r="AM2467" s="161">
        <f>+IF(ISERROR(PV(#REF!,#REF!,,#REF!)),0,(PV(#REF!,#REF!,,#REF!)))</f>
        <v/>
      </c>
    </row>
    <row r="2468">
      <c r="AL2468" s="161">
        <f>+IF(ISERROR(PV(#REF!,#REF!,,#REF!)),0,(PV(#REF!,#REF!,,#REF!)))</f>
        <v/>
      </c>
      <c r="AM2468" s="161">
        <f>+IF(ISERROR(PV(#REF!,#REF!,,#REF!)),0,(PV(#REF!,#REF!,,#REF!)))</f>
        <v/>
      </c>
    </row>
    <row r="2469">
      <c r="AL2469" s="161">
        <f>+IF(ISERROR(PV(#REF!,#REF!,,#REF!)),0,(PV(#REF!,#REF!,,#REF!)))</f>
        <v/>
      </c>
      <c r="AM2469" s="161">
        <f>+IF(ISERROR(PV(#REF!,#REF!,,#REF!)),0,(PV(#REF!,#REF!,,#REF!)))</f>
        <v/>
      </c>
    </row>
    <row r="2470">
      <c r="AL2470" s="161">
        <f>+IF(ISERROR(PV(#REF!,#REF!,,#REF!)),0,(PV(#REF!,#REF!,,#REF!)))</f>
        <v/>
      </c>
      <c r="AM2470" s="161">
        <f>+IF(ISERROR(PV(#REF!,#REF!,,#REF!)),0,(PV(#REF!,#REF!,,#REF!)))</f>
        <v/>
      </c>
    </row>
    <row r="2471">
      <c r="AL2471" s="161">
        <f>+IF(ISERROR(PV(#REF!,#REF!,,#REF!)),0,(PV(#REF!,#REF!,,#REF!)))</f>
        <v/>
      </c>
      <c r="AM2471" s="161">
        <f>+IF(ISERROR(PV(#REF!,#REF!,,#REF!)),0,(PV(#REF!,#REF!,,#REF!)))</f>
        <v/>
      </c>
    </row>
    <row r="2472">
      <c r="AL2472" s="161">
        <f>+IF(ISERROR(PV(#REF!,#REF!,,#REF!)),0,(PV(#REF!,#REF!,,#REF!)))</f>
        <v/>
      </c>
      <c r="AM2472" s="161">
        <f>+IF(ISERROR(PV(#REF!,#REF!,,#REF!)),0,(PV(#REF!,#REF!,,#REF!)))</f>
        <v/>
      </c>
    </row>
    <row r="2473">
      <c r="AL2473" s="161">
        <f>+IF(ISERROR(PV(#REF!,#REF!,,#REF!)),0,(PV(#REF!,#REF!,,#REF!)))</f>
        <v/>
      </c>
      <c r="AM2473" s="161">
        <f>+IF(ISERROR(PV(#REF!,#REF!,,#REF!)),0,(PV(#REF!,#REF!,,#REF!)))</f>
        <v/>
      </c>
    </row>
    <row r="2474">
      <c r="AL2474" s="161">
        <f>+IF(ISERROR(PV(#REF!,#REF!,,#REF!)),0,(PV(#REF!,#REF!,,#REF!)))</f>
        <v/>
      </c>
      <c r="AM2474" s="161">
        <f>+IF(ISERROR(PV(#REF!,#REF!,,#REF!)),0,(PV(#REF!,#REF!,,#REF!)))</f>
        <v/>
      </c>
    </row>
    <row r="2475">
      <c r="AL2475" s="161">
        <f>+IF(ISERROR(PV(#REF!,#REF!,,#REF!)),0,(PV(#REF!,#REF!,,#REF!)))</f>
        <v/>
      </c>
      <c r="AM2475" s="161">
        <f>+IF(ISERROR(PV(#REF!,#REF!,,#REF!)),0,(PV(#REF!,#REF!,,#REF!)))</f>
        <v/>
      </c>
    </row>
    <row r="2476">
      <c r="AL2476" s="161">
        <f>+IF(ISERROR(PV(#REF!,#REF!,,#REF!)),0,(PV(#REF!,#REF!,,#REF!)))</f>
        <v/>
      </c>
      <c r="AM2476" s="161">
        <f>+IF(ISERROR(PV(#REF!,#REF!,,#REF!)),0,(PV(#REF!,#REF!,,#REF!)))</f>
        <v/>
      </c>
    </row>
    <row r="2477">
      <c r="AL2477" s="161">
        <f>+IF(ISERROR(PV(#REF!,#REF!,,#REF!)),0,(PV(#REF!,#REF!,,#REF!)))</f>
        <v/>
      </c>
      <c r="AM2477" s="161">
        <f>+IF(ISERROR(PV(#REF!,#REF!,,#REF!)),0,(PV(#REF!,#REF!,,#REF!)))</f>
        <v/>
      </c>
    </row>
    <row r="2478">
      <c r="AL2478" s="161">
        <f>+IF(ISERROR(PV(#REF!,#REF!,,#REF!)),0,(PV(#REF!,#REF!,,#REF!)))</f>
        <v/>
      </c>
      <c r="AM2478" s="161">
        <f>+IF(ISERROR(PV(#REF!,#REF!,,#REF!)),0,(PV(#REF!,#REF!,,#REF!)))</f>
        <v/>
      </c>
    </row>
    <row r="2479">
      <c r="AL2479" s="161">
        <f>+IF(ISERROR(PV(#REF!,#REF!,,#REF!)),0,(PV(#REF!,#REF!,,#REF!)))</f>
        <v/>
      </c>
      <c r="AM2479" s="161">
        <f>+IF(ISERROR(PV(#REF!,#REF!,,#REF!)),0,(PV(#REF!,#REF!,,#REF!)))</f>
        <v/>
      </c>
    </row>
    <row r="2480">
      <c r="AL2480" s="161">
        <f>+IF(ISERROR(PV(#REF!,#REF!,,#REF!)),0,(PV(#REF!,#REF!,,#REF!)))</f>
        <v/>
      </c>
      <c r="AM2480" s="161">
        <f>+IF(ISERROR(PV(#REF!,#REF!,,#REF!)),0,(PV(#REF!,#REF!,,#REF!)))</f>
        <v/>
      </c>
    </row>
    <row r="2481">
      <c r="AL2481" s="161">
        <f>+IF(ISERROR(PV(#REF!,#REF!,,#REF!)),0,(PV(#REF!,#REF!,,#REF!)))</f>
        <v/>
      </c>
      <c r="AM2481" s="161">
        <f>+IF(ISERROR(PV(#REF!,#REF!,,#REF!)),0,(PV(#REF!,#REF!,,#REF!)))</f>
        <v/>
      </c>
    </row>
    <row r="2482">
      <c r="AL2482" s="161">
        <f>+IF(ISERROR(PV(#REF!,#REF!,,#REF!)),0,(PV(#REF!,#REF!,,#REF!)))</f>
        <v/>
      </c>
      <c r="AM2482" s="161">
        <f>+IF(ISERROR(PV(#REF!,#REF!,,#REF!)),0,(PV(#REF!,#REF!,,#REF!)))</f>
        <v/>
      </c>
    </row>
    <row r="2483">
      <c r="AL2483" s="161">
        <f>+IF(ISERROR(PV(#REF!,#REF!,,#REF!)),0,(PV(#REF!,#REF!,,#REF!)))</f>
        <v/>
      </c>
      <c r="AM2483" s="161">
        <f>+IF(ISERROR(PV(#REF!,#REF!,,#REF!)),0,(PV(#REF!,#REF!,,#REF!)))</f>
        <v/>
      </c>
    </row>
    <row r="2484">
      <c r="AL2484" s="161">
        <f>+IF(ISERROR(PV(#REF!,#REF!,,#REF!)),0,(PV(#REF!,#REF!,,#REF!)))</f>
        <v/>
      </c>
      <c r="AM2484" s="161">
        <f>+IF(ISERROR(PV(#REF!,#REF!,,#REF!)),0,(PV(#REF!,#REF!,,#REF!)))</f>
        <v/>
      </c>
    </row>
    <row r="2485">
      <c r="AL2485" s="161">
        <f>+IF(ISERROR(PV(#REF!,#REF!,,#REF!)),0,(PV(#REF!,#REF!,,#REF!)))</f>
        <v/>
      </c>
      <c r="AM2485" s="161">
        <f>+IF(ISERROR(PV(#REF!,#REF!,,#REF!)),0,(PV(#REF!,#REF!,,#REF!)))</f>
        <v/>
      </c>
    </row>
    <row r="2486">
      <c r="AL2486" s="161">
        <f>+IF(ISERROR(PV(#REF!,#REF!,,#REF!)),0,(PV(#REF!,#REF!,,#REF!)))</f>
        <v/>
      </c>
      <c r="AM2486" s="161">
        <f>+IF(ISERROR(PV(#REF!,#REF!,,#REF!)),0,(PV(#REF!,#REF!,,#REF!)))</f>
        <v/>
      </c>
    </row>
    <row r="2487">
      <c r="AL2487" s="161">
        <f>+IF(ISERROR(PV(#REF!,#REF!,,#REF!)),0,(PV(#REF!,#REF!,,#REF!)))</f>
        <v/>
      </c>
      <c r="AM2487" s="161">
        <f>+IF(ISERROR(PV(#REF!,#REF!,,#REF!)),0,(PV(#REF!,#REF!,,#REF!)))</f>
        <v/>
      </c>
    </row>
    <row r="2488">
      <c r="AL2488" s="161">
        <f>+IF(ISERROR(PV(#REF!,#REF!,,#REF!)),0,(PV(#REF!,#REF!,,#REF!)))</f>
        <v/>
      </c>
      <c r="AM2488" s="161">
        <f>+IF(ISERROR(PV(#REF!,#REF!,,#REF!)),0,(PV(#REF!,#REF!,,#REF!)))</f>
        <v/>
      </c>
    </row>
    <row r="2489">
      <c r="AL2489" s="161">
        <f>+IF(ISERROR(PV(#REF!,#REF!,,#REF!)),0,(PV(#REF!,#REF!,,#REF!)))</f>
        <v/>
      </c>
      <c r="AM2489" s="161">
        <f>+IF(ISERROR(PV(#REF!,#REF!,,#REF!)),0,(PV(#REF!,#REF!,,#REF!)))</f>
        <v/>
      </c>
    </row>
    <row r="2490">
      <c r="AL2490" s="161">
        <f>+IF(ISERROR(PV(#REF!,#REF!,,#REF!)),0,(PV(#REF!,#REF!,,#REF!)))</f>
        <v/>
      </c>
      <c r="AM2490" s="161">
        <f>+IF(ISERROR(PV(#REF!,#REF!,,#REF!)),0,(PV(#REF!,#REF!,,#REF!)))</f>
        <v/>
      </c>
    </row>
    <row r="2491">
      <c r="AL2491" s="161">
        <f>+IF(ISERROR(PV(#REF!,#REF!,,#REF!)),0,(PV(#REF!,#REF!,,#REF!)))</f>
        <v/>
      </c>
      <c r="AM2491" s="161">
        <f>+IF(ISERROR(PV(#REF!,#REF!,,#REF!)),0,(PV(#REF!,#REF!,,#REF!)))</f>
        <v/>
      </c>
    </row>
    <row r="2492">
      <c r="AL2492" s="161">
        <f>+IF(ISERROR(PV(#REF!,#REF!,,#REF!)),0,(PV(#REF!,#REF!,,#REF!)))</f>
        <v/>
      </c>
      <c r="AM2492" s="161">
        <f>+IF(ISERROR(PV(#REF!,#REF!,,#REF!)),0,(PV(#REF!,#REF!,,#REF!)))</f>
        <v/>
      </c>
    </row>
    <row r="2493">
      <c r="AL2493" s="161">
        <f>+IF(ISERROR(PV(#REF!,#REF!,,#REF!)),0,(PV(#REF!,#REF!,,#REF!)))</f>
        <v/>
      </c>
      <c r="AM2493" s="161">
        <f>+IF(ISERROR(PV(#REF!,#REF!,,#REF!)),0,(PV(#REF!,#REF!,,#REF!)))</f>
        <v/>
      </c>
    </row>
    <row r="2494">
      <c r="AL2494" s="161">
        <f>+IF(ISERROR(PV(#REF!,#REF!,,#REF!)),0,(PV(#REF!,#REF!,,#REF!)))</f>
        <v/>
      </c>
      <c r="AM2494" s="161">
        <f>+IF(ISERROR(PV(#REF!,#REF!,,#REF!)),0,(PV(#REF!,#REF!,,#REF!)))</f>
        <v/>
      </c>
    </row>
    <row r="2495">
      <c r="AL2495" s="161">
        <f>+IF(ISERROR(PV(#REF!,#REF!,,#REF!)),0,(PV(#REF!,#REF!,,#REF!)))</f>
        <v/>
      </c>
      <c r="AM2495" s="161">
        <f>+IF(ISERROR(PV(#REF!,#REF!,,#REF!)),0,(PV(#REF!,#REF!,,#REF!)))</f>
        <v/>
      </c>
    </row>
    <row r="2496">
      <c r="AL2496" s="161">
        <f>+IF(ISERROR(PV(#REF!,#REF!,,#REF!)),0,(PV(#REF!,#REF!,,#REF!)))</f>
        <v/>
      </c>
      <c r="AM2496" s="161">
        <f>+IF(ISERROR(PV(#REF!,#REF!,,#REF!)),0,(PV(#REF!,#REF!,,#REF!)))</f>
        <v/>
      </c>
    </row>
    <row r="2497">
      <c r="AL2497" s="161">
        <f>+IF(ISERROR(PV(#REF!,#REF!,,#REF!)),0,(PV(#REF!,#REF!,,#REF!)))</f>
        <v/>
      </c>
      <c r="AM2497" s="161">
        <f>+IF(ISERROR(PV(#REF!,#REF!,,#REF!)),0,(PV(#REF!,#REF!,,#REF!)))</f>
        <v/>
      </c>
    </row>
    <row r="2498">
      <c r="AL2498" s="161">
        <f>+IF(ISERROR(PV(#REF!,#REF!,,#REF!)),0,(PV(#REF!,#REF!,,#REF!)))</f>
        <v/>
      </c>
      <c r="AM2498" s="161">
        <f>+IF(ISERROR(PV(#REF!,#REF!,,#REF!)),0,(PV(#REF!,#REF!,,#REF!)))</f>
        <v/>
      </c>
    </row>
    <row r="2499">
      <c r="AL2499" s="161">
        <f>+IF(ISERROR(PV(#REF!,#REF!,,#REF!)),0,(PV(#REF!,#REF!,,#REF!)))</f>
        <v/>
      </c>
      <c r="AM2499" s="161">
        <f>+IF(ISERROR(PV(#REF!,#REF!,,#REF!)),0,(PV(#REF!,#REF!,,#REF!)))</f>
        <v/>
      </c>
    </row>
    <row r="2500">
      <c r="AL2500" s="161">
        <f>+IF(ISERROR(PV(#REF!,#REF!,,#REF!)),0,(PV(#REF!,#REF!,,#REF!)))</f>
        <v/>
      </c>
      <c r="AM2500" s="161">
        <f>+IF(ISERROR(PV(#REF!,#REF!,,#REF!)),0,(PV(#REF!,#REF!,,#REF!)))</f>
        <v/>
      </c>
    </row>
    <row r="2501">
      <c r="AL2501" s="161">
        <f>+IF(ISERROR(PV(#REF!,#REF!,,#REF!)),0,(PV(#REF!,#REF!,,#REF!)))</f>
        <v/>
      </c>
      <c r="AM2501" s="161">
        <f>+IF(ISERROR(PV(#REF!,#REF!,,#REF!)),0,(PV(#REF!,#REF!,,#REF!)))</f>
        <v/>
      </c>
    </row>
    <row r="2502">
      <c r="AL2502" s="161">
        <f>+IF(ISERROR(PV(#REF!,#REF!,,#REF!)),0,(PV(#REF!,#REF!,,#REF!)))</f>
        <v/>
      </c>
      <c r="AM2502" s="161">
        <f>+IF(ISERROR(PV(#REF!,#REF!,,#REF!)),0,(PV(#REF!,#REF!,,#REF!)))</f>
        <v/>
      </c>
    </row>
    <row r="2503">
      <c r="AL2503" s="161">
        <f>+IF(ISERROR(PV(#REF!,#REF!,,#REF!)),0,(PV(#REF!,#REF!,,#REF!)))</f>
        <v/>
      </c>
      <c r="AM2503" s="161">
        <f>+IF(ISERROR(PV(#REF!,#REF!,,#REF!)),0,(PV(#REF!,#REF!,,#REF!)))</f>
        <v/>
      </c>
    </row>
    <row r="2504">
      <c r="AL2504" s="161">
        <f>+IF(ISERROR(PV(#REF!,#REF!,,#REF!)),0,(PV(#REF!,#REF!,,#REF!)))</f>
        <v/>
      </c>
      <c r="AM2504" s="161">
        <f>+IF(ISERROR(PV(#REF!,#REF!,,#REF!)),0,(PV(#REF!,#REF!,,#REF!)))</f>
        <v/>
      </c>
    </row>
    <row r="2505">
      <c r="AL2505" s="161">
        <f>+IF(ISERROR(PV(#REF!,#REF!,,#REF!)),0,(PV(#REF!,#REF!,,#REF!)))</f>
        <v/>
      </c>
      <c r="AM2505" s="161">
        <f>+IF(ISERROR(PV(#REF!,#REF!,,#REF!)),0,(PV(#REF!,#REF!,,#REF!)))</f>
        <v/>
      </c>
    </row>
    <row r="2506">
      <c r="AL2506" s="161">
        <f>+IF(ISERROR(PV(#REF!,#REF!,,#REF!)),0,(PV(#REF!,#REF!,,#REF!)))</f>
        <v/>
      </c>
      <c r="AM2506" s="161">
        <f>+IF(ISERROR(PV(#REF!,#REF!,,#REF!)),0,(PV(#REF!,#REF!,,#REF!)))</f>
        <v/>
      </c>
    </row>
    <row r="2507">
      <c r="AL2507" s="161">
        <f>+IF(ISERROR(PV(#REF!,#REF!,,#REF!)),0,(PV(#REF!,#REF!,,#REF!)))</f>
        <v/>
      </c>
      <c r="AM2507" s="161">
        <f>+IF(ISERROR(PV(#REF!,#REF!,,#REF!)),0,(PV(#REF!,#REF!,,#REF!)))</f>
        <v/>
      </c>
    </row>
    <row r="2508">
      <c r="AL2508" s="161">
        <f>+IF(ISERROR(PV(#REF!,#REF!,,#REF!)),0,(PV(#REF!,#REF!,,#REF!)))</f>
        <v/>
      </c>
      <c r="AM2508" s="161">
        <f>+IF(ISERROR(PV(#REF!,#REF!,,#REF!)),0,(PV(#REF!,#REF!,,#REF!)))</f>
        <v/>
      </c>
    </row>
    <row r="2509">
      <c r="AL2509" s="161">
        <f>+IF(ISERROR(PV(#REF!,#REF!,,#REF!)),0,(PV(#REF!,#REF!,,#REF!)))</f>
        <v/>
      </c>
      <c r="AM2509" s="161">
        <f>+IF(ISERROR(PV(#REF!,#REF!,,#REF!)),0,(PV(#REF!,#REF!,,#REF!)))</f>
        <v/>
      </c>
    </row>
    <row r="2510">
      <c r="AL2510" s="161">
        <f>+IF(ISERROR(PV(#REF!,#REF!,,#REF!)),0,(PV(#REF!,#REF!,,#REF!)))</f>
        <v/>
      </c>
      <c r="AM2510" s="161">
        <f>+IF(ISERROR(PV(#REF!,#REF!,,#REF!)),0,(PV(#REF!,#REF!,,#REF!)))</f>
        <v/>
      </c>
    </row>
    <row r="2511">
      <c r="AL2511" s="161">
        <f>+IF(ISERROR(PV(#REF!,#REF!,,#REF!)),0,(PV(#REF!,#REF!,,#REF!)))</f>
        <v/>
      </c>
      <c r="AM2511" s="161">
        <f>+IF(ISERROR(PV(#REF!,#REF!,,#REF!)),0,(PV(#REF!,#REF!,,#REF!)))</f>
        <v/>
      </c>
    </row>
    <row r="2512">
      <c r="AL2512" s="161">
        <f>+IF(ISERROR(PV(#REF!,#REF!,,#REF!)),0,(PV(#REF!,#REF!,,#REF!)))</f>
        <v/>
      </c>
      <c r="AM2512" s="161">
        <f>+IF(ISERROR(PV(#REF!,#REF!,,#REF!)),0,(PV(#REF!,#REF!,,#REF!)))</f>
        <v/>
      </c>
    </row>
    <row r="2513">
      <c r="AL2513" s="161">
        <f>+IF(ISERROR(PV(#REF!,#REF!,,#REF!)),0,(PV(#REF!,#REF!,,#REF!)))</f>
        <v/>
      </c>
      <c r="AM2513" s="161">
        <f>+IF(ISERROR(PV(#REF!,#REF!,,#REF!)),0,(PV(#REF!,#REF!,,#REF!)))</f>
        <v/>
      </c>
    </row>
    <row r="2514">
      <c r="AL2514" s="161">
        <f>+IF(ISERROR(PV(#REF!,#REF!,,#REF!)),0,(PV(#REF!,#REF!,,#REF!)))</f>
        <v/>
      </c>
      <c r="AM2514" s="161">
        <f>+IF(ISERROR(PV(#REF!,#REF!,,#REF!)),0,(PV(#REF!,#REF!,,#REF!)))</f>
        <v/>
      </c>
    </row>
    <row r="2515">
      <c r="AL2515" s="161">
        <f>+IF(ISERROR(PV(#REF!,#REF!,,#REF!)),0,(PV(#REF!,#REF!,,#REF!)))</f>
        <v/>
      </c>
      <c r="AM2515" s="161">
        <f>+IF(ISERROR(PV(#REF!,#REF!,,#REF!)),0,(PV(#REF!,#REF!,,#REF!)))</f>
        <v/>
      </c>
    </row>
    <row r="2516">
      <c r="AL2516" s="161">
        <f>+IF(ISERROR(PV(#REF!,#REF!,,#REF!)),0,(PV(#REF!,#REF!,,#REF!)))</f>
        <v/>
      </c>
      <c r="AM2516" s="161">
        <f>+IF(ISERROR(PV(#REF!,#REF!,,#REF!)),0,(PV(#REF!,#REF!,,#REF!)))</f>
        <v/>
      </c>
    </row>
    <row r="2517">
      <c r="AL2517" s="161">
        <f>+IF(ISERROR(PV(#REF!,#REF!,,#REF!)),0,(PV(#REF!,#REF!,,#REF!)))</f>
        <v/>
      </c>
      <c r="AM2517" s="161">
        <f>+IF(ISERROR(PV(#REF!,#REF!,,#REF!)),0,(PV(#REF!,#REF!,,#REF!)))</f>
        <v/>
      </c>
    </row>
    <row r="2518">
      <c r="AL2518" s="161">
        <f>+IF(ISERROR(PV(#REF!,#REF!,,#REF!)),0,(PV(#REF!,#REF!,,#REF!)))</f>
        <v/>
      </c>
      <c r="AM2518" s="161">
        <f>+IF(ISERROR(PV(#REF!,#REF!,,#REF!)),0,(PV(#REF!,#REF!,,#REF!)))</f>
        <v/>
      </c>
    </row>
    <row r="2519">
      <c r="AL2519" s="161">
        <f>+IF(ISERROR(PV(#REF!,#REF!,,#REF!)),0,(PV(#REF!,#REF!,,#REF!)))</f>
        <v/>
      </c>
      <c r="AM2519" s="161">
        <f>+IF(ISERROR(PV(#REF!,#REF!,,#REF!)),0,(PV(#REF!,#REF!,,#REF!)))</f>
        <v/>
      </c>
    </row>
    <row r="2520">
      <c r="AL2520" s="161">
        <f>+IF(ISERROR(PV(#REF!,#REF!,,#REF!)),0,(PV(#REF!,#REF!,,#REF!)))</f>
        <v/>
      </c>
      <c r="AM2520" s="161">
        <f>+IF(ISERROR(PV(#REF!,#REF!,,#REF!)),0,(PV(#REF!,#REF!,,#REF!)))</f>
        <v/>
      </c>
    </row>
    <row r="2521">
      <c r="AL2521" s="161">
        <f>+IF(ISERROR(PV(#REF!,#REF!,,#REF!)),0,(PV(#REF!,#REF!,,#REF!)))</f>
        <v/>
      </c>
      <c r="AM2521" s="161">
        <f>+IF(ISERROR(PV(#REF!,#REF!,,#REF!)),0,(PV(#REF!,#REF!,,#REF!)))</f>
        <v/>
      </c>
    </row>
    <row r="2522">
      <c r="AL2522" s="161">
        <f>+IF(ISERROR(PV(#REF!,#REF!,,#REF!)),0,(PV(#REF!,#REF!,,#REF!)))</f>
        <v/>
      </c>
      <c r="AM2522" s="161">
        <f>+IF(ISERROR(PV(#REF!,#REF!,,#REF!)),0,(PV(#REF!,#REF!,,#REF!)))</f>
        <v/>
      </c>
    </row>
    <row r="2523">
      <c r="AL2523" s="161">
        <f>+IF(ISERROR(PV(#REF!,#REF!,,#REF!)),0,(PV(#REF!,#REF!,,#REF!)))</f>
        <v/>
      </c>
      <c r="AM2523" s="161">
        <f>+IF(ISERROR(PV(#REF!,#REF!,,#REF!)),0,(PV(#REF!,#REF!,,#REF!)))</f>
        <v/>
      </c>
    </row>
    <row r="2524">
      <c r="AL2524" s="161">
        <f>+IF(ISERROR(PV(#REF!,#REF!,,#REF!)),0,(PV(#REF!,#REF!,,#REF!)))</f>
        <v/>
      </c>
      <c r="AM2524" s="161">
        <f>+IF(ISERROR(PV(#REF!,#REF!,,#REF!)),0,(PV(#REF!,#REF!,,#REF!)))</f>
        <v/>
      </c>
    </row>
    <row r="2525">
      <c r="AL2525" s="161">
        <f>+IF(ISERROR(PV(#REF!,#REF!,,#REF!)),0,(PV(#REF!,#REF!,,#REF!)))</f>
        <v/>
      </c>
      <c r="AM2525" s="161">
        <f>+IF(ISERROR(PV(#REF!,#REF!,,#REF!)),0,(PV(#REF!,#REF!,,#REF!)))</f>
        <v/>
      </c>
    </row>
    <row r="2526">
      <c r="AL2526" s="161">
        <f>+IF(ISERROR(PV(#REF!,#REF!,,#REF!)),0,(PV(#REF!,#REF!,,#REF!)))</f>
        <v/>
      </c>
      <c r="AM2526" s="161">
        <f>+IF(ISERROR(PV(#REF!,#REF!,,#REF!)),0,(PV(#REF!,#REF!,,#REF!)))</f>
        <v/>
      </c>
    </row>
    <row r="2527">
      <c r="AL2527" s="161">
        <f>+IF(ISERROR(PV(#REF!,#REF!,,#REF!)),0,(PV(#REF!,#REF!,,#REF!)))</f>
        <v/>
      </c>
      <c r="AM2527" s="161">
        <f>+IF(ISERROR(PV(#REF!,#REF!,,#REF!)),0,(PV(#REF!,#REF!,,#REF!)))</f>
        <v/>
      </c>
    </row>
    <row r="2528">
      <c r="AL2528" s="161">
        <f>+IF(ISERROR(PV(#REF!,#REF!,,#REF!)),0,(PV(#REF!,#REF!,,#REF!)))</f>
        <v/>
      </c>
      <c r="AM2528" s="161">
        <f>+IF(ISERROR(PV(#REF!,#REF!,,#REF!)),0,(PV(#REF!,#REF!,,#REF!)))</f>
        <v/>
      </c>
    </row>
    <row r="2529">
      <c r="AL2529" s="161">
        <f>+IF(ISERROR(PV(#REF!,#REF!,,#REF!)),0,(PV(#REF!,#REF!,,#REF!)))</f>
        <v/>
      </c>
      <c r="AM2529" s="161">
        <f>+IF(ISERROR(PV(#REF!,#REF!,,#REF!)),0,(PV(#REF!,#REF!,,#REF!)))</f>
        <v/>
      </c>
    </row>
    <row r="2530">
      <c r="AL2530" s="161">
        <f>+IF(ISERROR(PV(#REF!,#REF!,,#REF!)),0,(PV(#REF!,#REF!,,#REF!)))</f>
        <v/>
      </c>
      <c r="AM2530" s="161">
        <f>+IF(ISERROR(PV(#REF!,#REF!,,#REF!)),0,(PV(#REF!,#REF!,,#REF!)))</f>
        <v/>
      </c>
    </row>
    <row r="2531">
      <c r="AL2531" s="161">
        <f>+IF(ISERROR(PV(#REF!,#REF!,,#REF!)),0,(PV(#REF!,#REF!,,#REF!)))</f>
        <v/>
      </c>
      <c r="AM2531" s="161">
        <f>+IF(ISERROR(PV(#REF!,#REF!,,#REF!)),0,(PV(#REF!,#REF!,,#REF!)))</f>
        <v/>
      </c>
    </row>
    <row r="2532">
      <c r="AL2532" s="161">
        <f>+IF(ISERROR(PV(#REF!,#REF!,,#REF!)),0,(PV(#REF!,#REF!,,#REF!)))</f>
        <v/>
      </c>
      <c r="AM2532" s="161">
        <f>+IF(ISERROR(PV(#REF!,#REF!,,#REF!)),0,(PV(#REF!,#REF!,,#REF!)))</f>
        <v/>
      </c>
    </row>
    <row r="2533">
      <c r="AL2533" s="161">
        <f>+IF(ISERROR(PV(#REF!,#REF!,,#REF!)),0,(PV(#REF!,#REF!,,#REF!)))</f>
        <v/>
      </c>
      <c r="AM2533" s="161">
        <f>+IF(ISERROR(PV(#REF!,#REF!,,#REF!)),0,(PV(#REF!,#REF!,,#REF!)))</f>
        <v/>
      </c>
    </row>
    <row r="2534">
      <c r="AL2534" s="161">
        <f>+IF(ISERROR(PV(#REF!,#REF!,,#REF!)),0,(PV(#REF!,#REF!,,#REF!)))</f>
        <v/>
      </c>
      <c r="AM2534" s="161">
        <f>+IF(ISERROR(PV(#REF!,#REF!,,#REF!)),0,(PV(#REF!,#REF!,,#REF!)))</f>
        <v/>
      </c>
    </row>
    <row r="2535">
      <c r="AL2535" s="161">
        <f>+IF(ISERROR(PV(#REF!,#REF!,,#REF!)),0,(PV(#REF!,#REF!,,#REF!)))</f>
        <v/>
      </c>
      <c r="AM2535" s="161">
        <f>+IF(ISERROR(PV(#REF!,#REF!,,#REF!)),0,(PV(#REF!,#REF!,,#REF!)))</f>
        <v/>
      </c>
    </row>
    <row r="2536">
      <c r="AL2536" s="161">
        <f>+IF(ISERROR(PV(#REF!,#REF!,,#REF!)),0,(PV(#REF!,#REF!,,#REF!)))</f>
        <v/>
      </c>
      <c r="AM2536" s="161">
        <f>+IF(ISERROR(PV(#REF!,#REF!,,#REF!)),0,(PV(#REF!,#REF!,,#REF!)))</f>
        <v/>
      </c>
    </row>
    <row r="2537">
      <c r="AL2537" s="161">
        <f>+IF(ISERROR(PV(#REF!,#REF!,,#REF!)),0,(PV(#REF!,#REF!,,#REF!)))</f>
        <v/>
      </c>
      <c r="AM2537" s="161">
        <f>+IF(ISERROR(PV(#REF!,#REF!,,#REF!)),0,(PV(#REF!,#REF!,,#REF!)))</f>
        <v/>
      </c>
    </row>
    <row r="2538">
      <c r="AL2538" s="161">
        <f>+IF(ISERROR(PV(#REF!,#REF!,,#REF!)),0,(PV(#REF!,#REF!,,#REF!)))</f>
        <v/>
      </c>
      <c r="AM2538" s="161">
        <f>+IF(ISERROR(PV(#REF!,#REF!,,#REF!)),0,(PV(#REF!,#REF!,,#REF!)))</f>
        <v/>
      </c>
    </row>
    <row r="2539">
      <c r="AL2539" s="161">
        <f>+IF(ISERROR(PV(#REF!,#REF!,,#REF!)),0,(PV(#REF!,#REF!,,#REF!)))</f>
        <v/>
      </c>
      <c r="AM2539" s="161">
        <f>+IF(ISERROR(PV(#REF!,#REF!,,#REF!)),0,(PV(#REF!,#REF!,,#REF!)))</f>
        <v/>
      </c>
    </row>
    <row r="2540">
      <c r="AL2540" s="161">
        <f>+IF(ISERROR(PV(#REF!,#REF!,,#REF!)),0,(PV(#REF!,#REF!,,#REF!)))</f>
        <v/>
      </c>
      <c r="AM2540" s="161">
        <f>+IF(ISERROR(PV(#REF!,#REF!,,#REF!)),0,(PV(#REF!,#REF!,,#REF!)))</f>
        <v/>
      </c>
    </row>
    <row r="2541">
      <c r="AL2541" s="161">
        <f>+IF(ISERROR(PV(#REF!,#REF!,,#REF!)),0,(PV(#REF!,#REF!,,#REF!)))</f>
        <v/>
      </c>
      <c r="AM2541" s="161">
        <f>+IF(ISERROR(PV(#REF!,#REF!,,#REF!)),0,(PV(#REF!,#REF!,,#REF!)))</f>
        <v/>
      </c>
    </row>
    <row r="2542">
      <c r="AL2542" s="161">
        <f>+IF(ISERROR(PV(#REF!,#REF!,,#REF!)),0,(PV(#REF!,#REF!,,#REF!)))</f>
        <v/>
      </c>
      <c r="AM2542" s="161">
        <f>+IF(ISERROR(PV(#REF!,#REF!,,#REF!)),0,(PV(#REF!,#REF!,,#REF!)))</f>
        <v/>
      </c>
    </row>
    <row r="2543">
      <c r="AL2543" s="161">
        <f>+IF(ISERROR(PV(#REF!,#REF!,,#REF!)),0,(PV(#REF!,#REF!,,#REF!)))</f>
        <v/>
      </c>
      <c r="AM2543" s="161">
        <f>+IF(ISERROR(PV(#REF!,#REF!,,#REF!)),0,(PV(#REF!,#REF!,,#REF!)))</f>
        <v/>
      </c>
    </row>
    <row r="2544">
      <c r="AL2544" s="161">
        <f>+IF(ISERROR(PV(#REF!,#REF!,,#REF!)),0,(PV(#REF!,#REF!,,#REF!)))</f>
        <v/>
      </c>
      <c r="AM2544" s="161">
        <f>+IF(ISERROR(PV(#REF!,#REF!,,#REF!)),0,(PV(#REF!,#REF!,,#REF!)))</f>
        <v/>
      </c>
    </row>
    <row r="2545">
      <c r="AL2545" s="161">
        <f>+IF(ISERROR(PV(#REF!,#REF!,,#REF!)),0,(PV(#REF!,#REF!,,#REF!)))</f>
        <v/>
      </c>
      <c r="AM2545" s="161">
        <f>+IF(ISERROR(PV(#REF!,#REF!,,#REF!)),0,(PV(#REF!,#REF!,,#REF!)))</f>
        <v/>
      </c>
    </row>
    <row r="2546">
      <c r="AL2546" s="161">
        <f>+IF(ISERROR(PV(#REF!,#REF!,,#REF!)),0,(PV(#REF!,#REF!,,#REF!)))</f>
        <v/>
      </c>
      <c r="AM2546" s="161">
        <f>+IF(ISERROR(PV(#REF!,#REF!,,#REF!)),0,(PV(#REF!,#REF!,,#REF!)))</f>
        <v/>
      </c>
    </row>
    <row r="2547">
      <c r="AL2547" s="161">
        <f>+IF(ISERROR(PV(#REF!,#REF!,,#REF!)),0,(PV(#REF!,#REF!,,#REF!)))</f>
        <v/>
      </c>
      <c r="AM2547" s="161">
        <f>+IF(ISERROR(PV(#REF!,#REF!,,#REF!)),0,(PV(#REF!,#REF!,,#REF!)))</f>
        <v/>
      </c>
    </row>
    <row r="2548">
      <c r="AL2548" s="161">
        <f>+IF(ISERROR(PV(#REF!,#REF!,,#REF!)),0,(PV(#REF!,#REF!,,#REF!)))</f>
        <v/>
      </c>
      <c r="AM2548" s="161">
        <f>+IF(ISERROR(PV(#REF!,#REF!,,#REF!)),0,(PV(#REF!,#REF!,,#REF!)))</f>
        <v/>
      </c>
    </row>
    <row r="2549">
      <c r="AL2549" s="161">
        <f>+IF(ISERROR(PV(#REF!,#REF!,,#REF!)),0,(PV(#REF!,#REF!,,#REF!)))</f>
        <v/>
      </c>
      <c r="AM2549" s="161">
        <f>+IF(ISERROR(PV(#REF!,#REF!,,#REF!)),0,(PV(#REF!,#REF!,,#REF!)))</f>
        <v/>
      </c>
    </row>
    <row r="2550">
      <c r="AL2550" s="161">
        <f>+IF(ISERROR(PV(#REF!,#REF!,,#REF!)),0,(PV(#REF!,#REF!,,#REF!)))</f>
        <v/>
      </c>
      <c r="AM2550" s="161">
        <f>+IF(ISERROR(PV(#REF!,#REF!,,#REF!)),0,(PV(#REF!,#REF!,,#REF!)))</f>
        <v/>
      </c>
    </row>
    <row r="2551">
      <c r="AL2551" s="161">
        <f>+IF(ISERROR(PV(#REF!,#REF!,,#REF!)),0,(PV(#REF!,#REF!,,#REF!)))</f>
        <v/>
      </c>
      <c r="AM2551" s="161">
        <f>+IF(ISERROR(PV(#REF!,#REF!,,#REF!)),0,(PV(#REF!,#REF!,,#REF!)))</f>
        <v/>
      </c>
    </row>
    <row r="2552">
      <c r="AL2552" s="161">
        <f>+IF(ISERROR(PV(#REF!,#REF!,,#REF!)),0,(PV(#REF!,#REF!,,#REF!)))</f>
        <v/>
      </c>
      <c r="AM2552" s="161">
        <f>+IF(ISERROR(PV(#REF!,#REF!,,#REF!)),0,(PV(#REF!,#REF!,,#REF!)))</f>
        <v/>
      </c>
    </row>
    <row r="2553">
      <c r="AL2553" s="161">
        <f>+IF(ISERROR(PV(#REF!,#REF!,,#REF!)),0,(PV(#REF!,#REF!,,#REF!)))</f>
        <v/>
      </c>
      <c r="AM2553" s="161">
        <f>+IF(ISERROR(PV(#REF!,#REF!,,#REF!)),0,(PV(#REF!,#REF!,,#REF!)))</f>
        <v/>
      </c>
    </row>
    <row r="2554">
      <c r="AL2554" s="161">
        <f>+IF(ISERROR(PV(#REF!,#REF!,,#REF!)),0,(PV(#REF!,#REF!,,#REF!)))</f>
        <v/>
      </c>
      <c r="AM2554" s="161">
        <f>+IF(ISERROR(PV(#REF!,#REF!,,#REF!)),0,(PV(#REF!,#REF!,,#REF!)))</f>
        <v/>
      </c>
    </row>
    <row r="2555">
      <c r="AL2555" s="161">
        <f>+IF(ISERROR(PV(#REF!,#REF!,,#REF!)),0,(PV(#REF!,#REF!,,#REF!)))</f>
        <v/>
      </c>
      <c r="AM2555" s="161">
        <f>+IF(ISERROR(PV(#REF!,#REF!,,#REF!)),0,(PV(#REF!,#REF!,,#REF!)))</f>
        <v/>
      </c>
    </row>
    <row r="2556">
      <c r="AL2556" s="161">
        <f>+IF(ISERROR(PV(#REF!,#REF!,,#REF!)),0,(PV(#REF!,#REF!,,#REF!)))</f>
        <v/>
      </c>
      <c r="AM2556" s="161">
        <f>+IF(ISERROR(PV(#REF!,#REF!,,#REF!)),0,(PV(#REF!,#REF!,,#REF!)))</f>
        <v/>
      </c>
    </row>
    <row r="2557">
      <c r="AL2557" s="161">
        <f>+IF(ISERROR(PV(#REF!,#REF!,,#REF!)),0,(PV(#REF!,#REF!,,#REF!)))</f>
        <v/>
      </c>
      <c r="AM2557" s="161">
        <f>+IF(ISERROR(PV(#REF!,#REF!,,#REF!)),0,(PV(#REF!,#REF!,,#REF!)))</f>
        <v/>
      </c>
    </row>
    <row r="2558">
      <c r="AL2558" s="161">
        <f>+IF(ISERROR(PV(#REF!,#REF!,,#REF!)),0,(PV(#REF!,#REF!,,#REF!)))</f>
        <v/>
      </c>
      <c r="AM2558" s="161">
        <f>+IF(ISERROR(PV(#REF!,#REF!,,#REF!)),0,(PV(#REF!,#REF!,,#REF!)))</f>
        <v/>
      </c>
    </row>
    <row r="2559">
      <c r="AL2559" s="161">
        <f>+IF(ISERROR(PV(#REF!,#REF!,,#REF!)),0,(PV(#REF!,#REF!,,#REF!)))</f>
        <v/>
      </c>
      <c r="AM2559" s="161">
        <f>+IF(ISERROR(PV(#REF!,#REF!,,#REF!)),0,(PV(#REF!,#REF!,,#REF!)))</f>
        <v/>
      </c>
    </row>
    <row r="2560">
      <c r="AL2560" s="161">
        <f>+IF(ISERROR(PV(#REF!,#REF!,,#REF!)),0,(PV(#REF!,#REF!,,#REF!)))</f>
        <v/>
      </c>
      <c r="AM2560" s="161">
        <f>+IF(ISERROR(PV(#REF!,#REF!,,#REF!)),0,(PV(#REF!,#REF!,,#REF!)))</f>
        <v/>
      </c>
    </row>
    <row r="2561">
      <c r="AL2561" s="161">
        <f>+IF(ISERROR(PV(#REF!,#REF!,,#REF!)),0,(PV(#REF!,#REF!,,#REF!)))</f>
        <v/>
      </c>
      <c r="AM2561" s="161">
        <f>+IF(ISERROR(PV(#REF!,#REF!,,#REF!)),0,(PV(#REF!,#REF!,,#REF!)))</f>
        <v/>
      </c>
    </row>
    <row r="2562">
      <c r="AL2562" s="161">
        <f>+IF(ISERROR(PV(#REF!,#REF!,,#REF!)),0,(PV(#REF!,#REF!,,#REF!)))</f>
        <v/>
      </c>
      <c r="AM2562" s="161">
        <f>+IF(ISERROR(PV(#REF!,#REF!,,#REF!)),0,(PV(#REF!,#REF!,,#REF!)))</f>
        <v/>
      </c>
    </row>
    <row r="2563">
      <c r="AL2563" s="161">
        <f>+IF(ISERROR(PV(#REF!,#REF!,,#REF!)),0,(PV(#REF!,#REF!,,#REF!)))</f>
        <v/>
      </c>
      <c r="AM2563" s="161">
        <f>+IF(ISERROR(PV(#REF!,#REF!,,#REF!)),0,(PV(#REF!,#REF!,,#REF!)))</f>
        <v/>
      </c>
    </row>
    <row r="2564">
      <c r="AL2564" s="161">
        <f>+IF(ISERROR(PV(#REF!,#REF!,,#REF!)),0,(PV(#REF!,#REF!,,#REF!)))</f>
        <v/>
      </c>
      <c r="AM2564" s="161">
        <f>+IF(ISERROR(PV(#REF!,#REF!,,#REF!)),0,(PV(#REF!,#REF!,,#REF!)))</f>
        <v/>
      </c>
    </row>
    <row r="2565">
      <c r="AL2565" s="161">
        <f>+IF(ISERROR(PV(#REF!,#REF!,,#REF!)),0,(PV(#REF!,#REF!,,#REF!)))</f>
        <v/>
      </c>
      <c r="AM2565" s="161">
        <f>+IF(ISERROR(PV(#REF!,#REF!,,#REF!)),0,(PV(#REF!,#REF!,,#REF!)))</f>
        <v/>
      </c>
    </row>
    <row r="2566">
      <c r="AL2566" s="161">
        <f>+IF(ISERROR(PV(#REF!,#REF!,,#REF!)),0,(PV(#REF!,#REF!,,#REF!)))</f>
        <v/>
      </c>
      <c r="AM2566" s="161">
        <f>+IF(ISERROR(PV(#REF!,#REF!,,#REF!)),0,(PV(#REF!,#REF!,,#REF!)))</f>
        <v/>
      </c>
    </row>
    <row r="2567">
      <c r="AL2567" s="161">
        <f>+IF(ISERROR(PV(#REF!,#REF!,,#REF!)),0,(PV(#REF!,#REF!,,#REF!)))</f>
        <v/>
      </c>
      <c r="AM2567" s="161">
        <f>+IF(ISERROR(PV(#REF!,#REF!,,#REF!)),0,(PV(#REF!,#REF!,,#REF!)))</f>
        <v/>
      </c>
    </row>
    <row r="2568">
      <c r="AL2568" s="161">
        <f>+IF(ISERROR(PV(#REF!,#REF!,,#REF!)),0,(PV(#REF!,#REF!,,#REF!)))</f>
        <v/>
      </c>
      <c r="AM2568" s="161">
        <f>+IF(ISERROR(PV(#REF!,#REF!,,#REF!)),0,(PV(#REF!,#REF!,,#REF!)))</f>
        <v/>
      </c>
    </row>
    <row r="2569">
      <c r="AL2569" s="161">
        <f>+IF(ISERROR(PV(#REF!,#REF!,,#REF!)),0,(PV(#REF!,#REF!,,#REF!)))</f>
        <v/>
      </c>
      <c r="AM2569" s="161">
        <f>+IF(ISERROR(PV(#REF!,#REF!,,#REF!)),0,(PV(#REF!,#REF!,,#REF!)))</f>
        <v/>
      </c>
    </row>
    <row r="2570">
      <c r="AL2570" s="161">
        <f>+IF(ISERROR(PV(#REF!,#REF!,,#REF!)),0,(PV(#REF!,#REF!,,#REF!)))</f>
        <v/>
      </c>
      <c r="AM2570" s="161">
        <f>+IF(ISERROR(PV(#REF!,#REF!,,#REF!)),0,(PV(#REF!,#REF!,,#REF!)))</f>
        <v/>
      </c>
    </row>
    <row r="2571">
      <c r="AL2571" s="161">
        <f>+IF(ISERROR(PV(#REF!,#REF!,,#REF!)),0,(PV(#REF!,#REF!,,#REF!)))</f>
        <v/>
      </c>
      <c r="AM2571" s="161">
        <f>+IF(ISERROR(PV(#REF!,#REF!,,#REF!)),0,(PV(#REF!,#REF!,,#REF!)))</f>
        <v/>
      </c>
    </row>
    <row r="2572">
      <c r="AL2572" s="161">
        <f>+IF(ISERROR(PV(#REF!,#REF!,,#REF!)),0,(PV(#REF!,#REF!,,#REF!)))</f>
        <v/>
      </c>
      <c r="AM2572" s="161">
        <f>+IF(ISERROR(PV(#REF!,#REF!,,#REF!)),0,(PV(#REF!,#REF!,,#REF!)))</f>
        <v/>
      </c>
    </row>
    <row r="2573">
      <c r="AL2573" s="161">
        <f>+IF(ISERROR(PV(#REF!,#REF!,,#REF!)),0,(PV(#REF!,#REF!,,#REF!)))</f>
        <v/>
      </c>
      <c r="AM2573" s="161">
        <f>+IF(ISERROR(PV(#REF!,#REF!,,#REF!)),0,(PV(#REF!,#REF!,,#REF!)))</f>
        <v/>
      </c>
    </row>
    <row r="2574">
      <c r="AL2574" s="161">
        <f>+IF(ISERROR(PV(#REF!,#REF!,,#REF!)),0,(PV(#REF!,#REF!,,#REF!)))</f>
        <v/>
      </c>
      <c r="AM2574" s="161">
        <f>+IF(ISERROR(PV(#REF!,#REF!,,#REF!)),0,(PV(#REF!,#REF!,,#REF!)))</f>
        <v/>
      </c>
    </row>
    <row r="2575">
      <c r="AL2575" s="161">
        <f>+IF(ISERROR(PV(#REF!,#REF!,,#REF!)),0,(PV(#REF!,#REF!,,#REF!)))</f>
        <v/>
      </c>
      <c r="AM2575" s="161">
        <f>+IF(ISERROR(PV(#REF!,#REF!,,#REF!)),0,(PV(#REF!,#REF!,,#REF!)))</f>
        <v/>
      </c>
    </row>
    <row r="2576">
      <c r="AL2576" s="161">
        <f>+IF(ISERROR(PV(#REF!,#REF!,,#REF!)),0,(PV(#REF!,#REF!,,#REF!)))</f>
        <v/>
      </c>
      <c r="AM2576" s="161">
        <f>+IF(ISERROR(PV(#REF!,#REF!,,#REF!)),0,(PV(#REF!,#REF!,,#REF!)))</f>
        <v/>
      </c>
    </row>
    <row r="2577">
      <c r="AL2577" s="161">
        <f>+IF(ISERROR(PV(#REF!,#REF!,,#REF!)),0,(PV(#REF!,#REF!,,#REF!)))</f>
        <v/>
      </c>
      <c r="AM2577" s="161">
        <f>+IF(ISERROR(PV(#REF!,#REF!,,#REF!)),0,(PV(#REF!,#REF!,,#REF!)))</f>
        <v/>
      </c>
    </row>
    <row r="2578">
      <c r="AL2578" s="161">
        <f>+IF(ISERROR(PV(#REF!,#REF!,,#REF!)),0,(PV(#REF!,#REF!,,#REF!)))</f>
        <v/>
      </c>
      <c r="AM2578" s="161">
        <f>+IF(ISERROR(PV(#REF!,#REF!,,#REF!)),0,(PV(#REF!,#REF!,,#REF!)))</f>
        <v/>
      </c>
    </row>
    <row r="2579">
      <c r="AL2579" s="161">
        <f>+IF(ISERROR(PV(#REF!,#REF!,,#REF!)),0,(PV(#REF!,#REF!,,#REF!)))</f>
        <v/>
      </c>
      <c r="AM2579" s="161">
        <f>+IF(ISERROR(PV(#REF!,#REF!,,#REF!)),0,(PV(#REF!,#REF!,,#REF!)))</f>
        <v/>
      </c>
    </row>
    <row r="2580">
      <c r="AL2580" s="161">
        <f>+IF(ISERROR(PV(#REF!,#REF!,,#REF!)),0,(PV(#REF!,#REF!,,#REF!)))</f>
        <v/>
      </c>
      <c r="AM2580" s="161">
        <f>+IF(ISERROR(PV(#REF!,#REF!,,#REF!)),0,(PV(#REF!,#REF!,,#REF!)))</f>
        <v/>
      </c>
    </row>
    <row r="2581">
      <c r="AL2581" s="161">
        <f>+IF(ISERROR(PV(#REF!,#REF!,,#REF!)),0,(PV(#REF!,#REF!,,#REF!)))</f>
        <v/>
      </c>
      <c r="AM2581" s="161">
        <f>+IF(ISERROR(PV(#REF!,#REF!,,#REF!)),0,(PV(#REF!,#REF!,,#REF!)))</f>
        <v/>
      </c>
    </row>
    <row r="2582">
      <c r="AL2582" s="161">
        <f>+IF(ISERROR(PV(#REF!,#REF!,,#REF!)),0,(PV(#REF!,#REF!,,#REF!)))</f>
        <v/>
      </c>
      <c r="AM2582" s="161">
        <f>+IF(ISERROR(PV(#REF!,#REF!,,#REF!)),0,(PV(#REF!,#REF!,,#REF!)))</f>
        <v/>
      </c>
    </row>
    <row r="2583">
      <c r="AL2583" s="161">
        <f>+IF(ISERROR(PV(#REF!,#REF!,,#REF!)),0,(PV(#REF!,#REF!,,#REF!)))</f>
        <v/>
      </c>
      <c r="AM2583" s="161">
        <f>+IF(ISERROR(PV(#REF!,#REF!,,#REF!)),0,(PV(#REF!,#REF!,,#REF!)))</f>
        <v/>
      </c>
    </row>
    <row r="2584">
      <c r="AL2584" s="161">
        <f>+IF(ISERROR(PV(#REF!,#REF!,,#REF!)),0,(PV(#REF!,#REF!,,#REF!)))</f>
        <v/>
      </c>
      <c r="AM2584" s="161">
        <f>+IF(ISERROR(PV(#REF!,#REF!,,#REF!)),0,(PV(#REF!,#REF!,,#REF!)))</f>
        <v/>
      </c>
    </row>
    <row r="2585">
      <c r="AL2585" s="161">
        <f>+IF(ISERROR(PV(#REF!,#REF!,,#REF!)),0,(PV(#REF!,#REF!,,#REF!)))</f>
        <v/>
      </c>
      <c r="AM2585" s="161">
        <f>+IF(ISERROR(PV(#REF!,#REF!,,#REF!)),0,(PV(#REF!,#REF!,,#REF!)))</f>
        <v/>
      </c>
    </row>
    <row r="2586">
      <c r="AL2586" s="161">
        <f>+IF(ISERROR(PV(#REF!,#REF!,,#REF!)),0,(PV(#REF!,#REF!,,#REF!)))</f>
        <v/>
      </c>
      <c r="AM2586" s="161">
        <f>+IF(ISERROR(PV(#REF!,#REF!,,#REF!)),0,(PV(#REF!,#REF!,,#REF!)))</f>
        <v/>
      </c>
    </row>
    <row r="2587">
      <c r="AL2587" s="161">
        <f>+IF(ISERROR(PV(#REF!,#REF!,,#REF!)),0,(PV(#REF!,#REF!,,#REF!)))</f>
        <v/>
      </c>
      <c r="AM2587" s="161">
        <f>+IF(ISERROR(PV(#REF!,#REF!,,#REF!)),0,(PV(#REF!,#REF!,,#REF!)))</f>
        <v/>
      </c>
    </row>
    <row r="2588">
      <c r="AL2588" s="161">
        <f>+IF(ISERROR(PV(#REF!,#REF!,,#REF!)),0,(PV(#REF!,#REF!,,#REF!)))</f>
        <v/>
      </c>
      <c r="AM2588" s="161">
        <f>+IF(ISERROR(PV(#REF!,#REF!,,#REF!)),0,(PV(#REF!,#REF!,,#REF!)))</f>
        <v/>
      </c>
    </row>
    <row r="2589">
      <c r="AL2589" s="161">
        <f>+IF(ISERROR(PV(#REF!,#REF!,,#REF!)),0,(PV(#REF!,#REF!,,#REF!)))</f>
        <v/>
      </c>
      <c r="AM2589" s="161">
        <f>+IF(ISERROR(PV(#REF!,#REF!,,#REF!)),0,(PV(#REF!,#REF!,,#REF!)))</f>
        <v/>
      </c>
    </row>
    <row r="2590">
      <c r="AL2590" s="161">
        <f>+IF(ISERROR(PV(#REF!,#REF!,,#REF!)),0,(PV(#REF!,#REF!,,#REF!)))</f>
        <v/>
      </c>
      <c r="AM2590" s="161">
        <f>+IF(ISERROR(PV(#REF!,#REF!,,#REF!)),0,(PV(#REF!,#REF!,,#REF!)))</f>
        <v/>
      </c>
    </row>
    <row r="2591">
      <c r="AL2591" s="161">
        <f>+IF(ISERROR(PV(#REF!,#REF!,,#REF!)),0,(PV(#REF!,#REF!,,#REF!)))</f>
        <v/>
      </c>
      <c r="AM2591" s="161">
        <f>+IF(ISERROR(PV(#REF!,#REF!,,#REF!)),0,(PV(#REF!,#REF!,,#REF!)))</f>
        <v/>
      </c>
    </row>
    <row r="2592">
      <c r="AL2592" s="161">
        <f>+IF(ISERROR(PV(#REF!,#REF!,,#REF!)),0,(PV(#REF!,#REF!,,#REF!)))</f>
        <v/>
      </c>
      <c r="AM2592" s="161">
        <f>+IF(ISERROR(PV(#REF!,#REF!,,#REF!)),0,(PV(#REF!,#REF!,,#REF!)))</f>
        <v/>
      </c>
    </row>
    <row r="2593">
      <c r="AL2593" s="161">
        <f>+IF(ISERROR(PV(#REF!,#REF!,,#REF!)),0,(PV(#REF!,#REF!,,#REF!)))</f>
        <v/>
      </c>
      <c r="AM2593" s="161">
        <f>+IF(ISERROR(PV(#REF!,#REF!,,#REF!)),0,(PV(#REF!,#REF!,,#REF!)))</f>
        <v/>
      </c>
    </row>
    <row r="2594">
      <c r="AL2594" s="161">
        <f>+IF(ISERROR(PV(#REF!,#REF!,,#REF!)),0,(PV(#REF!,#REF!,,#REF!)))</f>
        <v/>
      </c>
      <c r="AM2594" s="161">
        <f>+IF(ISERROR(PV(#REF!,#REF!,,#REF!)),0,(PV(#REF!,#REF!,,#REF!)))</f>
        <v/>
      </c>
    </row>
    <row r="2595">
      <c r="AL2595" s="161">
        <f>+IF(ISERROR(PV(#REF!,#REF!,,#REF!)),0,(PV(#REF!,#REF!,,#REF!)))</f>
        <v/>
      </c>
      <c r="AM2595" s="161">
        <f>+IF(ISERROR(PV(#REF!,#REF!,,#REF!)),0,(PV(#REF!,#REF!,,#REF!)))</f>
        <v/>
      </c>
    </row>
    <row r="2596">
      <c r="AL2596" s="161">
        <f>+IF(ISERROR(PV(#REF!,#REF!,,#REF!)),0,(PV(#REF!,#REF!,,#REF!)))</f>
        <v/>
      </c>
      <c r="AM2596" s="161">
        <f>+IF(ISERROR(PV(#REF!,#REF!,,#REF!)),0,(PV(#REF!,#REF!,,#REF!)))</f>
        <v/>
      </c>
    </row>
    <row r="2597">
      <c r="AL2597" s="161">
        <f>+IF(ISERROR(PV(#REF!,#REF!,,#REF!)),0,(PV(#REF!,#REF!,,#REF!)))</f>
        <v/>
      </c>
      <c r="AM2597" s="161">
        <f>+IF(ISERROR(PV(#REF!,#REF!,,#REF!)),0,(PV(#REF!,#REF!,,#REF!)))</f>
        <v/>
      </c>
    </row>
    <row r="2598">
      <c r="AL2598" s="161">
        <f>+IF(ISERROR(PV(#REF!,#REF!,,#REF!)),0,(PV(#REF!,#REF!,,#REF!)))</f>
        <v/>
      </c>
      <c r="AM2598" s="161">
        <f>+IF(ISERROR(PV(#REF!,#REF!,,#REF!)),0,(PV(#REF!,#REF!,,#REF!)))</f>
        <v/>
      </c>
    </row>
    <row r="2599">
      <c r="AL2599" s="161">
        <f>+IF(ISERROR(PV(#REF!,#REF!,,#REF!)),0,(PV(#REF!,#REF!,,#REF!)))</f>
        <v/>
      </c>
      <c r="AM2599" s="161">
        <f>+IF(ISERROR(PV(#REF!,#REF!,,#REF!)),0,(PV(#REF!,#REF!,,#REF!)))</f>
        <v/>
      </c>
    </row>
    <row r="2600">
      <c r="AL2600" s="161">
        <f>+IF(ISERROR(PV(#REF!,#REF!,,#REF!)),0,(PV(#REF!,#REF!,,#REF!)))</f>
        <v/>
      </c>
      <c r="AM2600" s="161">
        <f>+IF(ISERROR(PV(#REF!,#REF!,,#REF!)),0,(PV(#REF!,#REF!,,#REF!)))</f>
        <v/>
      </c>
    </row>
    <row r="2601">
      <c r="AL2601" s="161">
        <f>+IF(ISERROR(PV(#REF!,#REF!,,#REF!)),0,(PV(#REF!,#REF!,,#REF!)))</f>
        <v/>
      </c>
      <c r="AM2601" s="161">
        <f>+IF(ISERROR(PV(#REF!,#REF!,,#REF!)),0,(PV(#REF!,#REF!,,#REF!)))</f>
        <v/>
      </c>
    </row>
    <row r="2602">
      <c r="AL2602" s="161">
        <f>+IF(ISERROR(PV(#REF!,#REF!,,#REF!)),0,(PV(#REF!,#REF!,,#REF!)))</f>
        <v/>
      </c>
      <c r="AM2602" s="161">
        <f>+IF(ISERROR(PV(#REF!,#REF!,,#REF!)),0,(PV(#REF!,#REF!,,#REF!)))</f>
        <v/>
      </c>
    </row>
    <row r="2603">
      <c r="AL2603" s="161">
        <f>+IF(ISERROR(PV(#REF!,#REF!,,#REF!)),0,(PV(#REF!,#REF!,,#REF!)))</f>
        <v/>
      </c>
      <c r="AM2603" s="161">
        <f>+IF(ISERROR(PV(#REF!,#REF!,,#REF!)),0,(PV(#REF!,#REF!,,#REF!)))</f>
        <v/>
      </c>
    </row>
    <row r="2604">
      <c r="AL2604" s="161">
        <f>+IF(ISERROR(PV(#REF!,#REF!,,#REF!)),0,(PV(#REF!,#REF!,,#REF!)))</f>
        <v/>
      </c>
      <c r="AM2604" s="161">
        <f>+IF(ISERROR(PV(#REF!,#REF!,,#REF!)),0,(PV(#REF!,#REF!,,#REF!)))</f>
        <v/>
      </c>
    </row>
    <row r="2605">
      <c r="AL2605" s="161">
        <f>+IF(ISERROR(PV(#REF!,#REF!,,#REF!)),0,(PV(#REF!,#REF!,,#REF!)))</f>
        <v/>
      </c>
      <c r="AM2605" s="161">
        <f>+IF(ISERROR(PV(#REF!,#REF!,,#REF!)),0,(PV(#REF!,#REF!,,#REF!)))</f>
        <v/>
      </c>
    </row>
    <row r="2606">
      <c r="AL2606" s="161">
        <f>+IF(ISERROR(PV(#REF!,#REF!,,#REF!)),0,(PV(#REF!,#REF!,,#REF!)))</f>
        <v/>
      </c>
      <c r="AM2606" s="161">
        <f>+IF(ISERROR(PV(#REF!,#REF!,,#REF!)),0,(PV(#REF!,#REF!,,#REF!)))</f>
        <v/>
      </c>
    </row>
    <row r="2607">
      <c r="AL2607" s="161">
        <f>+IF(ISERROR(PV(#REF!,#REF!,,#REF!)),0,(PV(#REF!,#REF!,,#REF!)))</f>
        <v/>
      </c>
      <c r="AM2607" s="161">
        <f>+IF(ISERROR(PV(#REF!,#REF!,,#REF!)),0,(PV(#REF!,#REF!,,#REF!)))</f>
        <v/>
      </c>
    </row>
    <row r="2608">
      <c r="AL2608" s="161">
        <f>+IF(ISERROR(PV(#REF!,#REF!,,#REF!)),0,(PV(#REF!,#REF!,,#REF!)))</f>
        <v/>
      </c>
      <c r="AM2608" s="161">
        <f>+IF(ISERROR(PV(#REF!,#REF!,,#REF!)),0,(PV(#REF!,#REF!,,#REF!)))</f>
        <v/>
      </c>
    </row>
    <row r="2609">
      <c r="AL2609" s="161">
        <f>+IF(ISERROR(PV(#REF!,#REF!,,#REF!)),0,(PV(#REF!,#REF!,,#REF!)))</f>
        <v/>
      </c>
      <c r="AM2609" s="161">
        <f>+IF(ISERROR(PV(#REF!,#REF!,,#REF!)),0,(PV(#REF!,#REF!,,#REF!)))</f>
        <v/>
      </c>
    </row>
    <row r="2610">
      <c r="AL2610" s="161">
        <f>+IF(ISERROR(PV(#REF!,#REF!,,#REF!)),0,(PV(#REF!,#REF!,,#REF!)))</f>
        <v/>
      </c>
      <c r="AM2610" s="161">
        <f>+IF(ISERROR(PV(#REF!,#REF!,,#REF!)),0,(PV(#REF!,#REF!,,#REF!)))</f>
        <v/>
      </c>
    </row>
    <row r="2611">
      <c r="AL2611" s="161">
        <f>+IF(ISERROR(PV(#REF!,#REF!,,#REF!)),0,(PV(#REF!,#REF!,,#REF!)))</f>
        <v/>
      </c>
      <c r="AM2611" s="161">
        <f>+IF(ISERROR(PV(#REF!,#REF!,,#REF!)),0,(PV(#REF!,#REF!,,#REF!)))</f>
        <v/>
      </c>
    </row>
    <row r="2612">
      <c r="AL2612" s="161">
        <f>+IF(ISERROR(PV(#REF!,#REF!,,#REF!)),0,(PV(#REF!,#REF!,,#REF!)))</f>
        <v/>
      </c>
      <c r="AM2612" s="161">
        <f>+IF(ISERROR(PV(#REF!,#REF!,,#REF!)),0,(PV(#REF!,#REF!,,#REF!)))</f>
        <v/>
      </c>
    </row>
    <row r="2613">
      <c r="AL2613" s="161">
        <f>+IF(ISERROR(PV(#REF!,#REF!,,#REF!)),0,(PV(#REF!,#REF!,,#REF!)))</f>
        <v/>
      </c>
      <c r="AM2613" s="161">
        <f>+IF(ISERROR(PV(#REF!,#REF!,,#REF!)),0,(PV(#REF!,#REF!,,#REF!)))</f>
        <v/>
      </c>
    </row>
    <row r="2614">
      <c r="AL2614" s="161">
        <f>+IF(ISERROR(PV(#REF!,#REF!,,#REF!)),0,(PV(#REF!,#REF!,,#REF!)))</f>
        <v/>
      </c>
      <c r="AM2614" s="161">
        <f>+IF(ISERROR(PV(#REF!,#REF!,,#REF!)),0,(PV(#REF!,#REF!,,#REF!)))</f>
        <v/>
      </c>
    </row>
    <row r="2615">
      <c r="AL2615" s="161">
        <f>+IF(ISERROR(PV(#REF!,#REF!,,#REF!)),0,(PV(#REF!,#REF!,,#REF!)))</f>
        <v/>
      </c>
      <c r="AM2615" s="161">
        <f>+IF(ISERROR(PV(#REF!,#REF!,,#REF!)),0,(PV(#REF!,#REF!,,#REF!)))</f>
        <v/>
      </c>
    </row>
    <row r="2616">
      <c r="AL2616" s="161">
        <f>+IF(ISERROR(PV(#REF!,#REF!,,#REF!)),0,(PV(#REF!,#REF!,,#REF!)))</f>
        <v/>
      </c>
      <c r="AM2616" s="161">
        <f>+IF(ISERROR(PV(#REF!,#REF!,,#REF!)),0,(PV(#REF!,#REF!,,#REF!)))</f>
        <v/>
      </c>
    </row>
    <row r="2617">
      <c r="AL2617" s="161">
        <f>+IF(ISERROR(PV(#REF!,#REF!,,#REF!)),0,(PV(#REF!,#REF!,,#REF!)))</f>
        <v/>
      </c>
      <c r="AM2617" s="161">
        <f>+IF(ISERROR(PV(#REF!,#REF!,,#REF!)),0,(PV(#REF!,#REF!,,#REF!)))</f>
        <v/>
      </c>
    </row>
    <row r="2618">
      <c r="AL2618" s="161">
        <f>+IF(ISERROR(PV(#REF!,#REF!,,#REF!)),0,(PV(#REF!,#REF!,,#REF!)))</f>
        <v/>
      </c>
      <c r="AM2618" s="161">
        <f>+IF(ISERROR(PV(#REF!,#REF!,,#REF!)),0,(PV(#REF!,#REF!,,#REF!)))</f>
        <v/>
      </c>
    </row>
    <row r="2619">
      <c r="AL2619" s="161">
        <f>+IF(ISERROR(PV(#REF!,#REF!,,#REF!)),0,(PV(#REF!,#REF!,,#REF!)))</f>
        <v/>
      </c>
      <c r="AM2619" s="161">
        <f>+IF(ISERROR(PV(#REF!,#REF!,,#REF!)),0,(PV(#REF!,#REF!,,#REF!)))</f>
        <v/>
      </c>
    </row>
    <row r="2620">
      <c r="AL2620" s="161">
        <f>+IF(ISERROR(PV(#REF!,#REF!,,#REF!)),0,(PV(#REF!,#REF!,,#REF!)))</f>
        <v/>
      </c>
      <c r="AM2620" s="161">
        <f>+IF(ISERROR(PV(#REF!,#REF!,,#REF!)),0,(PV(#REF!,#REF!,,#REF!)))</f>
        <v/>
      </c>
    </row>
    <row r="2621">
      <c r="AL2621" s="161">
        <f>+IF(ISERROR(PV(#REF!,#REF!,,#REF!)),0,(PV(#REF!,#REF!,,#REF!)))</f>
        <v/>
      </c>
      <c r="AM2621" s="161">
        <f>+IF(ISERROR(PV(#REF!,#REF!,,#REF!)),0,(PV(#REF!,#REF!,,#REF!)))</f>
        <v/>
      </c>
    </row>
    <row r="2622">
      <c r="AL2622" s="161">
        <f>+IF(ISERROR(PV(#REF!,#REF!,,#REF!)),0,(PV(#REF!,#REF!,,#REF!)))</f>
        <v/>
      </c>
      <c r="AM2622" s="161">
        <f>+IF(ISERROR(PV(#REF!,#REF!,,#REF!)),0,(PV(#REF!,#REF!,,#REF!)))</f>
        <v/>
      </c>
    </row>
    <row r="2623">
      <c r="AL2623" s="161">
        <f>+IF(ISERROR(PV(#REF!,#REF!,,#REF!)),0,(PV(#REF!,#REF!,,#REF!)))</f>
        <v/>
      </c>
      <c r="AM2623" s="161">
        <f>+IF(ISERROR(PV(#REF!,#REF!,,#REF!)),0,(PV(#REF!,#REF!,,#REF!)))</f>
        <v/>
      </c>
    </row>
    <row r="2624">
      <c r="AL2624" s="161">
        <f>+IF(ISERROR(PV(#REF!,#REF!,,#REF!)),0,(PV(#REF!,#REF!,,#REF!)))</f>
        <v/>
      </c>
      <c r="AM2624" s="161">
        <f>+IF(ISERROR(PV(#REF!,#REF!,,#REF!)),0,(PV(#REF!,#REF!,,#REF!)))</f>
        <v/>
      </c>
    </row>
    <row r="2625">
      <c r="AL2625" s="161">
        <f>+IF(ISERROR(PV(#REF!,#REF!,,#REF!)),0,(PV(#REF!,#REF!,,#REF!)))</f>
        <v/>
      </c>
      <c r="AM2625" s="161">
        <f>+IF(ISERROR(PV(#REF!,#REF!,,#REF!)),0,(PV(#REF!,#REF!,,#REF!)))</f>
        <v/>
      </c>
    </row>
    <row r="2626">
      <c r="AL2626" s="161">
        <f>+IF(ISERROR(PV(#REF!,#REF!,,#REF!)),0,(PV(#REF!,#REF!,,#REF!)))</f>
        <v/>
      </c>
      <c r="AM2626" s="161">
        <f>+IF(ISERROR(PV(#REF!,#REF!,,#REF!)),0,(PV(#REF!,#REF!,,#REF!)))</f>
        <v/>
      </c>
    </row>
    <row r="2627">
      <c r="AL2627" s="161">
        <f>+IF(ISERROR(PV(#REF!,#REF!,,#REF!)),0,(PV(#REF!,#REF!,,#REF!)))</f>
        <v/>
      </c>
      <c r="AM2627" s="161">
        <f>+IF(ISERROR(PV(#REF!,#REF!,,#REF!)),0,(PV(#REF!,#REF!,,#REF!)))</f>
        <v/>
      </c>
    </row>
    <row r="2628">
      <c r="AL2628" s="161">
        <f>+IF(ISERROR(PV(#REF!,#REF!,,#REF!)),0,(PV(#REF!,#REF!,,#REF!)))</f>
        <v/>
      </c>
      <c r="AM2628" s="161">
        <f>+IF(ISERROR(PV(#REF!,#REF!,,#REF!)),0,(PV(#REF!,#REF!,,#REF!)))</f>
        <v/>
      </c>
    </row>
    <row r="2629">
      <c r="AL2629" s="161">
        <f>+IF(ISERROR(PV(#REF!,#REF!,,#REF!)),0,(PV(#REF!,#REF!,,#REF!)))</f>
        <v/>
      </c>
      <c r="AM2629" s="161">
        <f>+IF(ISERROR(PV(#REF!,#REF!,,#REF!)),0,(PV(#REF!,#REF!,,#REF!)))</f>
        <v/>
      </c>
    </row>
    <row r="2630">
      <c r="AL2630" s="161">
        <f>+IF(ISERROR(PV(#REF!,#REF!,,#REF!)),0,(PV(#REF!,#REF!,,#REF!)))</f>
        <v/>
      </c>
      <c r="AM2630" s="161">
        <f>+IF(ISERROR(PV(#REF!,#REF!,,#REF!)),0,(PV(#REF!,#REF!,,#REF!)))</f>
        <v/>
      </c>
    </row>
    <row r="2631">
      <c r="AL2631" s="161">
        <f>+IF(ISERROR(PV(#REF!,#REF!,,#REF!)),0,(PV(#REF!,#REF!,,#REF!)))</f>
        <v/>
      </c>
      <c r="AM2631" s="161">
        <f>+IF(ISERROR(PV(#REF!,#REF!,,#REF!)),0,(PV(#REF!,#REF!,,#REF!)))</f>
        <v/>
      </c>
    </row>
    <row r="2632">
      <c r="AL2632" s="161">
        <f>+IF(ISERROR(PV(#REF!,#REF!,,#REF!)),0,(PV(#REF!,#REF!,,#REF!)))</f>
        <v/>
      </c>
      <c r="AM2632" s="161">
        <f>+IF(ISERROR(PV(#REF!,#REF!,,#REF!)),0,(PV(#REF!,#REF!,,#REF!)))</f>
        <v/>
      </c>
    </row>
    <row r="2633">
      <c r="AL2633" s="161">
        <f>+IF(ISERROR(PV(#REF!,#REF!,,#REF!)),0,(PV(#REF!,#REF!,,#REF!)))</f>
        <v/>
      </c>
      <c r="AM2633" s="161">
        <f>+IF(ISERROR(PV(#REF!,#REF!,,#REF!)),0,(PV(#REF!,#REF!,,#REF!)))</f>
        <v/>
      </c>
    </row>
    <row r="2634">
      <c r="AL2634" s="161">
        <f>+IF(ISERROR(PV(#REF!,#REF!,,#REF!)),0,(PV(#REF!,#REF!,,#REF!)))</f>
        <v/>
      </c>
      <c r="AM2634" s="161">
        <f>+IF(ISERROR(PV(#REF!,#REF!,,#REF!)),0,(PV(#REF!,#REF!,,#REF!)))</f>
        <v/>
      </c>
    </row>
    <row r="2635">
      <c r="AL2635" s="161">
        <f>+IF(ISERROR(PV(#REF!,#REF!,,#REF!)),0,(PV(#REF!,#REF!,,#REF!)))</f>
        <v/>
      </c>
      <c r="AM2635" s="161">
        <f>+IF(ISERROR(PV(#REF!,#REF!,,#REF!)),0,(PV(#REF!,#REF!,,#REF!)))</f>
        <v/>
      </c>
    </row>
    <row r="2636">
      <c r="AL2636" s="161">
        <f>+IF(ISERROR(PV(#REF!,#REF!,,#REF!)),0,(PV(#REF!,#REF!,,#REF!)))</f>
        <v/>
      </c>
      <c r="AM2636" s="161">
        <f>+IF(ISERROR(PV(#REF!,#REF!,,#REF!)),0,(PV(#REF!,#REF!,,#REF!)))</f>
        <v/>
      </c>
    </row>
    <row r="2637">
      <c r="AL2637" s="161">
        <f>+IF(ISERROR(PV(#REF!,#REF!,,#REF!)),0,(PV(#REF!,#REF!,,#REF!)))</f>
        <v/>
      </c>
      <c r="AM2637" s="161">
        <f>+IF(ISERROR(PV(#REF!,#REF!,,#REF!)),0,(PV(#REF!,#REF!,,#REF!)))</f>
        <v/>
      </c>
    </row>
    <row r="2638">
      <c r="AL2638" s="161">
        <f>+IF(ISERROR(PV(#REF!,#REF!,,#REF!)),0,(PV(#REF!,#REF!,,#REF!)))</f>
        <v/>
      </c>
      <c r="AM2638" s="161">
        <f>+IF(ISERROR(PV(#REF!,#REF!,,#REF!)),0,(PV(#REF!,#REF!,,#REF!)))</f>
        <v/>
      </c>
    </row>
    <row r="2639">
      <c r="AL2639" s="161">
        <f>+IF(ISERROR(PV(#REF!,#REF!,,#REF!)),0,(PV(#REF!,#REF!,,#REF!)))</f>
        <v/>
      </c>
      <c r="AM2639" s="161">
        <f>+IF(ISERROR(PV(#REF!,#REF!,,#REF!)),0,(PV(#REF!,#REF!,,#REF!)))</f>
        <v/>
      </c>
    </row>
    <row r="2640">
      <c r="AL2640" s="161">
        <f>+IF(ISERROR(PV(#REF!,#REF!,,#REF!)),0,(PV(#REF!,#REF!,,#REF!)))</f>
        <v/>
      </c>
      <c r="AM2640" s="161">
        <f>+IF(ISERROR(PV(#REF!,#REF!,,#REF!)),0,(PV(#REF!,#REF!,,#REF!)))</f>
        <v/>
      </c>
    </row>
    <row r="2641">
      <c r="AL2641" s="161">
        <f>+IF(ISERROR(PV(#REF!,#REF!,,#REF!)),0,(PV(#REF!,#REF!,,#REF!)))</f>
        <v/>
      </c>
      <c r="AM2641" s="161">
        <f>+IF(ISERROR(PV(#REF!,#REF!,,#REF!)),0,(PV(#REF!,#REF!,,#REF!)))</f>
        <v/>
      </c>
    </row>
    <row r="2642">
      <c r="AL2642" s="161">
        <f>+IF(ISERROR(PV(#REF!,#REF!,,#REF!)),0,(PV(#REF!,#REF!,,#REF!)))</f>
        <v/>
      </c>
      <c r="AM2642" s="161">
        <f>+IF(ISERROR(PV(#REF!,#REF!,,#REF!)),0,(PV(#REF!,#REF!,,#REF!)))</f>
        <v/>
      </c>
    </row>
    <row r="2643">
      <c r="AL2643" s="161">
        <f>+IF(ISERROR(PV(#REF!,#REF!,,#REF!)),0,(PV(#REF!,#REF!,,#REF!)))</f>
        <v/>
      </c>
      <c r="AM2643" s="161">
        <f>+IF(ISERROR(PV(#REF!,#REF!,,#REF!)),0,(PV(#REF!,#REF!,,#REF!)))</f>
        <v/>
      </c>
    </row>
    <row r="2644">
      <c r="AL2644" s="161">
        <f>+IF(ISERROR(PV(#REF!,#REF!,,#REF!)),0,(PV(#REF!,#REF!,,#REF!)))</f>
        <v/>
      </c>
      <c r="AM2644" s="161">
        <f>+IF(ISERROR(PV(#REF!,#REF!,,#REF!)),0,(PV(#REF!,#REF!,,#REF!)))</f>
        <v/>
      </c>
    </row>
    <row r="2645">
      <c r="AL2645" s="161">
        <f>+IF(ISERROR(PV(#REF!,#REF!,,#REF!)),0,(PV(#REF!,#REF!,,#REF!)))</f>
        <v/>
      </c>
      <c r="AM2645" s="161">
        <f>+IF(ISERROR(PV(#REF!,#REF!,,#REF!)),0,(PV(#REF!,#REF!,,#REF!)))</f>
        <v/>
      </c>
    </row>
    <row r="2646">
      <c r="AL2646" s="161">
        <f>+IF(ISERROR(PV(#REF!,#REF!,,#REF!)),0,(PV(#REF!,#REF!,,#REF!)))</f>
        <v/>
      </c>
      <c r="AM2646" s="161">
        <f>+IF(ISERROR(PV(#REF!,#REF!,,#REF!)),0,(PV(#REF!,#REF!,,#REF!)))</f>
        <v/>
      </c>
    </row>
    <row r="2647">
      <c r="AL2647" s="161">
        <f>+IF(ISERROR(PV(#REF!,#REF!,,#REF!)),0,(PV(#REF!,#REF!,,#REF!)))</f>
        <v/>
      </c>
      <c r="AM2647" s="161">
        <f>+IF(ISERROR(PV(#REF!,#REF!,,#REF!)),0,(PV(#REF!,#REF!,,#REF!)))</f>
        <v/>
      </c>
    </row>
    <row r="2648">
      <c r="AL2648" s="161">
        <f>+IF(ISERROR(PV(#REF!,#REF!,,#REF!)),0,(PV(#REF!,#REF!,,#REF!)))</f>
        <v/>
      </c>
      <c r="AM2648" s="161">
        <f>+IF(ISERROR(PV(#REF!,#REF!,,#REF!)),0,(PV(#REF!,#REF!,,#REF!)))</f>
        <v/>
      </c>
    </row>
    <row r="2649">
      <c r="AL2649" s="161">
        <f>+IF(ISERROR(PV(#REF!,#REF!,,#REF!)),0,(PV(#REF!,#REF!,,#REF!)))</f>
        <v/>
      </c>
      <c r="AM2649" s="161">
        <f>+IF(ISERROR(PV(#REF!,#REF!,,#REF!)),0,(PV(#REF!,#REF!,,#REF!)))</f>
        <v/>
      </c>
    </row>
    <row r="2650">
      <c r="AL2650" s="161">
        <f>+IF(ISERROR(PV(#REF!,#REF!,,#REF!)),0,(PV(#REF!,#REF!,,#REF!)))</f>
        <v/>
      </c>
      <c r="AM2650" s="161">
        <f>+IF(ISERROR(PV(#REF!,#REF!,,#REF!)),0,(PV(#REF!,#REF!,,#REF!)))</f>
        <v/>
      </c>
    </row>
    <row r="2651">
      <c r="AL2651" s="161">
        <f>+IF(ISERROR(PV(#REF!,#REF!,,#REF!)),0,(PV(#REF!,#REF!,,#REF!)))</f>
        <v/>
      </c>
      <c r="AM2651" s="161">
        <f>+IF(ISERROR(PV(#REF!,#REF!,,#REF!)),0,(PV(#REF!,#REF!,,#REF!)))</f>
        <v/>
      </c>
    </row>
    <row r="2652">
      <c r="AL2652" s="161">
        <f>+IF(ISERROR(PV(#REF!,#REF!,,#REF!)),0,(PV(#REF!,#REF!,,#REF!)))</f>
        <v/>
      </c>
      <c r="AM2652" s="161">
        <f>+IF(ISERROR(PV(#REF!,#REF!,,#REF!)),0,(PV(#REF!,#REF!,,#REF!)))</f>
        <v/>
      </c>
    </row>
    <row r="2653">
      <c r="AL2653" s="161">
        <f>+IF(ISERROR(PV(#REF!,#REF!,,#REF!)),0,(PV(#REF!,#REF!,,#REF!)))</f>
        <v/>
      </c>
      <c r="AM2653" s="161">
        <f>+IF(ISERROR(PV(#REF!,#REF!,,#REF!)),0,(PV(#REF!,#REF!,,#REF!)))</f>
        <v/>
      </c>
    </row>
    <row r="2654">
      <c r="AL2654" s="161">
        <f>+IF(ISERROR(PV(#REF!,#REF!,,#REF!)),0,(PV(#REF!,#REF!,,#REF!)))</f>
        <v/>
      </c>
      <c r="AM2654" s="161">
        <f>+IF(ISERROR(PV(#REF!,#REF!,,#REF!)),0,(PV(#REF!,#REF!,,#REF!)))</f>
        <v/>
      </c>
    </row>
    <row r="2655">
      <c r="AL2655" s="161">
        <f>+IF(ISERROR(PV(#REF!,#REF!,,#REF!)),0,(PV(#REF!,#REF!,,#REF!)))</f>
        <v/>
      </c>
      <c r="AM2655" s="161">
        <f>+IF(ISERROR(PV(#REF!,#REF!,,#REF!)),0,(PV(#REF!,#REF!,,#REF!)))</f>
        <v/>
      </c>
    </row>
    <row r="2656">
      <c r="AL2656" s="161">
        <f>+IF(ISERROR(PV(#REF!,#REF!,,#REF!)),0,(PV(#REF!,#REF!,,#REF!)))</f>
        <v/>
      </c>
      <c r="AM2656" s="161">
        <f>+IF(ISERROR(PV(#REF!,#REF!,,#REF!)),0,(PV(#REF!,#REF!,,#REF!)))</f>
        <v/>
      </c>
    </row>
    <row r="2657">
      <c r="AL2657" s="161">
        <f>+IF(ISERROR(PV(#REF!,#REF!,,#REF!)),0,(PV(#REF!,#REF!,,#REF!)))</f>
        <v/>
      </c>
      <c r="AM2657" s="161">
        <f>+IF(ISERROR(PV(#REF!,#REF!,,#REF!)),0,(PV(#REF!,#REF!,,#REF!)))</f>
        <v/>
      </c>
    </row>
    <row r="2658">
      <c r="AL2658" s="161">
        <f>+IF(ISERROR(PV(#REF!,#REF!,,#REF!)),0,(PV(#REF!,#REF!,,#REF!)))</f>
        <v/>
      </c>
      <c r="AM2658" s="161">
        <f>+IF(ISERROR(PV(#REF!,#REF!,,#REF!)),0,(PV(#REF!,#REF!,,#REF!)))</f>
        <v/>
      </c>
    </row>
    <row r="2659">
      <c r="AL2659" s="161">
        <f>+IF(ISERROR(PV(#REF!,#REF!,,#REF!)),0,(PV(#REF!,#REF!,,#REF!)))</f>
        <v/>
      </c>
      <c r="AM2659" s="161">
        <f>+IF(ISERROR(PV(#REF!,#REF!,,#REF!)),0,(PV(#REF!,#REF!,,#REF!)))</f>
        <v/>
      </c>
    </row>
    <row r="2660">
      <c r="AL2660" s="161">
        <f>+IF(ISERROR(PV(#REF!,#REF!,,#REF!)),0,(PV(#REF!,#REF!,,#REF!)))</f>
        <v/>
      </c>
      <c r="AM2660" s="161">
        <f>+IF(ISERROR(PV(#REF!,#REF!,,#REF!)),0,(PV(#REF!,#REF!,,#REF!)))</f>
        <v/>
      </c>
    </row>
    <row r="2661">
      <c r="AL2661" s="161">
        <f>+IF(ISERROR(PV(#REF!,#REF!,,#REF!)),0,(PV(#REF!,#REF!,,#REF!)))</f>
        <v/>
      </c>
      <c r="AM2661" s="161">
        <f>+IF(ISERROR(PV(#REF!,#REF!,,#REF!)),0,(PV(#REF!,#REF!,,#REF!)))</f>
        <v/>
      </c>
    </row>
    <row r="2662">
      <c r="AL2662" s="161">
        <f>+IF(ISERROR(PV(#REF!,#REF!,,#REF!)),0,(PV(#REF!,#REF!,,#REF!)))</f>
        <v/>
      </c>
      <c r="AM2662" s="161">
        <f>+IF(ISERROR(PV(#REF!,#REF!,,#REF!)),0,(PV(#REF!,#REF!,,#REF!)))</f>
        <v/>
      </c>
    </row>
    <row r="2663">
      <c r="AL2663" s="161">
        <f>+IF(ISERROR(PV(#REF!,#REF!,,#REF!)),0,(PV(#REF!,#REF!,,#REF!)))</f>
        <v/>
      </c>
      <c r="AM2663" s="161">
        <f>+IF(ISERROR(PV(#REF!,#REF!,,#REF!)),0,(PV(#REF!,#REF!,,#REF!)))</f>
        <v/>
      </c>
    </row>
    <row r="2664">
      <c r="AL2664" s="161">
        <f>+IF(ISERROR(PV(#REF!,#REF!,,#REF!)),0,(PV(#REF!,#REF!,,#REF!)))</f>
        <v/>
      </c>
      <c r="AM2664" s="161">
        <f>+IF(ISERROR(PV(#REF!,#REF!,,#REF!)),0,(PV(#REF!,#REF!,,#REF!)))</f>
        <v/>
      </c>
    </row>
    <row r="2665">
      <c r="AL2665" s="161">
        <f>+IF(ISERROR(PV(#REF!,#REF!,,#REF!)),0,(PV(#REF!,#REF!,,#REF!)))</f>
        <v/>
      </c>
      <c r="AM2665" s="161">
        <f>+IF(ISERROR(PV(#REF!,#REF!,,#REF!)),0,(PV(#REF!,#REF!,,#REF!)))</f>
        <v/>
      </c>
    </row>
    <row r="2666">
      <c r="AL2666" s="161">
        <f>+IF(ISERROR(PV(#REF!,#REF!,,#REF!)),0,(PV(#REF!,#REF!,,#REF!)))</f>
        <v/>
      </c>
      <c r="AM2666" s="161">
        <f>+IF(ISERROR(PV(#REF!,#REF!,,#REF!)),0,(PV(#REF!,#REF!,,#REF!)))</f>
        <v/>
      </c>
    </row>
    <row r="2667">
      <c r="AL2667" s="161">
        <f>+IF(ISERROR(PV(#REF!,#REF!,,#REF!)),0,(PV(#REF!,#REF!,,#REF!)))</f>
        <v/>
      </c>
      <c r="AM2667" s="161">
        <f>+IF(ISERROR(PV(#REF!,#REF!,,#REF!)),0,(PV(#REF!,#REF!,,#REF!)))</f>
        <v/>
      </c>
    </row>
    <row r="2668">
      <c r="AL2668" s="161">
        <f>+IF(ISERROR(PV(#REF!,#REF!,,#REF!)),0,(PV(#REF!,#REF!,,#REF!)))</f>
        <v/>
      </c>
      <c r="AM2668" s="161">
        <f>+IF(ISERROR(PV(#REF!,#REF!,,#REF!)),0,(PV(#REF!,#REF!,,#REF!)))</f>
        <v/>
      </c>
    </row>
    <row r="2669">
      <c r="AL2669" s="161">
        <f>+IF(ISERROR(PV(#REF!,#REF!,,#REF!)),0,(PV(#REF!,#REF!,,#REF!)))</f>
        <v/>
      </c>
      <c r="AM2669" s="161">
        <f>+IF(ISERROR(PV(#REF!,#REF!,,#REF!)),0,(PV(#REF!,#REF!,,#REF!)))</f>
        <v/>
      </c>
    </row>
    <row r="2670">
      <c r="AL2670" s="161">
        <f>+IF(ISERROR(PV(#REF!,#REF!,,#REF!)),0,(PV(#REF!,#REF!,,#REF!)))</f>
        <v/>
      </c>
      <c r="AM2670" s="161">
        <f>+IF(ISERROR(PV(#REF!,#REF!,,#REF!)),0,(PV(#REF!,#REF!,,#REF!)))</f>
        <v/>
      </c>
    </row>
    <row r="2671">
      <c r="AL2671" s="161">
        <f>+IF(ISERROR(PV(#REF!,#REF!,,#REF!)),0,(PV(#REF!,#REF!,,#REF!)))</f>
        <v/>
      </c>
      <c r="AM2671" s="161">
        <f>+IF(ISERROR(PV(#REF!,#REF!,,#REF!)),0,(PV(#REF!,#REF!,,#REF!)))</f>
        <v/>
      </c>
    </row>
    <row r="2672">
      <c r="AL2672" s="161">
        <f>+IF(ISERROR(PV(#REF!,#REF!,,#REF!)),0,(PV(#REF!,#REF!,,#REF!)))</f>
        <v/>
      </c>
      <c r="AM2672" s="161">
        <f>+IF(ISERROR(PV(#REF!,#REF!,,#REF!)),0,(PV(#REF!,#REF!,,#REF!)))</f>
        <v/>
      </c>
    </row>
    <row r="2673">
      <c r="AL2673" s="161">
        <f>+IF(ISERROR(PV(#REF!,#REF!,,#REF!)),0,(PV(#REF!,#REF!,,#REF!)))</f>
        <v/>
      </c>
      <c r="AM2673" s="161">
        <f>+IF(ISERROR(PV(#REF!,#REF!,,#REF!)),0,(PV(#REF!,#REF!,,#REF!)))</f>
        <v/>
      </c>
    </row>
    <row r="2674">
      <c r="AL2674" s="161">
        <f>+IF(ISERROR(PV(#REF!,#REF!,,#REF!)),0,(PV(#REF!,#REF!,,#REF!)))</f>
        <v/>
      </c>
      <c r="AM2674" s="161">
        <f>+IF(ISERROR(PV(#REF!,#REF!,,#REF!)),0,(PV(#REF!,#REF!,,#REF!)))</f>
        <v/>
      </c>
    </row>
    <row r="2675">
      <c r="AL2675" s="161">
        <f>+IF(ISERROR(PV(#REF!,#REF!,,#REF!)),0,(PV(#REF!,#REF!,,#REF!)))</f>
        <v/>
      </c>
      <c r="AM2675" s="161">
        <f>+IF(ISERROR(PV(#REF!,#REF!,,#REF!)),0,(PV(#REF!,#REF!,,#REF!)))</f>
        <v/>
      </c>
    </row>
    <row r="2676">
      <c r="AL2676" s="161">
        <f>+IF(ISERROR(PV(#REF!,#REF!,,#REF!)),0,(PV(#REF!,#REF!,,#REF!)))</f>
        <v/>
      </c>
      <c r="AM2676" s="161">
        <f>+IF(ISERROR(PV(#REF!,#REF!,,#REF!)),0,(PV(#REF!,#REF!,,#REF!)))</f>
        <v/>
      </c>
    </row>
    <row r="2677">
      <c r="AL2677" s="161">
        <f>+IF(ISERROR(PV(#REF!,#REF!,,#REF!)),0,(PV(#REF!,#REF!,,#REF!)))</f>
        <v/>
      </c>
      <c r="AM2677" s="161">
        <f>+IF(ISERROR(PV(#REF!,#REF!,,#REF!)),0,(PV(#REF!,#REF!,,#REF!)))</f>
        <v/>
      </c>
    </row>
    <row r="2678">
      <c r="AL2678" s="161">
        <f>+IF(ISERROR(PV(#REF!,#REF!,,#REF!)),0,(PV(#REF!,#REF!,,#REF!)))</f>
        <v/>
      </c>
      <c r="AM2678" s="161">
        <f>+IF(ISERROR(PV(#REF!,#REF!,,#REF!)),0,(PV(#REF!,#REF!,,#REF!)))</f>
        <v/>
      </c>
    </row>
    <row r="2679">
      <c r="AL2679" s="161">
        <f>+IF(ISERROR(PV(#REF!,#REF!,,#REF!)),0,(PV(#REF!,#REF!,,#REF!)))</f>
        <v/>
      </c>
      <c r="AM2679" s="161">
        <f>+IF(ISERROR(PV(#REF!,#REF!,,#REF!)),0,(PV(#REF!,#REF!,,#REF!)))</f>
        <v/>
      </c>
    </row>
    <row r="2680">
      <c r="AL2680" s="161">
        <f>+IF(ISERROR(PV(#REF!,#REF!,,#REF!)),0,(PV(#REF!,#REF!,,#REF!)))</f>
        <v/>
      </c>
      <c r="AM2680" s="161">
        <f>+IF(ISERROR(PV(#REF!,#REF!,,#REF!)),0,(PV(#REF!,#REF!,,#REF!)))</f>
        <v/>
      </c>
    </row>
    <row r="2681">
      <c r="AL2681" s="161">
        <f>+IF(ISERROR(PV(#REF!,#REF!,,#REF!)),0,(PV(#REF!,#REF!,,#REF!)))</f>
        <v/>
      </c>
      <c r="AM2681" s="161">
        <f>+IF(ISERROR(PV(#REF!,#REF!,,#REF!)),0,(PV(#REF!,#REF!,,#REF!)))</f>
        <v/>
      </c>
    </row>
    <row r="2682">
      <c r="AL2682" s="161">
        <f>+IF(ISERROR(PV(#REF!,#REF!,,#REF!)),0,(PV(#REF!,#REF!,,#REF!)))</f>
        <v/>
      </c>
      <c r="AM2682" s="161">
        <f>+IF(ISERROR(PV(#REF!,#REF!,,#REF!)),0,(PV(#REF!,#REF!,,#REF!)))</f>
        <v/>
      </c>
    </row>
    <row r="2683">
      <c r="AL2683" s="161">
        <f>+IF(ISERROR(PV(#REF!,#REF!,,#REF!)),0,(PV(#REF!,#REF!,,#REF!)))</f>
        <v/>
      </c>
      <c r="AM2683" s="161">
        <f>+IF(ISERROR(PV(#REF!,#REF!,,#REF!)),0,(PV(#REF!,#REF!,,#REF!)))</f>
        <v/>
      </c>
    </row>
    <row r="2684">
      <c r="AL2684" s="161">
        <f>+IF(ISERROR(PV(#REF!,#REF!,,#REF!)),0,(PV(#REF!,#REF!,,#REF!)))</f>
        <v/>
      </c>
      <c r="AM2684" s="161">
        <f>+IF(ISERROR(PV(#REF!,#REF!,,#REF!)),0,(PV(#REF!,#REF!,,#REF!)))</f>
        <v/>
      </c>
    </row>
    <row r="2685">
      <c r="AL2685" s="161">
        <f>+IF(ISERROR(PV(#REF!,#REF!,,#REF!)),0,(PV(#REF!,#REF!,,#REF!)))</f>
        <v/>
      </c>
      <c r="AM2685" s="161">
        <f>+IF(ISERROR(PV(#REF!,#REF!,,#REF!)),0,(PV(#REF!,#REF!,,#REF!)))</f>
        <v/>
      </c>
    </row>
    <row r="2686">
      <c r="AL2686" s="161">
        <f>+IF(ISERROR(PV(#REF!,#REF!,,#REF!)),0,(PV(#REF!,#REF!,,#REF!)))</f>
        <v/>
      </c>
      <c r="AM2686" s="161">
        <f>+IF(ISERROR(PV(#REF!,#REF!,,#REF!)),0,(PV(#REF!,#REF!,,#REF!)))</f>
        <v/>
      </c>
    </row>
    <row r="2687">
      <c r="AL2687" s="161">
        <f>+IF(ISERROR(PV(#REF!,#REF!,,#REF!)),0,(PV(#REF!,#REF!,,#REF!)))</f>
        <v/>
      </c>
      <c r="AM2687" s="161">
        <f>+IF(ISERROR(PV(#REF!,#REF!,,#REF!)),0,(PV(#REF!,#REF!,,#REF!)))</f>
        <v/>
      </c>
    </row>
    <row r="2688">
      <c r="AL2688" s="161">
        <f>+IF(ISERROR(PV(#REF!,#REF!,,#REF!)),0,(PV(#REF!,#REF!,,#REF!)))</f>
        <v/>
      </c>
      <c r="AM2688" s="161">
        <f>+IF(ISERROR(PV(#REF!,#REF!,,#REF!)),0,(PV(#REF!,#REF!,,#REF!)))</f>
        <v/>
      </c>
    </row>
    <row r="2689">
      <c r="AL2689" s="161">
        <f>+IF(ISERROR(PV(#REF!,#REF!,,#REF!)),0,(PV(#REF!,#REF!,,#REF!)))</f>
        <v/>
      </c>
      <c r="AM2689" s="161">
        <f>+IF(ISERROR(PV(#REF!,#REF!,,#REF!)),0,(PV(#REF!,#REF!,,#REF!)))</f>
        <v/>
      </c>
    </row>
    <row r="2690">
      <c r="AL2690" s="161">
        <f>+IF(ISERROR(PV(#REF!,#REF!,,#REF!)),0,(PV(#REF!,#REF!,,#REF!)))</f>
        <v/>
      </c>
      <c r="AM2690" s="161">
        <f>+IF(ISERROR(PV(#REF!,#REF!,,#REF!)),0,(PV(#REF!,#REF!,,#REF!)))</f>
        <v/>
      </c>
    </row>
    <row r="2691">
      <c r="AL2691" s="161">
        <f>+IF(ISERROR(PV(#REF!,#REF!,,#REF!)),0,(PV(#REF!,#REF!,,#REF!)))</f>
        <v/>
      </c>
      <c r="AM2691" s="161">
        <f>+IF(ISERROR(PV(#REF!,#REF!,,#REF!)),0,(PV(#REF!,#REF!,,#REF!)))</f>
        <v/>
      </c>
    </row>
    <row r="2692">
      <c r="AL2692" s="161">
        <f>+IF(ISERROR(PV(#REF!,#REF!,,#REF!)),0,(PV(#REF!,#REF!,,#REF!)))</f>
        <v/>
      </c>
      <c r="AM2692" s="161">
        <f>+IF(ISERROR(PV(#REF!,#REF!,,#REF!)),0,(PV(#REF!,#REF!,,#REF!)))</f>
        <v/>
      </c>
    </row>
    <row r="2693">
      <c r="AL2693" s="161">
        <f>+IF(ISERROR(PV(#REF!,#REF!,,#REF!)),0,(PV(#REF!,#REF!,,#REF!)))</f>
        <v/>
      </c>
      <c r="AM2693" s="161">
        <f>+IF(ISERROR(PV(#REF!,#REF!,,#REF!)),0,(PV(#REF!,#REF!,,#REF!)))</f>
        <v/>
      </c>
    </row>
    <row r="2694">
      <c r="AL2694" s="161">
        <f>+IF(ISERROR(PV(#REF!,#REF!,,#REF!)),0,(PV(#REF!,#REF!,,#REF!)))</f>
        <v/>
      </c>
      <c r="AM2694" s="161">
        <f>+IF(ISERROR(PV(#REF!,#REF!,,#REF!)),0,(PV(#REF!,#REF!,,#REF!)))</f>
        <v/>
      </c>
    </row>
    <row r="2695">
      <c r="AL2695" s="161">
        <f>+IF(ISERROR(PV(#REF!,#REF!,,#REF!)),0,(PV(#REF!,#REF!,,#REF!)))</f>
        <v/>
      </c>
      <c r="AM2695" s="161">
        <f>+IF(ISERROR(PV(#REF!,#REF!,,#REF!)),0,(PV(#REF!,#REF!,,#REF!)))</f>
        <v/>
      </c>
    </row>
    <row r="2696">
      <c r="AL2696" s="161">
        <f>+IF(ISERROR(PV(#REF!,#REF!,,#REF!)),0,(PV(#REF!,#REF!,,#REF!)))</f>
        <v/>
      </c>
      <c r="AM2696" s="161">
        <f>+IF(ISERROR(PV(#REF!,#REF!,,#REF!)),0,(PV(#REF!,#REF!,,#REF!)))</f>
        <v/>
      </c>
    </row>
    <row r="2697">
      <c r="AL2697" s="161">
        <f>+IF(ISERROR(PV(#REF!,#REF!,,#REF!)),0,(PV(#REF!,#REF!,,#REF!)))</f>
        <v/>
      </c>
      <c r="AM2697" s="161">
        <f>+IF(ISERROR(PV(#REF!,#REF!,,#REF!)),0,(PV(#REF!,#REF!,,#REF!)))</f>
        <v/>
      </c>
    </row>
    <row r="2698">
      <c r="AL2698" s="161">
        <f>+IF(ISERROR(PV(#REF!,#REF!,,#REF!)),0,(PV(#REF!,#REF!,,#REF!)))</f>
        <v/>
      </c>
      <c r="AM2698" s="161">
        <f>+IF(ISERROR(PV(#REF!,#REF!,,#REF!)),0,(PV(#REF!,#REF!,,#REF!)))</f>
        <v/>
      </c>
    </row>
    <row r="2699">
      <c r="AL2699" s="161">
        <f>+IF(ISERROR(PV(#REF!,#REF!,,#REF!)),0,(PV(#REF!,#REF!,,#REF!)))</f>
        <v/>
      </c>
      <c r="AM2699" s="161">
        <f>+IF(ISERROR(PV(#REF!,#REF!,,#REF!)),0,(PV(#REF!,#REF!,,#REF!)))</f>
        <v/>
      </c>
    </row>
    <row r="2700">
      <c r="AL2700" s="161">
        <f>+IF(ISERROR(PV(#REF!,#REF!,,#REF!)),0,(PV(#REF!,#REF!,,#REF!)))</f>
        <v/>
      </c>
      <c r="AM2700" s="161">
        <f>+IF(ISERROR(PV(#REF!,#REF!,,#REF!)),0,(PV(#REF!,#REF!,,#REF!)))</f>
        <v/>
      </c>
    </row>
    <row r="2701">
      <c r="AL2701" s="161">
        <f>+IF(ISERROR(PV(#REF!,#REF!,,#REF!)),0,(PV(#REF!,#REF!,,#REF!)))</f>
        <v/>
      </c>
      <c r="AM2701" s="161">
        <f>+IF(ISERROR(PV(#REF!,#REF!,,#REF!)),0,(PV(#REF!,#REF!,,#REF!)))</f>
        <v/>
      </c>
    </row>
    <row r="2702">
      <c r="AL2702" s="161">
        <f>+IF(ISERROR(PV(#REF!,#REF!,,#REF!)),0,(PV(#REF!,#REF!,,#REF!)))</f>
        <v/>
      </c>
      <c r="AM2702" s="161">
        <f>+IF(ISERROR(PV(#REF!,#REF!,,#REF!)),0,(PV(#REF!,#REF!,,#REF!)))</f>
        <v/>
      </c>
    </row>
    <row r="2703">
      <c r="AL2703" s="161">
        <f>+IF(ISERROR(PV(#REF!,#REF!,,#REF!)),0,(PV(#REF!,#REF!,,#REF!)))</f>
        <v/>
      </c>
      <c r="AM2703" s="161">
        <f>+IF(ISERROR(PV(#REF!,#REF!,,#REF!)),0,(PV(#REF!,#REF!,,#REF!)))</f>
        <v/>
      </c>
    </row>
    <row r="2704">
      <c r="AL2704" s="161">
        <f>+IF(ISERROR(PV(#REF!,#REF!,,#REF!)),0,(PV(#REF!,#REF!,,#REF!)))</f>
        <v/>
      </c>
      <c r="AM2704" s="161">
        <f>+IF(ISERROR(PV(#REF!,#REF!,,#REF!)),0,(PV(#REF!,#REF!,,#REF!)))</f>
        <v/>
      </c>
    </row>
    <row r="2705">
      <c r="AL2705" s="161">
        <f>+IF(ISERROR(PV(#REF!,#REF!,,#REF!)),0,(PV(#REF!,#REF!,,#REF!)))</f>
        <v/>
      </c>
      <c r="AM2705" s="161">
        <f>+IF(ISERROR(PV(#REF!,#REF!,,#REF!)),0,(PV(#REF!,#REF!,,#REF!)))</f>
        <v/>
      </c>
    </row>
    <row r="2706">
      <c r="AL2706" s="161">
        <f>+IF(ISERROR(PV(#REF!,#REF!,,#REF!)),0,(PV(#REF!,#REF!,,#REF!)))</f>
        <v/>
      </c>
      <c r="AM2706" s="161">
        <f>+IF(ISERROR(PV(#REF!,#REF!,,#REF!)),0,(PV(#REF!,#REF!,,#REF!)))</f>
        <v/>
      </c>
    </row>
    <row r="2707">
      <c r="AL2707" s="161">
        <f>+IF(ISERROR(PV(#REF!,#REF!,,#REF!)),0,(PV(#REF!,#REF!,,#REF!)))</f>
        <v/>
      </c>
      <c r="AM2707" s="161">
        <f>+IF(ISERROR(PV(#REF!,#REF!,,#REF!)),0,(PV(#REF!,#REF!,,#REF!)))</f>
        <v/>
      </c>
    </row>
    <row r="2708">
      <c r="AL2708" s="161">
        <f>+IF(ISERROR(PV(#REF!,#REF!,,#REF!)),0,(PV(#REF!,#REF!,,#REF!)))</f>
        <v/>
      </c>
      <c r="AM2708" s="161">
        <f>+IF(ISERROR(PV(#REF!,#REF!,,#REF!)),0,(PV(#REF!,#REF!,,#REF!)))</f>
        <v/>
      </c>
    </row>
    <row r="2709">
      <c r="AL2709" s="161">
        <f>+IF(ISERROR(PV(#REF!,#REF!,,#REF!)),0,(PV(#REF!,#REF!,,#REF!)))</f>
        <v/>
      </c>
      <c r="AM2709" s="161">
        <f>+IF(ISERROR(PV(#REF!,#REF!,,#REF!)),0,(PV(#REF!,#REF!,,#REF!)))</f>
        <v/>
      </c>
    </row>
    <row r="2710">
      <c r="AL2710" s="161">
        <f>+IF(ISERROR(PV(#REF!,#REF!,,#REF!)),0,(PV(#REF!,#REF!,,#REF!)))</f>
        <v/>
      </c>
      <c r="AM2710" s="161">
        <f>+IF(ISERROR(PV(#REF!,#REF!,,#REF!)),0,(PV(#REF!,#REF!,,#REF!)))</f>
        <v/>
      </c>
    </row>
    <row r="2711">
      <c r="AL2711" s="161">
        <f>+IF(ISERROR(PV(#REF!,#REF!,,#REF!)),0,(PV(#REF!,#REF!,,#REF!)))</f>
        <v/>
      </c>
      <c r="AM2711" s="161">
        <f>+IF(ISERROR(PV(#REF!,#REF!,,#REF!)),0,(PV(#REF!,#REF!,,#REF!)))</f>
        <v/>
      </c>
    </row>
    <row r="2712">
      <c r="AL2712" s="161">
        <f>+IF(ISERROR(PV(#REF!,#REF!,,#REF!)),0,(PV(#REF!,#REF!,,#REF!)))</f>
        <v/>
      </c>
      <c r="AM2712" s="161">
        <f>+IF(ISERROR(PV(#REF!,#REF!,,#REF!)),0,(PV(#REF!,#REF!,,#REF!)))</f>
        <v/>
      </c>
    </row>
    <row r="2713">
      <c r="AL2713" s="161">
        <f>+IF(ISERROR(PV(#REF!,#REF!,,#REF!)),0,(PV(#REF!,#REF!,,#REF!)))</f>
        <v/>
      </c>
      <c r="AM2713" s="161">
        <f>+IF(ISERROR(PV(#REF!,#REF!,,#REF!)),0,(PV(#REF!,#REF!,,#REF!)))</f>
        <v/>
      </c>
    </row>
    <row r="2714">
      <c r="AL2714" s="161">
        <f>+IF(ISERROR(PV(#REF!,#REF!,,#REF!)),0,(PV(#REF!,#REF!,,#REF!)))</f>
        <v/>
      </c>
      <c r="AM2714" s="161">
        <f>+IF(ISERROR(PV(#REF!,#REF!,,#REF!)),0,(PV(#REF!,#REF!,,#REF!)))</f>
        <v/>
      </c>
    </row>
    <row r="2715">
      <c r="AL2715" s="161">
        <f>+IF(ISERROR(PV(#REF!,#REF!,,#REF!)),0,(PV(#REF!,#REF!,,#REF!)))</f>
        <v/>
      </c>
      <c r="AM2715" s="161">
        <f>+IF(ISERROR(PV(#REF!,#REF!,,#REF!)),0,(PV(#REF!,#REF!,,#REF!)))</f>
        <v/>
      </c>
    </row>
    <row r="2716">
      <c r="AL2716" s="161">
        <f>+IF(ISERROR(PV(#REF!,#REF!,,#REF!)),0,(PV(#REF!,#REF!,,#REF!)))</f>
        <v/>
      </c>
      <c r="AM2716" s="161">
        <f>+IF(ISERROR(PV(#REF!,#REF!,,#REF!)),0,(PV(#REF!,#REF!,,#REF!)))</f>
        <v/>
      </c>
    </row>
    <row r="2717">
      <c r="AL2717" s="161">
        <f>+IF(ISERROR(PV(#REF!,#REF!,,#REF!)),0,(PV(#REF!,#REF!,,#REF!)))</f>
        <v/>
      </c>
      <c r="AM2717" s="161">
        <f>+IF(ISERROR(PV(#REF!,#REF!,,#REF!)),0,(PV(#REF!,#REF!,,#REF!)))</f>
        <v/>
      </c>
    </row>
    <row r="2718">
      <c r="AL2718" s="161">
        <f>+IF(ISERROR(PV(#REF!,#REF!,,#REF!)),0,(PV(#REF!,#REF!,,#REF!)))</f>
        <v/>
      </c>
      <c r="AM2718" s="161">
        <f>+IF(ISERROR(PV(#REF!,#REF!,,#REF!)),0,(PV(#REF!,#REF!,,#REF!)))</f>
        <v/>
      </c>
    </row>
    <row r="2719">
      <c r="AL2719" s="161">
        <f>+IF(ISERROR(PV(#REF!,#REF!,,#REF!)),0,(PV(#REF!,#REF!,,#REF!)))</f>
        <v/>
      </c>
      <c r="AM2719" s="161">
        <f>+IF(ISERROR(PV(#REF!,#REF!,,#REF!)),0,(PV(#REF!,#REF!,,#REF!)))</f>
        <v/>
      </c>
    </row>
    <row r="2720">
      <c r="AL2720" s="161">
        <f>+IF(ISERROR(PV(#REF!,#REF!,,#REF!)),0,(PV(#REF!,#REF!,,#REF!)))</f>
        <v/>
      </c>
      <c r="AM2720" s="161">
        <f>+IF(ISERROR(PV(#REF!,#REF!,,#REF!)),0,(PV(#REF!,#REF!,,#REF!)))</f>
        <v/>
      </c>
    </row>
    <row r="2721">
      <c r="AL2721" s="161">
        <f>+IF(ISERROR(PV(#REF!,#REF!,,#REF!)),0,(PV(#REF!,#REF!,,#REF!)))</f>
        <v/>
      </c>
      <c r="AM2721" s="161">
        <f>+IF(ISERROR(PV(#REF!,#REF!,,#REF!)),0,(PV(#REF!,#REF!,,#REF!)))</f>
        <v/>
      </c>
    </row>
    <row r="2722">
      <c r="AL2722" s="161">
        <f>+IF(ISERROR(PV(#REF!,#REF!,,#REF!)),0,(PV(#REF!,#REF!,,#REF!)))</f>
        <v/>
      </c>
      <c r="AM2722" s="161">
        <f>+IF(ISERROR(PV(#REF!,#REF!,,#REF!)),0,(PV(#REF!,#REF!,,#REF!)))</f>
        <v/>
      </c>
    </row>
    <row r="2723">
      <c r="AL2723" s="161">
        <f>+IF(ISERROR(PV(#REF!,#REF!,,#REF!)),0,(PV(#REF!,#REF!,,#REF!)))</f>
        <v/>
      </c>
      <c r="AM2723" s="161">
        <f>+IF(ISERROR(PV(#REF!,#REF!,,#REF!)),0,(PV(#REF!,#REF!,,#REF!)))</f>
        <v/>
      </c>
    </row>
    <row r="2724">
      <c r="AL2724" s="161">
        <f>+IF(ISERROR(PV(#REF!,#REF!,,#REF!)),0,(PV(#REF!,#REF!,,#REF!)))</f>
        <v/>
      </c>
      <c r="AM2724" s="161">
        <f>+IF(ISERROR(PV(#REF!,#REF!,,#REF!)),0,(PV(#REF!,#REF!,,#REF!)))</f>
        <v/>
      </c>
    </row>
    <row r="2725">
      <c r="AL2725" s="161">
        <f>+IF(ISERROR(PV(#REF!,#REF!,,#REF!)),0,(PV(#REF!,#REF!,,#REF!)))</f>
        <v/>
      </c>
      <c r="AM2725" s="161">
        <f>+IF(ISERROR(PV(#REF!,#REF!,,#REF!)),0,(PV(#REF!,#REF!,,#REF!)))</f>
        <v/>
      </c>
    </row>
    <row r="2726">
      <c r="AL2726" s="161">
        <f>+IF(ISERROR(PV(#REF!,#REF!,,#REF!)),0,(PV(#REF!,#REF!,,#REF!)))</f>
        <v/>
      </c>
      <c r="AM2726" s="161">
        <f>+IF(ISERROR(PV(#REF!,#REF!,,#REF!)),0,(PV(#REF!,#REF!,,#REF!)))</f>
        <v/>
      </c>
    </row>
    <row r="2727">
      <c r="AL2727" s="161">
        <f>+IF(ISERROR(PV(#REF!,#REF!,,#REF!)),0,(PV(#REF!,#REF!,,#REF!)))</f>
        <v/>
      </c>
      <c r="AM2727" s="161">
        <f>+IF(ISERROR(PV(#REF!,#REF!,,#REF!)),0,(PV(#REF!,#REF!,,#REF!)))</f>
        <v/>
      </c>
    </row>
    <row r="2728">
      <c r="AL2728" s="161">
        <f>+IF(ISERROR(PV(#REF!,#REF!,,#REF!)),0,(PV(#REF!,#REF!,,#REF!)))</f>
        <v/>
      </c>
      <c r="AM2728" s="161">
        <f>+IF(ISERROR(PV(#REF!,#REF!,,#REF!)),0,(PV(#REF!,#REF!,,#REF!)))</f>
        <v/>
      </c>
    </row>
    <row r="2729">
      <c r="AL2729" s="161">
        <f>+IF(ISERROR(PV(#REF!,#REF!,,#REF!)),0,(PV(#REF!,#REF!,,#REF!)))</f>
        <v/>
      </c>
      <c r="AM2729" s="161">
        <f>+IF(ISERROR(PV(#REF!,#REF!,,#REF!)),0,(PV(#REF!,#REF!,,#REF!)))</f>
        <v/>
      </c>
    </row>
    <row r="2730">
      <c r="AL2730" s="161">
        <f>+IF(ISERROR(PV(#REF!,#REF!,,#REF!)),0,(PV(#REF!,#REF!,,#REF!)))</f>
        <v/>
      </c>
      <c r="AM2730" s="161">
        <f>+IF(ISERROR(PV(#REF!,#REF!,,#REF!)),0,(PV(#REF!,#REF!,,#REF!)))</f>
        <v/>
      </c>
    </row>
    <row r="2731">
      <c r="AL2731" s="161">
        <f>+IF(ISERROR(PV(#REF!,#REF!,,#REF!)),0,(PV(#REF!,#REF!,,#REF!)))</f>
        <v/>
      </c>
      <c r="AM2731" s="161">
        <f>+IF(ISERROR(PV(#REF!,#REF!,,#REF!)),0,(PV(#REF!,#REF!,,#REF!)))</f>
        <v/>
      </c>
    </row>
    <row r="2732">
      <c r="AL2732" s="161">
        <f>+IF(ISERROR(PV(#REF!,#REF!,,#REF!)),0,(PV(#REF!,#REF!,,#REF!)))</f>
        <v/>
      </c>
      <c r="AM2732" s="161">
        <f>+IF(ISERROR(PV(#REF!,#REF!,,#REF!)),0,(PV(#REF!,#REF!,,#REF!)))</f>
        <v/>
      </c>
    </row>
    <row r="2733">
      <c r="AL2733" s="161">
        <f>+IF(ISERROR(PV(#REF!,#REF!,,#REF!)),0,(PV(#REF!,#REF!,,#REF!)))</f>
        <v/>
      </c>
      <c r="AM2733" s="161">
        <f>+IF(ISERROR(PV(#REF!,#REF!,,#REF!)),0,(PV(#REF!,#REF!,,#REF!)))</f>
        <v/>
      </c>
    </row>
    <row r="2734">
      <c r="AL2734" s="161">
        <f>+IF(ISERROR(PV(#REF!,#REF!,,#REF!)),0,(PV(#REF!,#REF!,,#REF!)))</f>
        <v/>
      </c>
      <c r="AM2734" s="161">
        <f>+IF(ISERROR(PV(#REF!,#REF!,,#REF!)),0,(PV(#REF!,#REF!,,#REF!)))</f>
        <v/>
      </c>
    </row>
    <row r="2735">
      <c r="AL2735" s="161">
        <f>+IF(ISERROR(PV(#REF!,#REF!,,#REF!)),0,(PV(#REF!,#REF!,,#REF!)))</f>
        <v/>
      </c>
      <c r="AM2735" s="161">
        <f>+IF(ISERROR(PV(#REF!,#REF!,,#REF!)),0,(PV(#REF!,#REF!,,#REF!)))</f>
        <v/>
      </c>
    </row>
    <row r="2736">
      <c r="AL2736" s="161">
        <f>+IF(ISERROR(PV(#REF!,#REF!,,#REF!)),0,(PV(#REF!,#REF!,,#REF!)))</f>
        <v/>
      </c>
      <c r="AM2736" s="161">
        <f>+IF(ISERROR(PV(#REF!,#REF!,,#REF!)),0,(PV(#REF!,#REF!,,#REF!)))</f>
        <v/>
      </c>
    </row>
    <row r="2737">
      <c r="AL2737" s="161">
        <f>+IF(ISERROR(PV(#REF!,#REF!,,#REF!)),0,(PV(#REF!,#REF!,,#REF!)))</f>
        <v/>
      </c>
      <c r="AM2737" s="161">
        <f>+IF(ISERROR(PV(#REF!,#REF!,,#REF!)),0,(PV(#REF!,#REF!,,#REF!)))</f>
        <v/>
      </c>
    </row>
    <row r="2738">
      <c r="AL2738" s="161">
        <f>+IF(ISERROR(PV(#REF!,#REF!,,#REF!)),0,(PV(#REF!,#REF!,,#REF!)))</f>
        <v/>
      </c>
      <c r="AM2738" s="161">
        <f>+IF(ISERROR(PV(#REF!,#REF!,,#REF!)),0,(PV(#REF!,#REF!,,#REF!)))</f>
        <v/>
      </c>
    </row>
    <row r="2739">
      <c r="AL2739" s="161">
        <f>+IF(ISERROR(PV(#REF!,#REF!,,#REF!)),0,(PV(#REF!,#REF!,,#REF!)))</f>
        <v/>
      </c>
      <c r="AM2739" s="161">
        <f>+IF(ISERROR(PV(#REF!,#REF!,,#REF!)),0,(PV(#REF!,#REF!,,#REF!)))</f>
        <v/>
      </c>
    </row>
    <row r="2740">
      <c r="AL2740" s="161">
        <f>+IF(ISERROR(PV(#REF!,#REF!,,#REF!)),0,(PV(#REF!,#REF!,,#REF!)))</f>
        <v/>
      </c>
      <c r="AM2740" s="161">
        <f>+IF(ISERROR(PV(#REF!,#REF!,,#REF!)),0,(PV(#REF!,#REF!,,#REF!)))</f>
        <v/>
      </c>
    </row>
    <row r="2741">
      <c r="AL2741" s="161">
        <f>+IF(ISERROR(PV(#REF!,#REF!,,#REF!)),0,(PV(#REF!,#REF!,,#REF!)))</f>
        <v/>
      </c>
      <c r="AM2741" s="161">
        <f>+IF(ISERROR(PV(#REF!,#REF!,,#REF!)),0,(PV(#REF!,#REF!,,#REF!)))</f>
        <v/>
      </c>
    </row>
    <row r="2742">
      <c r="AL2742" s="161">
        <f>+IF(ISERROR(PV(#REF!,#REF!,,#REF!)),0,(PV(#REF!,#REF!,,#REF!)))</f>
        <v/>
      </c>
      <c r="AM2742" s="161">
        <f>+IF(ISERROR(PV(#REF!,#REF!,,#REF!)),0,(PV(#REF!,#REF!,,#REF!)))</f>
        <v/>
      </c>
    </row>
    <row r="2743">
      <c r="AL2743" s="161">
        <f>+IF(ISERROR(PV(#REF!,#REF!,,#REF!)),0,(PV(#REF!,#REF!,,#REF!)))</f>
        <v/>
      </c>
      <c r="AM2743" s="161">
        <f>+IF(ISERROR(PV(#REF!,#REF!,,#REF!)),0,(PV(#REF!,#REF!,,#REF!)))</f>
        <v/>
      </c>
    </row>
    <row r="2744">
      <c r="AL2744" s="161">
        <f>+IF(ISERROR(PV(#REF!,#REF!,,#REF!)),0,(PV(#REF!,#REF!,,#REF!)))</f>
        <v/>
      </c>
      <c r="AM2744" s="161">
        <f>+IF(ISERROR(PV(#REF!,#REF!,,#REF!)),0,(PV(#REF!,#REF!,,#REF!)))</f>
        <v/>
      </c>
    </row>
    <row r="2745">
      <c r="AL2745" s="161">
        <f>+IF(ISERROR(PV(#REF!,#REF!,,#REF!)),0,(PV(#REF!,#REF!,,#REF!)))</f>
        <v/>
      </c>
      <c r="AM2745" s="161">
        <f>+IF(ISERROR(PV(#REF!,#REF!,,#REF!)),0,(PV(#REF!,#REF!,,#REF!)))</f>
        <v/>
      </c>
    </row>
    <row r="2746">
      <c r="AL2746" s="161">
        <f>+IF(ISERROR(PV(#REF!,#REF!,,#REF!)),0,(PV(#REF!,#REF!,,#REF!)))</f>
        <v/>
      </c>
      <c r="AM2746" s="161">
        <f>+IF(ISERROR(PV(#REF!,#REF!,,#REF!)),0,(PV(#REF!,#REF!,,#REF!)))</f>
        <v/>
      </c>
    </row>
    <row r="2747">
      <c r="AL2747" s="161">
        <f>+IF(ISERROR(PV(#REF!,#REF!,,#REF!)),0,(PV(#REF!,#REF!,,#REF!)))</f>
        <v/>
      </c>
      <c r="AM2747" s="161">
        <f>+IF(ISERROR(PV(#REF!,#REF!,,#REF!)),0,(PV(#REF!,#REF!,,#REF!)))</f>
        <v/>
      </c>
    </row>
    <row r="2748">
      <c r="AL2748" s="161">
        <f>+IF(ISERROR(PV(#REF!,#REF!,,#REF!)),0,(PV(#REF!,#REF!,,#REF!)))</f>
        <v/>
      </c>
      <c r="AM2748" s="161">
        <f>+IF(ISERROR(PV(#REF!,#REF!,,#REF!)),0,(PV(#REF!,#REF!,,#REF!)))</f>
        <v/>
      </c>
    </row>
    <row r="2749">
      <c r="AL2749" s="161">
        <f>+IF(ISERROR(PV(#REF!,#REF!,,#REF!)),0,(PV(#REF!,#REF!,,#REF!)))</f>
        <v/>
      </c>
      <c r="AM2749" s="161">
        <f>+IF(ISERROR(PV(#REF!,#REF!,,#REF!)),0,(PV(#REF!,#REF!,,#REF!)))</f>
        <v/>
      </c>
    </row>
    <row r="2750">
      <c r="AL2750" s="161">
        <f>+IF(ISERROR(PV(#REF!,#REF!,,#REF!)),0,(PV(#REF!,#REF!,,#REF!)))</f>
        <v/>
      </c>
      <c r="AM2750" s="161">
        <f>+IF(ISERROR(PV(#REF!,#REF!,,#REF!)),0,(PV(#REF!,#REF!,,#REF!)))</f>
        <v/>
      </c>
    </row>
    <row r="2751">
      <c r="AL2751" s="161">
        <f>+IF(ISERROR(PV(#REF!,#REF!,,#REF!)),0,(PV(#REF!,#REF!,,#REF!)))</f>
        <v/>
      </c>
      <c r="AM2751" s="161">
        <f>+IF(ISERROR(PV(#REF!,#REF!,,#REF!)),0,(PV(#REF!,#REF!,,#REF!)))</f>
        <v/>
      </c>
    </row>
    <row r="2752">
      <c r="AL2752" s="161">
        <f>+IF(ISERROR(PV(#REF!,#REF!,,#REF!)),0,(PV(#REF!,#REF!,,#REF!)))</f>
        <v/>
      </c>
      <c r="AM2752" s="161">
        <f>+IF(ISERROR(PV(#REF!,#REF!,,#REF!)),0,(PV(#REF!,#REF!,,#REF!)))</f>
        <v/>
      </c>
    </row>
    <row r="2753">
      <c r="AL2753" s="161">
        <f>+IF(ISERROR(PV(#REF!,#REF!,,#REF!)),0,(PV(#REF!,#REF!,,#REF!)))</f>
        <v/>
      </c>
      <c r="AM2753" s="161">
        <f>+IF(ISERROR(PV(#REF!,#REF!,,#REF!)),0,(PV(#REF!,#REF!,,#REF!)))</f>
        <v/>
      </c>
    </row>
    <row r="2754">
      <c r="AL2754" s="161">
        <f>+IF(ISERROR(PV(#REF!,#REF!,,#REF!)),0,(PV(#REF!,#REF!,,#REF!)))</f>
        <v/>
      </c>
      <c r="AM2754" s="161">
        <f>+IF(ISERROR(PV(#REF!,#REF!,,#REF!)),0,(PV(#REF!,#REF!,,#REF!)))</f>
        <v/>
      </c>
    </row>
    <row r="2755">
      <c r="AL2755" s="161">
        <f>+IF(ISERROR(PV(#REF!,#REF!,,#REF!)),0,(PV(#REF!,#REF!,,#REF!)))</f>
        <v/>
      </c>
      <c r="AM2755" s="161">
        <f>+IF(ISERROR(PV(#REF!,#REF!,,#REF!)),0,(PV(#REF!,#REF!,,#REF!)))</f>
        <v/>
      </c>
    </row>
    <row r="2756">
      <c r="AL2756" s="161">
        <f>+IF(ISERROR(PV(#REF!,#REF!,,#REF!)),0,(PV(#REF!,#REF!,,#REF!)))</f>
        <v/>
      </c>
      <c r="AM2756" s="161">
        <f>+IF(ISERROR(PV(#REF!,#REF!,,#REF!)),0,(PV(#REF!,#REF!,,#REF!)))</f>
        <v/>
      </c>
    </row>
    <row r="2757">
      <c r="AL2757" s="161">
        <f>+IF(ISERROR(PV(#REF!,#REF!,,#REF!)),0,(PV(#REF!,#REF!,,#REF!)))</f>
        <v/>
      </c>
      <c r="AM2757" s="161">
        <f>+IF(ISERROR(PV(#REF!,#REF!,,#REF!)),0,(PV(#REF!,#REF!,,#REF!)))</f>
        <v/>
      </c>
    </row>
    <row r="2758">
      <c r="AL2758" s="161">
        <f>+IF(ISERROR(PV(#REF!,#REF!,,#REF!)),0,(PV(#REF!,#REF!,,#REF!)))</f>
        <v/>
      </c>
      <c r="AM2758" s="161">
        <f>+IF(ISERROR(PV(#REF!,#REF!,,#REF!)),0,(PV(#REF!,#REF!,,#REF!)))</f>
        <v/>
      </c>
    </row>
    <row r="2759">
      <c r="AL2759" s="161">
        <f>+IF(ISERROR(PV(#REF!,#REF!,,#REF!)),0,(PV(#REF!,#REF!,,#REF!)))</f>
        <v/>
      </c>
      <c r="AM2759" s="161">
        <f>+IF(ISERROR(PV(#REF!,#REF!,,#REF!)),0,(PV(#REF!,#REF!,,#REF!)))</f>
        <v/>
      </c>
    </row>
    <row r="2760">
      <c r="AL2760" s="161">
        <f>+IF(ISERROR(PV(#REF!,#REF!,,#REF!)),0,(PV(#REF!,#REF!,,#REF!)))</f>
        <v/>
      </c>
      <c r="AM2760" s="161">
        <f>+IF(ISERROR(PV(#REF!,#REF!,,#REF!)),0,(PV(#REF!,#REF!,,#REF!)))</f>
        <v/>
      </c>
    </row>
    <row r="2761">
      <c r="AL2761" s="161">
        <f>+IF(ISERROR(PV(#REF!,#REF!,,#REF!)),0,(PV(#REF!,#REF!,,#REF!)))</f>
        <v/>
      </c>
      <c r="AM2761" s="161">
        <f>+IF(ISERROR(PV(#REF!,#REF!,,#REF!)),0,(PV(#REF!,#REF!,,#REF!)))</f>
        <v/>
      </c>
    </row>
    <row r="2762">
      <c r="AL2762" s="161">
        <f>+IF(ISERROR(PV(#REF!,#REF!,,#REF!)),0,(PV(#REF!,#REF!,,#REF!)))</f>
        <v/>
      </c>
      <c r="AM2762" s="161">
        <f>+IF(ISERROR(PV(#REF!,#REF!,,#REF!)),0,(PV(#REF!,#REF!,,#REF!)))</f>
        <v/>
      </c>
    </row>
    <row r="2763">
      <c r="AL2763" s="161">
        <f>+IF(ISERROR(PV(#REF!,#REF!,,#REF!)),0,(PV(#REF!,#REF!,,#REF!)))</f>
        <v/>
      </c>
      <c r="AM2763" s="161">
        <f>+IF(ISERROR(PV(#REF!,#REF!,,#REF!)),0,(PV(#REF!,#REF!,,#REF!)))</f>
        <v/>
      </c>
    </row>
    <row r="2764">
      <c r="AL2764" s="161">
        <f>+IF(ISERROR(PV(#REF!,#REF!,,#REF!)),0,(PV(#REF!,#REF!,,#REF!)))</f>
        <v/>
      </c>
      <c r="AM2764" s="161">
        <f>+IF(ISERROR(PV(#REF!,#REF!,,#REF!)),0,(PV(#REF!,#REF!,,#REF!)))</f>
        <v/>
      </c>
    </row>
    <row r="2765">
      <c r="AL2765" s="161">
        <f>+IF(ISERROR(PV(#REF!,#REF!,,#REF!)),0,(PV(#REF!,#REF!,,#REF!)))</f>
        <v/>
      </c>
      <c r="AM2765" s="161">
        <f>+IF(ISERROR(PV(#REF!,#REF!,,#REF!)),0,(PV(#REF!,#REF!,,#REF!)))</f>
        <v/>
      </c>
    </row>
    <row r="2766">
      <c r="AL2766" s="161">
        <f>+IF(ISERROR(PV(#REF!,#REF!,,#REF!)),0,(PV(#REF!,#REF!,,#REF!)))</f>
        <v/>
      </c>
      <c r="AM2766" s="161">
        <f>+IF(ISERROR(PV(#REF!,#REF!,,#REF!)),0,(PV(#REF!,#REF!,,#REF!)))</f>
        <v/>
      </c>
    </row>
    <row r="2767">
      <c r="AL2767" s="161">
        <f>+IF(ISERROR(PV(#REF!,#REF!,,#REF!)),0,(PV(#REF!,#REF!,,#REF!)))</f>
        <v/>
      </c>
      <c r="AM2767" s="161">
        <f>+IF(ISERROR(PV(#REF!,#REF!,,#REF!)),0,(PV(#REF!,#REF!,,#REF!)))</f>
        <v/>
      </c>
    </row>
    <row r="2768">
      <c r="AL2768" s="161">
        <f>+IF(ISERROR(PV(#REF!,#REF!,,#REF!)),0,(PV(#REF!,#REF!,,#REF!)))</f>
        <v/>
      </c>
      <c r="AM2768" s="161">
        <f>+IF(ISERROR(PV(#REF!,#REF!,,#REF!)),0,(PV(#REF!,#REF!,,#REF!)))</f>
        <v/>
      </c>
    </row>
    <row r="2769">
      <c r="AL2769" s="161">
        <f>+IF(ISERROR(PV(#REF!,#REF!,,#REF!)),0,(PV(#REF!,#REF!,,#REF!)))</f>
        <v/>
      </c>
      <c r="AM2769" s="161">
        <f>+IF(ISERROR(PV(#REF!,#REF!,,#REF!)),0,(PV(#REF!,#REF!,,#REF!)))</f>
        <v/>
      </c>
    </row>
    <row r="2770">
      <c r="AL2770" s="161">
        <f>+IF(ISERROR(PV(#REF!,#REF!,,#REF!)),0,(PV(#REF!,#REF!,,#REF!)))</f>
        <v/>
      </c>
      <c r="AM2770" s="161">
        <f>+IF(ISERROR(PV(#REF!,#REF!,,#REF!)),0,(PV(#REF!,#REF!,,#REF!)))</f>
        <v/>
      </c>
    </row>
    <row r="2771">
      <c r="AL2771" s="161">
        <f>+IF(ISERROR(PV(#REF!,#REF!,,#REF!)),0,(PV(#REF!,#REF!,,#REF!)))</f>
        <v/>
      </c>
      <c r="AM2771" s="161">
        <f>+IF(ISERROR(PV(#REF!,#REF!,,#REF!)),0,(PV(#REF!,#REF!,,#REF!)))</f>
        <v/>
      </c>
    </row>
    <row r="2772">
      <c r="AL2772" s="161">
        <f>+IF(ISERROR(PV(#REF!,#REF!,,#REF!)),0,(PV(#REF!,#REF!,,#REF!)))</f>
        <v/>
      </c>
      <c r="AM2772" s="161">
        <f>+IF(ISERROR(PV(#REF!,#REF!,,#REF!)),0,(PV(#REF!,#REF!,,#REF!)))</f>
        <v/>
      </c>
    </row>
    <row r="2773">
      <c r="AL2773" s="161">
        <f>+IF(ISERROR(PV(#REF!,#REF!,,#REF!)),0,(PV(#REF!,#REF!,,#REF!)))</f>
        <v/>
      </c>
      <c r="AM2773" s="161">
        <f>+IF(ISERROR(PV(#REF!,#REF!,,#REF!)),0,(PV(#REF!,#REF!,,#REF!)))</f>
        <v/>
      </c>
    </row>
    <row r="2774">
      <c r="AL2774" s="161">
        <f>+IF(ISERROR(PV(#REF!,#REF!,,#REF!)),0,(PV(#REF!,#REF!,,#REF!)))</f>
        <v/>
      </c>
      <c r="AM2774" s="161">
        <f>+IF(ISERROR(PV(#REF!,#REF!,,#REF!)),0,(PV(#REF!,#REF!,,#REF!)))</f>
        <v/>
      </c>
    </row>
    <row r="2775">
      <c r="AL2775" s="161">
        <f>+IF(ISERROR(PV(#REF!,#REF!,,#REF!)),0,(PV(#REF!,#REF!,,#REF!)))</f>
        <v/>
      </c>
      <c r="AM2775" s="161">
        <f>+IF(ISERROR(PV(#REF!,#REF!,,#REF!)),0,(PV(#REF!,#REF!,,#REF!)))</f>
        <v/>
      </c>
    </row>
    <row r="2776">
      <c r="AL2776" s="161">
        <f>+IF(ISERROR(PV(#REF!,#REF!,,#REF!)),0,(PV(#REF!,#REF!,,#REF!)))</f>
        <v/>
      </c>
      <c r="AM2776" s="161">
        <f>+IF(ISERROR(PV(#REF!,#REF!,,#REF!)),0,(PV(#REF!,#REF!,,#REF!)))</f>
        <v/>
      </c>
    </row>
    <row r="2777">
      <c r="AL2777" s="161">
        <f>+IF(ISERROR(PV(#REF!,#REF!,,#REF!)),0,(PV(#REF!,#REF!,,#REF!)))</f>
        <v/>
      </c>
      <c r="AM2777" s="161">
        <f>+IF(ISERROR(PV(#REF!,#REF!,,#REF!)),0,(PV(#REF!,#REF!,,#REF!)))</f>
        <v/>
      </c>
    </row>
    <row r="2778">
      <c r="AL2778" s="161">
        <f>+IF(ISERROR(PV(#REF!,#REF!,,#REF!)),0,(PV(#REF!,#REF!,,#REF!)))</f>
        <v/>
      </c>
      <c r="AM2778" s="161">
        <f>+IF(ISERROR(PV(#REF!,#REF!,,#REF!)),0,(PV(#REF!,#REF!,,#REF!)))</f>
        <v/>
      </c>
    </row>
    <row r="2779">
      <c r="AL2779" s="161">
        <f>+IF(ISERROR(PV(#REF!,#REF!,,#REF!)),0,(PV(#REF!,#REF!,,#REF!)))</f>
        <v/>
      </c>
      <c r="AM2779" s="161">
        <f>+IF(ISERROR(PV(#REF!,#REF!,,#REF!)),0,(PV(#REF!,#REF!,,#REF!)))</f>
        <v/>
      </c>
    </row>
    <row r="2780">
      <c r="AL2780" s="161">
        <f>+IF(ISERROR(PV(#REF!,#REF!,,#REF!)),0,(PV(#REF!,#REF!,,#REF!)))</f>
        <v/>
      </c>
      <c r="AM2780" s="161">
        <f>+IF(ISERROR(PV(#REF!,#REF!,,#REF!)),0,(PV(#REF!,#REF!,,#REF!)))</f>
        <v/>
      </c>
    </row>
    <row r="2781">
      <c r="AL2781" s="161">
        <f>+IF(ISERROR(PV(#REF!,#REF!,,#REF!)),0,(PV(#REF!,#REF!,,#REF!)))</f>
        <v/>
      </c>
      <c r="AM2781" s="161">
        <f>+IF(ISERROR(PV(#REF!,#REF!,,#REF!)),0,(PV(#REF!,#REF!,,#REF!)))</f>
        <v/>
      </c>
    </row>
    <row r="2782">
      <c r="AL2782" s="161">
        <f>+IF(ISERROR(PV(#REF!,#REF!,,#REF!)),0,(PV(#REF!,#REF!,,#REF!)))</f>
        <v/>
      </c>
      <c r="AM2782" s="161">
        <f>+IF(ISERROR(PV(#REF!,#REF!,,#REF!)),0,(PV(#REF!,#REF!,,#REF!)))</f>
        <v/>
      </c>
    </row>
    <row r="2783">
      <c r="AL2783" s="161">
        <f>+IF(ISERROR(PV(#REF!,#REF!,,#REF!)),0,(PV(#REF!,#REF!,,#REF!)))</f>
        <v/>
      </c>
      <c r="AM2783" s="161">
        <f>+IF(ISERROR(PV(#REF!,#REF!,,#REF!)),0,(PV(#REF!,#REF!,,#REF!)))</f>
        <v/>
      </c>
    </row>
    <row r="2784">
      <c r="AL2784" s="161">
        <f>+IF(ISERROR(PV(#REF!,#REF!,,#REF!)),0,(PV(#REF!,#REF!,,#REF!)))</f>
        <v/>
      </c>
      <c r="AM2784" s="161">
        <f>+IF(ISERROR(PV(#REF!,#REF!,,#REF!)),0,(PV(#REF!,#REF!,,#REF!)))</f>
        <v/>
      </c>
    </row>
    <row r="2785">
      <c r="AL2785" s="161">
        <f>+IF(ISERROR(PV(#REF!,#REF!,,#REF!)),0,(PV(#REF!,#REF!,,#REF!)))</f>
        <v/>
      </c>
      <c r="AM2785" s="161">
        <f>+IF(ISERROR(PV(#REF!,#REF!,,#REF!)),0,(PV(#REF!,#REF!,,#REF!)))</f>
        <v/>
      </c>
    </row>
    <row r="2786">
      <c r="AL2786" s="161">
        <f>+IF(ISERROR(PV(#REF!,#REF!,,#REF!)),0,(PV(#REF!,#REF!,,#REF!)))</f>
        <v/>
      </c>
      <c r="AM2786" s="161">
        <f>+IF(ISERROR(PV(#REF!,#REF!,,#REF!)),0,(PV(#REF!,#REF!,,#REF!)))</f>
        <v/>
      </c>
    </row>
    <row r="2787">
      <c r="AL2787" s="161">
        <f>+IF(ISERROR(PV(#REF!,#REF!,,#REF!)),0,(PV(#REF!,#REF!,,#REF!)))</f>
        <v/>
      </c>
      <c r="AM2787" s="161">
        <f>+IF(ISERROR(PV(#REF!,#REF!,,#REF!)),0,(PV(#REF!,#REF!,,#REF!)))</f>
        <v/>
      </c>
    </row>
    <row r="2788">
      <c r="AL2788" s="161">
        <f>+IF(ISERROR(PV(#REF!,#REF!,,#REF!)),0,(PV(#REF!,#REF!,,#REF!)))</f>
        <v/>
      </c>
      <c r="AM2788" s="161">
        <f>+IF(ISERROR(PV(#REF!,#REF!,,#REF!)),0,(PV(#REF!,#REF!,,#REF!)))</f>
        <v/>
      </c>
    </row>
    <row r="2789">
      <c r="AL2789" s="161">
        <f>+IF(ISERROR(PV(#REF!,#REF!,,#REF!)),0,(PV(#REF!,#REF!,,#REF!)))</f>
        <v/>
      </c>
      <c r="AM2789" s="161">
        <f>+IF(ISERROR(PV(#REF!,#REF!,,#REF!)),0,(PV(#REF!,#REF!,,#REF!)))</f>
        <v/>
      </c>
    </row>
    <row r="2790">
      <c r="AL2790" s="161">
        <f>+IF(ISERROR(PV(#REF!,#REF!,,#REF!)),0,(PV(#REF!,#REF!,,#REF!)))</f>
        <v/>
      </c>
      <c r="AM2790" s="161">
        <f>+IF(ISERROR(PV(#REF!,#REF!,,#REF!)),0,(PV(#REF!,#REF!,,#REF!)))</f>
        <v/>
      </c>
    </row>
    <row r="2791">
      <c r="AL2791" s="161">
        <f>+IF(ISERROR(PV(#REF!,#REF!,,#REF!)),0,(PV(#REF!,#REF!,,#REF!)))</f>
        <v/>
      </c>
      <c r="AM2791" s="161">
        <f>+IF(ISERROR(PV(#REF!,#REF!,,#REF!)),0,(PV(#REF!,#REF!,,#REF!)))</f>
        <v/>
      </c>
    </row>
    <row r="2792">
      <c r="AL2792" s="161">
        <f>+IF(ISERROR(PV(#REF!,#REF!,,#REF!)),0,(PV(#REF!,#REF!,,#REF!)))</f>
        <v/>
      </c>
      <c r="AM2792" s="161">
        <f>+IF(ISERROR(PV(#REF!,#REF!,,#REF!)),0,(PV(#REF!,#REF!,,#REF!)))</f>
        <v/>
      </c>
    </row>
    <row r="2793">
      <c r="AL2793" s="161">
        <f>+IF(ISERROR(PV(#REF!,#REF!,,#REF!)),0,(PV(#REF!,#REF!,,#REF!)))</f>
        <v/>
      </c>
      <c r="AM2793" s="161">
        <f>+IF(ISERROR(PV(#REF!,#REF!,,#REF!)),0,(PV(#REF!,#REF!,,#REF!)))</f>
        <v/>
      </c>
    </row>
    <row r="2794">
      <c r="AL2794" s="161">
        <f>+IF(ISERROR(PV(#REF!,#REF!,,#REF!)),0,(PV(#REF!,#REF!,,#REF!)))</f>
        <v/>
      </c>
      <c r="AM2794" s="161">
        <f>+IF(ISERROR(PV(#REF!,#REF!,,#REF!)),0,(PV(#REF!,#REF!,,#REF!)))</f>
        <v/>
      </c>
    </row>
    <row r="2795">
      <c r="AL2795" s="161">
        <f>+IF(ISERROR(PV(#REF!,#REF!,,#REF!)),0,(PV(#REF!,#REF!,,#REF!)))</f>
        <v/>
      </c>
      <c r="AM2795" s="161">
        <f>+IF(ISERROR(PV(#REF!,#REF!,,#REF!)),0,(PV(#REF!,#REF!,,#REF!)))</f>
        <v/>
      </c>
    </row>
    <row r="2796">
      <c r="AL2796" s="161">
        <f>+IF(ISERROR(PV(#REF!,#REF!,,#REF!)),0,(PV(#REF!,#REF!,,#REF!)))</f>
        <v/>
      </c>
      <c r="AM2796" s="161">
        <f>+IF(ISERROR(PV(#REF!,#REF!,,#REF!)),0,(PV(#REF!,#REF!,,#REF!)))</f>
        <v/>
      </c>
    </row>
    <row r="2797">
      <c r="AL2797" s="161">
        <f>+IF(ISERROR(PV(#REF!,#REF!,,#REF!)),0,(PV(#REF!,#REF!,,#REF!)))</f>
        <v/>
      </c>
      <c r="AM2797" s="161">
        <f>+IF(ISERROR(PV(#REF!,#REF!,,#REF!)),0,(PV(#REF!,#REF!,,#REF!)))</f>
        <v/>
      </c>
    </row>
    <row r="2798">
      <c r="AL2798" s="161">
        <f>+IF(ISERROR(PV(#REF!,#REF!,,#REF!)),0,(PV(#REF!,#REF!,,#REF!)))</f>
        <v/>
      </c>
      <c r="AM2798" s="161">
        <f>+IF(ISERROR(PV(#REF!,#REF!,,#REF!)),0,(PV(#REF!,#REF!,,#REF!)))</f>
        <v/>
      </c>
    </row>
    <row r="2799">
      <c r="AL2799" s="161">
        <f>+IF(ISERROR(PV(#REF!,#REF!,,#REF!)),0,(PV(#REF!,#REF!,,#REF!)))</f>
        <v/>
      </c>
      <c r="AM2799" s="161">
        <f>+IF(ISERROR(PV(#REF!,#REF!,,#REF!)),0,(PV(#REF!,#REF!,,#REF!)))</f>
        <v/>
      </c>
    </row>
    <row r="2800">
      <c r="AL2800" s="161">
        <f>+IF(ISERROR(PV(#REF!,#REF!,,#REF!)),0,(PV(#REF!,#REF!,,#REF!)))</f>
        <v/>
      </c>
      <c r="AM2800" s="161">
        <f>+IF(ISERROR(PV(#REF!,#REF!,,#REF!)),0,(PV(#REF!,#REF!,,#REF!)))</f>
        <v/>
      </c>
    </row>
    <row r="2801">
      <c r="AL2801" s="161">
        <f>+IF(ISERROR(PV(#REF!,#REF!,,#REF!)),0,(PV(#REF!,#REF!,,#REF!)))</f>
        <v/>
      </c>
      <c r="AM2801" s="161">
        <f>+IF(ISERROR(PV(#REF!,#REF!,,#REF!)),0,(PV(#REF!,#REF!,,#REF!)))</f>
        <v/>
      </c>
    </row>
    <row r="2802">
      <c r="AL2802" s="161">
        <f>+IF(ISERROR(PV(#REF!,#REF!,,#REF!)),0,(PV(#REF!,#REF!,,#REF!)))</f>
        <v/>
      </c>
      <c r="AM2802" s="161">
        <f>+IF(ISERROR(PV(#REF!,#REF!,,#REF!)),0,(PV(#REF!,#REF!,,#REF!)))</f>
        <v/>
      </c>
    </row>
    <row r="2803">
      <c r="AL2803" s="161">
        <f>+IF(ISERROR(PV(#REF!,#REF!,,#REF!)),0,(PV(#REF!,#REF!,,#REF!)))</f>
        <v/>
      </c>
      <c r="AM2803" s="161">
        <f>+IF(ISERROR(PV(#REF!,#REF!,,#REF!)),0,(PV(#REF!,#REF!,,#REF!)))</f>
        <v/>
      </c>
    </row>
    <row r="2804">
      <c r="AL2804" s="161">
        <f>+IF(ISERROR(PV(#REF!,#REF!,,#REF!)),0,(PV(#REF!,#REF!,,#REF!)))</f>
        <v/>
      </c>
      <c r="AM2804" s="161">
        <f>+IF(ISERROR(PV(#REF!,#REF!,,#REF!)),0,(PV(#REF!,#REF!,,#REF!)))</f>
        <v/>
      </c>
    </row>
    <row r="2805">
      <c r="AL2805" s="161">
        <f>+IF(ISERROR(PV(#REF!,#REF!,,#REF!)),0,(PV(#REF!,#REF!,,#REF!)))</f>
        <v/>
      </c>
      <c r="AM2805" s="161">
        <f>+IF(ISERROR(PV(#REF!,#REF!,,#REF!)),0,(PV(#REF!,#REF!,,#REF!)))</f>
        <v/>
      </c>
    </row>
    <row r="2806">
      <c r="AL2806" s="161">
        <f>+IF(ISERROR(PV(#REF!,#REF!,,#REF!)),0,(PV(#REF!,#REF!,,#REF!)))</f>
        <v/>
      </c>
      <c r="AM2806" s="161">
        <f>+IF(ISERROR(PV(#REF!,#REF!,,#REF!)),0,(PV(#REF!,#REF!,,#REF!)))</f>
        <v/>
      </c>
    </row>
    <row r="2807">
      <c r="AL2807" s="161">
        <f>+IF(ISERROR(PV(#REF!,#REF!,,#REF!)),0,(PV(#REF!,#REF!,,#REF!)))</f>
        <v/>
      </c>
      <c r="AM2807" s="161">
        <f>+IF(ISERROR(PV(#REF!,#REF!,,#REF!)),0,(PV(#REF!,#REF!,,#REF!)))</f>
        <v/>
      </c>
    </row>
    <row r="2808">
      <c r="AL2808" s="161">
        <f>+IF(ISERROR(PV(#REF!,#REF!,,#REF!)),0,(PV(#REF!,#REF!,,#REF!)))</f>
        <v/>
      </c>
      <c r="AM2808" s="161">
        <f>+IF(ISERROR(PV(#REF!,#REF!,,#REF!)),0,(PV(#REF!,#REF!,,#REF!)))</f>
        <v/>
      </c>
    </row>
    <row r="2809">
      <c r="AL2809" s="161">
        <f>+IF(ISERROR(PV(#REF!,#REF!,,#REF!)),0,(PV(#REF!,#REF!,,#REF!)))</f>
        <v/>
      </c>
      <c r="AM2809" s="161">
        <f>+IF(ISERROR(PV(#REF!,#REF!,,#REF!)),0,(PV(#REF!,#REF!,,#REF!)))</f>
        <v/>
      </c>
    </row>
    <row r="2810">
      <c r="AL2810" s="161">
        <f>+IF(ISERROR(PV(#REF!,#REF!,,#REF!)),0,(PV(#REF!,#REF!,,#REF!)))</f>
        <v/>
      </c>
      <c r="AM2810" s="161">
        <f>+IF(ISERROR(PV(#REF!,#REF!,,#REF!)),0,(PV(#REF!,#REF!,,#REF!)))</f>
        <v/>
      </c>
    </row>
    <row r="2811">
      <c r="AL2811" s="161">
        <f>+IF(ISERROR(PV(#REF!,#REF!,,#REF!)),0,(PV(#REF!,#REF!,,#REF!)))</f>
        <v/>
      </c>
      <c r="AM2811" s="161">
        <f>+IF(ISERROR(PV(#REF!,#REF!,,#REF!)),0,(PV(#REF!,#REF!,,#REF!)))</f>
        <v/>
      </c>
    </row>
    <row r="2812">
      <c r="AL2812" s="161">
        <f>+IF(ISERROR(PV(#REF!,#REF!,,#REF!)),0,(PV(#REF!,#REF!,,#REF!)))</f>
        <v/>
      </c>
      <c r="AM2812" s="161">
        <f>+IF(ISERROR(PV(#REF!,#REF!,,#REF!)),0,(PV(#REF!,#REF!,,#REF!)))</f>
        <v/>
      </c>
    </row>
    <row r="2813">
      <c r="AL2813" s="161">
        <f>+IF(ISERROR(PV(#REF!,#REF!,,#REF!)),0,(PV(#REF!,#REF!,,#REF!)))</f>
        <v/>
      </c>
      <c r="AM2813" s="161">
        <f>+IF(ISERROR(PV(#REF!,#REF!,,#REF!)),0,(PV(#REF!,#REF!,,#REF!)))</f>
        <v/>
      </c>
    </row>
    <row r="2814">
      <c r="AL2814" s="161">
        <f>+IF(ISERROR(PV(#REF!,#REF!,,#REF!)),0,(PV(#REF!,#REF!,,#REF!)))</f>
        <v/>
      </c>
      <c r="AM2814" s="161">
        <f>+IF(ISERROR(PV(#REF!,#REF!,,#REF!)),0,(PV(#REF!,#REF!,,#REF!)))</f>
        <v/>
      </c>
    </row>
    <row r="2815">
      <c r="AL2815" s="161">
        <f>+IF(ISERROR(PV(#REF!,#REF!,,#REF!)),0,(PV(#REF!,#REF!,,#REF!)))</f>
        <v/>
      </c>
      <c r="AM2815" s="161">
        <f>+IF(ISERROR(PV(#REF!,#REF!,,#REF!)),0,(PV(#REF!,#REF!,,#REF!)))</f>
        <v/>
      </c>
    </row>
    <row r="2816">
      <c r="AL2816" s="161">
        <f>+IF(ISERROR(PV(#REF!,#REF!,,#REF!)),0,(PV(#REF!,#REF!,,#REF!)))</f>
        <v/>
      </c>
      <c r="AM2816" s="161">
        <f>+IF(ISERROR(PV(#REF!,#REF!,,#REF!)),0,(PV(#REF!,#REF!,,#REF!)))</f>
        <v/>
      </c>
    </row>
    <row r="2817">
      <c r="AL2817" s="161">
        <f>+IF(ISERROR(PV(#REF!,#REF!,,#REF!)),0,(PV(#REF!,#REF!,,#REF!)))</f>
        <v/>
      </c>
      <c r="AM2817" s="161">
        <f>+IF(ISERROR(PV(#REF!,#REF!,,#REF!)),0,(PV(#REF!,#REF!,,#REF!)))</f>
        <v/>
      </c>
    </row>
    <row r="2818">
      <c r="AL2818" s="161">
        <f>+IF(ISERROR(PV(#REF!,#REF!,,#REF!)),0,(PV(#REF!,#REF!,,#REF!)))</f>
        <v/>
      </c>
      <c r="AM2818" s="161">
        <f>+IF(ISERROR(PV(#REF!,#REF!,,#REF!)),0,(PV(#REF!,#REF!,,#REF!)))</f>
        <v/>
      </c>
    </row>
    <row r="2819">
      <c r="AL2819" s="161">
        <f>+IF(ISERROR(PV(#REF!,#REF!,,#REF!)),0,(PV(#REF!,#REF!,,#REF!)))</f>
        <v/>
      </c>
      <c r="AM2819" s="161">
        <f>+IF(ISERROR(PV(#REF!,#REF!,,#REF!)),0,(PV(#REF!,#REF!,,#REF!)))</f>
        <v/>
      </c>
    </row>
    <row r="2820">
      <c r="AL2820" s="161">
        <f>+IF(ISERROR(PV(#REF!,#REF!,,#REF!)),0,(PV(#REF!,#REF!,,#REF!)))</f>
        <v/>
      </c>
      <c r="AM2820" s="161">
        <f>+IF(ISERROR(PV(#REF!,#REF!,,#REF!)),0,(PV(#REF!,#REF!,,#REF!)))</f>
        <v/>
      </c>
    </row>
    <row r="2821">
      <c r="AL2821" s="161">
        <f>+IF(ISERROR(PV(#REF!,#REF!,,#REF!)),0,(PV(#REF!,#REF!,,#REF!)))</f>
        <v/>
      </c>
      <c r="AM2821" s="161">
        <f>+IF(ISERROR(PV(#REF!,#REF!,,#REF!)),0,(PV(#REF!,#REF!,,#REF!)))</f>
        <v/>
      </c>
    </row>
    <row r="2822">
      <c r="AL2822" s="161">
        <f>+IF(ISERROR(PV(#REF!,#REF!,,#REF!)),0,(PV(#REF!,#REF!,,#REF!)))</f>
        <v/>
      </c>
      <c r="AM2822" s="161">
        <f>+IF(ISERROR(PV(#REF!,#REF!,,#REF!)),0,(PV(#REF!,#REF!,,#REF!)))</f>
        <v/>
      </c>
    </row>
    <row r="2823">
      <c r="AL2823" s="161">
        <f>+IF(ISERROR(PV(#REF!,#REF!,,#REF!)),0,(PV(#REF!,#REF!,,#REF!)))</f>
        <v/>
      </c>
      <c r="AM2823" s="161">
        <f>+IF(ISERROR(PV(#REF!,#REF!,,#REF!)),0,(PV(#REF!,#REF!,,#REF!)))</f>
        <v/>
      </c>
    </row>
    <row r="2824">
      <c r="AL2824" s="161">
        <f>+IF(ISERROR(PV(#REF!,#REF!,,#REF!)),0,(PV(#REF!,#REF!,,#REF!)))</f>
        <v/>
      </c>
      <c r="AM2824" s="161">
        <f>+IF(ISERROR(PV(#REF!,#REF!,,#REF!)),0,(PV(#REF!,#REF!,,#REF!)))</f>
        <v/>
      </c>
    </row>
    <row r="2825">
      <c r="AL2825" s="161">
        <f>+IF(ISERROR(PV(#REF!,#REF!,,#REF!)),0,(PV(#REF!,#REF!,,#REF!)))</f>
        <v/>
      </c>
      <c r="AM2825" s="161">
        <f>+IF(ISERROR(PV(#REF!,#REF!,,#REF!)),0,(PV(#REF!,#REF!,,#REF!)))</f>
        <v/>
      </c>
    </row>
    <row r="2826">
      <c r="AL2826" s="161">
        <f>+IF(ISERROR(PV(#REF!,#REF!,,#REF!)),0,(PV(#REF!,#REF!,,#REF!)))</f>
        <v/>
      </c>
      <c r="AM2826" s="161">
        <f>+IF(ISERROR(PV(#REF!,#REF!,,#REF!)),0,(PV(#REF!,#REF!,,#REF!)))</f>
        <v/>
      </c>
    </row>
    <row r="2827">
      <c r="AL2827" s="161">
        <f>+IF(ISERROR(PV(#REF!,#REF!,,#REF!)),0,(PV(#REF!,#REF!,,#REF!)))</f>
        <v/>
      </c>
      <c r="AM2827" s="161">
        <f>+IF(ISERROR(PV(#REF!,#REF!,,#REF!)),0,(PV(#REF!,#REF!,,#REF!)))</f>
        <v/>
      </c>
    </row>
    <row r="2828">
      <c r="AL2828" s="161">
        <f>+IF(ISERROR(PV(#REF!,#REF!,,#REF!)),0,(PV(#REF!,#REF!,,#REF!)))</f>
        <v/>
      </c>
      <c r="AM2828" s="161">
        <f>+IF(ISERROR(PV(#REF!,#REF!,,#REF!)),0,(PV(#REF!,#REF!,,#REF!)))</f>
        <v/>
      </c>
    </row>
    <row r="2829">
      <c r="AL2829" s="161">
        <f>+IF(ISERROR(PV(#REF!,#REF!,,#REF!)),0,(PV(#REF!,#REF!,,#REF!)))</f>
        <v/>
      </c>
      <c r="AM2829" s="161">
        <f>+IF(ISERROR(PV(#REF!,#REF!,,#REF!)),0,(PV(#REF!,#REF!,,#REF!)))</f>
        <v/>
      </c>
    </row>
    <row r="2830">
      <c r="AL2830" s="161">
        <f>+IF(ISERROR(PV(#REF!,#REF!,,#REF!)),0,(PV(#REF!,#REF!,,#REF!)))</f>
        <v/>
      </c>
      <c r="AM2830" s="161">
        <f>+IF(ISERROR(PV(#REF!,#REF!,,#REF!)),0,(PV(#REF!,#REF!,,#REF!)))</f>
        <v/>
      </c>
    </row>
    <row r="2831">
      <c r="AL2831" s="161">
        <f>+IF(ISERROR(PV(#REF!,#REF!,,#REF!)),0,(PV(#REF!,#REF!,,#REF!)))</f>
        <v/>
      </c>
      <c r="AM2831" s="161">
        <f>+IF(ISERROR(PV(#REF!,#REF!,,#REF!)),0,(PV(#REF!,#REF!,,#REF!)))</f>
        <v/>
      </c>
    </row>
    <row r="2832">
      <c r="AL2832" s="161">
        <f>+IF(ISERROR(PV(#REF!,#REF!,,#REF!)),0,(PV(#REF!,#REF!,,#REF!)))</f>
        <v/>
      </c>
      <c r="AM2832" s="161">
        <f>+IF(ISERROR(PV(#REF!,#REF!,,#REF!)),0,(PV(#REF!,#REF!,,#REF!)))</f>
        <v/>
      </c>
    </row>
    <row r="2833">
      <c r="AL2833" s="161">
        <f>+IF(ISERROR(PV(#REF!,#REF!,,#REF!)),0,(PV(#REF!,#REF!,,#REF!)))</f>
        <v/>
      </c>
      <c r="AM2833" s="161">
        <f>+IF(ISERROR(PV(#REF!,#REF!,,#REF!)),0,(PV(#REF!,#REF!,,#REF!)))</f>
        <v/>
      </c>
    </row>
    <row r="2834">
      <c r="AL2834" s="161">
        <f>+IF(ISERROR(PV(#REF!,#REF!,,#REF!)),0,(PV(#REF!,#REF!,,#REF!)))</f>
        <v/>
      </c>
      <c r="AM2834" s="161">
        <f>+IF(ISERROR(PV(#REF!,#REF!,,#REF!)),0,(PV(#REF!,#REF!,,#REF!)))</f>
        <v/>
      </c>
    </row>
    <row r="2835">
      <c r="AL2835" s="161">
        <f>+IF(ISERROR(PV(#REF!,#REF!,,#REF!)),0,(PV(#REF!,#REF!,,#REF!)))</f>
        <v/>
      </c>
      <c r="AM2835" s="161">
        <f>+IF(ISERROR(PV(#REF!,#REF!,,#REF!)),0,(PV(#REF!,#REF!,,#REF!)))</f>
        <v/>
      </c>
    </row>
    <row r="2836">
      <c r="AL2836" s="161">
        <f>+IF(ISERROR(PV(#REF!,#REF!,,#REF!)),0,(PV(#REF!,#REF!,,#REF!)))</f>
        <v/>
      </c>
      <c r="AM2836" s="161">
        <f>+IF(ISERROR(PV(#REF!,#REF!,,#REF!)),0,(PV(#REF!,#REF!,,#REF!)))</f>
        <v/>
      </c>
    </row>
    <row r="2837">
      <c r="AL2837" s="161">
        <f>+IF(ISERROR(PV(#REF!,#REF!,,#REF!)),0,(PV(#REF!,#REF!,,#REF!)))</f>
        <v/>
      </c>
      <c r="AM2837" s="161">
        <f>+IF(ISERROR(PV(#REF!,#REF!,,#REF!)),0,(PV(#REF!,#REF!,,#REF!)))</f>
        <v/>
      </c>
    </row>
    <row r="2838">
      <c r="AL2838" s="161">
        <f>+IF(ISERROR(PV(#REF!,#REF!,,#REF!)),0,(PV(#REF!,#REF!,,#REF!)))</f>
        <v/>
      </c>
      <c r="AM2838" s="161">
        <f>+IF(ISERROR(PV(#REF!,#REF!,,#REF!)),0,(PV(#REF!,#REF!,,#REF!)))</f>
        <v/>
      </c>
    </row>
    <row r="2839">
      <c r="AL2839" s="161">
        <f>+IF(ISERROR(PV(#REF!,#REF!,,#REF!)),0,(PV(#REF!,#REF!,,#REF!)))</f>
        <v/>
      </c>
      <c r="AM2839" s="161">
        <f>+IF(ISERROR(PV(#REF!,#REF!,,#REF!)),0,(PV(#REF!,#REF!,,#REF!)))</f>
        <v/>
      </c>
    </row>
    <row r="2840">
      <c r="AL2840" s="161">
        <f>+IF(ISERROR(PV(#REF!,#REF!,,#REF!)),0,(PV(#REF!,#REF!,,#REF!)))</f>
        <v/>
      </c>
      <c r="AM2840" s="161">
        <f>+IF(ISERROR(PV(#REF!,#REF!,,#REF!)),0,(PV(#REF!,#REF!,,#REF!)))</f>
        <v/>
      </c>
    </row>
    <row r="2841">
      <c r="AL2841" s="161">
        <f>+IF(ISERROR(PV(#REF!,#REF!,,#REF!)),0,(PV(#REF!,#REF!,,#REF!)))</f>
        <v/>
      </c>
      <c r="AM2841" s="161">
        <f>+IF(ISERROR(PV(#REF!,#REF!,,#REF!)),0,(PV(#REF!,#REF!,,#REF!)))</f>
        <v/>
      </c>
    </row>
    <row r="2842">
      <c r="AL2842" s="161">
        <f>+IF(ISERROR(PV(#REF!,#REF!,,#REF!)),0,(PV(#REF!,#REF!,,#REF!)))</f>
        <v/>
      </c>
      <c r="AM2842" s="161">
        <f>+IF(ISERROR(PV(#REF!,#REF!,,#REF!)),0,(PV(#REF!,#REF!,,#REF!)))</f>
        <v/>
      </c>
    </row>
    <row r="2843">
      <c r="AL2843" s="161">
        <f>+IF(ISERROR(PV(#REF!,#REF!,,#REF!)),0,(PV(#REF!,#REF!,,#REF!)))</f>
        <v/>
      </c>
      <c r="AM2843" s="161">
        <f>+IF(ISERROR(PV(#REF!,#REF!,,#REF!)),0,(PV(#REF!,#REF!,,#REF!)))</f>
        <v/>
      </c>
    </row>
    <row r="2844">
      <c r="AL2844" s="161">
        <f>+IF(ISERROR(PV(#REF!,#REF!,,#REF!)),0,(PV(#REF!,#REF!,,#REF!)))</f>
        <v/>
      </c>
      <c r="AM2844" s="161">
        <f>+IF(ISERROR(PV(#REF!,#REF!,,#REF!)),0,(PV(#REF!,#REF!,,#REF!)))</f>
        <v/>
      </c>
    </row>
    <row r="2845">
      <c r="AL2845" s="161">
        <f>+IF(ISERROR(PV(#REF!,#REF!,,#REF!)),0,(PV(#REF!,#REF!,,#REF!)))</f>
        <v/>
      </c>
      <c r="AM2845" s="161">
        <f>+IF(ISERROR(PV(#REF!,#REF!,,#REF!)),0,(PV(#REF!,#REF!,,#REF!)))</f>
        <v/>
      </c>
    </row>
    <row r="2846">
      <c r="AL2846" s="161">
        <f>+IF(ISERROR(PV(#REF!,#REF!,,#REF!)),0,(PV(#REF!,#REF!,,#REF!)))</f>
        <v/>
      </c>
      <c r="AM2846" s="161">
        <f>+IF(ISERROR(PV(#REF!,#REF!,,#REF!)),0,(PV(#REF!,#REF!,,#REF!)))</f>
        <v/>
      </c>
    </row>
    <row r="2847">
      <c r="AL2847" s="161">
        <f>+IF(ISERROR(PV(#REF!,#REF!,,#REF!)),0,(PV(#REF!,#REF!,,#REF!)))</f>
        <v/>
      </c>
      <c r="AM2847" s="161">
        <f>+IF(ISERROR(PV(#REF!,#REF!,,#REF!)),0,(PV(#REF!,#REF!,,#REF!)))</f>
        <v/>
      </c>
    </row>
    <row r="2848">
      <c r="AL2848" s="161">
        <f>+IF(ISERROR(PV(#REF!,#REF!,,#REF!)),0,(PV(#REF!,#REF!,,#REF!)))</f>
        <v/>
      </c>
      <c r="AM2848" s="161">
        <f>+IF(ISERROR(PV(#REF!,#REF!,,#REF!)),0,(PV(#REF!,#REF!,,#REF!)))</f>
        <v/>
      </c>
    </row>
    <row r="2849">
      <c r="AL2849" s="161">
        <f>+IF(ISERROR(PV(#REF!,#REF!,,#REF!)),0,(PV(#REF!,#REF!,,#REF!)))</f>
        <v/>
      </c>
      <c r="AM2849" s="161">
        <f>+IF(ISERROR(PV(#REF!,#REF!,,#REF!)),0,(PV(#REF!,#REF!,,#REF!)))</f>
        <v/>
      </c>
    </row>
    <row r="2850">
      <c r="AL2850" s="161">
        <f>+IF(ISERROR(PV(#REF!,#REF!,,#REF!)),0,(PV(#REF!,#REF!,,#REF!)))</f>
        <v/>
      </c>
      <c r="AM2850" s="161">
        <f>+IF(ISERROR(PV(#REF!,#REF!,,#REF!)),0,(PV(#REF!,#REF!,,#REF!)))</f>
        <v/>
      </c>
    </row>
    <row r="2851">
      <c r="AL2851" s="161">
        <f>+IF(ISERROR(PV(#REF!,#REF!,,#REF!)),0,(PV(#REF!,#REF!,,#REF!)))</f>
        <v/>
      </c>
      <c r="AM2851" s="161">
        <f>+IF(ISERROR(PV(#REF!,#REF!,,#REF!)),0,(PV(#REF!,#REF!,,#REF!)))</f>
        <v/>
      </c>
    </row>
    <row r="2852">
      <c r="AL2852" s="161">
        <f>+IF(ISERROR(PV(#REF!,#REF!,,#REF!)),0,(PV(#REF!,#REF!,,#REF!)))</f>
        <v/>
      </c>
      <c r="AM2852" s="161">
        <f>+IF(ISERROR(PV(#REF!,#REF!,,#REF!)),0,(PV(#REF!,#REF!,,#REF!)))</f>
        <v/>
      </c>
    </row>
    <row r="2853">
      <c r="AL2853" s="161">
        <f>+IF(ISERROR(PV(#REF!,#REF!,,#REF!)),0,(PV(#REF!,#REF!,,#REF!)))</f>
        <v/>
      </c>
      <c r="AM2853" s="161">
        <f>+IF(ISERROR(PV(#REF!,#REF!,,#REF!)),0,(PV(#REF!,#REF!,,#REF!)))</f>
        <v/>
      </c>
    </row>
    <row r="2854">
      <c r="AL2854" s="161">
        <f>+IF(ISERROR(PV(#REF!,#REF!,,#REF!)),0,(PV(#REF!,#REF!,,#REF!)))</f>
        <v/>
      </c>
      <c r="AM2854" s="161">
        <f>+IF(ISERROR(PV(#REF!,#REF!,,#REF!)),0,(PV(#REF!,#REF!,,#REF!)))</f>
        <v/>
      </c>
    </row>
    <row r="2855">
      <c r="AL2855" s="161">
        <f>+IF(ISERROR(PV(#REF!,#REF!,,#REF!)),0,(PV(#REF!,#REF!,,#REF!)))</f>
        <v/>
      </c>
      <c r="AM2855" s="161">
        <f>+IF(ISERROR(PV(#REF!,#REF!,,#REF!)),0,(PV(#REF!,#REF!,,#REF!)))</f>
        <v/>
      </c>
    </row>
    <row r="2856">
      <c r="AL2856" s="161">
        <f>+IF(ISERROR(PV(#REF!,#REF!,,#REF!)),0,(PV(#REF!,#REF!,,#REF!)))</f>
        <v/>
      </c>
      <c r="AM2856" s="161">
        <f>+IF(ISERROR(PV(#REF!,#REF!,,#REF!)),0,(PV(#REF!,#REF!,,#REF!)))</f>
        <v/>
      </c>
    </row>
    <row r="2857">
      <c r="AL2857" s="161">
        <f>+IF(ISERROR(PV(#REF!,#REF!,,#REF!)),0,(PV(#REF!,#REF!,,#REF!)))</f>
        <v/>
      </c>
      <c r="AM2857" s="161">
        <f>+IF(ISERROR(PV(#REF!,#REF!,,#REF!)),0,(PV(#REF!,#REF!,,#REF!)))</f>
        <v/>
      </c>
    </row>
    <row r="2858">
      <c r="AL2858" s="161">
        <f>+IF(ISERROR(PV(#REF!,#REF!,,#REF!)),0,(PV(#REF!,#REF!,,#REF!)))</f>
        <v/>
      </c>
      <c r="AM2858" s="161">
        <f>+IF(ISERROR(PV(#REF!,#REF!,,#REF!)),0,(PV(#REF!,#REF!,,#REF!)))</f>
        <v/>
      </c>
    </row>
    <row r="2859">
      <c r="AL2859" s="161">
        <f>+IF(ISERROR(PV(#REF!,#REF!,,#REF!)),0,(PV(#REF!,#REF!,,#REF!)))</f>
        <v/>
      </c>
      <c r="AM2859" s="161">
        <f>+IF(ISERROR(PV(#REF!,#REF!,,#REF!)),0,(PV(#REF!,#REF!,,#REF!)))</f>
        <v/>
      </c>
    </row>
    <row r="2860">
      <c r="AL2860" s="161">
        <f>+IF(ISERROR(PV(#REF!,#REF!,,#REF!)),0,(PV(#REF!,#REF!,,#REF!)))</f>
        <v/>
      </c>
      <c r="AM2860" s="161">
        <f>+IF(ISERROR(PV(#REF!,#REF!,,#REF!)),0,(PV(#REF!,#REF!,,#REF!)))</f>
        <v/>
      </c>
    </row>
    <row r="2861">
      <c r="AL2861" s="161">
        <f>+IF(ISERROR(PV(#REF!,#REF!,,#REF!)),0,(PV(#REF!,#REF!,,#REF!)))</f>
        <v/>
      </c>
      <c r="AM2861" s="161">
        <f>+IF(ISERROR(PV(#REF!,#REF!,,#REF!)),0,(PV(#REF!,#REF!,,#REF!)))</f>
        <v/>
      </c>
    </row>
    <row r="2862">
      <c r="AL2862" s="161">
        <f>+IF(ISERROR(PV(#REF!,#REF!,,#REF!)),0,(PV(#REF!,#REF!,,#REF!)))</f>
        <v/>
      </c>
      <c r="AM2862" s="161">
        <f>+IF(ISERROR(PV(#REF!,#REF!,,#REF!)),0,(PV(#REF!,#REF!,,#REF!)))</f>
        <v/>
      </c>
    </row>
    <row r="2863">
      <c r="AL2863" s="161">
        <f>+IF(ISERROR(PV(#REF!,#REF!,,#REF!)),0,(PV(#REF!,#REF!,,#REF!)))</f>
        <v/>
      </c>
      <c r="AM2863" s="161">
        <f>+IF(ISERROR(PV(#REF!,#REF!,,#REF!)),0,(PV(#REF!,#REF!,,#REF!)))</f>
        <v/>
      </c>
    </row>
    <row r="2864">
      <c r="AL2864" s="161">
        <f>+IF(ISERROR(PV(#REF!,#REF!,,#REF!)),0,(PV(#REF!,#REF!,,#REF!)))</f>
        <v/>
      </c>
      <c r="AM2864" s="161">
        <f>+IF(ISERROR(PV(#REF!,#REF!,,#REF!)),0,(PV(#REF!,#REF!,,#REF!)))</f>
        <v/>
      </c>
    </row>
    <row r="2865">
      <c r="AL2865" s="161">
        <f>+IF(ISERROR(PV(#REF!,#REF!,,#REF!)),0,(PV(#REF!,#REF!,,#REF!)))</f>
        <v/>
      </c>
      <c r="AM2865" s="161">
        <f>+IF(ISERROR(PV(#REF!,#REF!,,#REF!)),0,(PV(#REF!,#REF!,,#REF!)))</f>
        <v/>
      </c>
    </row>
    <row r="2866">
      <c r="AL2866" s="161">
        <f>+IF(ISERROR(PV(#REF!,#REF!,,#REF!)),0,(PV(#REF!,#REF!,,#REF!)))</f>
        <v/>
      </c>
      <c r="AM2866" s="161">
        <f>+IF(ISERROR(PV(#REF!,#REF!,,#REF!)),0,(PV(#REF!,#REF!,,#REF!)))</f>
        <v/>
      </c>
    </row>
    <row r="2867">
      <c r="AL2867" s="161">
        <f>+IF(ISERROR(PV(#REF!,#REF!,,#REF!)),0,(PV(#REF!,#REF!,,#REF!)))</f>
        <v/>
      </c>
      <c r="AM2867" s="161">
        <f>+IF(ISERROR(PV(#REF!,#REF!,,#REF!)),0,(PV(#REF!,#REF!,,#REF!)))</f>
        <v/>
      </c>
    </row>
    <row r="2868">
      <c r="AL2868" s="161">
        <f>+IF(ISERROR(PV(#REF!,#REF!,,#REF!)),0,(PV(#REF!,#REF!,,#REF!)))</f>
        <v/>
      </c>
      <c r="AM2868" s="161">
        <f>+IF(ISERROR(PV(#REF!,#REF!,,#REF!)),0,(PV(#REF!,#REF!,,#REF!)))</f>
        <v/>
      </c>
    </row>
    <row r="2869">
      <c r="AL2869" s="161">
        <f>+IF(ISERROR(PV(#REF!,#REF!,,#REF!)),0,(PV(#REF!,#REF!,,#REF!)))</f>
        <v/>
      </c>
      <c r="AM2869" s="161">
        <f>+IF(ISERROR(PV(#REF!,#REF!,,#REF!)),0,(PV(#REF!,#REF!,,#REF!)))</f>
        <v/>
      </c>
    </row>
    <row r="2870">
      <c r="AL2870" s="161">
        <f>+IF(ISERROR(PV(#REF!,#REF!,,#REF!)),0,(PV(#REF!,#REF!,,#REF!)))</f>
        <v/>
      </c>
      <c r="AM2870" s="161">
        <f>+IF(ISERROR(PV(#REF!,#REF!,,#REF!)),0,(PV(#REF!,#REF!,,#REF!)))</f>
        <v/>
      </c>
    </row>
    <row r="2871">
      <c r="AL2871" s="161">
        <f>+IF(ISERROR(PV(#REF!,#REF!,,#REF!)),0,(PV(#REF!,#REF!,,#REF!)))</f>
        <v/>
      </c>
      <c r="AM2871" s="161">
        <f>+IF(ISERROR(PV(#REF!,#REF!,,#REF!)),0,(PV(#REF!,#REF!,,#REF!)))</f>
        <v/>
      </c>
    </row>
    <row r="2872">
      <c r="AL2872" s="161">
        <f>+IF(ISERROR(PV(#REF!,#REF!,,#REF!)),0,(PV(#REF!,#REF!,,#REF!)))</f>
        <v/>
      </c>
      <c r="AM2872" s="161">
        <f>+IF(ISERROR(PV(#REF!,#REF!,,#REF!)),0,(PV(#REF!,#REF!,,#REF!)))</f>
        <v/>
      </c>
    </row>
    <row r="2873">
      <c r="AL2873" s="161">
        <f>+IF(ISERROR(PV(#REF!,#REF!,,#REF!)),0,(PV(#REF!,#REF!,,#REF!)))</f>
        <v/>
      </c>
      <c r="AM2873" s="161">
        <f>+IF(ISERROR(PV(#REF!,#REF!,,#REF!)),0,(PV(#REF!,#REF!,,#REF!)))</f>
        <v/>
      </c>
    </row>
    <row r="2874">
      <c r="AL2874" s="161">
        <f>+IF(ISERROR(PV(#REF!,#REF!,,#REF!)),0,(PV(#REF!,#REF!,,#REF!)))</f>
        <v/>
      </c>
      <c r="AM2874" s="161">
        <f>+IF(ISERROR(PV(#REF!,#REF!,,#REF!)),0,(PV(#REF!,#REF!,,#REF!)))</f>
        <v/>
      </c>
    </row>
    <row r="2875">
      <c r="AL2875" s="161">
        <f>+IF(ISERROR(PV(#REF!,#REF!,,#REF!)),0,(PV(#REF!,#REF!,,#REF!)))</f>
        <v/>
      </c>
      <c r="AM2875" s="161">
        <f>+IF(ISERROR(PV(#REF!,#REF!,,#REF!)),0,(PV(#REF!,#REF!,,#REF!)))</f>
        <v/>
      </c>
    </row>
    <row r="2876">
      <c r="AL2876" s="161">
        <f>+IF(ISERROR(PV(#REF!,#REF!,,#REF!)),0,(PV(#REF!,#REF!,,#REF!)))</f>
        <v/>
      </c>
      <c r="AM2876" s="161">
        <f>+IF(ISERROR(PV(#REF!,#REF!,,#REF!)),0,(PV(#REF!,#REF!,,#REF!)))</f>
        <v/>
      </c>
    </row>
    <row r="2877">
      <c r="AL2877" s="161">
        <f>+IF(ISERROR(PV(#REF!,#REF!,,#REF!)),0,(PV(#REF!,#REF!,,#REF!)))</f>
        <v/>
      </c>
      <c r="AM2877" s="161">
        <f>+IF(ISERROR(PV(#REF!,#REF!,,#REF!)),0,(PV(#REF!,#REF!,,#REF!)))</f>
        <v/>
      </c>
    </row>
    <row r="2878">
      <c r="AL2878" s="161">
        <f>+IF(ISERROR(PV(#REF!,#REF!,,#REF!)),0,(PV(#REF!,#REF!,,#REF!)))</f>
        <v/>
      </c>
      <c r="AM2878" s="161">
        <f>+IF(ISERROR(PV(#REF!,#REF!,,#REF!)),0,(PV(#REF!,#REF!,,#REF!)))</f>
        <v/>
      </c>
    </row>
    <row r="2879">
      <c r="AL2879" s="161">
        <f>+IF(ISERROR(PV(#REF!,#REF!,,#REF!)),0,(PV(#REF!,#REF!,,#REF!)))</f>
        <v/>
      </c>
      <c r="AM2879" s="161">
        <f>+IF(ISERROR(PV(#REF!,#REF!,,#REF!)),0,(PV(#REF!,#REF!,,#REF!)))</f>
        <v/>
      </c>
    </row>
    <row r="2880">
      <c r="AL2880" s="161">
        <f>+IF(ISERROR(PV(#REF!,#REF!,,#REF!)),0,(PV(#REF!,#REF!,,#REF!)))</f>
        <v/>
      </c>
      <c r="AM2880" s="161">
        <f>+IF(ISERROR(PV(#REF!,#REF!,,#REF!)),0,(PV(#REF!,#REF!,,#REF!)))</f>
        <v/>
      </c>
    </row>
    <row r="2881">
      <c r="AL2881" s="161">
        <f>+IF(ISERROR(PV(#REF!,#REF!,,#REF!)),0,(PV(#REF!,#REF!,,#REF!)))</f>
        <v/>
      </c>
      <c r="AM2881" s="161">
        <f>+IF(ISERROR(PV(#REF!,#REF!,,#REF!)),0,(PV(#REF!,#REF!,,#REF!)))</f>
        <v/>
      </c>
    </row>
    <row r="2882">
      <c r="AL2882" s="161">
        <f>+IF(ISERROR(PV(#REF!,#REF!,,#REF!)),0,(PV(#REF!,#REF!,,#REF!)))</f>
        <v/>
      </c>
      <c r="AM2882" s="161">
        <f>+IF(ISERROR(PV(#REF!,#REF!,,#REF!)),0,(PV(#REF!,#REF!,,#REF!)))</f>
        <v/>
      </c>
    </row>
    <row r="2883">
      <c r="AL2883" s="161">
        <f>+IF(ISERROR(PV(#REF!,#REF!,,#REF!)),0,(PV(#REF!,#REF!,,#REF!)))</f>
        <v/>
      </c>
      <c r="AM2883" s="161">
        <f>+IF(ISERROR(PV(#REF!,#REF!,,#REF!)),0,(PV(#REF!,#REF!,,#REF!)))</f>
        <v/>
      </c>
    </row>
    <row r="2884">
      <c r="AL2884" s="161">
        <f>+IF(ISERROR(PV(#REF!,#REF!,,#REF!)),0,(PV(#REF!,#REF!,,#REF!)))</f>
        <v/>
      </c>
      <c r="AM2884" s="161">
        <f>+IF(ISERROR(PV(#REF!,#REF!,,#REF!)),0,(PV(#REF!,#REF!,,#REF!)))</f>
        <v/>
      </c>
    </row>
    <row r="2885">
      <c r="AL2885" s="161">
        <f>+IF(ISERROR(PV(#REF!,#REF!,,#REF!)),0,(PV(#REF!,#REF!,,#REF!)))</f>
        <v/>
      </c>
      <c r="AM2885" s="161">
        <f>+IF(ISERROR(PV(#REF!,#REF!,,#REF!)),0,(PV(#REF!,#REF!,,#REF!)))</f>
        <v/>
      </c>
    </row>
    <row r="2886">
      <c r="AL2886" s="161">
        <f>+IF(ISERROR(PV(#REF!,#REF!,,#REF!)),0,(PV(#REF!,#REF!,,#REF!)))</f>
        <v/>
      </c>
      <c r="AM2886" s="161">
        <f>+IF(ISERROR(PV(#REF!,#REF!,,#REF!)),0,(PV(#REF!,#REF!,,#REF!)))</f>
        <v/>
      </c>
    </row>
    <row r="2887">
      <c r="AL2887" s="161">
        <f>+IF(ISERROR(PV(#REF!,#REF!,,#REF!)),0,(PV(#REF!,#REF!,,#REF!)))</f>
        <v/>
      </c>
      <c r="AM2887" s="161">
        <f>+IF(ISERROR(PV(#REF!,#REF!,,#REF!)),0,(PV(#REF!,#REF!,,#REF!)))</f>
        <v/>
      </c>
    </row>
    <row r="2888">
      <c r="AL2888" s="161">
        <f>+IF(ISERROR(PV(#REF!,#REF!,,#REF!)),0,(PV(#REF!,#REF!,,#REF!)))</f>
        <v/>
      </c>
      <c r="AM2888" s="161">
        <f>+IF(ISERROR(PV(#REF!,#REF!,,#REF!)),0,(PV(#REF!,#REF!,,#REF!)))</f>
        <v/>
      </c>
    </row>
    <row r="2889">
      <c r="AL2889" s="161">
        <f>+IF(ISERROR(PV(#REF!,#REF!,,#REF!)),0,(PV(#REF!,#REF!,,#REF!)))</f>
        <v/>
      </c>
      <c r="AM2889" s="161">
        <f>+IF(ISERROR(PV(#REF!,#REF!,,#REF!)),0,(PV(#REF!,#REF!,,#REF!)))</f>
        <v/>
      </c>
    </row>
    <row r="2890">
      <c r="AL2890" s="161">
        <f>+IF(ISERROR(PV(#REF!,#REF!,,#REF!)),0,(PV(#REF!,#REF!,,#REF!)))</f>
        <v/>
      </c>
      <c r="AM2890" s="161">
        <f>+IF(ISERROR(PV(#REF!,#REF!,,#REF!)),0,(PV(#REF!,#REF!,,#REF!)))</f>
        <v/>
      </c>
    </row>
    <row r="2891">
      <c r="AL2891" s="161">
        <f>+IF(ISERROR(PV(#REF!,#REF!,,#REF!)),0,(PV(#REF!,#REF!,,#REF!)))</f>
        <v/>
      </c>
      <c r="AM2891" s="161">
        <f>+IF(ISERROR(PV(#REF!,#REF!,,#REF!)),0,(PV(#REF!,#REF!,,#REF!)))</f>
        <v/>
      </c>
    </row>
    <row r="2892">
      <c r="AL2892" s="161">
        <f>+IF(ISERROR(PV(#REF!,#REF!,,#REF!)),0,(PV(#REF!,#REF!,,#REF!)))</f>
        <v/>
      </c>
      <c r="AM2892" s="161">
        <f>+IF(ISERROR(PV(#REF!,#REF!,,#REF!)),0,(PV(#REF!,#REF!,,#REF!)))</f>
        <v/>
      </c>
    </row>
    <row r="2893">
      <c r="AL2893" s="161">
        <f>+IF(ISERROR(PV(#REF!,#REF!,,#REF!)),0,(PV(#REF!,#REF!,,#REF!)))</f>
        <v/>
      </c>
      <c r="AM2893" s="161">
        <f>+IF(ISERROR(PV(#REF!,#REF!,,#REF!)),0,(PV(#REF!,#REF!,,#REF!)))</f>
        <v/>
      </c>
    </row>
    <row r="2894">
      <c r="AL2894" s="161">
        <f>+IF(ISERROR(PV(#REF!,#REF!,,#REF!)),0,(PV(#REF!,#REF!,,#REF!)))</f>
        <v/>
      </c>
      <c r="AM2894" s="161">
        <f>+IF(ISERROR(PV(#REF!,#REF!,,#REF!)),0,(PV(#REF!,#REF!,,#REF!)))</f>
        <v/>
      </c>
    </row>
    <row r="2895">
      <c r="AL2895" s="161">
        <f>+IF(ISERROR(PV(#REF!,#REF!,,#REF!)),0,(PV(#REF!,#REF!,,#REF!)))</f>
        <v/>
      </c>
      <c r="AM2895" s="161">
        <f>+IF(ISERROR(PV(#REF!,#REF!,,#REF!)),0,(PV(#REF!,#REF!,,#REF!)))</f>
        <v/>
      </c>
    </row>
    <row r="2896">
      <c r="AL2896" s="161">
        <f>+IF(ISERROR(PV(#REF!,#REF!,,#REF!)),0,(PV(#REF!,#REF!,,#REF!)))</f>
        <v/>
      </c>
      <c r="AM2896" s="161">
        <f>+IF(ISERROR(PV(#REF!,#REF!,,#REF!)),0,(PV(#REF!,#REF!,,#REF!)))</f>
        <v/>
      </c>
    </row>
    <row r="2897">
      <c r="AL2897" s="161">
        <f>+IF(ISERROR(PV(#REF!,#REF!,,#REF!)),0,(PV(#REF!,#REF!,,#REF!)))</f>
        <v/>
      </c>
      <c r="AM2897" s="161">
        <f>+IF(ISERROR(PV(#REF!,#REF!,,#REF!)),0,(PV(#REF!,#REF!,,#REF!)))</f>
        <v/>
      </c>
    </row>
    <row r="2898">
      <c r="AL2898" s="161">
        <f>+IF(ISERROR(PV(#REF!,#REF!,,#REF!)),0,(PV(#REF!,#REF!,,#REF!)))</f>
        <v/>
      </c>
      <c r="AM2898" s="161">
        <f>+IF(ISERROR(PV(#REF!,#REF!,,#REF!)),0,(PV(#REF!,#REF!,,#REF!)))</f>
        <v/>
      </c>
    </row>
    <row r="2899">
      <c r="AL2899" s="161">
        <f>+IF(ISERROR(PV(#REF!,#REF!,,#REF!)),0,(PV(#REF!,#REF!,,#REF!)))</f>
        <v/>
      </c>
      <c r="AM2899" s="161">
        <f>+IF(ISERROR(PV(#REF!,#REF!,,#REF!)),0,(PV(#REF!,#REF!,,#REF!)))</f>
        <v/>
      </c>
    </row>
    <row r="2900">
      <c r="AL2900" s="161">
        <f>+IF(ISERROR(PV(#REF!,#REF!,,#REF!)),0,(PV(#REF!,#REF!,,#REF!)))</f>
        <v/>
      </c>
      <c r="AM2900" s="161">
        <f>+IF(ISERROR(PV(#REF!,#REF!,,#REF!)),0,(PV(#REF!,#REF!,,#REF!)))</f>
        <v/>
      </c>
    </row>
    <row r="2901">
      <c r="AL2901" s="161">
        <f>+IF(ISERROR(PV(#REF!,#REF!,,#REF!)),0,(PV(#REF!,#REF!,,#REF!)))</f>
        <v/>
      </c>
      <c r="AM2901" s="161">
        <f>+IF(ISERROR(PV(#REF!,#REF!,,#REF!)),0,(PV(#REF!,#REF!,,#REF!)))</f>
        <v/>
      </c>
    </row>
    <row r="2902">
      <c r="AL2902" s="161">
        <f>+IF(ISERROR(PV(#REF!,#REF!,,#REF!)),0,(PV(#REF!,#REF!,,#REF!)))</f>
        <v/>
      </c>
      <c r="AM2902" s="161">
        <f>+IF(ISERROR(PV(#REF!,#REF!,,#REF!)),0,(PV(#REF!,#REF!,,#REF!)))</f>
        <v/>
      </c>
    </row>
    <row r="2903">
      <c r="AL2903" s="161">
        <f>+IF(ISERROR(PV(#REF!,#REF!,,#REF!)),0,(PV(#REF!,#REF!,,#REF!)))</f>
        <v/>
      </c>
      <c r="AM2903" s="161">
        <f>+IF(ISERROR(PV(#REF!,#REF!,,#REF!)),0,(PV(#REF!,#REF!,,#REF!)))</f>
        <v/>
      </c>
    </row>
    <row r="2904">
      <c r="AL2904" s="161">
        <f>+IF(ISERROR(PV(#REF!,#REF!,,#REF!)),0,(PV(#REF!,#REF!,,#REF!)))</f>
        <v/>
      </c>
      <c r="AM2904" s="161">
        <f>+IF(ISERROR(PV(#REF!,#REF!,,#REF!)),0,(PV(#REF!,#REF!,,#REF!)))</f>
        <v/>
      </c>
    </row>
    <row r="2905">
      <c r="AL2905" s="161">
        <f>+IF(ISERROR(PV(#REF!,#REF!,,#REF!)),0,(PV(#REF!,#REF!,,#REF!)))</f>
        <v/>
      </c>
      <c r="AM2905" s="161">
        <f>+IF(ISERROR(PV(#REF!,#REF!,,#REF!)),0,(PV(#REF!,#REF!,,#REF!)))</f>
        <v/>
      </c>
    </row>
    <row r="2906">
      <c r="AL2906" s="161">
        <f>+IF(ISERROR(PV(#REF!,#REF!,,#REF!)),0,(PV(#REF!,#REF!,,#REF!)))</f>
        <v/>
      </c>
      <c r="AM2906" s="161">
        <f>+IF(ISERROR(PV(#REF!,#REF!,,#REF!)),0,(PV(#REF!,#REF!,,#REF!)))</f>
        <v/>
      </c>
    </row>
    <row r="2907">
      <c r="AL2907" s="161">
        <f>+IF(ISERROR(PV(#REF!,#REF!,,#REF!)),0,(PV(#REF!,#REF!,,#REF!)))</f>
        <v/>
      </c>
      <c r="AM2907" s="161">
        <f>+IF(ISERROR(PV(#REF!,#REF!,,#REF!)),0,(PV(#REF!,#REF!,,#REF!)))</f>
        <v/>
      </c>
    </row>
    <row r="2908">
      <c r="AL2908" s="161">
        <f>+IF(ISERROR(PV(#REF!,#REF!,,#REF!)),0,(PV(#REF!,#REF!,,#REF!)))</f>
        <v/>
      </c>
      <c r="AM2908" s="161">
        <f>+IF(ISERROR(PV(#REF!,#REF!,,#REF!)),0,(PV(#REF!,#REF!,,#REF!)))</f>
        <v/>
      </c>
    </row>
    <row r="2909">
      <c r="AL2909" s="161">
        <f>+IF(ISERROR(PV(#REF!,#REF!,,#REF!)),0,(PV(#REF!,#REF!,,#REF!)))</f>
        <v/>
      </c>
      <c r="AM2909" s="161">
        <f>+IF(ISERROR(PV(#REF!,#REF!,,#REF!)),0,(PV(#REF!,#REF!,,#REF!)))</f>
        <v/>
      </c>
    </row>
    <row r="2910">
      <c r="AL2910" s="161">
        <f>+IF(ISERROR(PV(#REF!,#REF!,,#REF!)),0,(PV(#REF!,#REF!,,#REF!)))</f>
        <v/>
      </c>
      <c r="AM2910" s="161">
        <f>+IF(ISERROR(PV(#REF!,#REF!,,#REF!)),0,(PV(#REF!,#REF!,,#REF!)))</f>
        <v/>
      </c>
    </row>
    <row r="2911">
      <c r="AL2911" s="161">
        <f>+IF(ISERROR(PV(#REF!,#REF!,,#REF!)),0,(PV(#REF!,#REF!,,#REF!)))</f>
        <v/>
      </c>
      <c r="AM2911" s="161">
        <f>+IF(ISERROR(PV(#REF!,#REF!,,#REF!)),0,(PV(#REF!,#REF!,,#REF!)))</f>
        <v/>
      </c>
    </row>
    <row r="2912">
      <c r="AL2912" s="161">
        <f>+IF(ISERROR(PV(#REF!,#REF!,,#REF!)),0,(PV(#REF!,#REF!,,#REF!)))</f>
        <v/>
      </c>
      <c r="AM2912" s="161">
        <f>+IF(ISERROR(PV(#REF!,#REF!,,#REF!)),0,(PV(#REF!,#REF!,,#REF!)))</f>
        <v/>
      </c>
    </row>
    <row r="2913">
      <c r="AL2913" s="161">
        <f>+IF(ISERROR(PV(#REF!,#REF!,,#REF!)),0,(PV(#REF!,#REF!,,#REF!)))</f>
        <v/>
      </c>
      <c r="AM2913" s="161">
        <f>+IF(ISERROR(PV(#REF!,#REF!,,#REF!)),0,(PV(#REF!,#REF!,,#REF!)))</f>
        <v/>
      </c>
    </row>
    <row r="2914">
      <c r="AL2914" s="161">
        <f>+IF(ISERROR(PV(#REF!,#REF!,,#REF!)),0,(PV(#REF!,#REF!,,#REF!)))</f>
        <v/>
      </c>
      <c r="AM2914" s="161">
        <f>+IF(ISERROR(PV(#REF!,#REF!,,#REF!)),0,(PV(#REF!,#REF!,,#REF!)))</f>
        <v/>
      </c>
    </row>
    <row r="2915">
      <c r="AL2915" s="161">
        <f>+IF(ISERROR(PV(#REF!,#REF!,,#REF!)),0,(PV(#REF!,#REF!,,#REF!)))</f>
        <v/>
      </c>
      <c r="AM2915" s="161">
        <f>+IF(ISERROR(PV(#REF!,#REF!,,#REF!)),0,(PV(#REF!,#REF!,,#REF!)))</f>
        <v/>
      </c>
    </row>
    <row r="2916">
      <c r="AL2916" s="161">
        <f>+IF(ISERROR(PV(#REF!,#REF!,,#REF!)),0,(PV(#REF!,#REF!,,#REF!)))</f>
        <v/>
      </c>
      <c r="AM2916" s="161">
        <f>+IF(ISERROR(PV(#REF!,#REF!,,#REF!)),0,(PV(#REF!,#REF!,,#REF!)))</f>
        <v/>
      </c>
    </row>
    <row r="2917">
      <c r="AL2917" s="161">
        <f>+IF(ISERROR(PV(#REF!,#REF!,,#REF!)),0,(PV(#REF!,#REF!,,#REF!)))</f>
        <v/>
      </c>
      <c r="AM2917" s="161">
        <f>+IF(ISERROR(PV(#REF!,#REF!,,#REF!)),0,(PV(#REF!,#REF!,,#REF!)))</f>
        <v/>
      </c>
    </row>
    <row r="2918">
      <c r="AL2918" s="161">
        <f>+IF(ISERROR(PV(#REF!,#REF!,,#REF!)),0,(PV(#REF!,#REF!,,#REF!)))</f>
        <v/>
      </c>
      <c r="AM2918" s="161">
        <f>+IF(ISERROR(PV(#REF!,#REF!,,#REF!)),0,(PV(#REF!,#REF!,,#REF!)))</f>
        <v/>
      </c>
    </row>
    <row r="2919">
      <c r="AL2919" s="161">
        <f>+IF(ISERROR(PV(#REF!,#REF!,,#REF!)),0,(PV(#REF!,#REF!,,#REF!)))</f>
        <v/>
      </c>
      <c r="AM2919" s="161">
        <f>+IF(ISERROR(PV(#REF!,#REF!,,#REF!)),0,(PV(#REF!,#REF!,,#REF!)))</f>
        <v/>
      </c>
    </row>
    <row r="2920">
      <c r="AL2920" s="161">
        <f>+IF(ISERROR(PV(#REF!,#REF!,,#REF!)),0,(PV(#REF!,#REF!,,#REF!)))</f>
        <v/>
      </c>
      <c r="AM2920" s="161">
        <f>+IF(ISERROR(PV(#REF!,#REF!,,#REF!)),0,(PV(#REF!,#REF!,,#REF!)))</f>
        <v/>
      </c>
    </row>
    <row r="2921">
      <c r="AL2921" s="161">
        <f>+IF(ISERROR(PV(#REF!,#REF!,,#REF!)),0,(PV(#REF!,#REF!,,#REF!)))</f>
        <v/>
      </c>
      <c r="AM2921" s="161">
        <f>+IF(ISERROR(PV(#REF!,#REF!,,#REF!)),0,(PV(#REF!,#REF!,,#REF!)))</f>
        <v/>
      </c>
    </row>
    <row r="2922">
      <c r="AL2922" s="161">
        <f>+IF(ISERROR(PV(#REF!,#REF!,,#REF!)),0,(PV(#REF!,#REF!,,#REF!)))</f>
        <v/>
      </c>
      <c r="AM2922" s="161">
        <f>+IF(ISERROR(PV(#REF!,#REF!,,#REF!)),0,(PV(#REF!,#REF!,,#REF!)))</f>
        <v/>
      </c>
    </row>
    <row r="2923">
      <c r="AL2923" s="161">
        <f>+IF(ISERROR(PV(#REF!,#REF!,,#REF!)),0,(PV(#REF!,#REF!,,#REF!)))</f>
        <v/>
      </c>
      <c r="AM2923" s="161">
        <f>+IF(ISERROR(PV(#REF!,#REF!,,#REF!)),0,(PV(#REF!,#REF!,,#REF!)))</f>
        <v/>
      </c>
    </row>
    <row r="2924">
      <c r="AL2924" s="161">
        <f>+IF(ISERROR(PV(#REF!,#REF!,,#REF!)),0,(PV(#REF!,#REF!,,#REF!)))</f>
        <v/>
      </c>
      <c r="AM2924" s="161">
        <f>+IF(ISERROR(PV(#REF!,#REF!,,#REF!)),0,(PV(#REF!,#REF!,,#REF!)))</f>
        <v/>
      </c>
    </row>
    <row r="2925">
      <c r="AL2925" s="161">
        <f>+IF(ISERROR(PV(#REF!,#REF!,,#REF!)),0,(PV(#REF!,#REF!,,#REF!)))</f>
        <v/>
      </c>
      <c r="AM2925" s="161">
        <f>+IF(ISERROR(PV(#REF!,#REF!,,#REF!)),0,(PV(#REF!,#REF!,,#REF!)))</f>
        <v/>
      </c>
    </row>
    <row r="2926">
      <c r="AL2926" s="161">
        <f>+IF(ISERROR(PV(#REF!,#REF!,,#REF!)),0,(PV(#REF!,#REF!,,#REF!)))</f>
        <v/>
      </c>
      <c r="AM2926" s="161">
        <f>+IF(ISERROR(PV(#REF!,#REF!,,#REF!)),0,(PV(#REF!,#REF!,,#REF!)))</f>
        <v/>
      </c>
    </row>
    <row r="2927">
      <c r="AL2927" s="161">
        <f>+IF(ISERROR(PV(#REF!,#REF!,,#REF!)),0,(PV(#REF!,#REF!,,#REF!)))</f>
        <v/>
      </c>
      <c r="AM2927" s="161">
        <f>+IF(ISERROR(PV(#REF!,#REF!,,#REF!)),0,(PV(#REF!,#REF!,,#REF!)))</f>
        <v/>
      </c>
    </row>
    <row r="2928">
      <c r="AL2928" s="161">
        <f>+IF(ISERROR(PV(#REF!,#REF!,,#REF!)),0,(PV(#REF!,#REF!,,#REF!)))</f>
        <v/>
      </c>
      <c r="AM2928" s="161">
        <f>+IF(ISERROR(PV(#REF!,#REF!,,#REF!)),0,(PV(#REF!,#REF!,,#REF!)))</f>
        <v/>
      </c>
    </row>
    <row r="2929">
      <c r="AL2929" s="161">
        <f>+IF(ISERROR(PV(#REF!,#REF!,,#REF!)),0,(PV(#REF!,#REF!,,#REF!)))</f>
        <v/>
      </c>
      <c r="AM2929" s="161">
        <f>+IF(ISERROR(PV(#REF!,#REF!,,#REF!)),0,(PV(#REF!,#REF!,,#REF!)))</f>
        <v/>
      </c>
    </row>
    <row r="2930">
      <c r="AL2930" s="161">
        <f>+IF(ISERROR(PV(#REF!,#REF!,,#REF!)),0,(PV(#REF!,#REF!,,#REF!)))</f>
        <v/>
      </c>
      <c r="AM2930" s="161">
        <f>+IF(ISERROR(PV(#REF!,#REF!,,#REF!)),0,(PV(#REF!,#REF!,,#REF!)))</f>
        <v/>
      </c>
    </row>
    <row r="2931">
      <c r="AL2931" s="161">
        <f>+IF(ISERROR(PV(#REF!,#REF!,,#REF!)),0,(PV(#REF!,#REF!,,#REF!)))</f>
        <v/>
      </c>
      <c r="AM2931" s="161">
        <f>+IF(ISERROR(PV(#REF!,#REF!,,#REF!)),0,(PV(#REF!,#REF!,,#REF!)))</f>
        <v/>
      </c>
    </row>
    <row r="2932">
      <c r="AL2932" s="161">
        <f>+IF(ISERROR(PV(#REF!,#REF!,,#REF!)),0,(PV(#REF!,#REF!,,#REF!)))</f>
        <v/>
      </c>
      <c r="AM2932" s="161">
        <f>+IF(ISERROR(PV(#REF!,#REF!,,#REF!)),0,(PV(#REF!,#REF!,,#REF!)))</f>
        <v/>
      </c>
    </row>
    <row r="2933">
      <c r="AL2933" s="161">
        <f>+IF(ISERROR(PV(#REF!,#REF!,,#REF!)),0,(PV(#REF!,#REF!,,#REF!)))</f>
        <v/>
      </c>
      <c r="AM2933" s="161">
        <f>+IF(ISERROR(PV(#REF!,#REF!,,#REF!)),0,(PV(#REF!,#REF!,,#REF!)))</f>
        <v/>
      </c>
    </row>
    <row r="2934">
      <c r="AL2934" s="161">
        <f>+IF(ISERROR(PV(#REF!,#REF!,,#REF!)),0,(PV(#REF!,#REF!,,#REF!)))</f>
        <v/>
      </c>
      <c r="AM2934" s="161">
        <f>+IF(ISERROR(PV(#REF!,#REF!,,#REF!)),0,(PV(#REF!,#REF!,,#REF!)))</f>
        <v/>
      </c>
    </row>
    <row r="2935">
      <c r="AL2935" s="161">
        <f>+IF(ISERROR(PV(#REF!,#REF!,,#REF!)),0,(PV(#REF!,#REF!,,#REF!)))</f>
        <v/>
      </c>
      <c r="AM2935" s="161">
        <f>+IF(ISERROR(PV(#REF!,#REF!,,#REF!)),0,(PV(#REF!,#REF!,,#REF!)))</f>
        <v/>
      </c>
    </row>
    <row r="2936">
      <c r="AL2936" s="161">
        <f>+IF(ISERROR(PV(#REF!,#REF!,,#REF!)),0,(PV(#REF!,#REF!,,#REF!)))</f>
        <v/>
      </c>
      <c r="AM2936" s="161">
        <f>+IF(ISERROR(PV(#REF!,#REF!,,#REF!)),0,(PV(#REF!,#REF!,,#REF!)))</f>
        <v/>
      </c>
    </row>
    <row r="2937">
      <c r="AL2937" s="161">
        <f>+IF(ISERROR(PV(#REF!,#REF!,,#REF!)),0,(PV(#REF!,#REF!,,#REF!)))</f>
        <v/>
      </c>
      <c r="AM2937" s="161">
        <f>+IF(ISERROR(PV(#REF!,#REF!,,#REF!)),0,(PV(#REF!,#REF!,,#REF!)))</f>
        <v/>
      </c>
    </row>
    <row r="2938">
      <c r="AL2938" s="161">
        <f>+IF(ISERROR(PV(#REF!,#REF!,,#REF!)),0,(PV(#REF!,#REF!,,#REF!)))</f>
        <v/>
      </c>
      <c r="AM2938" s="161">
        <f>+IF(ISERROR(PV(#REF!,#REF!,,#REF!)),0,(PV(#REF!,#REF!,,#REF!)))</f>
        <v/>
      </c>
    </row>
    <row r="2939">
      <c r="AL2939" s="161">
        <f>+IF(ISERROR(PV(#REF!,#REF!,,#REF!)),0,(PV(#REF!,#REF!,,#REF!)))</f>
        <v/>
      </c>
      <c r="AM2939" s="161">
        <f>+IF(ISERROR(PV(#REF!,#REF!,,#REF!)),0,(PV(#REF!,#REF!,,#REF!)))</f>
        <v/>
      </c>
    </row>
    <row r="2940">
      <c r="AL2940" s="161">
        <f>+IF(ISERROR(PV(#REF!,#REF!,,#REF!)),0,(PV(#REF!,#REF!,,#REF!)))</f>
        <v/>
      </c>
      <c r="AM2940" s="161">
        <f>+IF(ISERROR(PV(#REF!,#REF!,,#REF!)),0,(PV(#REF!,#REF!,,#REF!)))</f>
        <v/>
      </c>
    </row>
    <row r="2941">
      <c r="AL2941" s="161">
        <f>+IF(ISERROR(PV(#REF!,#REF!,,#REF!)),0,(PV(#REF!,#REF!,,#REF!)))</f>
        <v/>
      </c>
      <c r="AM2941" s="161">
        <f>+IF(ISERROR(PV(#REF!,#REF!,,#REF!)),0,(PV(#REF!,#REF!,,#REF!)))</f>
        <v/>
      </c>
    </row>
    <row r="2942">
      <c r="AL2942" s="161">
        <f>+IF(ISERROR(PV(#REF!,#REF!,,#REF!)),0,(PV(#REF!,#REF!,,#REF!)))</f>
        <v/>
      </c>
      <c r="AM2942" s="161">
        <f>+IF(ISERROR(PV(#REF!,#REF!,,#REF!)),0,(PV(#REF!,#REF!,,#REF!)))</f>
        <v/>
      </c>
    </row>
    <row r="2943">
      <c r="AL2943" s="161">
        <f>+IF(ISERROR(PV(#REF!,#REF!,,#REF!)),0,(PV(#REF!,#REF!,,#REF!)))</f>
        <v/>
      </c>
      <c r="AM2943" s="161">
        <f>+IF(ISERROR(PV(#REF!,#REF!,,#REF!)),0,(PV(#REF!,#REF!,,#REF!)))</f>
        <v/>
      </c>
    </row>
    <row r="2944">
      <c r="AL2944" s="161">
        <f>+IF(ISERROR(PV(#REF!,#REF!,,#REF!)),0,(PV(#REF!,#REF!,,#REF!)))</f>
        <v/>
      </c>
      <c r="AM2944" s="161">
        <f>+IF(ISERROR(PV(#REF!,#REF!,,#REF!)),0,(PV(#REF!,#REF!,,#REF!)))</f>
        <v/>
      </c>
    </row>
    <row r="2945">
      <c r="AL2945" s="161">
        <f>+IF(ISERROR(PV(#REF!,#REF!,,#REF!)),0,(PV(#REF!,#REF!,,#REF!)))</f>
        <v/>
      </c>
      <c r="AM2945" s="161">
        <f>+IF(ISERROR(PV(#REF!,#REF!,,#REF!)),0,(PV(#REF!,#REF!,,#REF!)))</f>
        <v/>
      </c>
    </row>
    <row r="2946">
      <c r="AL2946" s="161">
        <f>+IF(ISERROR(PV(#REF!,#REF!,,#REF!)),0,(PV(#REF!,#REF!,,#REF!)))</f>
        <v/>
      </c>
      <c r="AM2946" s="161">
        <f>+IF(ISERROR(PV(#REF!,#REF!,,#REF!)),0,(PV(#REF!,#REF!,,#REF!)))</f>
        <v/>
      </c>
    </row>
    <row r="2947">
      <c r="AL2947" s="161">
        <f>+IF(ISERROR(PV(#REF!,#REF!,,#REF!)),0,(PV(#REF!,#REF!,,#REF!)))</f>
        <v/>
      </c>
      <c r="AM2947" s="161">
        <f>+IF(ISERROR(PV(#REF!,#REF!,,#REF!)),0,(PV(#REF!,#REF!,,#REF!)))</f>
        <v/>
      </c>
    </row>
    <row r="2948">
      <c r="AL2948" s="161">
        <f>+IF(ISERROR(PV(#REF!,#REF!,,#REF!)),0,(PV(#REF!,#REF!,,#REF!)))</f>
        <v/>
      </c>
      <c r="AM2948" s="161">
        <f>+IF(ISERROR(PV(#REF!,#REF!,,#REF!)),0,(PV(#REF!,#REF!,,#REF!)))</f>
        <v/>
      </c>
    </row>
    <row r="2949">
      <c r="AL2949" s="161">
        <f>+IF(ISERROR(PV(#REF!,#REF!,,#REF!)),0,(PV(#REF!,#REF!,,#REF!)))</f>
        <v/>
      </c>
      <c r="AM2949" s="161">
        <f>+IF(ISERROR(PV(#REF!,#REF!,,#REF!)),0,(PV(#REF!,#REF!,,#REF!)))</f>
        <v/>
      </c>
    </row>
    <row r="2950">
      <c r="AL2950" s="161">
        <f>+IF(ISERROR(PV(#REF!,#REF!,,#REF!)),0,(PV(#REF!,#REF!,,#REF!)))</f>
        <v/>
      </c>
      <c r="AM2950" s="161">
        <f>+IF(ISERROR(PV(#REF!,#REF!,,#REF!)),0,(PV(#REF!,#REF!,,#REF!)))</f>
        <v/>
      </c>
    </row>
    <row r="2951">
      <c r="AL2951" s="161">
        <f>+IF(ISERROR(PV(#REF!,#REF!,,#REF!)),0,(PV(#REF!,#REF!,,#REF!)))</f>
        <v/>
      </c>
      <c r="AM2951" s="161">
        <f>+IF(ISERROR(PV(#REF!,#REF!,,#REF!)),0,(PV(#REF!,#REF!,,#REF!)))</f>
        <v/>
      </c>
    </row>
    <row r="2952">
      <c r="AL2952" s="161">
        <f>+IF(ISERROR(PV(#REF!,#REF!,,#REF!)),0,(PV(#REF!,#REF!,,#REF!)))</f>
        <v/>
      </c>
      <c r="AM2952" s="161">
        <f>+IF(ISERROR(PV(#REF!,#REF!,,#REF!)),0,(PV(#REF!,#REF!,,#REF!)))</f>
        <v/>
      </c>
    </row>
    <row r="2953">
      <c r="AL2953" s="161">
        <f>+IF(ISERROR(PV(#REF!,#REF!,,#REF!)),0,(PV(#REF!,#REF!,,#REF!)))</f>
        <v/>
      </c>
      <c r="AM2953" s="161">
        <f>+IF(ISERROR(PV(#REF!,#REF!,,#REF!)),0,(PV(#REF!,#REF!,,#REF!)))</f>
        <v/>
      </c>
    </row>
    <row r="2954">
      <c r="AL2954" s="161">
        <f>+IF(ISERROR(PV(#REF!,#REF!,,#REF!)),0,(PV(#REF!,#REF!,,#REF!)))</f>
        <v/>
      </c>
      <c r="AM2954" s="161">
        <f>+IF(ISERROR(PV(#REF!,#REF!,,#REF!)),0,(PV(#REF!,#REF!,,#REF!)))</f>
        <v/>
      </c>
    </row>
    <row r="2955">
      <c r="AL2955" s="161">
        <f>+IF(ISERROR(PV(#REF!,#REF!,,#REF!)),0,(PV(#REF!,#REF!,,#REF!)))</f>
        <v/>
      </c>
      <c r="AM2955" s="161">
        <f>+IF(ISERROR(PV(#REF!,#REF!,,#REF!)),0,(PV(#REF!,#REF!,,#REF!)))</f>
        <v/>
      </c>
    </row>
    <row r="2956">
      <c r="AL2956" s="161">
        <f>+IF(ISERROR(PV(#REF!,#REF!,,#REF!)),0,(PV(#REF!,#REF!,,#REF!)))</f>
        <v/>
      </c>
      <c r="AM2956" s="161">
        <f>+IF(ISERROR(PV(#REF!,#REF!,,#REF!)),0,(PV(#REF!,#REF!,,#REF!)))</f>
        <v/>
      </c>
    </row>
    <row r="2957">
      <c r="AL2957" s="161">
        <f>+IF(ISERROR(PV(#REF!,#REF!,,#REF!)),0,(PV(#REF!,#REF!,,#REF!)))</f>
        <v/>
      </c>
      <c r="AM2957" s="161">
        <f>+IF(ISERROR(PV(#REF!,#REF!,,#REF!)),0,(PV(#REF!,#REF!,,#REF!)))</f>
        <v/>
      </c>
    </row>
    <row r="2958">
      <c r="AL2958" s="161">
        <f>+IF(ISERROR(PV(#REF!,#REF!,,#REF!)),0,(PV(#REF!,#REF!,,#REF!)))</f>
        <v/>
      </c>
      <c r="AM2958" s="161">
        <f>+IF(ISERROR(PV(#REF!,#REF!,,#REF!)),0,(PV(#REF!,#REF!,,#REF!)))</f>
        <v/>
      </c>
    </row>
    <row r="2959">
      <c r="AL2959" s="161">
        <f>+IF(ISERROR(PV(#REF!,#REF!,,#REF!)),0,(PV(#REF!,#REF!,,#REF!)))</f>
        <v/>
      </c>
      <c r="AM2959" s="161">
        <f>+IF(ISERROR(PV(#REF!,#REF!,,#REF!)),0,(PV(#REF!,#REF!,,#REF!)))</f>
        <v/>
      </c>
    </row>
    <row r="2960">
      <c r="AL2960" s="161">
        <f>+IF(ISERROR(PV(#REF!,#REF!,,#REF!)),0,(PV(#REF!,#REF!,,#REF!)))</f>
        <v/>
      </c>
      <c r="AM2960" s="161">
        <f>+IF(ISERROR(PV(#REF!,#REF!,,#REF!)),0,(PV(#REF!,#REF!,,#REF!)))</f>
        <v/>
      </c>
    </row>
    <row r="2961">
      <c r="AL2961" s="161">
        <f>+IF(ISERROR(PV(#REF!,#REF!,,#REF!)),0,(PV(#REF!,#REF!,,#REF!)))</f>
        <v/>
      </c>
      <c r="AM2961" s="161">
        <f>+IF(ISERROR(PV(#REF!,#REF!,,#REF!)),0,(PV(#REF!,#REF!,,#REF!)))</f>
        <v/>
      </c>
    </row>
    <row r="2962">
      <c r="AL2962" s="161">
        <f>+IF(ISERROR(PV(#REF!,#REF!,,#REF!)),0,(PV(#REF!,#REF!,,#REF!)))</f>
        <v/>
      </c>
      <c r="AM2962" s="161">
        <f>+IF(ISERROR(PV(#REF!,#REF!,,#REF!)),0,(PV(#REF!,#REF!,,#REF!)))</f>
        <v/>
      </c>
    </row>
    <row r="2963">
      <c r="AL2963" s="161">
        <f>+IF(ISERROR(PV(#REF!,#REF!,,#REF!)),0,(PV(#REF!,#REF!,,#REF!)))</f>
        <v/>
      </c>
      <c r="AM2963" s="161">
        <f>+IF(ISERROR(PV(#REF!,#REF!,,#REF!)),0,(PV(#REF!,#REF!,,#REF!)))</f>
        <v/>
      </c>
    </row>
    <row r="2964">
      <c r="AL2964" s="161">
        <f>+IF(ISERROR(PV(#REF!,#REF!,,#REF!)),0,(PV(#REF!,#REF!,,#REF!)))</f>
        <v/>
      </c>
      <c r="AM2964" s="161">
        <f>+IF(ISERROR(PV(#REF!,#REF!,,#REF!)),0,(PV(#REF!,#REF!,,#REF!)))</f>
        <v/>
      </c>
    </row>
    <row r="2965">
      <c r="AL2965" s="161">
        <f>+IF(ISERROR(PV(#REF!,#REF!,,#REF!)),0,(PV(#REF!,#REF!,,#REF!)))</f>
        <v/>
      </c>
      <c r="AM2965" s="161">
        <f>+IF(ISERROR(PV(#REF!,#REF!,,#REF!)),0,(PV(#REF!,#REF!,,#REF!)))</f>
        <v/>
      </c>
    </row>
    <row r="2966">
      <c r="AL2966" s="161">
        <f>+IF(ISERROR(PV(#REF!,#REF!,,#REF!)),0,(PV(#REF!,#REF!,,#REF!)))</f>
        <v/>
      </c>
      <c r="AM2966" s="161">
        <f>+IF(ISERROR(PV(#REF!,#REF!,,#REF!)),0,(PV(#REF!,#REF!,,#REF!)))</f>
        <v/>
      </c>
    </row>
    <row r="2967">
      <c r="AL2967" s="161">
        <f>+IF(ISERROR(PV(#REF!,#REF!,,#REF!)),0,(PV(#REF!,#REF!,,#REF!)))</f>
        <v/>
      </c>
      <c r="AM2967" s="161">
        <f>+IF(ISERROR(PV(#REF!,#REF!,,#REF!)),0,(PV(#REF!,#REF!,,#REF!)))</f>
        <v/>
      </c>
    </row>
    <row r="2968">
      <c r="AL2968" s="161">
        <f>+IF(ISERROR(PV(#REF!,#REF!,,#REF!)),0,(PV(#REF!,#REF!,,#REF!)))</f>
        <v/>
      </c>
      <c r="AM2968" s="161">
        <f>+IF(ISERROR(PV(#REF!,#REF!,,#REF!)),0,(PV(#REF!,#REF!,,#REF!)))</f>
        <v/>
      </c>
    </row>
    <row r="2969">
      <c r="AL2969" s="161">
        <f>+IF(ISERROR(PV(#REF!,#REF!,,#REF!)),0,(PV(#REF!,#REF!,,#REF!)))</f>
        <v/>
      </c>
      <c r="AM2969" s="161">
        <f>+IF(ISERROR(PV(#REF!,#REF!,,#REF!)),0,(PV(#REF!,#REF!,,#REF!)))</f>
        <v/>
      </c>
    </row>
    <row r="2970">
      <c r="AL2970" s="161">
        <f>+IF(ISERROR(PV(#REF!,#REF!,,#REF!)),0,(PV(#REF!,#REF!,,#REF!)))</f>
        <v/>
      </c>
      <c r="AM2970" s="161">
        <f>+IF(ISERROR(PV(#REF!,#REF!,,#REF!)),0,(PV(#REF!,#REF!,,#REF!)))</f>
        <v/>
      </c>
    </row>
    <row r="2971">
      <c r="AL2971" s="161">
        <f>+IF(ISERROR(PV(#REF!,#REF!,,#REF!)),0,(PV(#REF!,#REF!,,#REF!)))</f>
        <v/>
      </c>
      <c r="AM2971" s="161">
        <f>+IF(ISERROR(PV(#REF!,#REF!,,#REF!)),0,(PV(#REF!,#REF!,,#REF!)))</f>
        <v/>
      </c>
    </row>
    <row r="2972">
      <c r="AL2972" s="161">
        <f>+IF(ISERROR(PV(#REF!,#REF!,,#REF!)),0,(PV(#REF!,#REF!,,#REF!)))</f>
        <v/>
      </c>
      <c r="AM2972" s="161">
        <f>+IF(ISERROR(PV(#REF!,#REF!,,#REF!)),0,(PV(#REF!,#REF!,,#REF!)))</f>
        <v/>
      </c>
    </row>
    <row r="2973">
      <c r="AL2973" s="161">
        <f>+IF(ISERROR(PV(#REF!,#REF!,,#REF!)),0,(PV(#REF!,#REF!,,#REF!)))</f>
        <v/>
      </c>
      <c r="AM2973" s="161">
        <f>+IF(ISERROR(PV(#REF!,#REF!,,#REF!)),0,(PV(#REF!,#REF!,,#REF!)))</f>
        <v/>
      </c>
    </row>
    <row r="2974">
      <c r="AL2974" s="161">
        <f>+IF(ISERROR(PV(#REF!,#REF!,,#REF!)),0,(PV(#REF!,#REF!,,#REF!)))</f>
        <v/>
      </c>
      <c r="AM2974" s="161">
        <f>+IF(ISERROR(PV(#REF!,#REF!,,#REF!)),0,(PV(#REF!,#REF!,,#REF!)))</f>
        <v/>
      </c>
    </row>
    <row r="2975">
      <c r="AL2975" s="161">
        <f>+IF(ISERROR(PV(#REF!,#REF!,,#REF!)),0,(PV(#REF!,#REF!,,#REF!)))</f>
        <v/>
      </c>
      <c r="AM2975" s="161">
        <f>+IF(ISERROR(PV(#REF!,#REF!,,#REF!)),0,(PV(#REF!,#REF!,,#REF!)))</f>
        <v/>
      </c>
    </row>
    <row r="2976">
      <c r="AL2976" s="161">
        <f>+IF(ISERROR(PV(#REF!,#REF!,,#REF!)),0,(PV(#REF!,#REF!,,#REF!)))</f>
        <v/>
      </c>
      <c r="AM2976" s="161">
        <f>+IF(ISERROR(PV(#REF!,#REF!,,#REF!)),0,(PV(#REF!,#REF!,,#REF!)))</f>
        <v/>
      </c>
    </row>
    <row r="2977">
      <c r="AL2977" s="161">
        <f>+IF(ISERROR(PV(#REF!,#REF!,,#REF!)),0,(PV(#REF!,#REF!,,#REF!)))</f>
        <v/>
      </c>
      <c r="AM2977" s="161">
        <f>+IF(ISERROR(PV(#REF!,#REF!,,#REF!)),0,(PV(#REF!,#REF!,,#REF!)))</f>
        <v/>
      </c>
    </row>
    <row r="2978">
      <c r="AL2978" s="161">
        <f>+IF(ISERROR(PV(#REF!,#REF!,,#REF!)),0,(PV(#REF!,#REF!,,#REF!)))</f>
        <v/>
      </c>
      <c r="AM2978" s="161">
        <f>+IF(ISERROR(PV(#REF!,#REF!,,#REF!)),0,(PV(#REF!,#REF!,,#REF!)))</f>
        <v/>
      </c>
    </row>
    <row r="2979">
      <c r="AL2979" s="161">
        <f>+IF(ISERROR(PV(#REF!,#REF!,,#REF!)),0,(PV(#REF!,#REF!,,#REF!)))</f>
        <v/>
      </c>
      <c r="AM2979" s="161">
        <f>+IF(ISERROR(PV(#REF!,#REF!,,#REF!)),0,(PV(#REF!,#REF!,,#REF!)))</f>
        <v/>
      </c>
    </row>
    <row r="2980">
      <c r="AL2980" s="161">
        <f>+IF(ISERROR(PV(#REF!,#REF!,,#REF!)),0,(PV(#REF!,#REF!,,#REF!)))</f>
        <v/>
      </c>
      <c r="AM2980" s="161">
        <f>+IF(ISERROR(PV(#REF!,#REF!,,#REF!)),0,(PV(#REF!,#REF!,,#REF!)))</f>
        <v/>
      </c>
    </row>
    <row r="2981">
      <c r="AL2981" s="161">
        <f>+IF(ISERROR(PV(#REF!,#REF!,,#REF!)),0,(PV(#REF!,#REF!,,#REF!)))</f>
        <v/>
      </c>
      <c r="AM2981" s="161">
        <f>+IF(ISERROR(PV(#REF!,#REF!,,#REF!)),0,(PV(#REF!,#REF!,,#REF!)))</f>
        <v/>
      </c>
    </row>
    <row r="2982">
      <c r="AL2982" s="161">
        <f>+IF(ISERROR(PV(#REF!,#REF!,,#REF!)),0,(PV(#REF!,#REF!,,#REF!)))</f>
        <v/>
      </c>
      <c r="AM2982" s="161">
        <f>+IF(ISERROR(PV(#REF!,#REF!,,#REF!)),0,(PV(#REF!,#REF!,,#REF!)))</f>
        <v/>
      </c>
    </row>
    <row r="2983">
      <c r="AL2983" s="161">
        <f>+IF(ISERROR(PV(#REF!,#REF!,,#REF!)),0,(PV(#REF!,#REF!,,#REF!)))</f>
        <v/>
      </c>
      <c r="AM2983" s="161">
        <f>+IF(ISERROR(PV(#REF!,#REF!,,#REF!)),0,(PV(#REF!,#REF!,,#REF!)))</f>
        <v/>
      </c>
    </row>
    <row r="2984">
      <c r="AL2984" s="161">
        <f>+IF(ISERROR(PV(#REF!,#REF!,,#REF!)),0,(PV(#REF!,#REF!,,#REF!)))</f>
        <v/>
      </c>
      <c r="AM2984" s="161">
        <f>+IF(ISERROR(PV(#REF!,#REF!,,#REF!)),0,(PV(#REF!,#REF!,,#REF!)))</f>
        <v/>
      </c>
    </row>
    <row r="2985">
      <c r="AL2985" s="161">
        <f>+IF(ISERROR(PV(#REF!,#REF!,,#REF!)),0,(PV(#REF!,#REF!,,#REF!)))</f>
        <v/>
      </c>
      <c r="AM2985" s="161">
        <f>+IF(ISERROR(PV(#REF!,#REF!,,#REF!)),0,(PV(#REF!,#REF!,,#REF!)))</f>
        <v/>
      </c>
    </row>
    <row r="2986">
      <c r="AL2986" s="161">
        <f>+IF(ISERROR(PV(#REF!,#REF!,,#REF!)),0,(PV(#REF!,#REF!,,#REF!)))</f>
        <v/>
      </c>
      <c r="AM2986" s="161">
        <f>+IF(ISERROR(PV(#REF!,#REF!,,#REF!)),0,(PV(#REF!,#REF!,,#REF!)))</f>
        <v/>
      </c>
    </row>
    <row r="2987">
      <c r="AL2987" s="161">
        <f>+IF(ISERROR(PV(#REF!,#REF!,,#REF!)),0,(PV(#REF!,#REF!,,#REF!)))</f>
        <v/>
      </c>
      <c r="AM2987" s="161">
        <f>+IF(ISERROR(PV(#REF!,#REF!,,#REF!)),0,(PV(#REF!,#REF!,,#REF!)))</f>
        <v/>
      </c>
    </row>
    <row r="2988">
      <c r="AL2988" s="161">
        <f>+IF(ISERROR(PV(#REF!,#REF!,,#REF!)),0,(PV(#REF!,#REF!,,#REF!)))</f>
        <v/>
      </c>
      <c r="AM2988" s="161">
        <f>+IF(ISERROR(PV(#REF!,#REF!,,#REF!)),0,(PV(#REF!,#REF!,,#REF!)))</f>
        <v/>
      </c>
    </row>
    <row r="2989">
      <c r="AL2989" s="161">
        <f>+IF(ISERROR(PV(#REF!,#REF!,,#REF!)),0,(PV(#REF!,#REF!,,#REF!)))</f>
        <v/>
      </c>
      <c r="AM2989" s="161">
        <f>+IF(ISERROR(PV(#REF!,#REF!,,#REF!)),0,(PV(#REF!,#REF!,,#REF!)))</f>
        <v/>
      </c>
    </row>
    <row r="2990">
      <c r="AL2990" s="161">
        <f>+IF(ISERROR(PV(#REF!,#REF!,,#REF!)),0,(PV(#REF!,#REF!,,#REF!)))</f>
        <v/>
      </c>
      <c r="AM2990" s="161">
        <f>+IF(ISERROR(PV(#REF!,#REF!,,#REF!)),0,(PV(#REF!,#REF!,,#REF!)))</f>
        <v/>
      </c>
    </row>
    <row r="2991">
      <c r="AL2991" s="161">
        <f>+IF(ISERROR(PV(#REF!,#REF!,,#REF!)),0,(PV(#REF!,#REF!,,#REF!)))</f>
        <v/>
      </c>
      <c r="AM2991" s="161">
        <f>+IF(ISERROR(PV(#REF!,#REF!,,#REF!)),0,(PV(#REF!,#REF!,,#REF!)))</f>
        <v/>
      </c>
    </row>
    <row r="2992">
      <c r="AL2992" s="161">
        <f>+IF(ISERROR(PV(#REF!,#REF!,,#REF!)),0,(PV(#REF!,#REF!,,#REF!)))</f>
        <v/>
      </c>
      <c r="AM2992" s="161">
        <f>+IF(ISERROR(PV(#REF!,#REF!,,#REF!)),0,(PV(#REF!,#REF!,,#REF!)))</f>
        <v/>
      </c>
    </row>
    <row r="2993">
      <c r="AL2993" s="161">
        <f>+IF(ISERROR(PV(#REF!,#REF!,,#REF!)),0,(PV(#REF!,#REF!,,#REF!)))</f>
        <v/>
      </c>
      <c r="AM2993" s="161">
        <f>+IF(ISERROR(PV(#REF!,#REF!,,#REF!)),0,(PV(#REF!,#REF!,,#REF!)))</f>
        <v/>
      </c>
    </row>
    <row r="2994">
      <c r="AL2994" s="161">
        <f>+IF(ISERROR(PV(#REF!,#REF!,,#REF!)),0,(PV(#REF!,#REF!,,#REF!)))</f>
        <v/>
      </c>
      <c r="AM2994" s="161">
        <f>+IF(ISERROR(PV(#REF!,#REF!,,#REF!)),0,(PV(#REF!,#REF!,,#REF!)))</f>
        <v/>
      </c>
    </row>
    <row r="2995">
      <c r="AL2995" s="161">
        <f>+IF(ISERROR(PV(#REF!,#REF!,,#REF!)),0,(PV(#REF!,#REF!,,#REF!)))</f>
        <v/>
      </c>
      <c r="AM2995" s="161">
        <f>+IF(ISERROR(PV(#REF!,#REF!,,#REF!)),0,(PV(#REF!,#REF!,,#REF!)))</f>
        <v/>
      </c>
    </row>
    <row r="2996">
      <c r="AL2996" s="161">
        <f>+IF(ISERROR(PV(#REF!,#REF!,,#REF!)),0,(PV(#REF!,#REF!,,#REF!)))</f>
        <v/>
      </c>
      <c r="AM2996" s="161">
        <f>+IF(ISERROR(PV(#REF!,#REF!,,#REF!)),0,(PV(#REF!,#REF!,,#REF!)))</f>
        <v/>
      </c>
    </row>
    <row r="2997">
      <c r="AL2997" s="161">
        <f>+IF(ISERROR(PV(#REF!,#REF!,,#REF!)),0,(PV(#REF!,#REF!,,#REF!)))</f>
        <v/>
      </c>
      <c r="AM2997" s="161">
        <f>+IF(ISERROR(PV(#REF!,#REF!,,#REF!)),0,(PV(#REF!,#REF!,,#REF!)))</f>
        <v/>
      </c>
    </row>
    <row r="2998">
      <c r="AL2998" s="161">
        <f>+IF(ISERROR(PV(#REF!,#REF!,,#REF!)),0,(PV(#REF!,#REF!,,#REF!)))</f>
        <v/>
      </c>
      <c r="AM2998" s="161">
        <f>+IF(ISERROR(PV(#REF!,#REF!,,#REF!)),0,(PV(#REF!,#REF!,,#REF!)))</f>
        <v/>
      </c>
    </row>
    <row r="2999">
      <c r="AL2999" s="161">
        <f>+IF(ISERROR(PV(#REF!,#REF!,,#REF!)),0,(PV(#REF!,#REF!,,#REF!)))</f>
        <v/>
      </c>
      <c r="AM2999" s="161">
        <f>+IF(ISERROR(PV(#REF!,#REF!,,#REF!)),0,(PV(#REF!,#REF!,,#REF!)))</f>
        <v/>
      </c>
    </row>
    <row r="3000">
      <c r="AL3000" s="161">
        <f>+IF(ISERROR(PV(#REF!,#REF!,,#REF!)),0,(PV(#REF!,#REF!,,#REF!)))</f>
        <v/>
      </c>
      <c r="AM3000" s="161">
        <f>+IF(ISERROR(PV(#REF!,#REF!,,#REF!)),0,(PV(#REF!,#REF!,,#REF!)))</f>
        <v/>
      </c>
    </row>
    <row r="3001">
      <c r="AL3001" s="161">
        <f>+IF(ISERROR(PV(#REF!,#REF!,,#REF!)),0,(PV(#REF!,#REF!,,#REF!)))</f>
        <v/>
      </c>
      <c r="AM3001" s="161">
        <f>+IF(ISERROR(PV(#REF!,#REF!,,#REF!)),0,(PV(#REF!,#REF!,,#REF!)))</f>
        <v/>
      </c>
    </row>
    <row r="3002">
      <c r="AL3002" s="161">
        <f>+IF(ISERROR(PV(#REF!,#REF!,,#REF!)),0,(PV(#REF!,#REF!,,#REF!)))</f>
        <v/>
      </c>
      <c r="AM3002" s="161">
        <f>+IF(ISERROR(PV(#REF!,#REF!,,#REF!)),0,(PV(#REF!,#REF!,,#REF!)))</f>
        <v/>
      </c>
    </row>
    <row r="3003">
      <c r="AL3003" s="161">
        <f>+IF(ISERROR(PV(#REF!,#REF!,,#REF!)),0,(PV(#REF!,#REF!,,#REF!)))</f>
        <v/>
      </c>
      <c r="AM3003" s="161">
        <f>+IF(ISERROR(PV(#REF!,#REF!,,#REF!)),0,(PV(#REF!,#REF!,,#REF!)))</f>
        <v/>
      </c>
    </row>
    <row r="3004">
      <c r="AL3004" s="161">
        <f>+IF(ISERROR(PV(#REF!,#REF!,,#REF!)),0,(PV(#REF!,#REF!,,#REF!)))</f>
        <v/>
      </c>
      <c r="AM3004" s="161">
        <f>+IF(ISERROR(PV(#REF!,#REF!,,#REF!)),0,(PV(#REF!,#REF!,,#REF!)))</f>
        <v/>
      </c>
    </row>
    <row r="3005">
      <c r="AL3005" s="161">
        <f>+IF(ISERROR(PV(#REF!,#REF!,,#REF!)),0,(PV(#REF!,#REF!,,#REF!)))</f>
        <v/>
      </c>
      <c r="AM3005" s="161">
        <f>+IF(ISERROR(PV(#REF!,#REF!,,#REF!)),0,(PV(#REF!,#REF!,,#REF!)))</f>
        <v/>
      </c>
    </row>
    <row r="3006">
      <c r="AL3006" s="161">
        <f>+IF(ISERROR(PV(#REF!,#REF!,,#REF!)),0,(PV(#REF!,#REF!,,#REF!)))</f>
        <v/>
      </c>
      <c r="AM3006" s="161">
        <f>+IF(ISERROR(PV(#REF!,#REF!,,#REF!)),0,(PV(#REF!,#REF!,,#REF!)))</f>
        <v/>
      </c>
    </row>
    <row r="3007">
      <c r="AL3007" s="161">
        <f>+IF(ISERROR(PV(#REF!,#REF!,,#REF!)),0,(PV(#REF!,#REF!,,#REF!)))</f>
        <v/>
      </c>
      <c r="AM3007" s="161">
        <f>+IF(ISERROR(PV(#REF!,#REF!,,#REF!)),0,(PV(#REF!,#REF!,,#REF!)))</f>
        <v/>
      </c>
    </row>
    <row r="3008">
      <c r="AL3008" s="161">
        <f>+IF(ISERROR(PV(#REF!,#REF!,,#REF!)),0,(PV(#REF!,#REF!,,#REF!)))</f>
        <v/>
      </c>
      <c r="AM3008" s="161">
        <f>+IF(ISERROR(PV(#REF!,#REF!,,#REF!)),0,(PV(#REF!,#REF!,,#REF!)))</f>
        <v/>
      </c>
    </row>
    <row r="3009">
      <c r="AL3009" s="161">
        <f>+IF(ISERROR(PV(#REF!,#REF!,,#REF!)),0,(PV(#REF!,#REF!,,#REF!)))</f>
        <v/>
      </c>
      <c r="AM3009" s="161">
        <f>+IF(ISERROR(PV(#REF!,#REF!,,#REF!)),0,(PV(#REF!,#REF!,,#REF!)))</f>
        <v/>
      </c>
    </row>
    <row r="3010">
      <c r="AL3010" s="161">
        <f>+IF(ISERROR(PV(#REF!,#REF!,,#REF!)),0,(PV(#REF!,#REF!,,#REF!)))</f>
        <v/>
      </c>
      <c r="AM3010" s="161">
        <f>+IF(ISERROR(PV(#REF!,#REF!,,#REF!)),0,(PV(#REF!,#REF!,,#REF!)))</f>
        <v/>
      </c>
    </row>
    <row r="3011">
      <c r="AL3011" s="161">
        <f>+IF(ISERROR(PV(#REF!,#REF!,,#REF!)),0,(PV(#REF!,#REF!,,#REF!)))</f>
        <v/>
      </c>
      <c r="AM3011" s="161">
        <f>+IF(ISERROR(PV(#REF!,#REF!,,#REF!)),0,(PV(#REF!,#REF!,,#REF!)))</f>
        <v/>
      </c>
    </row>
    <row r="3012">
      <c r="AL3012" s="161">
        <f>+IF(ISERROR(PV(#REF!,#REF!,,#REF!)),0,(PV(#REF!,#REF!,,#REF!)))</f>
        <v/>
      </c>
      <c r="AM3012" s="161">
        <f>+IF(ISERROR(PV(#REF!,#REF!,,#REF!)),0,(PV(#REF!,#REF!,,#REF!)))</f>
        <v/>
      </c>
    </row>
    <row r="3013">
      <c r="AL3013" s="161">
        <f>+IF(ISERROR(PV(#REF!,#REF!,,#REF!)),0,(PV(#REF!,#REF!,,#REF!)))</f>
        <v/>
      </c>
      <c r="AM3013" s="161">
        <f>+IF(ISERROR(PV(#REF!,#REF!,,#REF!)),0,(PV(#REF!,#REF!,,#REF!)))</f>
        <v/>
      </c>
    </row>
    <row r="3014">
      <c r="AL3014" s="161">
        <f>+IF(ISERROR(PV(#REF!,#REF!,,#REF!)),0,(PV(#REF!,#REF!,,#REF!)))</f>
        <v/>
      </c>
      <c r="AM3014" s="161">
        <f>+IF(ISERROR(PV(#REF!,#REF!,,#REF!)),0,(PV(#REF!,#REF!,,#REF!)))</f>
        <v/>
      </c>
    </row>
    <row r="3015">
      <c r="AL3015" s="161">
        <f>+IF(ISERROR(PV(#REF!,#REF!,,#REF!)),0,(PV(#REF!,#REF!,,#REF!)))</f>
        <v/>
      </c>
      <c r="AM3015" s="161">
        <f>+IF(ISERROR(PV(#REF!,#REF!,,#REF!)),0,(PV(#REF!,#REF!,,#REF!)))</f>
        <v/>
      </c>
    </row>
    <row r="3016">
      <c r="AL3016" s="161">
        <f>+IF(ISERROR(PV(#REF!,#REF!,,#REF!)),0,(PV(#REF!,#REF!,,#REF!)))</f>
        <v/>
      </c>
      <c r="AM3016" s="161">
        <f>+IF(ISERROR(PV(#REF!,#REF!,,#REF!)),0,(PV(#REF!,#REF!,,#REF!)))</f>
        <v/>
      </c>
    </row>
    <row r="3017">
      <c r="AL3017" s="161">
        <f>+IF(ISERROR(PV(#REF!,#REF!,,#REF!)),0,(PV(#REF!,#REF!,,#REF!)))</f>
        <v/>
      </c>
      <c r="AM3017" s="161">
        <f>+IF(ISERROR(PV(#REF!,#REF!,,#REF!)),0,(PV(#REF!,#REF!,,#REF!)))</f>
        <v/>
      </c>
    </row>
    <row r="3018">
      <c r="AL3018" s="161">
        <f>+IF(ISERROR(PV(#REF!,#REF!,,#REF!)),0,(PV(#REF!,#REF!,,#REF!)))</f>
        <v/>
      </c>
      <c r="AM3018" s="161">
        <f>+IF(ISERROR(PV(#REF!,#REF!,,#REF!)),0,(PV(#REF!,#REF!,,#REF!)))</f>
        <v/>
      </c>
    </row>
    <row r="3019">
      <c r="AL3019" s="161">
        <f>+IF(ISERROR(PV(#REF!,#REF!,,#REF!)),0,(PV(#REF!,#REF!,,#REF!)))</f>
        <v/>
      </c>
      <c r="AM3019" s="161">
        <f>+IF(ISERROR(PV(#REF!,#REF!,,#REF!)),0,(PV(#REF!,#REF!,,#REF!)))</f>
        <v/>
      </c>
    </row>
    <row r="3020">
      <c r="AL3020" s="161">
        <f>+IF(ISERROR(PV(#REF!,#REF!,,#REF!)),0,(PV(#REF!,#REF!,,#REF!)))</f>
        <v/>
      </c>
      <c r="AM3020" s="161">
        <f>+IF(ISERROR(PV(#REF!,#REF!,,#REF!)),0,(PV(#REF!,#REF!,,#REF!)))</f>
        <v/>
      </c>
    </row>
    <row r="3021">
      <c r="AL3021" s="161">
        <f>+IF(ISERROR(PV(#REF!,#REF!,,#REF!)),0,(PV(#REF!,#REF!,,#REF!)))</f>
        <v/>
      </c>
      <c r="AM3021" s="161">
        <f>+IF(ISERROR(PV(#REF!,#REF!,,#REF!)),0,(PV(#REF!,#REF!,,#REF!)))</f>
        <v/>
      </c>
    </row>
    <row r="3022">
      <c r="AL3022" s="161">
        <f>+IF(ISERROR(PV(#REF!,#REF!,,#REF!)),0,(PV(#REF!,#REF!,,#REF!)))</f>
        <v/>
      </c>
      <c r="AM3022" s="161">
        <f>+IF(ISERROR(PV(#REF!,#REF!,,#REF!)),0,(PV(#REF!,#REF!,,#REF!)))</f>
        <v/>
      </c>
    </row>
    <row r="3023">
      <c r="AL3023" s="161">
        <f>+IF(ISERROR(PV(#REF!,#REF!,,#REF!)),0,(PV(#REF!,#REF!,,#REF!)))</f>
        <v/>
      </c>
      <c r="AM3023" s="161">
        <f>+IF(ISERROR(PV(#REF!,#REF!,,#REF!)),0,(PV(#REF!,#REF!,,#REF!)))</f>
        <v/>
      </c>
    </row>
    <row r="3024">
      <c r="AL3024" s="161">
        <f>+IF(ISERROR(PV(#REF!,#REF!,,#REF!)),0,(PV(#REF!,#REF!,,#REF!)))</f>
        <v/>
      </c>
      <c r="AM3024" s="161">
        <f>+IF(ISERROR(PV(#REF!,#REF!,,#REF!)),0,(PV(#REF!,#REF!,,#REF!)))</f>
        <v/>
      </c>
    </row>
    <row r="3025">
      <c r="AL3025" s="161">
        <f>+IF(ISERROR(PV(#REF!,#REF!,,#REF!)),0,(PV(#REF!,#REF!,,#REF!)))</f>
        <v/>
      </c>
      <c r="AM3025" s="161">
        <f>+IF(ISERROR(PV(#REF!,#REF!,,#REF!)),0,(PV(#REF!,#REF!,,#REF!)))</f>
        <v/>
      </c>
    </row>
    <row r="3026">
      <c r="AL3026" s="161">
        <f>+IF(ISERROR(PV(#REF!,#REF!,,#REF!)),0,(PV(#REF!,#REF!,,#REF!)))</f>
        <v/>
      </c>
      <c r="AM3026" s="161">
        <f>+IF(ISERROR(PV(#REF!,#REF!,,#REF!)),0,(PV(#REF!,#REF!,,#REF!)))</f>
        <v/>
      </c>
    </row>
    <row r="3027">
      <c r="AL3027" s="161">
        <f>+IF(ISERROR(PV(#REF!,#REF!,,#REF!)),0,(PV(#REF!,#REF!,,#REF!)))</f>
        <v/>
      </c>
      <c r="AM3027" s="161">
        <f>+IF(ISERROR(PV(#REF!,#REF!,,#REF!)),0,(PV(#REF!,#REF!,,#REF!)))</f>
        <v/>
      </c>
    </row>
    <row r="3028">
      <c r="AL3028" s="161">
        <f>+IF(ISERROR(PV(#REF!,#REF!,,#REF!)),0,(PV(#REF!,#REF!,,#REF!)))</f>
        <v/>
      </c>
      <c r="AM3028" s="161">
        <f>+IF(ISERROR(PV(#REF!,#REF!,,#REF!)),0,(PV(#REF!,#REF!,,#REF!)))</f>
        <v/>
      </c>
    </row>
    <row r="3029">
      <c r="AL3029" s="161">
        <f>+IF(ISERROR(PV(#REF!,#REF!,,#REF!)),0,(PV(#REF!,#REF!,,#REF!)))</f>
        <v/>
      </c>
      <c r="AM3029" s="161">
        <f>+IF(ISERROR(PV(#REF!,#REF!,,#REF!)),0,(PV(#REF!,#REF!,,#REF!)))</f>
        <v/>
      </c>
    </row>
    <row r="3030">
      <c r="AL3030" s="161">
        <f>+IF(ISERROR(PV(#REF!,#REF!,,#REF!)),0,(PV(#REF!,#REF!,,#REF!)))</f>
        <v/>
      </c>
      <c r="AM3030" s="161">
        <f>+IF(ISERROR(PV(#REF!,#REF!,,#REF!)),0,(PV(#REF!,#REF!,,#REF!)))</f>
        <v/>
      </c>
    </row>
    <row r="3031">
      <c r="AL3031" s="161">
        <f>+IF(ISERROR(PV(#REF!,#REF!,,#REF!)),0,(PV(#REF!,#REF!,,#REF!)))</f>
        <v/>
      </c>
      <c r="AM3031" s="161">
        <f>+IF(ISERROR(PV(#REF!,#REF!,,#REF!)),0,(PV(#REF!,#REF!,,#REF!)))</f>
        <v/>
      </c>
    </row>
    <row r="3032">
      <c r="AL3032" s="161">
        <f>+IF(ISERROR(PV(#REF!,#REF!,,#REF!)),0,(PV(#REF!,#REF!,,#REF!)))</f>
        <v/>
      </c>
      <c r="AM3032" s="161">
        <f>+IF(ISERROR(PV(#REF!,#REF!,,#REF!)),0,(PV(#REF!,#REF!,,#REF!)))</f>
        <v/>
      </c>
    </row>
    <row r="3033">
      <c r="AL3033" s="161">
        <f>+IF(ISERROR(PV(#REF!,#REF!,,#REF!)),0,(PV(#REF!,#REF!,,#REF!)))</f>
        <v/>
      </c>
      <c r="AM3033" s="161">
        <f>+IF(ISERROR(PV(#REF!,#REF!,,#REF!)),0,(PV(#REF!,#REF!,,#REF!)))</f>
        <v/>
      </c>
    </row>
    <row r="3034">
      <c r="AL3034" s="161">
        <f>+IF(ISERROR(PV(#REF!,#REF!,,#REF!)),0,(PV(#REF!,#REF!,,#REF!)))</f>
        <v/>
      </c>
      <c r="AM3034" s="161">
        <f>+IF(ISERROR(PV(#REF!,#REF!,,#REF!)),0,(PV(#REF!,#REF!,,#REF!)))</f>
        <v/>
      </c>
    </row>
    <row r="3035">
      <c r="AL3035" s="161">
        <f>+IF(ISERROR(PV(#REF!,#REF!,,#REF!)),0,(PV(#REF!,#REF!,,#REF!)))</f>
        <v/>
      </c>
      <c r="AM3035" s="161">
        <f>+IF(ISERROR(PV(#REF!,#REF!,,#REF!)),0,(PV(#REF!,#REF!,,#REF!)))</f>
        <v/>
      </c>
    </row>
    <row r="3036">
      <c r="AL3036" s="161">
        <f>+IF(ISERROR(PV(#REF!,#REF!,,#REF!)),0,(PV(#REF!,#REF!,,#REF!)))</f>
        <v/>
      </c>
      <c r="AM3036" s="161">
        <f>+IF(ISERROR(PV(#REF!,#REF!,,#REF!)),0,(PV(#REF!,#REF!,,#REF!)))</f>
        <v/>
      </c>
    </row>
    <row r="3037">
      <c r="AL3037" s="161">
        <f>+IF(ISERROR(PV(#REF!,#REF!,,#REF!)),0,(PV(#REF!,#REF!,,#REF!)))</f>
        <v/>
      </c>
      <c r="AM3037" s="161">
        <f>+IF(ISERROR(PV(#REF!,#REF!,,#REF!)),0,(PV(#REF!,#REF!,,#REF!)))</f>
        <v/>
      </c>
    </row>
    <row r="3038">
      <c r="AL3038" s="161">
        <f>+IF(ISERROR(PV(#REF!,#REF!,,#REF!)),0,(PV(#REF!,#REF!,,#REF!)))</f>
        <v/>
      </c>
      <c r="AM3038" s="161">
        <f>+IF(ISERROR(PV(#REF!,#REF!,,#REF!)),0,(PV(#REF!,#REF!,,#REF!)))</f>
        <v/>
      </c>
    </row>
    <row r="3039">
      <c r="AL3039" s="161">
        <f>+IF(ISERROR(PV(#REF!,#REF!,,#REF!)),0,(PV(#REF!,#REF!,,#REF!)))</f>
        <v/>
      </c>
      <c r="AM3039" s="161">
        <f>+IF(ISERROR(PV(#REF!,#REF!,,#REF!)),0,(PV(#REF!,#REF!,,#REF!)))</f>
        <v/>
      </c>
    </row>
    <row r="3040">
      <c r="AL3040" s="161">
        <f>+IF(ISERROR(PV(#REF!,#REF!,,#REF!)),0,(PV(#REF!,#REF!,,#REF!)))</f>
        <v/>
      </c>
      <c r="AM3040" s="161">
        <f>+IF(ISERROR(PV(#REF!,#REF!,,#REF!)),0,(PV(#REF!,#REF!,,#REF!)))</f>
        <v/>
      </c>
    </row>
    <row r="3041">
      <c r="AL3041" s="161">
        <f>+IF(ISERROR(PV(#REF!,#REF!,,#REF!)),0,(PV(#REF!,#REF!,,#REF!)))</f>
        <v/>
      </c>
      <c r="AM3041" s="161">
        <f>+IF(ISERROR(PV(#REF!,#REF!,,#REF!)),0,(PV(#REF!,#REF!,,#REF!)))</f>
        <v/>
      </c>
    </row>
    <row r="3042">
      <c r="AL3042" s="161">
        <f>+IF(ISERROR(PV(#REF!,#REF!,,#REF!)),0,(PV(#REF!,#REF!,,#REF!)))</f>
        <v/>
      </c>
      <c r="AM3042" s="161">
        <f>+IF(ISERROR(PV(#REF!,#REF!,,#REF!)),0,(PV(#REF!,#REF!,,#REF!)))</f>
        <v/>
      </c>
    </row>
    <row r="3043">
      <c r="AL3043" s="161">
        <f>+IF(ISERROR(PV(#REF!,#REF!,,#REF!)),0,(PV(#REF!,#REF!,,#REF!)))</f>
        <v/>
      </c>
      <c r="AM3043" s="161">
        <f>+IF(ISERROR(PV(#REF!,#REF!,,#REF!)),0,(PV(#REF!,#REF!,,#REF!)))</f>
        <v/>
      </c>
    </row>
    <row r="3044">
      <c r="AL3044" s="161">
        <f>+IF(ISERROR(PV(#REF!,#REF!,,#REF!)),0,(PV(#REF!,#REF!,,#REF!)))</f>
        <v/>
      </c>
      <c r="AM3044" s="161">
        <f>+IF(ISERROR(PV(#REF!,#REF!,,#REF!)),0,(PV(#REF!,#REF!,,#REF!)))</f>
        <v/>
      </c>
    </row>
    <row r="3045">
      <c r="AL3045" s="161">
        <f>+IF(ISERROR(PV(#REF!,#REF!,,#REF!)),0,(PV(#REF!,#REF!,,#REF!)))</f>
        <v/>
      </c>
      <c r="AM3045" s="161">
        <f>+IF(ISERROR(PV(#REF!,#REF!,,#REF!)),0,(PV(#REF!,#REF!,,#REF!)))</f>
        <v/>
      </c>
    </row>
    <row r="3046">
      <c r="AL3046" s="161">
        <f>+IF(ISERROR(PV(#REF!,#REF!,,#REF!)),0,(PV(#REF!,#REF!,,#REF!)))</f>
        <v/>
      </c>
      <c r="AM3046" s="161">
        <f>+IF(ISERROR(PV(#REF!,#REF!,,#REF!)),0,(PV(#REF!,#REF!,,#REF!)))</f>
        <v/>
      </c>
    </row>
    <row r="3047">
      <c r="AL3047" s="161">
        <f>+IF(ISERROR(PV(#REF!,#REF!,,#REF!)),0,(PV(#REF!,#REF!,,#REF!)))</f>
        <v/>
      </c>
      <c r="AM3047" s="161">
        <f>+IF(ISERROR(PV(#REF!,#REF!,,#REF!)),0,(PV(#REF!,#REF!,,#REF!)))</f>
        <v/>
      </c>
    </row>
    <row r="3048">
      <c r="AL3048" s="161">
        <f>+IF(ISERROR(PV(#REF!,#REF!,,#REF!)),0,(PV(#REF!,#REF!,,#REF!)))</f>
        <v/>
      </c>
      <c r="AM3048" s="161">
        <f>+IF(ISERROR(PV(#REF!,#REF!,,#REF!)),0,(PV(#REF!,#REF!,,#REF!)))</f>
        <v/>
      </c>
    </row>
    <row r="3049">
      <c r="AL3049" s="161">
        <f>+IF(ISERROR(PV(#REF!,#REF!,,#REF!)),0,(PV(#REF!,#REF!,,#REF!)))</f>
        <v/>
      </c>
      <c r="AM3049" s="161">
        <f>+IF(ISERROR(PV(#REF!,#REF!,,#REF!)),0,(PV(#REF!,#REF!,,#REF!)))</f>
        <v/>
      </c>
    </row>
    <row r="3050">
      <c r="AL3050" s="161">
        <f>+IF(ISERROR(PV(#REF!,#REF!,,#REF!)),0,(PV(#REF!,#REF!,,#REF!)))</f>
        <v/>
      </c>
      <c r="AM3050" s="161">
        <f>+IF(ISERROR(PV(#REF!,#REF!,,#REF!)),0,(PV(#REF!,#REF!,,#REF!)))</f>
        <v/>
      </c>
    </row>
    <row r="3051">
      <c r="AL3051" s="161">
        <f>+IF(ISERROR(PV(#REF!,#REF!,,#REF!)),0,(PV(#REF!,#REF!,,#REF!)))</f>
        <v/>
      </c>
      <c r="AM3051" s="161">
        <f>+IF(ISERROR(PV(#REF!,#REF!,,#REF!)),0,(PV(#REF!,#REF!,,#REF!)))</f>
        <v/>
      </c>
    </row>
    <row r="3052">
      <c r="AL3052" s="161">
        <f>+IF(ISERROR(PV(#REF!,#REF!,,#REF!)),0,(PV(#REF!,#REF!,,#REF!)))</f>
        <v/>
      </c>
      <c r="AM3052" s="161">
        <f>+IF(ISERROR(PV(#REF!,#REF!,,#REF!)),0,(PV(#REF!,#REF!,,#REF!)))</f>
        <v/>
      </c>
    </row>
    <row r="3053">
      <c r="AL3053" s="161">
        <f>+IF(ISERROR(PV(#REF!,#REF!,,#REF!)),0,(PV(#REF!,#REF!,,#REF!)))</f>
        <v/>
      </c>
      <c r="AM3053" s="161">
        <f>+IF(ISERROR(PV(#REF!,#REF!,,#REF!)),0,(PV(#REF!,#REF!,,#REF!)))</f>
        <v/>
      </c>
    </row>
    <row r="3054">
      <c r="AL3054" s="161">
        <f>+IF(ISERROR(PV(#REF!,#REF!,,#REF!)),0,(PV(#REF!,#REF!,,#REF!)))</f>
        <v/>
      </c>
      <c r="AM3054" s="161">
        <f>+IF(ISERROR(PV(#REF!,#REF!,,#REF!)),0,(PV(#REF!,#REF!,,#REF!)))</f>
        <v/>
      </c>
    </row>
    <row r="3055">
      <c r="AL3055" s="161">
        <f>+IF(ISERROR(PV(#REF!,#REF!,,#REF!)),0,(PV(#REF!,#REF!,,#REF!)))</f>
        <v/>
      </c>
      <c r="AM3055" s="161">
        <f>+IF(ISERROR(PV(#REF!,#REF!,,#REF!)),0,(PV(#REF!,#REF!,,#REF!)))</f>
        <v/>
      </c>
    </row>
    <row r="3056">
      <c r="AL3056" s="161">
        <f>+IF(ISERROR(PV(#REF!,#REF!,,#REF!)),0,(PV(#REF!,#REF!,,#REF!)))</f>
        <v/>
      </c>
      <c r="AM3056" s="161">
        <f>+IF(ISERROR(PV(#REF!,#REF!,,#REF!)),0,(PV(#REF!,#REF!,,#REF!)))</f>
        <v/>
      </c>
    </row>
    <row r="3057">
      <c r="AL3057" s="161">
        <f>+IF(ISERROR(PV(#REF!,#REF!,,#REF!)),0,(PV(#REF!,#REF!,,#REF!)))</f>
        <v/>
      </c>
      <c r="AM3057" s="161">
        <f>+IF(ISERROR(PV(#REF!,#REF!,,#REF!)),0,(PV(#REF!,#REF!,,#REF!)))</f>
        <v/>
      </c>
    </row>
    <row r="3058">
      <c r="AL3058" s="161">
        <f>+IF(ISERROR(PV(#REF!,#REF!,,#REF!)),0,(PV(#REF!,#REF!,,#REF!)))</f>
        <v/>
      </c>
      <c r="AM3058" s="161">
        <f>+IF(ISERROR(PV(#REF!,#REF!,,#REF!)),0,(PV(#REF!,#REF!,,#REF!)))</f>
        <v/>
      </c>
    </row>
    <row r="3059">
      <c r="AL3059" s="161">
        <f>+IF(ISERROR(PV(#REF!,#REF!,,#REF!)),0,(PV(#REF!,#REF!,,#REF!)))</f>
        <v/>
      </c>
      <c r="AM3059" s="161">
        <f>+IF(ISERROR(PV(#REF!,#REF!,,#REF!)),0,(PV(#REF!,#REF!,,#REF!)))</f>
        <v/>
      </c>
    </row>
    <row r="3060">
      <c r="AL3060" s="161">
        <f>+IF(ISERROR(PV(#REF!,#REF!,,#REF!)),0,(PV(#REF!,#REF!,,#REF!)))</f>
        <v/>
      </c>
      <c r="AM3060" s="161">
        <f>+IF(ISERROR(PV(#REF!,#REF!,,#REF!)),0,(PV(#REF!,#REF!,,#REF!)))</f>
        <v/>
      </c>
    </row>
    <row r="3061">
      <c r="AL3061" s="161">
        <f>+IF(ISERROR(PV(#REF!,#REF!,,#REF!)),0,(PV(#REF!,#REF!,,#REF!)))</f>
        <v/>
      </c>
      <c r="AM3061" s="161">
        <f>+IF(ISERROR(PV(#REF!,#REF!,,#REF!)),0,(PV(#REF!,#REF!,,#REF!)))</f>
        <v/>
      </c>
    </row>
    <row r="3062">
      <c r="AL3062" s="161">
        <f>+IF(ISERROR(PV(#REF!,#REF!,,#REF!)),0,(PV(#REF!,#REF!,,#REF!)))</f>
        <v/>
      </c>
      <c r="AM3062" s="161">
        <f>+IF(ISERROR(PV(#REF!,#REF!,,#REF!)),0,(PV(#REF!,#REF!,,#REF!)))</f>
        <v/>
      </c>
    </row>
    <row r="3063">
      <c r="AL3063" s="161">
        <f>+IF(ISERROR(PV(#REF!,#REF!,,#REF!)),0,(PV(#REF!,#REF!,,#REF!)))</f>
        <v/>
      </c>
      <c r="AM3063" s="161">
        <f>+IF(ISERROR(PV(#REF!,#REF!,,#REF!)),0,(PV(#REF!,#REF!,,#REF!)))</f>
        <v/>
      </c>
    </row>
    <row r="3064">
      <c r="AL3064" s="161">
        <f>+IF(ISERROR(PV(#REF!,#REF!,,#REF!)),0,(PV(#REF!,#REF!,,#REF!)))</f>
        <v/>
      </c>
      <c r="AM3064" s="161">
        <f>+IF(ISERROR(PV(#REF!,#REF!,,#REF!)),0,(PV(#REF!,#REF!,,#REF!)))</f>
        <v/>
      </c>
    </row>
    <row r="3065">
      <c r="AL3065" s="161">
        <f>+IF(ISERROR(PV(#REF!,#REF!,,#REF!)),0,(PV(#REF!,#REF!,,#REF!)))</f>
        <v/>
      </c>
      <c r="AM3065" s="161">
        <f>+IF(ISERROR(PV(#REF!,#REF!,,#REF!)),0,(PV(#REF!,#REF!,,#REF!)))</f>
        <v/>
      </c>
    </row>
    <row r="3066">
      <c r="AL3066" s="161">
        <f>+IF(ISERROR(PV(#REF!,#REF!,,#REF!)),0,(PV(#REF!,#REF!,,#REF!)))</f>
        <v/>
      </c>
      <c r="AM3066" s="161">
        <f>+IF(ISERROR(PV(#REF!,#REF!,,#REF!)),0,(PV(#REF!,#REF!,,#REF!)))</f>
        <v/>
      </c>
    </row>
    <row r="3067">
      <c r="AL3067" s="161">
        <f>+IF(ISERROR(PV(#REF!,#REF!,,#REF!)),0,(PV(#REF!,#REF!,,#REF!)))</f>
        <v/>
      </c>
      <c r="AM3067" s="161">
        <f>+IF(ISERROR(PV(#REF!,#REF!,,#REF!)),0,(PV(#REF!,#REF!,,#REF!)))</f>
        <v/>
      </c>
    </row>
    <row r="3068">
      <c r="AL3068" s="161">
        <f>+IF(ISERROR(PV(#REF!,#REF!,,#REF!)),0,(PV(#REF!,#REF!,,#REF!)))</f>
        <v/>
      </c>
      <c r="AM3068" s="161">
        <f>+IF(ISERROR(PV(#REF!,#REF!,,#REF!)),0,(PV(#REF!,#REF!,,#REF!)))</f>
        <v/>
      </c>
    </row>
    <row r="3069">
      <c r="AL3069" s="161">
        <f>+IF(ISERROR(PV(#REF!,#REF!,,#REF!)),0,(PV(#REF!,#REF!,,#REF!)))</f>
        <v/>
      </c>
      <c r="AM3069" s="161">
        <f>+IF(ISERROR(PV(#REF!,#REF!,,#REF!)),0,(PV(#REF!,#REF!,,#REF!)))</f>
        <v/>
      </c>
    </row>
    <row r="3070">
      <c r="AL3070" s="161">
        <f>+IF(ISERROR(PV(#REF!,#REF!,,#REF!)),0,(PV(#REF!,#REF!,,#REF!)))</f>
        <v/>
      </c>
      <c r="AM3070" s="161">
        <f>+IF(ISERROR(PV(#REF!,#REF!,,#REF!)),0,(PV(#REF!,#REF!,,#REF!)))</f>
        <v/>
      </c>
    </row>
    <row r="3071">
      <c r="AL3071" s="161">
        <f>+IF(ISERROR(PV(#REF!,#REF!,,#REF!)),0,(PV(#REF!,#REF!,,#REF!)))</f>
        <v/>
      </c>
      <c r="AM3071" s="161">
        <f>+IF(ISERROR(PV(#REF!,#REF!,,#REF!)),0,(PV(#REF!,#REF!,,#REF!)))</f>
        <v/>
      </c>
    </row>
    <row r="3072">
      <c r="AL3072" s="161">
        <f>+IF(ISERROR(PV(#REF!,#REF!,,#REF!)),0,(PV(#REF!,#REF!,,#REF!)))</f>
        <v/>
      </c>
      <c r="AM3072" s="161">
        <f>+IF(ISERROR(PV(#REF!,#REF!,,#REF!)),0,(PV(#REF!,#REF!,,#REF!)))</f>
        <v/>
      </c>
    </row>
    <row r="3073">
      <c r="AL3073" s="161">
        <f>+IF(ISERROR(PV(#REF!,#REF!,,#REF!)),0,(PV(#REF!,#REF!,,#REF!)))</f>
        <v/>
      </c>
      <c r="AM3073" s="161">
        <f>+IF(ISERROR(PV(#REF!,#REF!,,#REF!)),0,(PV(#REF!,#REF!,,#REF!)))</f>
        <v/>
      </c>
    </row>
    <row r="3074">
      <c r="AL3074" s="161">
        <f>+IF(ISERROR(PV(#REF!,#REF!,,#REF!)),0,(PV(#REF!,#REF!,,#REF!)))</f>
        <v/>
      </c>
      <c r="AM3074" s="161">
        <f>+IF(ISERROR(PV(#REF!,#REF!,,#REF!)),0,(PV(#REF!,#REF!,,#REF!)))</f>
        <v/>
      </c>
    </row>
    <row r="3075">
      <c r="AL3075" s="161">
        <f>+IF(ISERROR(PV(#REF!,#REF!,,#REF!)),0,(PV(#REF!,#REF!,,#REF!)))</f>
        <v/>
      </c>
      <c r="AM3075" s="161">
        <f>+IF(ISERROR(PV(#REF!,#REF!,,#REF!)),0,(PV(#REF!,#REF!,,#REF!)))</f>
        <v/>
      </c>
    </row>
    <row r="3076">
      <c r="AL3076" s="161">
        <f>+IF(ISERROR(PV(#REF!,#REF!,,#REF!)),0,(PV(#REF!,#REF!,,#REF!)))</f>
        <v/>
      </c>
      <c r="AM3076" s="161">
        <f>+IF(ISERROR(PV(#REF!,#REF!,,#REF!)),0,(PV(#REF!,#REF!,,#REF!)))</f>
        <v/>
      </c>
    </row>
    <row r="3077">
      <c r="AL3077" s="161">
        <f>+IF(ISERROR(PV(#REF!,#REF!,,#REF!)),0,(PV(#REF!,#REF!,,#REF!)))</f>
        <v/>
      </c>
      <c r="AM3077" s="161">
        <f>+IF(ISERROR(PV(#REF!,#REF!,,#REF!)),0,(PV(#REF!,#REF!,,#REF!)))</f>
        <v/>
      </c>
    </row>
    <row r="3078">
      <c r="AL3078" s="161">
        <f>+IF(ISERROR(PV(#REF!,#REF!,,#REF!)),0,(PV(#REF!,#REF!,,#REF!)))</f>
        <v/>
      </c>
      <c r="AM3078" s="161">
        <f>+IF(ISERROR(PV(#REF!,#REF!,,#REF!)),0,(PV(#REF!,#REF!,,#REF!)))</f>
        <v/>
      </c>
    </row>
    <row r="3079">
      <c r="AL3079" s="161">
        <f>+IF(ISERROR(PV(#REF!,#REF!,,#REF!)),0,(PV(#REF!,#REF!,,#REF!)))</f>
        <v/>
      </c>
      <c r="AM3079" s="161">
        <f>+IF(ISERROR(PV(#REF!,#REF!,,#REF!)),0,(PV(#REF!,#REF!,,#REF!)))</f>
        <v/>
      </c>
    </row>
    <row r="3080">
      <c r="AL3080" s="161">
        <f>+IF(ISERROR(PV(#REF!,#REF!,,#REF!)),0,(PV(#REF!,#REF!,,#REF!)))</f>
        <v/>
      </c>
      <c r="AM3080" s="161">
        <f>+IF(ISERROR(PV(#REF!,#REF!,,#REF!)),0,(PV(#REF!,#REF!,,#REF!)))</f>
        <v/>
      </c>
    </row>
    <row r="3081">
      <c r="AL3081" s="161">
        <f>+IF(ISERROR(PV(#REF!,#REF!,,#REF!)),0,(PV(#REF!,#REF!,,#REF!)))</f>
        <v/>
      </c>
      <c r="AM3081" s="161">
        <f>+IF(ISERROR(PV(#REF!,#REF!,,#REF!)),0,(PV(#REF!,#REF!,,#REF!)))</f>
        <v/>
      </c>
    </row>
    <row r="3082">
      <c r="AL3082" s="161">
        <f>+IF(ISERROR(PV(#REF!,#REF!,,#REF!)),0,(PV(#REF!,#REF!,,#REF!)))</f>
        <v/>
      </c>
      <c r="AM3082" s="161">
        <f>+IF(ISERROR(PV(#REF!,#REF!,,#REF!)),0,(PV(#REF!,#REF!,,#REF!)))</f>
        <v/>
      </c>
    </row>
    <row r="3083">
      <c r="AL3083" s="161">
        <f>+IF(ISERROR(PV(#REF!,#REF!,,#REF!)),0,(PV(#REF!,#REF!,,#REF!)))</f>
        <v/>
      </c>
      <c r="AM3083" s="161">
        <f>+IF(ISERROR(PV(#REF!,#REF!,,#REF!)),0,(PV(#REF!,#REF!,,#REF!)))</f>
        <v/>
      </c>
    </row>
    <row r="3084">
      <c r="AL3084" s="161">
        <f>+IF(ISERROR(PV(#REF!,#REF!,,#REF!)),0,(PV(#REF!,#REF!,,#REF!)))</f>
        <v/>
      </c>
      <c r="AM3084" s="161">
        <f>+IF(ISERROR(PV(#REF!,#REF!,,#REF!)),0,(PV(#REF!,#REF!,,#REF!)))</f>
        <v/>
      </c>
    </row>
    <row r="3085">
      <c r="AL3085" s="161">
        <f>+IF(ISERROR(PV(#REF!,#REF!,,#REF!)),0,(PV(#REF!,#REF!,,#REF!)))</f>
        <v/>
      </c>
      <c r="AM3085" s="161">
        <f>+IF(ISERROR(PV(#REF!,#REF!,,#REF!)),0,(PV(#REF!,#REF!,,#REF!)))</f>
        <v/>
      </c>
    </row>
    <row r="3086">
      <c r="AL3086" s="161">
        <f>+IF(ISERROR(PV(#REF!,#REF!,,#REF!)),0,(PV(#REF!,#REF!,,#REF!)))</f>
        <v/>
      </c>
      <c r="AM3086" s="161">
        <f>+IF(ISERROR(PV(#REF!,#REF!,,#REF!)),0,(PV(#REF!,#REF!,,#REF!)))</f>
        <v/>
      </c>
    </row>
    <row r="3087">
      <c r="AL3087" s="161">
        <f>+IF(ISERROR(PV(#REF!,#REF!,,#REF!)),0,(PV(#REF!,#REF!,,#REF!)))</f>
        <v/>
      </c>
      <c r="AM3087" s="161">
        <f>+IF(ISERROR(PV(#REF!,#REF!,,#REF!)),0,(PV(#REF!,#REF!,,#REF!)))</f>
        <v/>
      </c>
    </row>
    <row r="3088">
      <c r="AL3088" s="161">
        <f>+IF(ISERROR(PV(#REF!,#REF!,,#REF!)),0,(PV(#REF!,#REF!,,#REF!)))</f>
        <v/>
      </c>
      <c r="AM3088" s="161">
        <f>+IF(ISERROR(PV(#REF!,#REF!,,#REF!)),0,(PV(#REF!,#REF!,,#REF!)))</f>
        <v/>
      </c>
    </row>
    <row r="3089">
      <c r="AL3089" s="161">
        <f>+IF(ISERROR(PV(#REF!,#REF!,,#REF!)),0,(PV(#REF!,#REF!,,#REF!)))</f>
        <v/>
      </c>
      <c r="AM3089" s="161">
        <f>+IF(ISERROR(PV(#REF!,#REF!,,#REF!)),0,(PV(#REF!,#REF!,,#REF!)))</f>
        <v/>
      </c>
    </row>
    <row r="3090">
      <c r="AL3090" s="161">
        <f>+IF(ISERROR(PV(#REF!,#REF!,,#REF!)),0,(PV(#REF!,#REF!,,#REF!)))</f>
        <v/>
      </c>
      <c r="AM3090" s="161">
        <f>+IF(ISERROR(PV(#REF!,#REF!,,#REF!)),0,(PV(#REF!,#REF!,,#REF!)))</f>
        <v/>
      </c>
    </row>
    <row r="3091">
      <c r="AL3091" s="161">
        <f>+IF(ISERROR(PV(#REF!,#REF!,,#REF!)),0,(PV(#REF!,#REF!,,#REF!)))</f>
        <v/>
      </c>
      <c r="AM3091" s="161">
        <f>+IF(ISERROR(PV(#REF!,#REF!,,#REF!)),0,(PV(#REF!,#REF!,,#REF!)))</f>
        <v/>
      </c>
    </row>
    <row r="3092">
      <c r="AL3092" s="161">
        <f>+IF(ISERROR(PV(#REF!,#REF!,,#REF!)),0,(PV(#REF!,#REF!,,#REF!)))</f>
        <v/>
      </c>
      <c r="AM3092" s="161">
        <f>+IF(ISERROR(PV(#REF!,#REF!,,#REF!)),0,(PV(#REF!,#REF!,,#REF!)))</f>
        <v/>
      </c>
    </row>
    <row r="3093">
      <c r="AL3093" s="161">
        <f>+IF(ISERROR(PV(#REF!,#REF!,,#REF!)),0,(PV(#REF!,#REF!,,#REF!)))</f>
        <v/>
      </c>
      <c r="AM3093" s="161">
        <f>+IF(ISERROR(PV(#REF!,#REF!,,#REF!)),0,(PV(#REF!,#REF!,,#REF!)))</f>
        <v/>
      </c>
    </row>
    <row r="3094">
      <c r="AL3094" s="161">
        <f>+IF(ISERROR(PV(#REF!,#REF!,,#REF!)),0,(PV(#REF!,#REF!,,#REF!)))</f>
        <v/>
      </c>
      <c r="AM3094" s="161">
        <f>+IF(ISERROR(PV(#REF!,#REF!,,#REF!)),0,(PV(#REF!,#REF!,,#REF!)))</f>
        <v/>
      </c>
    </row>
    <row r="3095">
      <c r="AL3095" s="161">
        <f>+IF(ISERROR(PV(#REF!,#REF!,,#REF!)),0,(PV(#REF!,#REF!,,#REF!)))</f>
        <v/>
      </c>
      <c r="AM3095" s="161">
        <f>+IF(ISERROR(PV(#REF!,#REF!,,#REF!)),0,(PV(#REF!,#REF!,,#REF!)))</f>
        <v/>
      </c>
    </row>
    <row r="3096">
      <c r="AL3096" s="161">
        <f>+IF(ISERROR(PV(#REF!,#REF!,,#REF!)),0,(PV(#REF!,#REF!,,#REF!)))</f>
        <v/>
      </c>
      <c r="AM3096" s="161">
        <f>+IF(ISERROR(PV(#REF!,#REF!,,#REF!)),0,(PV(#REF!,#REF!,,#REF!)))</f>
        <v/>
      </c>
    </row>
    <row r="3097">
      <c r="AL3097" s="161">
        <f>+IF(ISERROR(PV(#REF!,#REF!,,#REF!)),0,(PV(#REF!,#REF!,,#REF!)))</f>
        <v/>
      </c>
      <c r="AM3097" s="161">
        <f>+IF(ISERROR(PV(#REF!,#REF!,,#REF!)),0,(PV(#REF!,#REF!,,#REF!)))</f>
        <v/>
      </c>
    </row>
    <row r="3098">
      <c r="AL3098" s="161">
        <f>+IF(ISERROR(PV(#REF!,#REF!,,#REF!)),0,(PV(#REF!,#REF!,,#REF!)))</f>
        <v/>
      </c>
      <c r="AM3098" s="161">
        <f>+IF(ISERROR(PV(#REF!,#REF!,,#REF!)),0,(PV(#REF!,#REF!,,#REF!)))</f>
        <v/>
      </c>
    </row>
    <row r="3099">
      <c r="AL3099" s="161">
        <f>+IF(ISERROR(PV(#REF!,#REF!,,#REF!)),0,(PV(#REF!,#REF!,,#REF!)))</f>
        <v/>
      </c>
      <c r="AM3099" s="161">
        <f>+IF(ISERROR(PV(#REF!,#REF!,,#REF!)),0,(PV(#REF!,#REF!,,#REF!)))</f>
        <v/>
      </c>
    </row>
    <row r="3100">
      <c r="AL3100" s="161">
        <f>+IF(ISERROR(PV(#REF!,#REF!,,#REF!)),0,(PV(#REF!,#REF!,,#REF!)))</f>
        <v/>
      </c>
      <c r="AM3100" s="161">
        <f>+IF(ISERROR(PV(#REF!,#REF!,,#REF!)),0,(PV(#REF!,#REF!,,#REF!)))</f>
        <v/>
      </c>
    </row>
    <row r="3101">
      <c r="AL3101" s="161">
        <f>+IF(ISERROR(PV(#REF!,#REF!,,#REF!)),0,(PV(#REF!,#REF!,,#REF!)))</f>
        <v/>
      </c>
      <c r="AM3101" s="161">
        <f>+IF(ISERROR(PV(#REF!,#REF!,,#REF!)),0,(PV(#REF!,#REF!,,#REF!)))</f>
        <v/>
      </c>
    </row>
    <row r="3102">
      <c r="AL3102" s="161">
        <f>+IF(ISERROR(PV(#REF!,#REF!,,#REF!)),0,(PV(#REF!,#REF!,,#REF!)))</f>
        <v/>
      </c>
      <c r="AM3102" s="161">
        <f>+IF(ISERROR(PV(#REF!,#REF!,,#REF!)),0,(PV(#REF!,#REF!,,#REF!)))</f>
        <v/>
      </c>
    </row>
    <row r="3103">
      <c r="AL3103" s="161">
        <f>+IF(ISERROR(PV(#REF!,#REF!,,#REF!)),0,(PV(#REF!,#REF!,,#REF!)))</f>
        <v/>
      </c>
      <c r="AM3103" s="161">
        <f>+IF(ISERROR(PV(#REF!,#REF!,,#REF!)),0,(PV(#REF!,#REF!,,#REF!)))</f>
        <v/>
      </c>
    </row>
    <row r="3104">
      <c r="AL3104" s="161">
        <f>+IF(ISERROR(PV(#REF!,#REF!,,#REF!)),0,(PV(#REF!,#REF!,,#REF!)))</f>
        <v/>
      </c>
      <c r="AM3104" s="161">
        <f>+IF(ISERROR(PV(#REF!,#REF!,,#REF!)),0,(PV(#REF!,#REF!,,#REF!)))</f>
        <v/>
      </c>
    </row>
    <row r="3105">
      <c r="AL3105" s="161">
        <f>+IF(ISERROR(PV(#REF!,#REF!,,#REF!)),0,(PV(#REF!,#REF!,,#REF!)))</f>
        <v/>
      </c>
      <c r="AM3105" s="161">
        <f>+IF(ISERROR(PV(#REF!,#REF!,,#REF!)),0,(PV(#REF!,#REF!,,#REF!)))</f>
        <v/>
      </c>
    </row>
    <row r="3106">
      <c r="AL3106" s="161">
        <f>+IF(ISERROR(PV(#REF!,#REF!,,#REF!)),0,(PV(#REF!,#REF!,,#REF!)))</f>
        <v/>
      </c>
      <c r="AM3106" s="161">
        <f>+IF(ISERROR(PV(#REF!,#REF!,,#REF!)),0,(PV(#REF!,#REF!,,#REF!)))</f>
        <v/>
      </c>
    </row>
    <row r="3107">
      <c r="AL3107" s="161">
        <f>+IF(ISERROR(PV(#REF!,#REF!,,#REF!)),0,(PV(#REF!,#REF!,,#REF!)))</f>
        <v/>
      </c>
      <c r="AM3107" s="161">
        <f>+IF(ISERROR(PV(#REF!,#REF!,,#REF!)),0,(PV(#REF!,#REF!,,#REF!)))</f>
        <v/>
      </c>
    </row>
    <row r="3108">
      <c r="AL3108" s="161">
        <f>+IF(ISERROR(PV(#REF!,#REF!,,#REF!)),0,(PV(#REF!,#REF!,,#REF!)))</f>
        <v/>
      </c>
      <c r="AM3108" s="161">
        <f>+IF(ISERROR(PV(#REF!,#REF!,,#REF!)),0,(PV(#REF!,#REF!,,#REF!)))</f>
        <v/>
      </c>
    </row>
    <row r="3109">
      <c r="AL3109" s="161">
        <f>+IF(ISERROR(PV(#REF!,#REF!,,#REF!)),0,(PV(#REF!,#REF!,,#REF!)))</f>
        <v/>
      </c>
      <c r="AM3109" s="161">
        <f>+IF(ISERROR(PV(#REF!,#REF!,,#REF!)),0,(PV(#REF!,#REF!,,#REF!)))</f>
        <v/>
      </c>
    </row>
    <row r="3110">
      <c r="AL3110" s="161">
        <f>+IF(ISERROR(PV(#REF!,#REF!,,#REF!)),0,(PV(#REF!,#REF!,,#REF!)))</f>
        <v/>
      </c>
      <c r="AM3110" s="161">
        <f>+IF(ISERROR(PV(#REF!,#REF!,,#REF!)),0,(PV(#REF!,#REF!,,#REF!)))</f>
        <v/>
      </c>
    </row>
    <row r="3111">
      <c r="AL3111" s="161">
        <f>+IF(ISERROR(PV(#REF!,#REF!,,#REF!)),0,(PV(#REF!,#REF!,,#REF!)))</f>
        <v/>
      </c>
      <c r="AM3111" s="161">
        <f>+IF(ISERROR(PV(#REF!,#REF!,,#REF!)),0,(PV(#REF!,#REF!,,#REF!)))</f>
        <v/>
      </c>
    </row>
    <row r="3112">
      <c r="AL3112" s="161">
        <f>+IF(ISERROR(PV(#REF!,#REF!,,#REF!)),0,(PV(#REF!,#REF!,,#REF!)))</f>
        <v/>
      </c>
      <c r="AM3112" s="161">
        <f>+IF(ISERROR(PV(#REF!,#REF!,,#REF!)),0,(PV(#REF!,#REF!,,#REF!)))</f>
        <v/>
      </c>
    </row>
    <row r="3113">
      <c r="AL3113" s="161">
        <f>+IF(ISERROR(PV(#REF!,#REF!,,#REF!)),0,(PV(#REF!,#REF!,,#REF!)))</f>
        <v/>
      </c>
      <c r="AM3113" s="161">
        <f>+IF(ISERROR(PV(#REF!,#REF!,,#REF!)),0,(PV(#REF!,#REF!,,#REF!)))</f>
        <v/>
      </c>
    </row>
    <row r="3114">
      <c r="AL3114" s="161">
        <f>+IF(ISERROR(PV(#REF!,#REF!,,#REF!)),0,(PV(#REF!,#REF!,,#REF!)))</f>
        <v/>
      </c>
      <c r="AM3114" s="161">
        <f>+IF(ISERROR(PV(#REF!,#REF!,,#REF!)),0,(PV(#REF!,#REF!,,#REF!)))</f>
        <v/>
      </c>
    </row>
    <row r="3115">
      <c r="AL3115" s="161">
        <f>+IF(ISERROR(PV(#REF!,#REF!,,#REF!)),0,(PV(#REF!,#REF!,,#REF!)))</f>
        <v/>
      </c>
      <c r="AM3115" s="161">
        <f>+IF(ISERROR(PV(#REF!,#REF!,,#REF!)),0,(PV(#REF!,#REF!,,#REF!)))</f>
        <v/>
      </c>
    </row>
    <row r="3116">
      <c r="AL3116" s="161">
        <f>+IF(ISERROR(PV(#REF!,#REF!,,#REF!)),0,(PV(#REF!,#REF!,,#REF!)))</f>
        <v/>
      </c>
      <c r="AM3116" s="161">
        <f>+IF(ISERROR(PV(#REF!,#REF!,,#REF!)),0,(PV(#REF!,#REF!,,#REF!)))</f>
        <v/>
      </c>
    </row>
    <row r="3117">
      <c r="AL3117" s="161">
        <f>+IF(ISERROR(PV(#REF!,#REF!,,#REF!)),0,(PV(#REF!,#REF!,,#REF!)))</f>
        <v/>
      </c>
      <c r="AM3117" s="161">
        <f>+IF(ISERROR(PV(#REF!,#REF!,,#REF!)),0,(PV(#REF!,#REF!,,#REF!)))</f>
        <v/>
      </c>
    </row>
    <row r="3118">
      <c r="AL3118" s="161">
        <f>+IF(ISERROR(PV(#REF!,#REF!,,#REF!)),0,(PV(#REF!,#REF!,,#REF!)))</f>
        <v/>
      </c>
      <c r="AM3118" s="161">
        <f>+IF(ISERROR(PV(#REF!,#REF!,,#REF!)),0,(PV(#REF!,#REF!,,#REF!)))</f>
        <v/>
      </c>
    </row>
    <row r="3119">
      <c r="AL3119" s="161">
        <f>+IF(ISERROR(PV(#REF!,#REF!,,#REF!)),0,(PV(#REF!,#REF!,,#REF!)))</f>
        <v/>
      </c>
      <c r="AM3119" s="161">
        <f>+IF(ISERROR(PV(#REF!,#REF!,,#REF!)),0,(PV(#REF!,#REF!,,#REF!)))</f>
        <v/>
      </c>
    </row>
    <row r="3120">
      <c r="AL3120" s="161">
        <f>+IF(ISERROR(PV(#REF!,#REF!,,#REF!)),0,(PV(#REF!,#REF!,,#REF!)))</f>
        <v/>
      </c>
      <c r="AM3120" s="161">
        <f>+IF(ISERROR(PV(#REF!,#REF!,,#REF!)),0,(PV(#REF!,#REF!,,#REF!)))</f>
        <v/>
      </c>
    </row>
    <row r="3121">
      <c r="AL3121" s="161">
        <f>+IF(ISERROR(PV(#REF!,#REF!,,#REF!)),0,(PV(#REF!,#REF!,,#REF!)))</f>
        <v/>
      </c>
      <c r="AM3121" s="161">
        <f>+IF(ISERROR(PV(#REF!,#REF!,,#REF!)),0,(PV(#REF!,#REF!,,#REF!)))</f>
        <v/>
      </c>
    </row>
    <row r="3122">
      <c r="AL3122" s="161">
        <f>+IF(ISERROR(PV(#REF!,#REF!,,#REF!)),0,(PV(#REF!,#REF!,,#REF!)))</f>
        <v/>
      </c>
      <c r="AM3122" s="161">
        <f>+IF(ISERROR(PV(#REF!,#REF!,,#REF!)),0,(PV(#REF!,#REF!,,#REF!)))</f>
        <v/>
      </c>
    </row>
    <row r="3123">
      <c r="AL3123" s="161">
        <f>+IF(ISERROR(PV(#REF!,#REF!,,#REF!)),0,(PV(#REF!,#REF!,,#REF!)))</f>
        <v/>
      </c>
      <c r="AM3123" s="161">
        <f>+IF(ISERROR(PV(#REF!,#REF!,,#REF!)),0,(PV(#REF!,#REF!,,#REF!)))</f>
        <v/>
      </c>
    </row>
    <row r="3124">
      <c r="AL3124" s="161">
        <f>+IF(ISERROR(PV(#REF!,#REF!,,#REF!)),0,(PV(#REF!,#REF!,,#REF!)))</f>
        <v/>
      </c>
      <c r="AM3124" s="161">
        <f>+IF(ISERROR(PV(#REF!,#REF!,,#REF!)),0,(PV(#REF!,#REF!,,#REF!)))</f>
        <v/>
      </c>
    </row>
    <row r="3125">
      <c r="AL3125" s="161">
        <f>+IF(ISERROR(PV(#REF!,#REF!,,#REF!)),0,(PV(#REF!,#REF!,,#REF!)))</f>
        <v/>
      </c>
      <c r="AM3125" s="161">
        <f>+IF(ISERROR(PV(#REF!,#REF!,,#REF!)),0,(PV(#REF!,#REF!,,#REF!)))</f>
        <v/>
      </c>
    </row>
    <row r="3126">
      <c r="AL3126" s="161">
        <f>+IF(ISERROR(PV(#REF!,#REF!,,#REF!)),0,(PV(#REF!,#REF!,,#REF!)))</f>
        <v/>
      </c>
      <c r="AM3126" s="161">
        <f>+IF(ISERROR(PV(#REF!,#REF!,,#REF!)),0,(PV(#REF!,#REF!,,#REF!)))</f>
        <v/>
      </c>
    </row>
    <row r="3127">
      <c r="AL3127" s="161">
        <f>+IF(ISERROR(PV(#REF!,#REF!,,#REF!)),0,(PV(#REF!,#REF!,,#REF!)))</f>
        <v/>
      </c>
      <c r="AM3127" s="161">
        <f>+IF(ISERROR(PV(#REF!,#REF!,,#REF!)),0,(PV(#REF!,#REF!,,#REF!)))</f>
        <v/>
      </c>
    </row>
    <row r="3128">
      <c r="AL3128" s="161">
        <f>+IF(ISERROR(PV(#REF!,#REF!,,#REF!)),0,(PV(#REF!,#REF!,,#REF!)))</f>
        <v/>
      </c>
      <c r="AM3128" s="161">
        <f>+IF(ISERROR(PV(#REF!,#REF!,,#REF!)),0,(PV(#REF!,#REF!,,#REF!)))</f>
        <v/>
      </c>
    </row>
    <row r="3129">
      <c r="AL3129" s="161">
        <f>+IF(ISERROR(PV(#REF!,#REF!,,#REF!)),0,(PV(#REF!,#REF!,,#REF!)))</f>
        <v/>
      </c>
      <c r="AM3129" s="161">
        <f>+IF(ISERROR(PV(#REF!,#REF!,,#REF!)),0,(PV(#REF!,#REF!,,#REF!)))</f>
        <v/>
      </c>
    </row>
    <row r="3130">
      <c r="AL3130" s="161">
        <f>+IF(ISERROR(PV(#REF!,#REF!,,#REF!)),0,(PV(#REF!,#REF!,,#REF!)))</f>
        <v/>
      </c>
      <c r="AM3130" s="161">
        <f>+IF(ISERROR(PV(#REF!,#REF!,,#REF!)),0,(PV(#REF!,#REF!,,#REF!)))</f>
        <v/>
      </c>
    </row>
    <row r="3131">
      <c r="AL3131" s="161">
        <f>+IF(ISERROR(PV(#REF!,#REF!,,#REF!)),0,(PV(#REF!,#REF!,,#REF!)))</f>
        <v/>
      </c>
      <c r="AM3131" s="161">
        <f>+IF(ISERROR(PV(#REF!,#REF!,,#REF!)),0,(PV(#REF!,#REF!,,#REF!)))</f>
        <v/>
      </c>
    </row>
    <row r="3132">
      <c r="AL3132" s="161">
        <f>+IF(ISERROR(PV(#REF!,#REF!,,#REF!)),0,(PV(#REF!,#REF!,,#REF!)))</f>
        <v/>
      </c>
      <c r="AM3132" s="161">
        <f>+IF(ISERROR(PV(#REF!,#REF!,,#REF!)),0,(PV(#REF!,#REF!,,#REF!)))</f>
        <v/>
      </c>
    </row>
    <row r="3133">
      <c r="AL3133" s="161">
        <f>+IF(ISERROR(PV(#REF!,#REF!,,#REF!)),0,(PV(#REF!,#REF!,,#REF!)))</f>
        <v/>
      </c>
      <c r="AM3133" s="161">
        <f>+IF(ISERROR(PV(#REF!,#REF!,,#REF!)),0,(PV(#REF!,#REF!,,#REF!)))</f>
        <v/>
      </c>
    </row>
    <row r="3134">
      <c r="AL3134" s="161">
        <f>+IF(ISERROR(PV(#REF!,#REF!,,#REF!)),0,(PV(#REF!,#REF!,,#REF!)))</f>
        <v/>
      </c>
      <c r="AM3134" s="161">
        <f>+IF(ISERROR(PV(#REF!,#REF!,,#REF!)),0,(PV(#REF!,#REF!,,#REF!)))</f>
        <v/>
      </c>
    </row>
    <row r="3135">
      <c r="AL3135" s="161">
        <f>+IF(ISERROR(PV(#REF!,#REF!,,#REF!)),0,(PV(#REF!,#REF!,,#REF!)))</f>
        <v/>
      </c>
      <c r="AM3135" s="161">
        <f>+IF(ISERROR(PV(#REF!,#REF!,,#REF!)),0,(PV(#REF!,#REF!,,#REF!)))</f>
        <v/>
      </c>
    </row>
    <row r="3136">
      <c r="AL3136" s="161">
        <f>+IF(ISERROR(PV(#REF!,#REF!,,#REF!)),0,(PV(#REF!,#REF!,,#REF!)))</f>
        <v/>
      </c>
      <c r="AM3136" s="161">
        <f>+IF(ISERROR(PV(#REF!,#REF!,,#REF!)),0,(PV(#REF!,#REF!,,#REF!)))</f>
        <v/>
      </c>
    </row>
    <row r="3137">
      <c r="AL3137" s="161">
        <f>+IF(ISERROR(PV(#REF!,#REF!,,#REF!)),0,(PV(#REF!,#REF!,,#REF!)))</f>
        <v/>
      </c>
      <c r="AM3137" s="161">
        <f>+IF(ISERROR(PV(#REF!,#REF!,,#REF!)),0,(PV(#REF!,#REF!,,#REF!)))</f>
        <v/>
      </c>
    </row>
    <row r="3138">
      <c r="AL3138" s="161">
        <f>+IF(ISERROR(PV(#REF!,#REF!,,#REF!)),0,(PV(#REF!,#REF!,,#REF!)))</f>
        <v/>
      </c>
      <c r="AM3138" s="161">
        <f>+IF(ISERROR(PV(#REF!,#REF!,,#REF!)),0,(PV(#REF!,#REF!,,#REF!)))</f>
        <v/>
      </c>
    </row>
    <row r="3139">
      <c r="AL3139" s="161">
        <f>+IF(ISERROR(PV(#REF!,#REF!,,#REF!)),0,(PV(#REF!,#REF!,,#REF!)))</f>
        <v/>
      </c>
      <c r="AM3139" s="161">
        <f>+IF(ISERROR(PV(#REF!,#REF!,,#REF!)),0,(PV(#REF!,#REF!,,#REF!)))</f>
        <v/>
      </c>
    </row>
    <row r="3140">
      <c r="AL3140" s="161">
        <f>+IF(ISERROR(PV(#REF!,#REF!,,#REF!)),0,(PV(#REF!,#REF!,,#REF!)))</f>
        <v/>
      </c>
      <c r="AM3140" s="161">
        <f>+IF(ISERROR(PV(#REF!,#REF!,,#REF!)),0,(PV(#REF!,#REF!,,#REF!)))</f>
        <v/>
      </c>
    </row>
    <row r="3141">
      <c r="AL3141" s="161">
        <f>+IF(ISERROR(PV(#REF!,#REF!,,#REF!)),0,(PV(#REF!,#REF!,,#REF!)))</f>
        <v/>
      </c>
      <c r="AM3141" s="161">
        <f>+IF(ISERROR(PV(#REF!,#REF!,,#REF!)),0,(PV(#REF!,#REF!,,#REF!)))</f>
        <v/>
      </c>
    </row>
    <row r="3142">
      <c r="AL3142" s="161">
        <f>+IF(ISERROR(PV(#REF!,#REF!,,#REF!)),0,(PV(#REF!,#REF!,,#REF!)))</f>
        <v/>
      </c>
      <c r="AM3142" s="161">
        <f>+IF(ISERROR(PV(#REF!,#REF!,,#REF!)),0,(PV(#REF!,#REF!,,#REF!)))</f>
        <v/>
      </c>
    </row>
    <row r="3143">
      <c r="AL3143" s="161">
        <f>+IF(ISERROR(PV(#REF!,#REF!,,#REF!)),0,(PV(#REF!,#REF!,,#REF!)))</f>
        <v/>
      </c>
      <c r="AM3143" s="161">
        <f>+IF(ISERROR(PV(#REF!,#REF!,,#REF!)),0,(PV(#REF!,#REF!,,#REF!)))</f>
        <v/>
      </c>
    </row>
    <row r="3144">
      <c r="AL3144" s="161">
        <f>+IF(ISERROR(PV(#REF!,#REF!,,#REF!)),0,(PV(#REF!,#REF!,,#REF!)))</f>
        <v/>
      </c>
      <c r="AM3144" s="161">
        <f>+IF(ISERROR(PV(#REF!,#REF!,,#REF!)),0,(PV(#REF!,#REF!,,#REF!)))</f>
        <v/>
      </c>
    </row>
    <row r="3145">
      <c r="AL3145" s="161">
        <f>+IF(ISERROR(PV(#REF!,#REF!,,#REF!)),0,(PV(#REF!,#REF!,,#REF!)))</f>
        <v/>
      </c>
      <c r="AM3145" s="161">
        <f>+IF(ISERROR(PV(#REF!,#REF!,,#REF!)),0,(PV(#REF!,#REF!,,#REF!)))</f>
        <v/>
      </c>
    </row>
    <row r="3146">
      <c r="AL3146" s="161">
        <f>+IF(ISERROR(PV(#REF!,#REF!,,#REF!)),0,(PV(#REF!,#REF!,,#REF!)))</f>
        <v/>
      </c>
      <c r="AM3146" s="161">
        <f>+IF(ISERROR(PV(#REF!,#REF!,,#REF!)),0,(PV(#REF!,#REF!,,#REF!)))</f>
        <v/>
      </c>
    </row>
    <row r="3147">
      <c r="AL3147" s="161">
        <f>+IF(ISERROR(PV(#REF!,#REF!,,#REF!)),0,(PV(#REF!,#REF!,,#REF!)))</f>
        <v/>
      </c>
      <c r="AM3147" s="161">
        <f>+IF(ISERROR(PV(#REF!,#REF!,,#REF!)),0,(PV(#REF!,#REF!,,#REF!)))</f>
        <v/>
      </c>
    </row>
    <row r="3148">
      <c r="AL3148" s="161">
        <f>+IF(ISERROR(PV(#REF!,#REF!,,#REF!)),0,(PV(#REF!,#REF!,,#REF!)))</f>
        <v/>
      </c>
      <c r="AM3148" s="161">
        <f>+IF(ISERROR(PV(#REF!,#REF!,,#REF!)),0,(PV(#REF!,#REF!,,#REF!)))</f>
        <v/>
      </c>
    </row>
    <row r="3149">
      <c r="AL3149" s="161">
        <f>+IF(ISERROR(PV(#REF!,#REF!,,#REF!)),0,(PV(#REF!,#REF!,,#REF!)))</f>
        <v/>
      </c>
      <c r="AM3149" s="161">
        <f>+IF(ISERROR(PV(#REF!,#REF!,,#REF!)),0,(PV(#REF!,#REF!,,#REF!)))</f>
        <v/>
      </c>
    </row>
    <row r="3150">
      <c r="AL3150" s="161">
        <f>+IF(ISERROR(PV(#REF!,#REF!,,#REF!)),0,(PV(#REF!,#REF!,,#REF!)))</f>
        <v/>
      </c>
      <c r="AM3150" s="161">
        <f>+IF(ISERROR(PV(#REF!,#REF!,,#REF!)),0,(PV(#REF!,#REF!,,#REF!)))</f>
        <v/>
      </c>
    </row>
    <row r="3151">
      <c r="AL3151" s="161">
        <f>+IF(ISERROR(PV(#REF!,#REF!,,#REF!)),0,(PV(#REF!,#REF!,,#REF!)))</f>
        <v/>
      </c>
      <c r="AM3151" s="161">
        <f>+IF(ISERROR(PV(#REF!,#REF!,,#REF!)),0,(PV(#REF!,#REF!,,#REF!)))</f>
        <v/>
      </c>
    </row>
    <row r="3152">
      <c r="AL3152" s="161">
        <f>+IF(ISERROR(PV(#REF!,#REF!,,#REF!)),0,(PV(#REF!,#REF!,,#REF!)))</f>
        <v/>
      </c>
      <c r="AM3152" s="161">
        <f>+IF(ISERROR(PV(#REF!,#REF!,,#REF!)),0,(PV(#REF!,#REF!,,#REF!)))</f>
        <v/>
      </c>
    </row>
    <row r="3153">
      <c r="AL3153" s="161">
        <f>+IF(ISERROR(PV(#REF!,#REF!,,#REF!)),0,(PV(#REF!,#REF!,,#REF!)))</f>
        <v/>
      </c>
      <c r="AM3153" s="161">
        <f>+IF(ISERROR(PV(#REF!,#REF!,,#REF!)),0,(PV(#REF!,#REF!,,#REF!)))</f>
        <v/>
      </c>
    </row>
    <row r="3154">
      <c r="AL3154" s="161">
        <f>+IF(ISERROR(PV(#REF!,#REF!,,#REF!)),0,(PV(#REF!,#REF!,,#REF!)))</f>
        <v/>
      </c>
      <c r="AM3154" s="161">
        <f>+IF(ISERROR(PV(#REF!,#REF!,,#REF!)),0,(PV(#REF!,#REF!,,#REF!)))</f>
        <v/>
      </c>
    </row>
    <row r="3155">
      <c r="AL3155" s="161">
        <f>+IF(ISERROR(PV(#REF!,#REF!,,#REF!)),0,(PV(#REF!,#REF!,,#REF!)))</f>
        <v/>
      </c>
      <c r="AM3155" s="161">
        <f>+IF(ISERROR(PV(#REF!,#REF!,,#REF!)),0,(PV(#REF!,#REF!,,#REF!)))</f>
        <v/>
      </c>
    </row>
    <row r="3156">
      <c r="AL3156" s="161">
        <f>+IF(ISERROR(PV(#REF!,#REF!,,#REF!)),0,(PV(#REF!,#REF!,,#REF!)))</f>
        <v/>
      </c>
      <c r="AM3156" s="161">
        <f>+IF(ISERROR(PV(#REF!,#REF!,,#REF!)),0,(PV(#REF!,#REF!,,#REF!)))</f>
        <v/>
      </c>
    </row>
    <row r="3157">
      <c r="AL3157" s="161">
        <f>+IF(ISERROR(PV(#REF!,#REF!,,#REF!)),0,(PV(#REF!,#REF!,,#REF!)))</f>
        <v/>
      </c>
      <c r="AM3157" s="161">
        <f>+IF(ISERROR(PV(#REF!,#REF!,,#REF!)),0,(PV(#REF!,#REF!,,#REF!)))</f>
        <v/>
      </c>
    </row>
    <row r="3158">
      <c r="AL3158" s="161">
        <f>+IF(ISERROR(PV(#REF!,#REF!,,#REF!)),0,(PV(#REF!,#REF!,,#REF!)))</f>
        <v/>
      </c>
      <c r="AM3158" s="161">
        <f>+IF(ISERROR(PV(#REF!,#REF!,,#REF!)),0,(PV(#REF!,#REF!,,#REF!)))</f>
        <v/>
      </c>
    </row>
    <row r="3159">
      <c r="AL3159" s="161">
        <f>+IF(ISERROR(PV(#REF!,#REF!,,#REF!)),0,(PV(#REF!,#REF!,,#REF!)))</f>
        <v/>
      </c>
      <c r="AM3159" s="161">
        <f>+IF(ISERROR(PV(#REF!,#REF!,,#REF!)),0,(PV(#REF!,#REF!,,#REF!)))</f>
        <v/>
      </c>
    </row>
    <row r="3160">
      <c r="AL3160" s="161">
        <f>+IF(ISERROR(PV(#REF!,#REF!,,#REF!)),0,(PV(#REF!,#REF!,,#REF!)))</f>
        <v/>
      </c>
      <c r="AM3160" s="161">
        <f>+IF(ISERROR(PV(#REF!,#REF!,,#REF!)),0,(PV(#REF!,#REF!,,#REF!)))</f>
        <v/>
      </c>
    </row>
    <row r="3161">
      <c r="AL3161" s="161">
        <f>+IF(ISERROR(PV(#REF!,#REF!,,#REF!)),0,(PV(#REF!,#REF!,,#REF!)))</f>
        <v/>
      </c>
      <c r="AM3161" s="161">
        <f>+IF(ISERROR(PV(#REF!,#REF!,,#REF!)),0,(PV(#REF!,#REF!,,#REF!)))</f>
        <v/>
      </c>
    </row>
    <row r="3162">
      <c r="AL3162" s="161">
        <f>+IF(ISERROR(PV(#REF!,#REF!,,#REF!)),0,(PV(#REF!,#REF!,,#REF!)))</f>
        <v/>
      </c>
      <c r="AM3162" s="161">
        <f>+IF(ISERROR(PV(#REF!,#REF!,,#REF!)),0,(PV(#REF!,#REF!,,#REF!)))</f>
        <v/>
      </c>
    </row>
    <row r="3163">
      <c r="AL3163" s="161">
        <f>+IF(ISERROR(PV(#REF!,#REF!,,#REF!)),0,(PV(#REF!,#REF!,,#REF!)))</f>
        <v/>
      </c>
      <c r="AM3163" s="161">
        <f>+IF(ISERROR(PV(#REF!,#REF!,,#REF!)),0,(PV(#REF!,#REF!,,#REF!)))</f>
        <v/>
      </c>
    </row>
    <row r="3164">
      <c r="AL3164" s="161">
        <f>+IF(ISERROR(PV(#REF!,#REF!,,#REF!)),0,(PV(#REF!,#REF!,,#REF!)))</f>
        <v/>
      </c>
      <c r="AM3164" s="161">
        <f>+IF(ISERROR(PV(#REF!,#REF!,,#REF!)),0,(PV(#REF!,#REF!,,#REF!)))</f>
        <v/>
      </c>
    </row>
    <row r="3165">
      <c r="AL3165" s="161">
        <f>+IF(ISERROR(PV(#REF!,#REF!,,#REF!)),0,(PV(#REF!,#REF!,,#REF!)))</f>
        <v/>
      </c>
      <c r="AM3165" s="161">
        <f>+IF(ISERROR(PV(#REF!,#REF!,,#REF!)),0,(PV(#REF!,#REF!,,#REF!)))</f>
        <v/>
      </c>
    </row>
    <row r="3166">
      <c r="AL3166" s="161">
        <f>+IF(ISERROR(PV(#REF!,#REF!,,#REF!)),0,(PV(#REF!,#REF!,,#REF!)))</f>
        <v/>
      </c>
      <c r="AM3166" s="161">
        <f>+IF(ISERROR(PV(#REF!,#REF!,,#REF!)),0,(PV(#REF!,#REF!,,#REF!)))</f>
        <v/>
      </c>
    </row>
    <row r="3167">
      <c r="AL3167" s="161">
        <f>+IF(ISERROR(PV(#REF!,#REF!,,#REF!)),0,(PV(#REF!,#REF!,,#REF!)))</f>
        <v/>
      </c>
      <c r="AM3167" s="161">
        <f>+IF(ISERROR(PV(#REF!,#REF!,,#REF!)),0,(PV(#REF!,#REF!,,#REF!)))</f>
        <v/>
      </c>
    </row>
    <row r="3168">
      <c r="AL3168" s="161">
        <f>+IF(ISERROR(PV(#REF!,#REF!,,#REF!)),0,(PV(#REF!,#REF!,,#REF!)))</f>
        <v/>
      </c>
      <c r="AM3168" s="161">
        <f>+IF(ISERROR(PV(#REF!,#REF!,,#REF!)),0,(PV(#REF!,#REF!,,#REF!)))</f>
        <v/>
      </c>
    </row>
    <row r="3169">
      <c r="AL3169" s="161">
        <f>+IF(ISERROR(PV(#REF!,#REF!,,#REF!)),0,(PV(#REF!,#REF!,,#REF!)))</f>
        <v/>
      </c>
      <c r="AM3169" s="161">
        <f>+IF(ISERROR(PV(#REF!,#REF!,,#REF!)),0,(PV(#REF!,#REF!,,#REF!)))</f>
        <v/>
      </c>
    </row>
    <row r="3170">
      <c r="AL3170" s="161">
        <f>+IF(ISERROR(PV(#REF!,#REF!,,#REF!)),0,(PV(#REF!,#REF!,,#REF!)))</f>
        <v/>
      </c>
      <c r="AM3170" s="161">
        <f>+IF(ISERROR(PV(#REF!,#REF!,,#REF!)),0,(PV(#REF!,#REF!,,#REF!)))</f>
        <v/>
      </c>
    </row>
    <row r="3171">
      <c r="AL3171" s="161">
        <f>+IF(ISERROR(PV(#REF!,#REF!,,#REF!)),0,(PV(#REF!,#REF!,,#REF!)))</f>
        <v/>
      </c>
      <c r="AM3171" s="161">
        <f>+IF(ISERROR(PV(#REF!,#REF!,,#REF!)),0,(PV(#REF!,#REF!,,#REF!)))</f>
        <v/>
      </c>
    </row>
    <row r="3172">
      <c r="AL3172" s="161">
        <f>+IF(ISERROR(PV(#REF!,#REF!,,#REF!)),0,(PV(#REF!,#REF!,,#REF!)))</f>
        <v/>
      </c>
      <c r="AM3172" s="161">
        <f>+IF(ISERROR(PV(#REF!,#REF!,,#REF!)),0,(PV(#REF!,#REF!,,#REF!)))</f>
        <v/>
      </c>
    </row>
    <row r="3173">
      <c r="AL3173" s="161">
        <f>+IF(ISERROR(PV(#REF!,#REF!,,#REF!)),0,(PV(#REF!,#REF!,,#REF!)))</f>
        <v/>
      </c>
      <c r="AM3173" s="161">
        <f>+IF(ISERROR(PV(#REF!,#REF!,,#REF!)),0,(PV(#REF!,#REF!,,#REF!)))</f>
        <v/>
      </c>
    </row>
    <row r="3174">
      <c r="AL3174" s="161">
        <f>+IF(ISERROR(PV(#REF!,#REF!,,#REF!)),0,(PV(#REF!,#REF!,,#REF!)))</f>
        <v/>
      </c>
      <c r="AM3174" s="161">
        <f>+IF(ISERROR(PV(#REF!,#REF!,,#REF!)),0,(PV(#REF!,#REF!,,#REF!)))</f>
        <v/>
      </c>
    </row>
    <row r="3175">
      <c r="AL3175" s="161">
        <f>+IF(ISERROR(PV(#REF!,#REF!,,#REF!)),0,(PV(#REF!,#REF!,,#REF!)))</f>
        <v/>
      </c>
      <c r="AM3175" s="161">
        <f>+IF(ISERROR(PV(#REF!,#REF!,,#REF!)),0,(PV(#REF!,#REF!,,#REF!)))</f>
        <v/>
      </c>
    </row>
    <row r="3176">
      <c r="AL3176" s="161">
        <f>+IF(ISERROR(PV(#REF!,#REF!,,#REF!)),0,(PV(#REF!,#REF!,,#REF!)))</f>
        <v/>
      </c>
      <c r="AM3176" s="161">
        <f>+IF(ISERROR(PV(#REF!,#REF!,,#REF!)),0,(PV(#REF!,#REF!,,#REF!)))</f>
        <v/>
      </c>
    </row>
    <row r="3177">
      <c r="AL3177" s="161">
        <f>+IF(ISERROR(PV(#REF!,#REF!,,#REF!)),0,(PV(#REF!,#REF!,,#REF!)))</f>
        <v/>
      </c>
      <c r="AM3177" s="161">
        <f>+IF(ISERROR(PV(#REF!,#REF!,,#REF!)),0,(PV(#REF!,#REF!,,#REF!)))</f>
        <v/>
      </c>
    </row>
    <row r="3178">
      <c r="AL3178" s="161">
        <f>+IF(ISERROR(PV(#REF!,#REF!,,#REF!)),0,(PV(#REF!,#REF!,,#REF!)))</f>
        <v/>
      </c>
      <c r="AM3178" s="161">
        <f>+IF(ISERROR(PV(#REF!,#REF!,,#REF!)),0,(PV(#REF!,#REF!,,#REF!)))</f>
        <v/>
      </c>
    </row>
    <row r="3179">
      <c r="AL3179" s="161">
        <f>+IF(ISERROR(PV(#REF!,#REF!,,#REF!)),0,(PV(#REF!,#REF!,,#REF!)))</f>
        <v/>
      </c>
      <c r="AM3179" s="161">
        <f>+IF(ISERROR(PV(#REF!,#REF!,,#REF!)),0,(PV(#REF!,#REF!,,#REF!)))</f>
        <v/>
      </c>
    </row>
    <row r="3180">
      <c r="AL3180" s="161">
        <f>+IF(ISERROR(PV(#REF!,#REF!,,#REF!)),0,(PV(#REF!,#REF!,,#REF!)))</f>
        <v/>
      </c>
      <c r="AM3180" s="161">
        <f>+IF(ISERROR(PV(#REF!,#REF!,,#REF!)),0,(PV(#REF!,#REF!,,#REF!)))</f>
        <v/>
      </c>
    </row>
    <row r="3181">
      <c r="AL3181" s="161">
        <f>+IF(ISERROR(PV(#REF!,#REF!,,#REF!)),0,(PV(#REF!,#REF!,,#REF!)))</f>
        <v/>
      </c>
      <c r="AM3181" s="161">
        <f>+IF(ISERROR(PV(#REF!,#REF!,,#REF!)),0,(PV(#REF!,#REF!,,#REF!)))</f>
        <v/>
      </c>
    </row>
    <row r="3182">
      <c r="AL3182" s="161">
        <f>+IF(ISERROR(PV(#REF!,#REF!,,#REF!)),0,(PV(#REF!,#REF!,,#REF!)))</f>
        <v/>
      </c>
      <c r="AM3182" s="161">
        <f>+IF(ISERROR(PV(#REF!,#REF!,,#REF!)),0,(PV(#REF!,#REF!,,#REF!)))</f>
        <v/>
      </c>
    </row>
    <row r="3183">
      <c r="AL3183" s="161">
        <f>+IF(ISERROR(PV(#REF!,#REF!,,#REF!)),0,(PV(#REF!,#REF!,,#REF!)))</f>
        <v/>
      </c>
      <c r="AM3183" s="161">
        <f>+IF(ISERROR(PV(#REF!,#REF!,,#REF!)),0,(PV(#REF!,#REF!,,#REF!)))</f>
        <v/>
      </c>
    </row>
    <row r="3184">
      <c r="AL3184" s="161">
        <f>+IF(ISERROR(PV(#REF!,#REF!,,#REF!)),0,(PV(#REF!,#REF!,,#REF!)))</f>
        <v/>
      </c>
      <c r="AM3184" s="161">
        <f>+IF(ISERROR(PV(#REF!,#REF!,,#REF!)),0,(PV(#REF!,#REF!,,#REF!)))</f>
        <v/>
      </c>
    </row>
    <row r="3185">
      <c r="AL3185" s="161">
        <f>+IF(ISERROR(PV(#REF!,#REF!,,#REF!)),0,(PV(#REF!,#REF!,,#REF!)))</f>
        <v/>
      </c>
      <c r="AM3185" s="161">
        <f>+IF(ISERROR(PV(#REF!,#REF!,,#REF!)),0,(PV(#REF!,#REF!,,#REF!)))</f>
        <v/>
      </c>
    </row>
    <row r="3186">
      <c r="AL3186" s="161">
        <f>+IF(ISERROR(PV(#REF!,#REF!,,#REF!)),0,(PV(#REF!,#REF!,,#REF!)))</f>
        <v/>
      </c>
      <c r="AM3186" s="161">
        <f>+IF(ISERROR(PV(#REF!,#REF!,,#REF!)),0,(PV(#REF!,#REF!,,#REF!)))</f>
        <v/>
      </c>
    </row>
    <row r="3187">
      <c r="AL3187" s="161">
        <f>+IF(ISERROR(PV(#REF!,#REF!,,#REF!)),0,(PV(#REF!,#REF!,,#REF!)))</f>
        <v/>
      </c>
      <c r="AM3187" s="161">
        <f>+IF(ISERROR(PV(#REF!,#REF!,,#REF!)),0,(PV(#REF!,#REF!,,#REF!)))</f>
        <v/>
      </c>
    </row>
    <row r="3188">
      <c r="AL3188" s="161">
        <f>+IF(ISERROR(PV(#REF!,#REF!,,#REF!)),0,(PV(#REF!,#REF!,,#REF!)))</f>
        <v/>
      </c>
      <c r="AM3188" s="161">
        <f>+IF(ISERROR(PV(#REF!,#REF!,,#REF!)),0,(PV(#REF!,#REF!,,#REF!)))</f>
        <v/>
      </c>
    </row>
    <row r="3189">
      <c r="AL3189" s="161">
        <f>+IF(ISERROR(PV(#REF!,#REF!,,#REF!)),0,(PV(#REF!,#REF!,,#REF!)))</f>
        <v/>
      </c>
      <c r="AM3189" s="161">
        <f>+IF(ISERROR(PV(#REF!,#REF!,,#REF!)),0,(PV(#REF!,#REF!,,#REF!)))</f>
        <v/>
      </c>
    </row>
    <row r="3190">
      <c r="AL3190" s="161">
        <f>+IF(ISERROR(PV(#REF!,#REF!,,#REF!)),0,(PV(#REF!,#REF!,,#REF!)))</f>
        <v/>
      </c>
      <c r="AM3190" s="161">
        <f>+IF(ISERROR(PV(#REF!,#REF!,,#REF!)),0,(PV(#REF!,#REF!,,#REF!)))</f>
        <v/>
      </c>
    </row>
    <row r="3191">
      <c r="AL3191" s="161">
        <f>+IF(ISERROR(PV(#REF!,#REF!,,#REF!)),0,(PV(#REF!,#REF!,,#REF!)))</f>
        <v/>
      </c>
      <c r="AM3191" s="161">
        <f>+IF(ISERROR(PV(#REF!,#REF!,,#REF!)),0,(PV(#REF!,#REF!,,#REF!)))</f>
        <v/>
      </c>
    </row>
    <row r="3192">
      <c r="AL3192" s="161">
        <f>+IF(ISERROR(PV(#REF!,#REF!,,#REF!)),0,(PV(#REF!,#REF!,,#REF!)))</f>
        <v/>
      </c>
      <c r="AM3192" s="161">
        <f>+IF(ISERROR(PV(#REF!,#REF!,,#REF!)),0,(PV(#REF!,#REF!,,#REF!)))</f>
        <v/>
      </c>
    </row>
    <row r="3193">
      <c r="AL3193" s="161">
        <f>+IF(ISERROR(PV(#REF!,#REF!,,#REF!)),0,(PV(#REF!,#REF!,,#REF!)))</f>
        <v/>
      </c>
      <c r="AM3193" s="161">
        <f>+IF(ISERROR(PV(#REF!,#REF!,,#REF!)),0,(PV(#REF!,#REF!,,#REF!)))</f>
        <v/>
      </c>
    </row>
    <row r="3194">
      <c r="AL3194" s="161">
        <f>+IF(ISERROR(PV(#REF!,#REF!,,#REF!)),0,(PV(#REF!,#REF!,,#REF!)))</f>
        <v/>
      </c>
      <c r="AM3194" s="161">
        <f>+IF(ISERROR(PV(#REF!,#REF!,,#REF!)),0,(PV(#REF!,#REF!,,#REF!)))</f>
        <v/>
      </c>
    </row>
    <row r="3195">
      <c r="AL3195" s="161">
        <f>+IF(ISERROR(PV(#REF!,#REF!,,#REF!)),0,(PV(#REF!,#REF!,,#REF!)))</f>
        <v/>
      </c>
      <c r="AM3195" s="161">
        <f>+IF(ISERROR(PV(#REF!,#REF!,,#REF!)),0,(PV(#REF!,#REF!,,#REF!)))</f>
        <v/>
      </c>
    </row>
    <row r="3196">
      <c r="AL3196" s="161">
        <f>+IF(ISERROR(PV(#REF!,#REF!,,#REF!)),0,(PV(#REF!,#REF!,,#REF!)))</f>
        <v/>
      </c>
      <c r="AM3196" s="161">
        <f>+IF(ISERROR(PV(#REF!,#REF!,,#REF!)),0,(PV(#REF!,#REF!,,#REF!)))</f>
        <v/>
      </c>
    </row>
    <row r="3197">
      <c r="AL3197" s="161">
        <f>+IF(ISERROR(PV(#REF!,#REF!,,#REF!)),0,(PV(#REF!,#REF!,,#REF!)))</f>
        <v/>
      </c>
      <c r="AM3197" s="161">
        <f>+IF(ISERROR(PV(#REF!,#REF!,,#REF!)),0,(PV(#REF!,#REF!,,#REF!)))</f>
        <v/>
      </c>
    </row>
    <row r="3198">
      <c r="AL3198" s="161">
        <f>+IF(ISERROR(PV(#REF!,#REF!,,#REF!)),0,(PV(#REF!,#REF!,,#REF!)))</f>
        <v/>
      </c>
      <c r="AM3198" s="161">
        <f>+IF(ISERROR(PV(#REF!,#REF!,,#REF!)),0,(PV(#REF!,#REF!,,#REF!)))</f>
        <v/>
      </c>
    </row>
    <row r="3199">
      <c r="AL3199" s="161">
        <f>+IF(ISERROR(PV(#REF!,#REF!,,#REF!)),0,(PV(#REF!,#REF!,,#REF!)))</f>
        <v/>
      </c>
      <c r="AM3199" s="161">
        <f>+IF(ISERROR(PV(#REF!,#REF!,,#REF!)),0,(PV(#REF!,#REF!,,#REF!)))</f>
        <v/>
      </c>
    </row>
    <row r="3200">
      <c r="AL3200" s="161">
        <f>+IF(ISERROR(PV(#REF!,#REF!,,#REF!)),0,(PV(#REF!,#REF!,,#REF!)))</f>
        <v/>
      </c>
      <c r="AM3200" s="161">
        <f>+IF(ISERROR(PV(#REF!,#REF!,,#REF!)),0,(PV(#REF!,#REF!,,#REF!)))</f>
        <v/>
      </c>
    </row>
    <row r="3201">
      <c r="AL3201" s="161">
        <f>+IF(ISERROR(PV(#REF!,#REF!,,#REF!)),0,(PV(#REF!,#REF!,,#REF!)))</f>
        <v/>
      </c>
      <c r="AM3201" s="161">
        <f>+IF(ISERROR(PV(#REF!,#REF!,,#REF!)),0,(PV(#REF!,#REF!,,#REF!)))</f>
        <v/>
      </c>
    </row>
    <row r="3202">
      <c r="AL3202" s="161">
        <f>+IF(ISERROR(PV(#REF!,#REF!,,#REF!)),0,(PV(#REF!,#REF!,,#REF!)))</f>
        <v/>
      </c>
      <c r="AM3202" s="161">
        <f>+IF(ISERROR(PV(#REF!,#REF!,,#REF!)),0,(PV(#REF!,#REF!,,#REF!)))</f>
        <v/>
      </c>
    </row>
    <row r="3203">
      <c r="AL3203" s="161">
        <f>+IF(ISERROR(PV(#REF!,#REF!,,#REF!)),0,(PV(#REF!,#REF!,,#REF!)))</f>
        <v/>
      </c>
      <c r="AM3203" s="161">
        <f>+IF(ISERROR(PV(#REF!,#REF!,,#REF!)),0,(PV(#REF!,#REF!,,#REF!)))</f>
        <v/>
      </c>
    </row>
    <row r="3204">
      <c r="AL3204" s="161">
        <f>+IF(ISERROR(PV(#REF!,#REF!,,#REF!)),0,(PV(#REF!,#REF!,,#REF!)))</f>
        <v/>
      </c>
      <c r="AM3204" s="161">
        <f>+IF(ISERROR(PV(#REF!,#REF!,,#REF!)),0,(PV(#REF!,#REF!,,#REF!)))</f>
        <v/>
      </c>
    </row>
    <row r="3205">
      <c r="AL3205" s="161">
        <f>+IF(ISERROR(PV(#REF!,#REF!,,#REF!)),0,(PV(#REF!,#REF!,,#REF!)))</f>
        <v/>
      </c>
      <c r="AM3205" s="161">
        <f>+IF(ISERROR(PV(#REF!,#REF!,,#REF!)),0,(PV(#REF!,#REF!,,#REF!)))</f>
        <v/>
      </c>
    </row>
    <row r="3206">
      <c r="AL3206" s="161">
        <f>+IF(ISERROR(PV(#REF!,#REF!,,#REF!)),0,(PV(#REF!,#REF!,,#REF!)))</f>
        <v/>
      </c>
      <c r="AM3206" s="161">
        <f>+IF(ISERROR(PV(#REF!,#REF!,,#REF!)),0,(PV(#REF!,#REF!,,#REF!)))</f>
        <v/>
      </c>
    </row>
    <row r="3207">
      <c r="AL3207" s="161">
        <f>+IF(ISERROR(PV(#REF!,#REF!,,#REF!)),0,(PV(#REF!,#REF!,,#REF!)))</f>
        <v/>
      </c>
      <c r="AM3207" s="161">
        <f>+IF(ISERROR(PV(#REF!,#REF!,,#REF!)),0,(PV(#REF!,#REF!,,#REF!)))</f>
        <v/>
      </c>
    </row>
    <row r="3208">
      <c r="AL3208" s="161">
        <f>+IF(ISERROR(PV(#REF!,#REF!,,#REF!)),0,(PV(#REF!,#REF!,,#REF!)))</f>
        <v/>
      </c>
      <c r="AM3208" s="161">
        <f>+IF(ISERROR(PV(#REF!,#REF!,,#REF!)),0,(PV(#REF!,#REF!,,#REF!)))</f>
        <v/>
      </c>
    </row>
    <row r="3209">
      <c r="AL3209" s="161">
        <f>+IF(ISERROR(PV(#REF!,#REF!,,#REF!)),0,(PV(#REF!,#REF!,,#REF!)))</f>
        <v/>
      </c>
      <c r="AM3209" s="161">
        <f>+IF(ISERROR(PV(#REF!,#REF!,,#REF!)),0,(PV(#REF!,#REF!,,#REF!)))</f>
        <v/>
      </c>
    </row>
    <row r="3210">
      <c r="AL3210" s="161">
        <f>+IF(ISERROR(PV(#REF!,#REF!,,#REF!)),0,(PV(#REF!,#REF!,,#REF!)))</f>
        <v/>
      </c>
      <c r="AM3210" s="161">
        <f>+IF(ISERROR(PV(#REF!,#REF!,,#REF!)),0,(PV(#REF!,#REF!,,#REF!)))</f>
        <v/>
      </c>
    </row>
    <row r="3211">
      <c r="AL3211" s="161">
        <f>+IF(ISERROR(PV(#REF!,#REF!,,#REF!)),0,(PV(#REF!,#REF!,,#REF!)))</f>
        <v/>
      </c>
      <c r="AM3211" s="161">
        <f>+IF(ISERROR(PV(#REF!,#REF!,,#REF!)),0,(PV(#REF!,#REF!,,#REF!)))</f>
        <v/>
      </c>
    </row>
    <row r="3212">
      <c r="AL3212" s="161">
        <f>+IF(ISERROR(PV(#REF!,#REF!,,#REF!)),0,(PV(#REF!,#REF!,,#REF!)))</f>
        <v/>
      </c>
      <c r="AM3212" s="161">
        <f>+IF(ISERROR(PV(#REF!,#REF!,,#REF!)),0,(PV(#REF!,#REF!,,#REF!)))</f>
        <v/>
      </c>
    </row>
    <row r="3213">
      <c r="AL3213" s="161">
        <f>+IF(ISERROR(PV(#REF!,#REF!,,#REF!)),0,(PV(#REF!,#REF!,,#REF!)))</f>
        <v/>
      </c>
      <c r="AM3213" s="161">
        <f>+IF(ISERROR(PV(#REF!,#REF!,,#REF!)),0,(PV(#REF!,#REF!,,#REF!)))</f>
        <v/>
      </c>
    </row>
    <row r="3214">
      <c r="AL3214" s="161">
        <f>+IF(ISERROR(PV(#REF!,#REF!,,#REF!)),0,(PV(#REF!,#REF!,,#REF!)))</f>
        <v/>
      </c>
      <c r="AM3214" s="161">
        <f>+IF(ISERROR(PV(#REF!,#REF!,,#REF!)),0,(PV(#REF!,#REF!,,#REF!)))</f>
        <v/>
      </c>
    </row>
    <row r="3215">
      <c r="AL3215" s="161">
        <f>+IF(ISERROR(PV(#REF!,#REF!,,#REF!)),0,(PV(#REF!,#REF!,,#REF!)))</f>
        <v/>
      </c>
      <c r="AM3215" s="161">
        <f>+IF(ISERROR(PV(#REF!,#REF!,,#REF!)),0,(PV(#REF!,#REF!,,#REF!)))</f>
        <v/>
      </c>
    </row>
    <row r="3216">
      <c r="AL3216" s="161">
        <f>+IF(ISERROR(PV(#REF!,#REF!,,#REF!)),0,(PV(#REF!,#REF!,,#REF!)))</f>
        <v/>
      </c>
      <c r="AM3216" s="161">
        <f>+IF(ISERROR(PV(#REF!,#REF!,,#REF!)),0,(PV(#REF!,#REF!,,#REF!)))</f>
        <v/>
      </c>
    </row>
    <row r="3217">
      <c r="AL3217" s="161">
        <f>+IF(ISERROR(PV(#REF!,#REF!,,#REF!)),0,(PV(#REF!,#REF!,,#REF!)))</f>
        <v/>
      </c>
      <c r="AM3217" s="161">
        <f>+IF(ISERROR(PV(#REF!,#REF!,,#REF!)),0,(PV(#REF!,#REF!,,#REF!)))</f>
        <v/>
      </c>
    </row>
    <row r="3218">
      <c r="AL3218" s="161">
        <f>+IF(ISERROR(PV(#REF!,#REF!,,#REF!)),0,(PV(#REF!,#REF!,,#REF!)))</f>
        <v/>
      </c>
      <c r="AM3218" s="161">
        <f>+IF(ISERROR(PV(#REF!,#REF!,,#REF!)),0,(PV(#REF!,#REF!,,#REF!)))</f>
        <v/>
      </c>
    </row>
    <row r="3219">
      <c r="AL3219" s="161">
        <f>+IF(ISERROR(PV(#REF!,#REF!,,#REF!)),0,(PV(#REF!,#REF!,,#REF!)))</f>
        <v/>
      </c>
      <c r="AM3219" s="161">
        <f>+IF(ISERROR(PV(#REF!,#REF!,,#REF!)),0,(PV(#REF!,#REF!,,#REF!)))</f>
        <v/>
      </c>
    </row>
    <row r="3220">
      <c r="AL3220" s="161">
        <f>+IF(ISERROR(PV(#REF!,#REF!,,#REF!)),0,(PV(#REF!,#REF!,,#REF!)))</f>
        <v/>
      </c>
      <c r="AM3220" s="161">
        <f>+IF(ISERROR(PV(#REF!,#REF!,,#REF!)),0,(PV(#REF!,#REF!,,#REF!)))</f>
        <v/>
      </c>
    </row>
    <row r="3221">
      <c r="AL3221" s="161">
        <f>+IF(ISERROR(PV(#REF!,#REF!,,#REF!)),0,(PV(#REF!,#REF!,,#REF!)))</f>
        <v/>
      </c>
      <c r="AM3221" s="161">
        <f>+IF(ISERROR(PV(#REF!,#REF!,,#REF!)),0,(PV(#REF!,#REF!,,#REF!)))</f>
        <v/>
      </c>
    </row>
    <row r="3222">
      <c r="AL3222" s="161">
        <f>+IF(ISERROR(PV(#REF!,#REF!,,#REF!)),0,(PV(#REF!,#REF!,,#REF!)))</f>
        <v/>
      </c>
      <c r="AM3222" s="161">
        <f>+IF(ISERROR(PV(#REF!,#REF!,,#REF!)),0,(PV(#REF!,#REF!,,#REF!)))</f>
        <v/>
      </c>
    </row>
    <row r="3223">
      <c r="AL3223" s="161">
        <f>+IF(ISERROR(PV(#REF!,#REF!,,#REF!)),0,(PV(#REF!,#REF!,,#REF!)))</f>
        <v/>
      </c>
      <c r="AM3223" s="161">
        <f>+IF(ISERROR(PV(#REF!,#REF!,,#REF!)),0,(PV(#REF!,#REF!,,#REF!)))</f>
        <v/>
      </c>
    </row>
    <row r="3224">
      <c r="AL3224" s="161">
        <f>+IF(ISERROR(PV(#REF!,#REF!,,#REF!)),0,(PV(#REF!,#REF!,,#REF!)))</f>
        <v/>
      </c>
      <c r="AM3224" s="161">
        <f>+IF(ISERROR(PV(#REF!,#REF!,,#REF!)),0,(PV(#REF!,#REF!,,#REF!)))</f>
        <v/>
      </c>
    </row>
    <row r="3225">
      <c r="AL3225" s="161">
        <f>+IF(ISERROR(PV(#REF!,#REF!,,#REF!)),0,(PV(#REF!,#REF!,,#REF!)))</f>
        <v/>
      </c>
      <c r="AM3225" s="161">
        <f>+IF(ISERROR(PV(#REF!,#REF!,,#REF!)),0,(PV(#REF!,#REF!,,#REF!)))</f>
        <v/>
      </c>
    </row>
    <row r="3226">
      <c r="AL3226" s="161">
        <f>+IF(ISERROR(PV(#REF!,#REF!,,#REF!)),0,(PV(#REF!,#REF!,,#REF!)))</f>
        <v/>
      </c>
      <c r="AM3226" s="161">
        <f>+IF(ISERROR(PV(#REF!,#REF!,,#REF!)),0,(PV(#REF!,#REF!,,#REF!)))</f>
        <v/>
      </c>
    </row>
    <row r="3227">
      <c r="AL3227" s="161">
        <f>+IF(ISERROR(PV(#REF!,#REF!,,#REF!)),0,(PV(#REF!,#REF!,,#REF!)))</f>
        <v/>
      </c>
      <c r="AM3227" s="161">
        <f>+IF(ISERROR(PV(#REF!,#REF!,,#REF!)),0,(PV(#REF!,#REF!,,#REF!)))</f>
        <v/>
      </c>
    </row>
    <row r="3228">
      <c r="AL3228" s="161">
        <f>+IF(ISERROR(PV(#REF!,#REF!,,#REF!)),0,(PV(#REF!,#REF!,,#REF!)))</f>
        <v/>
      </c>
      <c r="AM3228" s="161">
        <f>+IF(ISERROR(PV(#REF!,#REF!,,#REF!)),0,(PV(#REF!,#REF!,,#REF!)))</f>
        <v/>
      </c>
    </row>
    <row r="3229">
      <c r="AL3229" s="161">
        <f>+IF(ISERROR(PV(#REF!,#REF!,,#REF!)),0,(PV(#REF!,#REF!,,#REF!)))</f>
        <v/>
      </c>
      <c r="AM3229" s="161">
        <f>+IF(ISERROR(PV(#REF!,#REF!,,#REF!)),0,(PV(#REF!,#REF!,,#REF!)))</f>
        <v/>
      </c>
    </row>
    <row r="3230">
      <c r="AL3230" s="161">
        <f>+IF(ISERROR(PV(#REF!,#REF!,,#REF!)),0,(PV(#REF!,#REF!,,#REF!)))</f>
        <v/>
      </c>
      <c r="AM3230" s="161">
        <f>+IF(ISERROR(PV(#REF!,#REF!,,#REF!)),0,(PV(#REF!,#REF!,,#REF!)))</f>
        <v/>
      </c>
    </row>
    <row r="3231">
      <c r="AL3231" s="161">
        <f>+IF(ISERROR(PV(#REF!,#REF!,,#REF!)),0,(PV(#REF!,#REF!,,#REF!)))</f>
        <v/>
      </c>
      <c r="AM3231" s="161">
        <f>+IF(ISERROR(PV(#REF!,#REF!,,#REF!)),0,(PV(#REF!,#REF!,,#REF!)))</f>
        <v/>
      </c>
    </row>
    <row r="3232">
      <c r="AL3232" s="161">
        <f>+IF(ISERROR(PV(#REF!,#REF!,,#REF!)),0,(PV(#REF!,#REF!,,#REF!)))</f>
        <v/>
      </c>
      <c r="AM3232" s="161">
        <f>+IF(ISERROR(PV(#REF!,#REF!,,#REF!)),0,(PV(#REF!,#REF!,,#REF!)))</f>
        <v/>
      </c>
    </row>
    <row r="3233">
      <c r="AL3233" s="161">
        <f>+IF(ISERROR(PV(#REF!,#REF!,,#REF!)),0,(PV(#REF!,#REF!,,#REF!)))</f>
        <v/>
      </c>
      <c r="AM3233" s="161">
        <f>+IF(ISERROR(PV(#REF!,#REF!,,#REF!)),0,(PV(#REF!,#REF!,,#REF!)))</f>
        <v/>
      </c>
    </row>
    <row r="3234">
      <c r="AL3234" s="161">
        <f>+IF(ISERROR(PV(#REF!,#REF!,,#REF!)),0,(PV(#REF!,#REF!,,#REF!)))</f>
        <v/>
      </c>
      <c r="AM3234" s="161">
        <f>+IF(ISERROR(PV(#REF!,#REF!,,#REF!)),0,(PV(#REF!,#REF!,,#REF!)))</f>
        <v/>
      </c>
    </row>
    <row r="3235">
      <c r="AL3235" s="161">
        <f>+IF(ISERROR(PV(#REF!,#REF!,,#REF!)),0,(PV(#REF!,#REF!,,#REF!)))</f>
        <v/>
      </c>
      <c r="AM3235" s="161">
        <f>+IF(ISERROR(PV(#REF!,#REF!,,#REF!)),0,(PV(#REF!,#REF!,,#REF!)))</f>
        <v/>
      </c>
    </row>
    <row r="3236">
      <c r="AL3236" s="161">
        <f>+IF(ISERROR(PV(#REF!,#REF!,,#REF!)),0,(PV(#REF!,#REF!,,#REF!)))</f>
        <v/>
      </c>
      <c r="AM3236" s="161">
        <f>+IF(ISERROR(PV(#REF!,#REF!,,#REF!)),0,(PV(#REF!,#REF!,,#REF!)))</f>
        <v/>
      </c>
    </row>
    <row r="3237">
      <c r="AL3237" s="161">
        <f>+IF(ISERROR(PV(#REF!,#REF!,,#REF!)),0,(PV(#REF!,#REF!,,#REF!)))</f>
        <v/>
      </c>
      <c r="AM3237" s="161">
        <f>+IF(ISERROR(PV(#REF!,#REF!,,#REF!)),0,(PV(#REF!,#REF!,,#REF!)))</f>
        <v/>
      </c>
    </row>
    <row r="3238">
      <c r="AL3238" s="161">
        <f>+IF(ISERROR(PV(#REF!,#REF!,,#REF!)),0,(PV(#REF!,#REF!,,#REF!)))</f>
        <v/>
      </c>
      <c r="AM3238" s="161">
        <f>+IF(ISERROR(PV(#REF!,#REF!,,#REF!)),0,(PV(#REF!,#REF!,,#REF!)))</f>
        <v/>
      </c>
    </row>
    <row r="3239">
      <c r="AL3239" s="161">
        <f>+IF(ISERROR(PV(#REF!,#REF!,,#REF!)),0,(PV(#REF!,#REF!,,#REF!)))</f>
        <v/>
      </c>
      <c r="AM3239" s="161">
        <f>+IF(ISERROR(PV(#REF!,#REF!,,#REF!)),0,(PV(#REF!,#REF!,,#REF!)))</f>
        <v/>
      </c>
    </row>
    <row r="3240">
      <c r="AL3240" s="161">
        <f>+IF(ISERROR(PV(#REF!,#REF!,,#REF!)),0,(PV(#REF!,#REF!,,#REF!)))</f>
        <v/>
      </c>
      <c r="AM3240" s="161">
        <f>+IF(ISERROR(PV(#REF!,#REF!,,#REF!)),0,(PV(#REF!,#REF!,,#REF!)))</f>
        <v/>
      </c>
    </row>
    <row r="3241">
      <c r="AL3241" s="161">
        <f>+IF(ISERROR(PV(#REF!,#REF!,,#REF!)),0,(PV(#REF!,#REF!,,#REF!)))</f>
        <v/>
      </c>
      <c r="AM3241" s="161">
        <f>+IF(ISERROR(PV(#REF!,#REF!,,#REF!)),0,(PV(#REF!,#REF!,,#REF!)))</f>
        <v/>
      </c>
    </row>
    <row r="3242">
      <c r="AL3242" s="161">
        <f>+IF(ISERROR(PV(#REF!,#REF!,,#REF!)),0,(PV(#REF!,#REF!,,#REF!)))</f>
        <v/>
      </c>
      <c r="AM3242" s="161">
        <f>+IF(ISERROR(PV(#REF!,#REF!,,#REF!)),0,(PV(#REF!,#REF!,,#REF!)))</f>
        <v/>
      </c>
    </row>
    <row r="3243">
      <c r="AL3243" s="161">
        <f>+IF(ISERROR(PV(#REF!,#REF!,,#REF!)),0,(PV(#REF!,#REF!,,#REF!)))</f>
        <v/>
      </c>
      <c r="AM3243" s="161">
        <f>+IF(ISERROR(PV(#REF!,#REF!,,#REF!)),0,(PV(#REF!,#REF!,,#REF!)))</f>
        <v/>
      </c>
    </row>
    <row r="3244">
      <c r="AL3244" s="161">
        <f>+IF(ISERROR(PV(#REF!,#REF!,,#REF!)),0,(PV(#REF!,#REF!,,#REF!)))</f>
        <v/>
      </c>
      <c r="AM3244" s="161">
        <f>+IF(ISERROR(PV(#REF!,#REF!,,#REF!)),0,(PV(#REF!,#REF!,,#REF!)))</f>
        <v/>
      </c>
    </row>
    <row r="3245">
      <c r="AL3245" s="161">
        <f>+IF(ISERROR(PV(#REF!,#REF!,,#REF!)),0,(PV(#REF!,#REF!,,#REF!)))</f>
        <v/>
      </c>
      <c r="AM3245" s="161">
        <f>+IF(ISERROR(PV(#REF!,#REF!,,#REF!)),0,(PV(#REF!,#REF!,,#REF!)))</f>
        <v/>
      </c>
    </row>
    <row r="3246">
      <c r="AL3246" s="161">
        <f>+IF(ISERROR(PV(#REF!,#REF!,,#REF!)),0,(PV(#REF!,#REF!,,#REF!)))</f>
        <v/>
      </c>
      <c r="AM3246" s="161">
        <f>+IF(ISERROR(PV(#REF!,#REF!,,#REF!)),0,(PV(#REF!,#REF!,,#REF!)))</f>
        <v/>
      </c>
    </row>
    <row r="3247">
      <c r="AL3247" s="161">
        <f>+IF(ISERROR(PV(#REF!,#REF!,,#REF!)),0,(PV(#REF!,#REF!,,#REF!)))</f>
        <v/>
      </c>
      <c r="AM3247" s="161">
        <f>+IF(ISERROR(PV(#REF!,#REF!,,#REF!)),0,(PV(#REF!,#REF!,,#REF!)))</f>
        <v/>
      </c>
    </row>
    <row r="3248">
      <c r="AL3248" s="161">
        <f>+IF(ISERROR(PV(#REF!,#REF!,,#REF!)),0,(PV(#REF!,#REF!,,#REF!)))</f>
        <v/>
      </c>
      <c r="AM3248" s="161">
        <f>+IF(ISERROR(PV(#REF!,#REF!,,#REF!)),0,(PV(#REF!,#REF!,,#REF!)))</f>
        <v/>
      </c>
    </row>
    <row r="3249">
      <c r="AL3249" s="161">
        <f>+IF(ISERROR(PV(#REF!,#REF!,,#REF!)),0,(PV(#REF!,#REF!,,#REF!)))</f>
        <v/>
      </c>
      <c r="AM3249" s="161">
        <f>+IF(ISERROR(PV(#REF!,#REF!,,#REF!)),0,(PV(#REF!,#REF!,,#REF!)))</f>
        <v/>
      </c>
    </row>
    <row r="3250">
      <c r="AL3250" s="161">
        <f>+IF(ISERROR(PV(#REF!,#REF!,,#REF!)),0,(PV(#REF!,#REF!,,#REF!)))</f>
        <v/>
      </c>
      <c r="AM3250" s="161">
        <f>+IF(ISERROR(PV(#REF!,#REF!,,#REF!)),0,(PV(#REF!,#REF!,,#REF!)))</f>
        <v/>
      </c>
    </row>
    <row r="3251">
      <c r="AL3251" s="161">
        <f>+IF(ISERROR(PV(#REF!,#REF!,,#REF!)),0,(PV(#REF!,#REF!,,#REF!)))</f>
        <v/>
      </c>
      <c r="AM3251" s="161">
        <f>+IF(ISERROR(PV(#REF!,#REF!,,#REF!)),0,(PV(#REF!,#REF!,,#REF!)))</f>
        <v/>
      </c>
    </row>
    <row r="3252">
      <c r="AL3252" s="161">
        <f>+IF(ISERROR(PV(#REF!,#REF!,,#REF!)),0,(PV(#REF!,#REF!,,#REF!)))</f>
        <v/>
      </c>
      <c r="AM3252" s="161">
        <f>+IF(ISERROR(PV(#REF!,#REF!,,#REF!)),0,(PV(#REF!,#REF!,,#REF!)))</f>
        <v/>
      </c>
    </row>
    <row r="3253">
      <c r="AL3253" s="161">
        <f>+IF(ISERROR(PV(#REF!,#REF!,,#REF!)),0,(PV(#REF!,#REF!,,#REF!)))</f>
        <v/>
      </c>
      <c r="AM3253" s="161">
        <f>+IF(ISERROR(PV(#REF!,#REF!,,#REF!)),0,(PV(#REF!,#REF!,,#REF!)))</f>
        <v/>
      </c>
    </row>
    <row r="3254">
      <c r="AL3254" s="161">
        <f>+IF(ISERROR(PV(#REF!,#REF!,,#REF!)),0,(PV(#REF!,#REF!,,#REF!)))</f>
        <v/>
      </c>
      <c r="AM3254" s="161">
        <f>+IF(ISERROR(PV(#REF!,#REF!,,#REF!)),0,(PV(#REF!,#REF!,,#REF!)))</f>
        <v/>
      </c>
    </row>
    <row r="3255">
      <c r="AL3255" s="161">
        <f>+IF(ISERROR(PV(#REF!,#REF!,,#REF!)),0,(PV(#REF!,#REF!,,#REF!)))</f>
        <v/>
      </c>
      <c r="AM3255" s="161">
        <f>+IF(ISERROR(PV(#REF!,#REF!,,#REF!)),0,(PV(#REF!,#REF!,,#REF!)))</f>
        <v/>
      </c>
    </row>
    <row r="3256">
      <c r="AL3256" s="161">
        <f>+IF(ISERROR(PV(#REF!,#REF!,,#REF!)),0,(PV(#REF!,#REF!,,#REF!)))</f>
        <v/>
      </c>
      <c r="AM3256" s="161">
        <f>+IF(ISERROR(PV(#REF!,#REF!,,#REF!)),0,(PV(#REF!,#REF!,,#REF!)))</f>
        <v/>
      </c>
    </row>
    <row r="3257">
      <c r="AL3257" s="161">
        <f>+IF(ISERROR(PV(#REF!,#REF!,,#REF!)),0,(PV(#REF!,#REF!,,#REF!)))</f>
        <v/>
      </c>
      <c r="AM3257" s="161">
        <f>+IF(ISERROR(PV(#REF!,#REF!,,#REF!)),0,(PV(#REF!,#REF!,,#REF!)))</f>
        <v/>
      </c>
    </row>
    <row r="3258">
      <c r="AL3258" s="161">
        <f>+IF(ISERROR(PV(#REF!,#REF!,,#REF!)),0,(PV(#REF!,#REF!,,#REF!)))</f>
        <v/>
      </c>
      <c r="AM3258" s="161">
        <f>+IF(ISERROR(PV(#REF!,#REF!,,#REF!)),0,(PV(#REF!,#REF!,,#REF!)))</f>
        <v/>
      </c>
    </row>
    <row r="3259">
      <c r="AL3259" s="161">
        <f>+IF(ISERROR(PV(#REF!,#REF!,,#REF!)),0,(PV(#REF!,#REF!,,#REF!)))</f>
        <v/>
      </c>
      <c r="AM3259" s="161">
        <f>+IF(ISERROR(PV(#REF!,#REF!,,#REF!)),0,(PV(#REF!,#REF!,,#REF!)))</f>
        <v/>
      </c>
    </row>
    <row r="3260">
      <c r="AL3260" s="161">
        <f>+IF(ISERROR(PV(#REF!,#REF!,,#REF!)),0,(PV(#REF!,#REF!,,#REF!)))</f>
        <v/>
      </c>
      <c r="AM3260" s="161">
        <f>+IF(ISERROR(PV(#REF!,#REF!,,#REF!)),0,(PV(#REF!,#REF!,,#REF!)))</f>
        <v/>
      </c>
    </row>
    <row r="3261">
      <c r="AL3261" s="161">
        <f>+IF(ISERROR(PV(#REF!,#REF!,,#REF!)),0,(PV(#REF!,#REF!,,#REF!)))</f>
        <v/>
      </c>
      <c r="AM3261" s="161">
        <f>+IF(ISERROR(PV(#REF!,#REF!,,#REF!)),0,(PV(#REF!,#REF!,,#REF!)))</f>
        <v/>
      </c>
    </row>
    <row r="3262">
      <c r="AL3262" s="161">
        <f>+IF(ISERROR(PV(#REF!,#REF!,,#REF!)),0,(PV(#REF!,#REF!,,#REF!)))</f>
        <v/>
      </c>
      <c r="AM3262" s="161">
        <f>+IF(ISERROR(PV(#REF!,#REF!,,#REF!)),0,(PV(#REF!,#REF!,,#REF!)))</f>
        <v/>
      </c>
    </row>
    <row r="3263">
      <c r="AL3263" s="161">
        <f>+IF(ISERROR(PV(#REF!,#REF!,,#REF!)),0,(PV(#REF!,#REF!,,#REF!)))</f>
        <v/>
      </c>
      <c r="AM3263" s="161">
        <f>+IF(ISERROR(PV(#REF!,#REF!,,#REF!)),0,(PV(#REF!,#REF!,,#REF!)))</f>
        <v/>
      </c>
    </row>
    <row r="3264">
      <c r="AL3264" s="161">
        <f>+IF(ISERROR(PV(#REF!,#REF!,,#REF!)),0,(PV(#REF!,#REF!,,#REF!)))</f>
        <v/>
      </c>
      <c r="AM3264" s="161">
        <f>+IF(ISERROR(PV(#REF!,#REF!,,#REF!)),0,(PV(#REF!,#REF!,,#REF!)))</f>
        <v/>
      </c>
    </row>
    <row r="3265">
      <c r="AL3265" s="161">
        <f>+IF(ISERROR(PV(#REF!,#REF!,,#REF!)),0,(PV(#REF!,#REF!,,#REF!)))</f>
        <v/>
      </c>
      <c r="AM3265" s="161">
        <f>+IF(ISERROR(PV(#REF!,#REF!,,#REF!)),0,(PV(#REF!,#REF!,,#REF!)))</f>
        <v/>
      </c>
    </row>
    <row r="3266">
      <c r="AL3266" s="161">
        <f>+IF(ISERROR(PV(#REF!,#REF!,,#REF!)),0,(PV(#REF!,#REF!,,#REF!)))</f>
        <v/>
      </c>
      <c r="AM3266" s="161">
        <f>+IF(ISERROR(PV(#REF!,#REF!,,#REF!)),0,(PV(#REF!,#REF!,,#REF!)))</f>
        <v/>
      </c>
    </row>
    <row r="3267">
      <c r="AL3267" s="161">
        <f>+IF(ISERROR(PV(#REF!,#REF!,,#REF!)),0,(PV(#REF!,#REF!,,#REF!)))</f>
        <v/>
      </c>
      <c r="AM3267" s="161">
        <f>+IF(ISERROR(PV(#REF!,#REF!,,#REF!)),0,(PV(#REF!,#REF!,,#REF!)))</f>
        <v/>
      </c>
    </row>
    <row r="3268">
      <c r="AL3268" s="161">
        <f>+IF(ISERROR(PV(#REF!,#REF!,,#REF!)),0,(PV(#REF!,#REF!,,#REF!)))</f>
        <v/>
      </c>
      <c r="AM3268" s="161">
        <f>+IF(ISERROR(PV(#REF!,#REF!,,#REF!)),0,(PV(#REF!,#REF!,,#REF!)))</f>
        <v/>
      </c>
    </row>
    <row r="3269">
      <c r="AL3269" s="161">
        <f>+IF(ISERROR(PV(#REF!,#REF!,,#REF!)),0,(PV(#REF!,#REF!,,#REF!)))</f>
        <v/>
      </c>
      <c r="AM3269" s="161">
        <f>+IF(ISERROR(PV(#REF!,#REF!,,#REF!)),0,(PV(#REF!,#REF!,,#REF!)))</f>
        <v/>
      </c>
    </row>
    <row r="3270">
      <c r="AL3270" s="161">
        <f>+IF(ISERROR(PV(#REF!,#REF!,,#REF!)),0,(PV(#REF!,#REF!,,#REF!)))</f>
        <v/>
      </c>
      <c r="AM3270" s="161">
        <f>+IF(ISERROR(PV(#REF!,#REF!,,#REF!)),0,(PV(#REF!,#REF!,,#REF!)))</f>
        <v/>
      </c>
    </row>
    <row r="3271">
      <c r="AL3271" s="161">
        <f>+IF(ISERROR(PV(#REF!,#REF!,,#REF!)),0,(PV(#REF!,#REF!,,#REF!)))</f>
        <v/>
      </c>
      <c r="AM3271" s="161">
        <f>+IF(ISERROR(PV(#REF!,#REF!,,#REF!)),0,(PV(#REF!,#REF!,,#REF!)))</f>
        <v/>
      </c>
    </row>
    <row r="3272">
      <c r="AL3272" s="161">
        <f>+IF(ISERROR(PV(#REF!,#REF!,,#REF!)),0,(PV(#REF!,#REF!,,#REF!)))</f>
        <v/>
      </c>
      <c r="AM3272" s="161">
        <f>+IF(ISERROR(PV(#REF!,#REF!,,#REF!)),0,(PV(#REF!,#REF!,,#REF!)))</f>
        <v/>
      </c>
    </row>
    <row r="3273">
      <c r="AL3273" s="161">
        <f>+IF(ISERROR(PV(#REF!,#REF!,,#REF!)),0,(PV(#REF!,#REF!,,#REF!)))</f>
        <v/>
      </c>
      <c r="AM3273" s="161">
        <f>+IF(ISERROR(PV(#REF!,#REF!,,#REF!)),0,(PV(#REF!,#REF!,,#REF!)))</f>
        <v/>
      </c>
    </row>
    <row r="3274">
      <c r="AL3274" s="161">
        <f>+IF(ISERROR(PV(#REF!,#REF!,,#REF!)),0,(PV(#REF!,#REF!,,#REF!)))</f>
        <v/>
      </c>
      <c r="AM3274" s="161">
        <f>+IF(ISERROR(PV(#REF!,#REF!,,#REF!)),0,(PV(#REF!,#REF!,,#REF!)))</f>
        <v/>
      </c>
    </row>
    <row r="3275">
      <c r="AL3275" s="161">
        <f>+IF(ISERROR(PV(#REF!,#REF!,,#REF!)),0,(PV(#REF!,#REF!,,#REF!)))</f>
        <v/>
      </c>
      <c r="AM3275" s="161">
        <f>+IF(ISERROR(PV(#REF!,#REF!,,#REF!)),0,(PV(#REF!,#REF!,,#REF!)))</f>
        <v/>
      </c>
    </row>
    <row r="3276">
      <c r="AL3276" s="161">
        <f>+IF(ISERROR(PV(#REF!,#REF!,,#REF!)),0,(PV(#REF!,#REF!,,#REF!)))</f>
        <v/>
      </c>
      <c r="AM3276" s="161">
        <f>+IF(ISERROR(PV(#REF!,#REF!,,#REF!)),0,(PV(#REF!,#REF!,,#REF!)))</f>
        <v/>
      </c>
    </row>
    <row r="3277">
      <c r="AL3277" s="161">
        <f>+IF(ISERROR(PV(#REF!,#REF!,,#REF!)),0,(PV(#REF!,#REF!,,#REF!)))</f>
        <v/>
      </c>
      <c r="AM3277" s="161">
        <f>+IF(ISERROR(PV(#REF!,#REF!,,#REF!)),0,(PV(#REF!,#REF!,,#REF!)))</f>
        <v/>
      </c>
    </row>
    <row r="3278">
      <c r="AL3278" s="161">
        <f>+IF(ISERROR(PV(#REF!,#REF!,,#REF!)),0,(PV(#REF!,#REF!,,#REF!)))</f>
        <v/>
      </c>
      <c r="AM3278" s="161">
        <f>+IF(ISERROR(PV(#REF!,#REF!,,#REF!)),0,(PV(#REF!,#REF!,,#REF!)))</f>
        <v/>
      </c>
    </row>
    <row r="3279">
      <c r="AL3279" s="161">
        <f>+IF(ISERROR(PV(#REF!,#REF!,,#REF!)),0,(PV(#REF!,#REF!,,#REF!)))</f>
        <v/>
      </c>
      <c r="AM3279" s="161">
        <f>+IF(ISERROR(PV(#REF!,#REF!,,#REF!)),0,(PV(#REF!,#REF!,,#REF!)))</f>
        <v/>
      </c>
    </row>
    <row r="3280">
      <c r="AL3280" s="161">
        <f>+IF(ISERROR(PV(#REF!,#REF!,,#REF!)),0,(PV(#REF!,#REF!,,#REF!)))</f>
        <v/>
      </c>
      <c r="AM3280" s="161">
        <f>+IF(ISERROR(PV(#REF!,#REF!,,#REF!)),0,(PV(#REF!,#REF!,,#REF!)))</f>
        <v/>
      </c>
    </row>
    <row r="3281">
      <c r="AL3281" s="161">
        <f>+IF(ISERROR(PV(#REF!,#REF!,,#REF!)),0,(PV(#REF!,#REF!,,#REF!)))</f>
        <v/>
      </c>
      <c r="AM3281" s="161">
        <f>+IF(ISERROR(PV(#REF!,#REF!,,#REF!)),0,(PV(#REF!,#REF!,,#REF!)))</f>
        <v/>
      </c>
    </row>
    <row r="3282">
      <c r="AL3282" s="161">
        <f>+IF(ISERROR(PV(#REF!,#REF!,,#REF!)),0,(PV(#REF!,#REF!,,#REF!)))</f>
        <v/>
      </c>
      <c r="AM3282" s="161">
        <f>+IF(ISERROR(PV(#REF!,#REF!,,#REF!)),0,(PV(#REF!,#REF!,,#REF!)))</f>
        <v/>
      </c>
    </row>
    <row r="3283">
      <c r="AL3283" s="161">
        <f>+IF(ISERROR(PV(#REF!,#REF!,,#REF!)),0,(PV(#REF!,#REF!,,#REF!)))</f>
        <v/>
      </c>
      <c r="AM3283" s="161">
        <f>+IF(ISERROR(PV(#REF!,#REF!,,#REF!)),0,(PV(#REF!,#REF!,,#REF!)))</f>
        <v/>
      </c>
    </row>
    <row r="3284">
      <c r="AL3284" s="161">
        <f>+IF(ISERROR(PV(#REF!,#REF!,,#REF!)),0,(PV(#REF!,#REF!,,#REF!)))</f>
        <v/>
      </c>
      <c r="AM3284" s="161">
        <f>+IF(ISERROR(PV(#REF!,#REF!,,#REF!)),0,(PV(#REF!,#REF!,,#REF!)))</f>
        <v/>
      </c>
    </row>
    <row r="3285">
      <c r="AL3285" s="161">
        <f>+IF(ISERROR(PV(#REF!,#REF!,,#REF!)),0,(PV(#REF!,#REF!,,#REF!)))</f>
        <v/>
      </c>
      <c r="AM3285" s="161">
        <f>+IF(ISERROR(PV(#REF!,#REF!,,#REF!)),0,(PV(#REF!,#REF!,,#REF!)))</f>
        <v/>
      </c>
    </row>
    <row r="3286">
      <c r="AL3286" s="161">
        <f>+IF(ISERROR(PV(#REF!,#REF!,,#REF!)),0,(PV(#REF!,#REF!,,#REF!)))</f>
        <v/>
      </c>
      <c r="AM3286" s="161">
        <f>+IF(ISERROR(PV(#REF!,#REF!,,#REF!)),0,(PV(#REF!,#REF!,,#REF!)))</f>
        <v/>
      </c>
    </row>
    <row r="3287">
      <c r="AL3287" s="161">
        <f>+IF(ISERROR(PV(#REF!,#REF!,,#REF!)),0,(PV(#REF!,#REF!,,#REF!)))</f>
        <v/>
      </c>
      <c r="AM3287" s="161">
        <f>+IF(ISERROR(PV(#REF!,#REF!,,#REF!)),0,(PV(#REF!,#REF!,,#REF!)))</f>
        <v/>
      </c>
    </row>
    <row r="3288">
      <c r="AL3288" s="161">
        <f>+IF(ISERROR(PV(#REF!,#REF!,,#REF!)),0,(PV(#REF!,#REF!,,#REF!)))</f>
        <v/>
      </c>
      <c r="AM3288" s="161">
        <f>+IF(ISERROR(PV(#REF!,#REF!,,#REF!)),0,(PV(#REF!,#REF!,,#REF!)))</f>
        <v/>
      </c>
    </row>
    <row r="3289">
      <c r="AL3289" s="161">
        <f>+IF(ISERROR(PV(#REF!,#REF!,,#REF!)),0,(PV(#REF!,#REF!,,#REF!)))</f>
        <v/>
      </c>
      <c r="AM3289" s="161">
        <f>+IF(ISERROR(PV(#REF!,#REF!,,#REF!)),0,(PV(#REF!,#REF!,,#REF!)))</f>
        <v/>
      </c>
    </row>
    <row r="3290">
      <c r="AL3290" s="161">
        <f>+IF(ISERROR(PV(#REF!,#REF!,,#REF!)),0,(PV(#REF!,#REF!,,#REF!)))</f>
        <v/>
      </c>
      <c r="AM3290" s="161">
        <f>+IF(ISERROR(PV(#REF!,#REF!,,#REF!)),0,(PV(#REF!,#REF!,,#REF!)))</f>
        <v/>
      </c>
    </row>
    <row r="3291">
      <c r="AL3291" s="161">
        <f>+IF(ISERROR(PV(#REF!,#REF!,,#REF!)),0,(PV(#REF!,#REF!,,#REF!)))</f>
        <v/>
      </c>
      <c r="AM3291" s="161">
        <f>+IF(ISERROR(PV(#REF!,#REF!,,#REF!)),0,(PV(#REF!,#REF!,,#REF!)))</f>
        <v/>
      </c>
    </row>
    <row r="3292">
      <c r="AL3292" s="161">
        <f>+IF(ISERROR(PV(#REF!,#REF!,,#REF!)),0,(PV(#REF!,#REF!,,#REF!)))</f>
        <v/>
      </c>
      <c r="AM3292" s="161">
        <f>+IF(ISERROR(PV(#REF!,#REF!,,#REF!)),0,(PV(#REF!,#REF!,,#REF!)))</f>
        <v/>
      </c>
    </row>
    <row r="3293">
      <c r="AL3293" s="161">
        <f>+IF(ISERROR(PV(#REF!,#REF!,,#REF!)),0,(PV(#REF!,#REF!,,#REF!)))</f>
        <v/>
      </c>
      <c r="AM3293" s="161">
        <f>+IF(ISERROR(PV(#REF!,#REF!,,#REF!)),0,(PV(#REF!,#REF!,,#REF!)))</f>
        <v/>
      </c>
    </row>
    <row r="3294">
      <c r="AL3294" s="161">
        <f>+IF(ISERROR(PV(#REF!,#REF!,,#REF!)),0,(PV(#REF!,#REF!,,#REF!)))</f>
        <v/>
      </c>
      <c r="AM3294" s="161">
        <f>+IF(ISERROR(PV(#REF!,#REF!,,#REF!)),0,(PV(#REF!,#REF!,,#REF!)))</f>
        <v/>
      </c>
    </row>
    <row r="3295">
      <c r="AL3295" s="161">
        <f>+IF(ISERROR(PV(#REF!,#REF!,,#REF!)),0,(PV(#REF!,#REF!,,#REF!)))</f>
        <v/>
      </c>
      <c r="AM3295" s="161">
        <f>+IF(ISERROR(PV(#REF!,#REF!,,#REF!)),0,(PV(#REF!,#REF!,,#REF!)))</f>
        <v/>
      </c>
    </row>
    <row r="3296">
      <c r="AL3296" s="161">
        <f>+IF(ISERROR(PV(#REF!,#REF!,,#REF!)),0,(PV(#REF!,#REF!,,#REF!)))</f>
        <v/>
      </c>
      <c r="AM3296" s="161">
        <f>+IF(ISERROR(PV(#REF!,#REF!,,#REF!)),0,(PV(#REF!,#REF!,,#REF!)))</f>
        <v/>
      </c>
    </row>
    <row r="3297">
      <c r="AL3297" s="161">
        <f>+IF(ISERROR(PV(#REF!,#REF!,,#REF!)),0,(PV(#REF!,#REF!,,#REF!)))</f>
        <v/>
      </c>
      <c r="AM3297" s="161">
        <f>+IF(ISERROR(PV(#REF!,#REF!,,#REF!)),0,(PV(#REF!,#REF!,,#REF!)))</f>
        <v/>
      </c>
    </row>
    <row r="3298">
      <c r="AL3298" s="161">
        <f>+IF(ISERROR(PV(#REF!,#REF!,,#REF!)),0,(PV(#REF!,#REF!,,#REF!)))</f>
        <v/>
      </c>
      <c r="AM3298" s="161">
        <f>+IF(ISERROR(PV(#REF!,#REF!,,#REF!)),0,(PV(#REF!,#REF!,,#REF!)))</f>
        <v/>
      </c>
    </row>
    <row r="3299">
      <c r="AL3299" s="161">
        <f>+IF(ISERROR(PV(#REF!,#REF!,,#REF!)),0,(PV(#REF!,#REF!,,#REF!)))</f>
        <v/>
      </c>
      <c r="AM3299" s="161">
        <f>+IF(ISERROR(PV(#REF!,#REF!,,#REF!)),0,(PV(#REF!,#REF!,,#REF!)))</f>
        <v/>
      </c>
    </row>
    <row r="3300">
      <c r="AL3300" s="161">
        <f>+IF(ISERROR(PV(#REF!,#REF!,,#REF!)),0,(PV(#REF!,#REF!,,#REF!)))</f>
        <v/>
      </c>
      <c r="AM3300" s="161">
        <f>+IF(ISERROR(PV(#REF!,#REF!,,#REF!)),0,(PV(#REF!,#REF!,,#REF!)))</f>
        <v/>
      </c>
    </row>
    <row r="3301">
      <c r="AL3301" s="161">
        <f>+IF(ISERROR(PV(#REF!,#REF!,,#REF!)),0,(PV(#REF!,#REF!,,#REF!)))</f>
        <v/>
      </c>
      <c r="AM3301" s="161">
        <f>+IF(ISERROR(PV(#REF!,#REF!,,#REF!)),0,(PV(#REF!,#REF!,,#REF!)))</f>
        <v/>
      </c>
    </row>
    <row r="3302">
      <c r="AL3302" s="161">
        <f>+IF(ISERROR(PV(#REF!,#REF!,,#REF!)),0,(PV(#REF!,#REF!,,#REF!)))</f>
        <v/>
      </c>
      <c r="AM3302" s="161">
        <f>+IF(ISERROR(PV(#REF!,#REF!,,#REF!)),0,(PV(#REF!,#REF!,,#REF!)))</f>
        <v/>
      </c>
    </row>
    <row r="3303">
      <c r="AL3303" s="161">
        <f>+IF(ISERROR(PV(#REF!,#REF!,,#REF!)),0,(PV(#REF!,#REF!,,#REF!)))</f>
        <v/>
      </c>
      <c r="AM3303" s="161">
        <f>+IF(ISERROR(PV(#REF!,#REF!,,#REF!)),0,(PV(#REF!,#REF!,,#REF!)))</f>
        <v/>
      </c>
    </row>
    <row r="3304">
      <c r="AL3304" s="161">
        <f>+IF(ISERROR(PV(#REF!,#REF!,,#REF!)),0,(PV(#REF!,#REF!,,#REF!)))</f>
        <v/>
      </c>
      <c r="AM3304" s="161">
        <f>+IF(ISERROR(PV(#REF!,#REF!,,#REF!)),0,(PV(#REF!,#REF!,,#REF!)))</f>
        <v/>
      </c>
    </row>
    <row r="3305">
      <c r="AL3305" s="161">
        <f>+IF(ISERROR(PV(#REF!,#REF!,,#REF!)),0,(PV(#REF!,#REF!,,#REF!)))</f>
        <v/>
      </c>
      <c r="AM3305" s="161">
        <f>+IF(ISERROR(PV(#REF!,#REF!,,#REF!)),0,(PV(#REF!,#REF!,,#REF!)))</f>
        <v/>
      </c>
    </row>
    <row r="3306">
      <c r="AL3306" s="161">
        <f>+IF(ISERROR(PV(#REF!,#REF!,,#REF!)),0,(PV(#REF!,#REF!,,#REF!)))</f>
        <v/>
      </c>
      <c r="AM3306" s="161">
        <f>+IF(ISERROR(PV(#REF!,#REF!,,#REF!)),0,(PV(#REF!,#REF!,,#REF!)))</f>
        <v/>
      </c>
    </row>
    <row r="3307">
      <c r="AL3307" s="161">
        <f>+IF(ISERROR(PV(#REF!,#REF!,,#REF!)),0,(PV(#REF!,#REF!,,#REF!)))</f>
        <v/>
      </c>
      <c r="AM3307" s="161">
        <f>+IF(ISERROR(PV(#REF!,#REF!,,#REF!)),0,(PV(#REF!,#REF!,,#REF!)))</f>
        <v/>
      </c>
    </row>
    <row r="3308">
      <c r="AL3308" s="161">
        <f>+IF(ISERROR(PV(#REF!,#REF!,,#REF!)),0,(PV(#REF!,#REF!,,#REF!)))</f>
        <v/>
      </c>
      <c r="AM3308" s="161">
        <f>+IF(ISERROR(PV(#REF!,#REF!,,#REF!)),0,(PV(#REF!,#REF!,,#REF!)))</f>
        <v/>
      </c>
    </row>
    <row r="3309">
      <c r="AL3309" s="161">
        <f>+IF(ISERROR(PV(#REF!,#REF!,,#REF!)),0,(PV(#REF!,#REF!,,#REF!)))</f>
        <v/>
      </c>
      <c r="AM3309" s="161">
        <f>+IF(ISERROR(PV(#REF!,#REF!,,#REF!)),0,(PV(#REF!,#REF!,,#REF!)))</f>
        <v/>
      </c>
    </row>
    <row r="3310">
      <c r="AL3310" s="161">
        <f>+IF(ISERROR(PV(#REF!,#REF!,,#REF!)),0,(PV(#REF!,#REF!,,#REF!)))</f>
        <v/>
      </c>
      <c r="AM3310" s="161">
        <f>+IF(ISERROR(PV(#REF!,#REF!,,#REF!)),0,(PV(#REF!,#REF!,,#REF!)))</f>
        <v/>
      </c>
    </row>
    <row r="3311">
      <c r="AL3311" s="161">
        <f>+IF(ISERROR(PV(#REF!,#REF!,,#REF!)),0,(PV(#REF!,#REF!,,#REF!)))</f>
        <v/>
      </c>
      <c r="AM3311" s="161">
        <f>+IF(ISERROR(PV(#REF!,#REF!,,#REF!)),0,(PV(#REF!,#REF!,,#REF!)))</f>
        <v/>
      </c>
    </row>
    <row r="3312">
      <c r="AL3312" s="161">
        <f>+IF(ISERROR(PV(#REF!,#REF!,,#REF!)),0,(PV(#REF!,#REF!,,#REF!)))</f>
        <v/>
      </c>
      <c r="AM3312" s="161">
        <f>+IF(ISERROR(PV(#REF!,#REF!,,#REF!)),0,(PV(#REF!,#REF!,,#REF!)))</f>
        <v/>
      </c>
    </row>
    <row r="3313">
      <c r="AL3313" s="161">
        <f>+IF(ISERROR(PV(#REF!,#REF!,,#REF!)),0,(PV(#REF!,#REF!,,#REF!)))</f>
        <v/>
      </c>
      <c r="AM3313" s="161">
        <f>+IF(ISERROR(PV(#REF!,#REF!,,#REF!)),0,(PV(#REF!,#REF!,,#REF!)))</f>
        <v/>
      </c>
    </row>
    <row r="3314">
      <c r="AL3314" s="161">
        <f>+IF(ISERROR(PV(#REF!,#REF!,,#REF!)),0,(PV(#REF!,#REF!,,#REF!)))</f>
        <v/>
      </c>
      <c r="AM3314" s="161">
        <f>+IF(ISERROR(PV(#REF!,#REF!,,#REF!)),0,(PV(#REF!,#REF!,,#REF!)))</f>
        <v/>
      </c>
    </row>
    <row r="3315">
      <c r="AL3315" s="161">
        <f>+IF(ISERROR(PV(#REF!,#REF!,,#REF!)),0,(PV(#REF!,#REF!,,#REF!)))</f>
        <v/>
      </c>
      <c r="AM3315" s="161">
        <f>+IF(ISERROR(PV(#REF!,#REF!,,#REF!)),0,(PV(#REF!,#REF!,,#REF!)))</f>
        <v/>
      </c>
    </row>
    <row r="3316">
      <c r="AL3316" s="161">
        <f>+IF(ISERROR(PV(#REF!,#REF!,,#REF!)),0,(PV(#REF!,#REF!,,#REF!)))</f>
        <v/>
      </c>
      <c r="AM3316" s="161">
        <f>+IF(ISERROR(PV(#REF!,#REF!,,#REF!)),0,(PV(#REF!,#REF!,,#REF!)))</f>
        <v/>
      </c>
    </row>
    <row r="3317">
      <c r="AL3317" s="161">
        <f>+IF(ISERROR(PV(#REF!,#REF!,,#REF!)),0,(PV(#REF!,#REF!,,#REF!)))</f>
        <v/>
      </c>
      <c r="AM3317" s="161">
        <f>+IF(ISERROR(PV(#REF!,#REF!,,#REF!)),0,(PV(#REF!,#REF!,,#REF!)))</f>
        <v/>
      </c>
    </row>
    <row r="3318">
      <c r="AL3318" s="161">
        <f>+IF(ISERROR(PV(#REF!,#REF!,,#REF!)),0,(PV(#REF!,#REF!,,#REF!)))</f>
        <v/>
      </c>
      <c r="AM3318" s="161">
        <f>+IF(ISERROR(PV(#REF!,#REF!,,#REF!)),0,(PV(#REF!,#REF!,,#REF!)))</f>
        <v/>
      </c>
    </row>
    <row r="3319">
      <c r="AL3319" s="161">
        <f>+IF(ISERROR(PV(#REF!,#REF!,,#REF!)),0,(PV(#REF!,#REF!,,#REF!)))</f>
        <v/>
      </c>
      <c r="AM3319" s="161">
        <f>+IF(ISERROR(PV(#REF!,#REF!,,#REF!)),0,(PV(#REF!,#REF!,,#REF!)))</f>
        <v/>
      </c>
    </row>
    <row r="3320">
      <c r="AL3320" s="161">
        <f>+IF(ISERROR(PV(#REF!,#REF!,,#REF!)),0,(PV(#REF!,#REF!,,#REF!)))</f>
        <v/>
      </c>
      <c r="AM3320" s="161">
        <f>+IF(ISERROR(PV(#REF!,#REF!,,#REF!)),0,(PV(#REF!,#REF!,,#REF!)))</f>
        <v/>
      </c>
    </row>
    <row r="3321">
      <c r="AL3321" s="161">
        <f>+IF(ISERROR(PV(#REF!,#REF!,,#REF!)),0,(PV(#REF!,#REF!,,#REF!)))</f>
        <v/>
      </c>
      <c r="AM3321" s="161">
        <f>+IF(ISERROR(PV(#REF!,#REF!,,#REF!)),0,(PV(#REF!,#REF!,,#REF!)))</f>
        <v/>
      </c>
    </row>
    <row r="3322">
      <c r="AL3322" s="161">
        <f>+IF(ISERROR(PV(#REF!,#REF!,,#REF!)),0,(PV(#REF!,#REF!,,#REF!)))</f>
        <v/>
      </c>
      <c r="AM3322" s="161">
        <f>+IF(ISERROR(PV(#REF!,#REF!,,#REF!)),0,(PV(#REF!,#REF!,,#REF!)))</f>
        <v/>
      </c>
    </row>
    <row r="3323">
      <c r="AL3323" s="161">
        <f>+IF(ISERROR(PV(#REF!,#REF!,,#REF!)),0,(PV(#REF!,#REF!,,#REF!)))</f>
        <v/>
      </c>
      <c r="AM3323" s="161">
        <f>+IF(ISERROR(PV(#REF!,#REF!,,#REF!)),0,(PV(#REF!,#REF!,,#REF!)))</f>
        <v/>
      </c>
    </row>
    <row r="3324">
      <c r="AL3324" s="161">
        <f>+IF(ISERROR(PV(#REF!,#REF!,,#REF!)),0,(PV(#REF!,#REF!,,#REF!)))</f>
        <v/>
      </c>
      <c r="AM3324" s="161">
        <f>+IF(ISERROR(PV(#REF!,#REF!,,#REF!)),0,(PV(#REF!,#REF!,,#REF!)))</f>
        <v/>
      </c>
    </row>
    <row r="3325">
      <c r="AL3325" s="161">
        <f>+IF(ISERROR(PV(#REF!,#REF!,,#REF!)),0,(PV(#REF!,#REF!,,#REF!)))</f>
        <v/>
      </c>
      <c r="AM3325" s="161">
        <f>+IF(ISERROR(PV(#REF!,#REF!,,#REF!)),0,(PV(#REF!,#REF!,,#REF!)))</f>
        <v/>
      </c>
    </row>
    <row r="3326">
      <c r="AL3326" s="161">
        <f>+IF(ISERROR(PV(#REF!,#REF!,,#REF!)),0,(PV(#REF!,#REF!,,#REF!)))</f>
        <v/>
      </c>
      <c r="AM3326" s="161">
        <f>+IF(ISERROR(PV(#REF!,#REF!,,#REF!)),0,(PV(#REF!,#REF!,,#REF!)))</f>
        <v/>
      </c>
    </row>
    <row r="3327">
      <c r="AL3327" s="161">
        <f>+IF(ISERROR(PV(#REF!,#REF!,,#REF!)),0,(PV(#REF!,#REF!,,#REF!)))</f>
        <v/>
      </c>
      <c r="AM3327" s="161">
        <f>+IF(ISERROR(PV(#REF!,#REF!,,#REF!)),0,(PV(#REF!,#REF!,,#REF!)))</f>
        <v/>
      </c>
    </row>
    <row r="3328">
      <c r="AL3328" s="161">
        <f>+IF(ISERROR(PV(#REF!,#REF!,,#REF!)),0,(PV(#REF!,#REF!,,#REF!)))</f>
        <v/>
      </c>
      <c r="AM3328" s="161">
        <f>+IF(ISERROR(PV(#REF!,#REF!,,#REF!)),0,(PV(#REF!,#REF!,,#REF!)))</f>
        <v/>
      </c>
    </row>
    <row r="3329">
      <c r="AL3329" s="161">
        <f>+IF(ISERROR(PV(#REF!,#REF!,,#REF!)),0,(PV(#REF!,#REF!,,#REF!)))</f>
        <v/>
      </c>
      <c r="AM3329" s="161">
        <f>+IF(ISERROR(PV(#REF!,#REF!,,#REF!)),0,(PV(#REF!,#REF!,,#REF!)))</f>
        <v/>
      </c>
    </row>
    <row r="3330">
      <c r="AL3330" s="161">
        <f>+IF(ISERROR(PV(#REF!,#REF!,,#REF!)),0,(PV(#REF!,#REF!,,#REF!)))</f>
        <v/>
      </c>
      <c r="AM3330" s="161">
        <f>+IF(ISERROR(PV(#REF!,#REF!,,#REF!)),0,(PV(#REF!,#REF!,,#REF!)))</f>
        <v/>
      </c>
    </row>
    <row r="3331">
      <c r="AL3331" s="161">
        <f>+IF(ISERROR(PV(#REF!,#REF!,,#REF!)),0,(PV(#REF!,#REF!,,#REF!)))</f>
        <v/>
      </c>
      <c r="AM3331" s="161">
        <f>+IF(ISERROR(PV(#REF!,#REF!,,#REF!)),0,(PV(#REF!,#REF!,,#REF!)))</f>
        <v/>
      </c>
    </row>
    <row r="3332">
      <c r="AL3332" s="161">
        <f>+IF(ISERROR(PV(#REF!,#REF!,,#REF!)),0,(PV(#REF!,#REF!,,#REF!)))</f>
        <v/>
      </c>
      <c r="AM3332" s="161">
        <f>+IF(ISERROR(PV(#REF!,#REF!,,#REF!)),0,(PV(#REF!,#REF!,,#REF!)))</f>
        <v/>
      </c>
    </row>
    <row r="3333">
      <c r="AL3333" s="161">
        <f>+IF(ISERROR(PV(#REF!,#REF!,,#REF!)),0,(PV(#REF!,#REF!,,#REF!)))</f>
        <v/>
      </c>
      <c r="AM3333" s="161">
        <f>+IF(ISERROR(PV(#REF!,#REF!,,#REF!)),0,(PV(#REF!,#REF!,,#REF!)))</f>
        <v/>
      </c>
    </row>
    <row r="3334">
      <c r="AL3334" s="161">
        <f>+IF(ISERROR(PV(#REF!,#REF!,,#REF!)),0,(PV(#REF!,#REF!,,#REF!)))</f>
        <v/>
      </c>
      <c r="AM3334" s="161">
        <f>+IF(ISERROR(PV(#REF!,#REF!,,#REF!)),0,(PV(#REF!,#REF!,,#REF!)))</f>
        <v/>
      </c>
    </row>
    <row r="3335">
      <c r="AL3335" s="161">
        <f>+IF(ISERROR(PV(#REF!,#REF!,,#REF!)),0,(PV(#REF!,#REF!,,#REF!)))</f>
        <v/>
      </c>
      <c r="AM3335" s="161">
        <f>+IF(ISERROR(PV(#REF!,#REF!,,#REF!)),0,(PV(#REF!,#REF!,,#REF!)))</f>
        <v/>
      </c>
    </row>
    <row r="3336">
      <c r="AL3336" s="161">
        <f>+IF(ISERROR(PV(#REF!,#REF!,,#REF!)),0,(PV(#REF!,#REF!,,#REF!)))</f>
        <v/>
      </c>
      <c r="AM3336" s="161">
        <f>+IF(ISERROR(PV(#REF!,#REF!,,#REF!)),0,(PV(#REF!,#REF!,,#REF!)))</f>
        <v/>
      </c>
    </row>
    <row r="3337">
      <c r="AL3337" s="161">
        <f>+IF(ISERROR(PV(#REF!,#REF!,,#REF!)),0,(PV(#REF!,#REF!,,#REF!)))</f>
        <v/>
      </c>
      <c r="AM3337" s="161">
        <f>+IF(ISERROR(PV(#REF!,#REF!,,#REF!)),0,(PV(#REF!,#REF!,,#REF!)))</f>
        <v/>
      </c>
    </row>
    <row r="3338">
      <c r="AL3338" s="161">
        <f>+IF(ISERROR(PV(#REF!,#REF!,,#REF!)),0,(PV(#REF!,#REF!,,#REF!)))</f>
        <v/>
      </c>
      <c r="AM3338" s="161">
        <f>+IF(ISERROR(PV(#REF!,#REF!,,#REF!)),0,(PV(#REF!,#REF!,,#REF!)))</f>
        <v/>
      </c>
    </row>
    <row r="3339">
      <c r="AL3339" s="161">
        <f>+IF(ISERROR(PV(#REF!,#REF!,,#REF!)),0,(PV(#REF!,#REF!,,#REF!)))</f>
        <v/>
      </c>
      <c r="AM3339" s="161">
        <f>+IF(ISERROR(PV(#REF!,#REF!,,#REF!)),0,(PV(#REF!,#REF!,,#REF!)))</f>
        <v/>
      </c>
    </row>
    <row r="3340">
      <c r="AL3340" s="161">
        <f>+IF(ISERROR(PV(#REF!,#REF!,,#REF!)),0,(PV(#REF!,#REF!,,#REF!)))</f>
        <v/>
      </c>
      <c r="AM3340" s="161">
        <f>+IF(ISERROR(PV(#REF!,#REF!,,#REF!)),0,(PV(#REF!,#REF!,,#REF!)))</f>
        <v/>
      </c>
    </row>
    <row r="3341">
      <c r="AL3341" s="161">
        <f>+IF(ISERROR(PV(#REF!,#REF!,,#REF!)),0,(PV(#REF!,#REF!,,#REF!)))</f>
        <v/>
      </c>
      <c r="AM3341" s="161">
        <f>+IF(ISERROR(PV(#REF!,#REF!,,#REF!)),0,(PV(#REF!,#REF!,,#REF!)))</f>
        <v/>
      </c>
    </row>
    <row r="3342">
      <c r="AL3342" s="161">
        <f>+IF(ISERROR(PV(#REF!,#REF!,,#REF!)),0,(PV(#REF!,#REF!,,#REF!)))</f>
        <v/>
      </c>
      <c r="AM3342" s="161">
        <f>+IF(ISERROR(PV(#REF!,#REF!,,#REF!)),0,(PV(#REF!,#REF!,,#REF!)))</f>
        <v/>
      </c>
    </row>
    <row r="3343">
      <c r="AL3343" s="161">
        <f>+IF(ISERROR(PV(#REF!,#REF!,,#REF!)),0,(PV(#REF!,#REF!,,#REF!)))</f>
        <v/>
      </c>
      <c r="AM3343" s="161">
        <f>+IF(ISERROR(PV(#REF!,#REF!,,#REF!)),0,(PV(#REF!,#REF!,,#REF!)))</f>
        <v/>
      </c>
    </row>
    <row r="3344">
      <c r="AL3344" s="161">
        <f>+IF(ISERROR(PV(#REF!,#REF!,,#REF!)),0,(PV(#REF!,#REF!,,#REF!)))</f>
        <v/>
      </c>
      <c r="AM3344" s="161">
        <f>+IF(ISERROR(PV(#REF!,#REF!,,#REF!)),0,(PV(#REF!,#REF!,,#REF!)))</f>
        <v/>
      </c>
    </row>
    <row r="3345">
      <c r="AL3345" s="161">
        <f>+IF(ISERROR(PV(#REF!,#REF!,,#REF!)),0,(PV(#REF!,#REF!,,#REF!)))</f>
        <v/>
      </c>
      <c r="AM3345" s="161">
        <f>+IF(ISERROR(PV(#REF!,#REF!,,#REF!)),0,(PV(#REF!,#REF!,,#REF!)))</f>
        <v/>
      </c>
    </row>
    <row r="3346">
      <c r="AL3346" s="161">
        <f>+IF(ISERROR(PV(#REF!,#REF!,,#REF!)),0,(PV(#REF!,#REF!,,#REF!)))</f>
        <v/>
      </c>
      <c r="AM3346" s="161">
        <f>+IF(ISERROR(PV(#REF!,#REF!,,#REF!)),0,(PV(#REF!,#REF!,,#REF!)))</f>
        <v/>
      </c>
    </row>
    <row r="3347">
      <c r="AL3347" s="161">
        <f>+IF(ISERROR(PV(#REF!,#REF!,,#REF!)),0,(PV(#REF!,#REF!,,#REF!)))</f>
        <v/>
      </c>
      <c r="AM3347" s="161">
        <f>+IF(ISERROR(PV(#REF!,#REF!,,#REF!)),0,(PV(#REF!,#REF!,,#REF!)))</f>
        <v/>
      </c>
    </row>
    <row r="3348">
      <c r="AL3348" s="161">
        <f>+IF(ISERROR(PV(#REF!,#REF!,,#REF!)),0,(PV(#REF!,#REF!,,#REF!)))</f>
        <v/>
      </c>
      <c r="AM3348" s="161">
        <f>+IF(ISERROR(PV(#REF!,#REF!,,#REF!)),0,(PV(#REF!,#REF!,,#REF!)))</f>
        <v/>
      </c>
    </row>
    <row r="3349">
      <c r="AL3349" s="161">
        <f>+IF(ISERROR(PV(#REF!,#REF!,,#REF!)),0,(PV(#REF!,#REF!,,#REF!)))</f>
        <v/>
      </c>
      <c r="AM3349" s="161">
        <f>+IF(ISERROR(PV(#REF!,#REF!,,#REF!)),0,(PV(#REF!,#REF!,,#REF!)))</f>
        <v/>
      </c>
    </row>
    <row r="3350">
      <c r="AL3350" s="161">
        <f>+IF(ISERROR(PV(#REF!,#REF!,,#REF!)),0,(PV(#REF!,#REF!,,#REF!)))</f>
        <v/>
      </c>
      <c r="AM3350" s="161">
        <f>+IF(ISERROR(PV(#REF!,#REF!,,#REF!)),0,(PV(#REF!,#REF!,,#REF!)))</f>
        <v/>
      </c>
    </row>
    <row r="3351">
      <c r="AL3351" s="161">
        <f>+IF(ISERROR(PV(#REF!,#REF!,,#REF!)),0,(PV(#REF!,#REF!,,#REF!)))</f>
        <v/>
      </c>
      <c r="AM3351" s="161">
        <f>+IF(ISERROR(PV(#REF!,#REF!,,#REF!)),0,(PV(#REF!,#REF!,,#REF!)))</f>
        <v/>
      </c>
    </row>
    <row r="3352">
      <c r="AL3352" s="161">
        <f>+IF(ISERROR(PV(#REF!,#REF!,,#REF!)),0,(PV(#REF!,#REF!,,#REF!)))</f>
        <v/>
      </c>
      <c r="AM3352" s="161">
        <f>+IF(ISERROR(PV(#REF!,#REF!,,#REF!)),0,(PV(#REF!,#REF!,,#REF!)))</f>
        <v/>
      </c>
    </row>
    <row r="3353">
      <c r="AL3353" s="161">
        <f>+IF(ISERROR(PV(#REF!,#REF!,,#REF!)),0,(PV(#REF!,#REF!,,#REF!)))</f>
        <v/>
      </c>
      <c r="AM3353" s="161">
        <f>+IF(ISERROR(PV(#REF!,#REF!,,#REF!)),0,(PV(#REF!,#REF!,,#REF!)))</f>
        <v/>
      </c>
    </row>
    <row r="3354">
      <c r="AL3354" s="161">
        <f>+IF(ISERROR(PV(#REF!,#REF!,,#REF!)),0,(PV(#REF!,#REF!,,#REF!)))</f>
        <v/>
      </c>
      <c r="AM3354" s="161">
        <f>+IF(ISERROR(PV(#REF!,#REF!,,#REF!)),0,(PV(#REF!,#REF!,,#REF!)))</f>
        <v/>
      </c>
    </row>
    <row r="3355">
      <c r="AL3355" s="161">
        <f>+IF(ISERROR(PV(#REF!,#REF!,,#REF!)),0,(PV(#REF!,#REF!,,#REF!)))</f>
        <v/>
      </c>
      <c r="AM3355" s="161">
        <f>+IF(ISERROR(PV(#REF!,#REF!,,#REF!)),0,(PV(#REF!,#REF!,,#REF!)))</f>
        <v/>
      </c>
    </row>
    <row r="3356">
      <c r="AL3356" s="161">
        <f>+IF(ISERROR(PV(#REF!,#REF!,,#REF!)),0,(PV(#REF!,#REF!,,#REF!)))</f>
        <v/>
      </c>
      <c r="AM3356" s="161">
        <f>+IF(ISERROR(PV(#REF!,#REF!,,#REF!)),0,(PV(#REF!,#REF!,,#REF!)))</f>
        <v/>
      </c>
    </row>
    <row r="3357">
      <c r="AL3357" s="161">
        <f>+IF(ISERROR(PV(#REF!,#REF!,,#REF!)),0,(PV(#REF!,#REF!,,#REF!)))</f>
        <v/>
      </c>
      <c r="AM3357" s="161">
        <f>+IF(ISERROR(PV(#REF!,#REF!,,#REF!)),0,(PV(#REF!,#REF!,,#REF!)))</f>
        <v/>
      </c>
    </row>
    <row r="3358">
      <c r="AL3358" s="161">
        <f>+IF(ISERROR(PV(#REF!,#REF!,,#REF!)),0,(PV(#REF!,#REF!,,#REF!)))</f>
        <v/>
      </c>
      <c r="AM3358" s="161">
        <f>+IF(ISERROR(PV(#REF!,#REF!,,#REF!)),0,(PV(#REF!,#REF!,,#REF!)))</f>
        <v/>
      </c>
    </row>
    <row r="3359">
      <c r="AL3359" s="161">
        <f>+IF(ISERROR(PV(#REF!,#REF!,,#REF!)),0,(PV(#REF!,#REF!,,#REF!)))</f>
        <v/>
      </c>
      <c r="AM3359" s="161">
        <f>+IF(ISERROR(PV(#REF!,#REF!,,#REF!)),0,(PV(#REF!,#REF!,,#REF!)))</f>
        <v/>
      </c>
    </row>
    <row r="3360">
      <c r="AL3360" s="161">
        <f>+IF(ISERROR(PV(#REF!,#REF!,,#REF!)),0,(PV(#REF!,#REF!,,#REF!)))</f>
        <v/>
      </c>
      <c r="AM3360" s="161">
        <f>+IF(ISERROR(PV(#REF!,#REF!,,#REF!)),0,(PV(#REF!,#REF!,,#REF!)))</f>
        <v/>
      </c>
    </row>
    <row r="3361">
      <c r="AL3361" s="161">
        <f>+IF(ISERROR(PV(#REF!,#REF!,,#REF!)),0,(PV(#REF!,#REF!,,#REF!)))</f>
        <v/>
      </c>
      <c r="AM3361" s="161">
        <f>+IF(ISERROR(PV(#REF!,#REF!,,#REF!)),0,(PV(#REF!,#REF!,,#REF!)))</f>
        <v/>
      </c>
    </row>
    <row r="3362">
      <c r="AL3362" s="161">
        <f>+IF(ISERROR(PV(#REF!,#REF!,,#REF!)),0,(PV(#REF!,#REF!,,#REF!)))</f>
        <v/>
      </c>
      <c r="AM3362" s="161">
        <f>+IF(ISERROR(PV(#REF!,#REF!,,#REF!)),0,(PV(#REF!,#REF!,,#REF!)))</f>
        <v/>
      </c>
    </row>
    <row r="3363">
      <c r="AL3363" s="161">
        <f>+IF(ISERROR(PV(#REF!,#REF!,,#REF!)),0,(PV(#REF!,#REF!,,#REF!)))</f>
        <v/>
      </c>
      <c r="AM3363" s="161">
        <f>+IF(ISERROR(PV(#REF!,#REF!,,#REF!)),0,(PV(#REF!,#REF!,,#REF!)))</f>
        <v/>
      </c>
    </row>
    <row r="3364">
      <c r="AL3364" s="161">
        <f>+IF(ISERROR(PV(#REF!,#REF!,,#REF!)),0,(PV(#REF!,#REF!,,#REF!)))</f>
        <v/>
      </c>
      <c r="AM3364" s="161">
        <f>+IF(ISERROR(PV(#REF!,#REF!,,#REF!)),0,(PV(#REF!,#REF!,,#REF!)))</f>
        <v/>
      </c>
    </row>
    <row r="3365">
      <c r="AL3365" s="161">
        <f>+IF(ISERROR(PV(#REF!,#REF!,,#REF!)),0,(PV(#REF!,#REF!,,#REF!)))</f>
        <v/>
      </c>
      <c r="AM3365" s="161">
        <f>+IF(ISERROR(PV(#REF!,#REF!,,#REF!)),0,(PV(#REF!,#REF!,,#REF!)))</f>
        <v/>
      </c>
    </row>
    <row r="3366">
      <c r="AL3366" s="161">
        <f>+IF(ISERROR(PV(#REF!,#REF!,,#REF!)),0,(PV(#REF!,#REF!,,#REF!)))</f>
        <v/>
      </c>
      <c r="AM3366" s="161">
        <f>+IF(ISERROR(PV(#REF!,#REF!,,#REF!)),0,(PV(#REF!,#REF!,,#REF!)))</f>
        <v/>
      </c>
    </row>
    <row r="3367">
      <c r="AL3367" s="161">
        <f>+IF(ISERROR(PV(#REF!,#REF!,,#REF!)),0,(PV(#REF!,#REF!,,#REF!)))</f>
        <v/>
      </c>
      <c r="AM3367" s="161">
        <f>+IF(ISERROR(PV(#REF!,#REF!,,#REF!)),0,(PV(#REF!,#REF!,,#REF!)))</f>
        <v/>
      </c>
    </row>
    <row r="3368">
      <c r="AL3368" s="161">
        <f>+IF(ISERROR(PV(#REF!,#REF!,,#REF!)),0,(PV(#REF!,#REF!,,#REF!)))</f>
        <v/>
      </c>
      <c r="AM3368" s="161">
        <f>+IF(ISERROR(PV(#REF!,#REF!,,#REF!)),0,(PV(#REF!,#REF!,,#REF!)))</f>
        <v/>
      </c>
    </row>
    <row r="3369">
      <c r="AL3369" s="161">
        <f>+IF(ISERROR(PV(#REF!,#REF!,,#REF!)),0,(PV(#REF!,#REF!,,#REF!)))</f>
        <v/>
      </c>
      <c r="AM3369" s="161">
        <f>+IF(ISERROR(PV(#REF!,#REF!,,#REF!)),0,(PV(#REF!,#REF!,,#REF!)))</f>
        <v/>
      </c>
    </row>
    <row r="3370">
      <c r="AL3370" s="161">
        <f>+IF(ISERROR(PV(#REF!,#REF!,,#REF!)),0,(PV(#REF!,#REF!,,#REF!)))</f>
        <v/>
      </c>
      <c r="AM3370" s="161">
        <f>+IF(ISERROR(PV(#REF!,#REF!,,#REF!)),0,(PV(#REF!,#REF!,,#REF!)))</f>
        <v/>
      </c>
    </row>
    <row r="3371">
      <c r="AL3371" s="161">
        <f>+IF(ISERROR(PV(#REF!,#REF!,,#REF!)),0,(PV(#REF!,#REF!,,#REF!)))</f>
        <v/>
      </c>
      <c r="AM3371" s="161">
        <f>+IF(ISERROR(PV(#REF!,#REF!,,#REF!)),0,(PV(#REF!,#REF!,,#REF!)))</f>
        <v/>
      </c>
    </row>
    <row r="3372">
      <c r="AL3372" s="161">
        <f>+IF(ISERROR(PV(#REF!,#REF!,,#REF!)),0,(PV(#REF!,#REF!,,#REF!)))</f>
        <v/>
      </c>
      <c r="AM3372" s="161">
        <f>+IF(ISERROR(PV(#REF!,#REF!,,#REF!)),0,(PV(#REF!,#REF!,,#REF!)))</f>
        <v/>
      </c>
    </row>
    <row r="3373">
      <c r="AL3373" s="161">
        <f>+IF(ISERROR(PV(#REF!,#REF!,,#REF!)),0,(PV(#REF!,#REF!,,#REF!)))</f>
        <v/>
      </c>
      <c r="AM3373" s="161">
        <f>+IF(ISERROR(PV(#REF!,#REF!,,#REF!)),0,(PV(#REF!,#REF!,,#REF!)))</f>
        <v/>
      </c>
    </row>
    <row r="3374">
      <c r="AL3374" s="161">
        <f>+IF(ISERROR(PV(#REF!,#REF!,,#REF!)),0,(PV(#REF!,#REF!,,#REF!)))</f>
        <v/>
      </c>
      <c r="AM3374" s="161">
        <f>+IF(ISERROR(PV(#REF!,#REF!,,#REF!)),0,(PV(#REF!,#REF!,,#REF!)))</f>
        <v/>
      </c>
    </row>
    <row r="3375">
      <c r="AL3375" s="161">
        <f>+IF(ISERROR(PV(#REF!,#REF!,,#REF!)),0,(PV(#REF!,#REF!,,#REF!)))</f>
        <v/>
      </c>
      <c r="AM3375" s="161">
        <f>+IF(ISERROR(PV(#REF!,#REF!,,#REF!)),0,(PV(#REF!,#REF!,,#REF!)))</f>
        <v/>
      </c>
    </row>
    <row r="3376">
      <c r="AL3376" s="161">
        <f>+IF(ISERROR(PV(#REF!,#REF!,,#REF!)),0,(PV(#REF!,#REF!,,#REF!)))</f>
        <v/>
      </c>
      <c r="AM3376" s="161">
        <f>+IF(ISERROR(PV(#REF!,#REF!,,#REF!)),0,(PV(#REF!,#REF!,,#REF!)))</f>
        <v/>
      </c>
    </row>
    <row r="3377">
      <c r="AL3377" s="161">
        <f>+IF(ISERROR(PV(#REF!,#REF!,,#REF!)),0,(PV(#REF!,#REF!,,#REF!)))</f>
        <v/>
      </c>
      <c r="AM3377" s="161">
        <f>+IF(ISERROR(PV(#REF!,#REF!,,#REF!)),0,(PV(#REF!,#REF!,,#REF!)))</f>
        <v/>
      </c>
    </row>
    <row r="3378">
      <c r="AL3378" s="161">
        <f>+IF(ISERROR(PV(#REF!,#REF!,,#REF!)),0,(PV(#REF!,#REF!,,#REF!)))</f>
        <v/>
      </c>
      <c r="AM3378" s="161">
        <f>+IF(ISERROR(PV(#REF!,#REF!,,#REF!)),0,(PV(#REF!,#REF!,,#REF!)))</f>
        <v/>
      </c>
    </row>
    <row r="3379">
      <c r="AL3379" s="161">
        <f>+IF(ISERROR(PV(#REF!,#REF!,,#REF!)),0,(PV(#REF!,#REF!,,#REF!)))</f>
        <v/>
      </c>
      <c r="AM3379" s="161">
        <f>+IF(ISERROR(PV(#REF!,#REF!,,#REF!)),0,(PV(#REF!,#REF!,,#REF!)))</f>
        <v/>
      </c>
    </row>
    <row r="3380">
      <c r="AL3380" s="161">
        <f>+IF(ISERROR(PV(#REF!,#REF!,,#REF!)),0,(PV(#REF!,#REF!,,#REF!)))</f>
        <v/>
      </c>
      <c r="AM3380" s="161">
        <f>+IF(ISERROR(PV(#REF!,#REF!,,#REF!)),0,(PV(#REF!,#REF!,,#REF!)))</f>
        <v/>
      </c>
    </row>
    <row r="3381">
      <c r="AL3381" s="161">
        <f>+IF(ISERROR(PV(#REF!,#REF!,,#REF!)),0,(PV(#REF!,#REF!,,#REF!)))</f>
        <v/>
      </c>
      <c r="AM3381" s="161">
        <f>+IF(ISERROR(PV(#REF!,#REF!,,#REF!)),0,(PV(#REF!,#REF!,,#REF!)))</f>
        <v/>
      </c>
    </row>
    <row r="3382">
      <c r="AL3382" s="161">
        <f>+IF(ISERROR(PV(#REF!,#REF!,,#REF!)),0,(PV(#REF!,#REF!,,#REF!)))</f>
        <v/>
      </c>
      <c r="AM3382" s="161">
        <f>+IF(ISERROR(PV(#REF!,#REF!,,#REF!)),0,(PV(#REF!,#REF!,,#REF!)))</f>
        <v/>
      </c>
    </row>
    <row r="3383">
      <c r="AL3383" s="161">
        <f>+IF(ISERROR(PV(#REF!,#REF!,,#REF!)),0,(PV(#REF!,#REF!,,#REF!)))</f>
        <v/>
      </c>
      <c r="AM3383" s="161">
        <f>+IF(ISERROR(PV(#REF!,#REF!,,#REF!)),0,(PV(#REF!,#REF!,,#REF!)))</f>
        <v/>
      </c>
    </row>
    <row r="3384">
      <c r="AL3384" s="161">
        <f>+IF(ISERROR(PV(#REF!,#REF!,,#REF!)),0,(PV(#REF!,#REF!,,#REF!)))</f>
        <v/>
      </c>
      <c r="AM3384" s="161">
        <f>+IF(ISERROR(PV(#REF!,#REF!,,#REF!)),0,(PV(#REF!,#REF!,,#REF!)))</f>
        <v/>
      </c>
    </row>
    <row r="3385">
      <c r="AL3385" s="161">
        <f>+IF(ISERROR(PV(#REF!,#REF!,,#REF!)),0,(PV(#REF!,#REF!,,#REF!)))</f>
        <v/>
      </c>
      <c r="AM3385" s="161">
        <f>+IF(ISERROR(PV(#REF!,#REF!,,#REF!)),0,(PV(#REF!,#REF!,,#REF!)))</f>
        <v/>
      </c>
    </row>
    <row r="3386">
      <c r="AL3386" s="161">
        <f>+IF(ISERROR(PV(#REF!,#REF!,,#REF!)),0,(PV(#REF!,#REF!,,#REF!)))</f>
        <v/>
      </c>
      <c r="AM3386" s="161">
        <f>+IF(ISERROR(PV(#REF!,#REF!,,#REF!)),0,(PV(#REF!,#REF!,,#REF!)))</f>
        <v/>
      </c>
    </row>
    <row r="3387">
      <c r="AL3387" s="161">
        <f>+IF(ISERROR(PV(#REF!,#REF!,,#REF!)),0,(PV(#REF!,#REF!,,#REF!)))</f>
        <v/>
      </c>
      <c r="AM3387" s="161">
        <f>+IF(ISERROR(PV(#REF!,#REF!,,#REF!)),0,(PV(#REF!,#REF!,,#REF!)))</f>
        <v/>
      </c>
    </row>
    <row r="3388">
      <c r="AL3388" s="161">
        <f>+IF(ISERROR(PV(#REF!,#REF!,,#REF!)),0,(PV(#REF!,#REF!,,#REF!)))</f>
        <v/>
      </c>
      <c r="AM3388" s="161">
        <f>+IF(ISERROR(PV(#REF!,#REF!,,#REF!)),0,(PV(#REF!,#REF!,,#REF!)))</f>
        <v/>
      </c>
    </row>
    <row r="3389">
      <c r="AL3389" s="161">
        <f>+IF(ISERROR(PV(#REF!,#REF!,,#REF!)),0,(PV(#REF!,#REF!,,#REF!)))</f>
        <v/>
      </c>
      <c r="AM3389" s="161">
        <f>+IF(ISERROR(PV(#REF!,#REF!,,#REF!)),0,(PV(#REF!,#REF!,,#REF!)))</f>
        <v/>
      </c>
    </row>
    <row r="3390">
      <c r="AL3390" s="161">
        <f>+IF(ISERROR(PV(#REF!,#REF!,,#REF!)),0,(PV(#REF!,#REF!,,#REF!)))</f>
        <v/>
      </c>
      <c r="AM3390" s="161">
        <f>+IF(ISERROR(PV(#REF!,#REF!,,#REF!)),0,(PV(#REF!,#REF!,,#REF!)))</f>
        <v/>
      </c>
    </row>
    <row r="3391">
      <c r="AL3391" s="161">
        <f>+IF(ISERROR(PV(#REF!,#REF!,,#REF!)),0,(PV(#REF!,#REF!,,#REF!)))</f>
        <v/>
      </c>
      <c r="AM3391" s="161">
        <f>+IF(ISERROR(PV(#REF!,#REF!,,#REF!)),0,(PV(#REF!,#REF!,,#REF!)))</f>
        <v/>
      </c>
    </row>
    <row r="3392">
      <c r="AL3392" s="161">
        <f>+IF(ISERROR(PV(#REF!,#REF!,,#REF!)),0,(PV(#REF!,#REF!,,#REF!)))</f>
        <v/>
      </c>
      <c r="AM3392" s="161">
        <f>+IF(ISERROR(PV(#REF!,#REF!,,#REF!)),0,(PV(#REF!,#REF!,,#REF!)))</f>
        <v/>
      </c>
    </row>
    <row r="3393">
      <c r="AL3393" s="161">
        <f>+IF(ISERROR(PV(#REF!,#REF!,,#REF!)),0,(PV(#REF!,#REF!,,#REF!)))</f>
        <v/>
      </c>
      <c r="AM3393" s="161">
        <f>+IF(ISERROR(PV(#REF!,#REF!,,#REF!)),0,(PV(#REF!,#REF!,,#REF!)))</f>
        <v/>
      </c>
    </row>
    <row r="3394">
      <c r="AL3394" s="161">
        <f>+IF(ISERROR(PV(#REF!,#REF!,,#REF!)),0,(PV(#REF!,#REF!,,#REF!)))</f>
        <v/>
      </c>
      <c r="AM3394" s="161">
        <f>+IF(ISERROR(PV(#REF!,#REF!,,#REF!)),0,(PV(#REF!,#REF!,,#REF!)))</f>
        <v/>
      </c>
    </row>
    <row r="3395">
      <c r="AL3395" s="161">
        <f>+IF(ISERROR(PV(#REF!,#REF!,,#REF!)),0,(PV(#REF!,#REF!,,#REF!)))</f>
        <v/>
      </c>
      <c r="AM3395" s="161">
        <f>+IF(ISERROR(PV(#REF!,#REF!,,#REF!)),0,(PV(#REF!,#REF!,,#REF!)))</f>
        <v/>
      </c>
    </row>
    <row r="3396">
      <c r="AL3396" s="161">
        <f>+IF(ISERROR(PV(#REF!,#REF!,,#REF!)),0,(PV(#REF!,#REF!,,#REF!)))</f>
        <v/>
      </c>
      <c r="AM3396" s="161">
        <f>+IF(ISERROR(PV(#REF!,#REF!,,#REF!)),0,(PV(#REF!,#REF!,,#REF!)))</f>
        <v/>
      </c>
    </row>
    <row r="3397">
      <c r="AL3397" s="161">
        <f>+IF(ISERROR(PV(#REF!,#REF!,,#REF!)),0,(PV(#REF!,#REF!,,#REF!)))</f>
        <v/>
      </c>
      <c r="AM3397" s="161">
        <f>+IF(ISERROR(PV(#REF!,#REF!,,#REF!)),0,(PV(#REF!,#REF!,,#REF!)))</f>
        <v/>
      </c>
    </row>
    <row r="3398">
      <c r="AL3398" s="161">
        <f>+IF(ISERROR(PV(#REF!,#REF!,,#REF!)),0,(PV(#REF!,#REF!,,#REF!)))</f>
        <v/>
      </c>
      <c r="AM3398" s="161">
        <f>+IF(ISERROR(PV(#REF!,#REF!,,#REF!)),0,(PV(#REF!,#REF!,,#REF!)))</f>
        <v/>
      </c>
    </row>
    <row r="3399">
      <c r="AL3399" s="161">
        <f>+IF(ISERROR(PV(#REF!,#REF!,,#REF!)),0,(PV(#REF!,#REF!,,#REF!)))</f>
        <v/>
      </c>
      <c r="AM3399" s="161">
        <f>+IF(ISERROR(PV(#REF!,#REF!,,#REF!)),0,(PV(#REF!,#REF!,,#REF!)))</f>
        <v/>
      </c>
    </row>
    <row r="3400">
      <c r="AL3400" s="161">
        <f>+IF(ISERROR(PV(#REF!,#REF!,,#REF!)),0,(PV(#REF!,#REF!,,#REF!)))</f>
        <v/>
      </c>
      <c r="AM3400" s="161">
        <f>+IF(ISERROR(PV(#REF!,#REF!,,#REF!)),0,(PV(#REF!,#REF!,,#REF!)))</f>
        <v/>
      </c>
    </row>
    <row r="3401">
      <c r="AL3401" s="161">
        <f>+IF(ISERROR(PV(#REF!,#REF!,,#REF!)),0,(PV(#REF!,#REF!,,#REF!)))</f>
        <v/>
      </c>
      <c r="AM3401" s="161">
        <f>+IF(ISERROR(PV(#REF!,#REF!,,#REF!)),0,(PV(#REF!,#REF!,,#REF!)))</f>
        <v/>
      </c>
    </row>
    <row r="3402">
      <c r="AL3402" s="161">
        <f>+IF(ISERROR(PV(#REF!,#REF!,,#REF!)),0,(PV(#REF!,#REF!,,#REF!)))</f>
        <v/>
      </c>
      <c r="AM3402" s="161">
        <f>+IF(ISERROR(PV(#REF!,#REF!,,#REF!)),0,(PV(#REF!,#REF!,,#REF!)))</f>
        <v/>
      </c>
    </row>
    <row r="3403">
      <c r="AL3403" s="161">
        <f>+IF(ISERROR(PV(#REF!,#REF!,,#REF!)),0,(PV(#REF!,#REF!,,#REF!)))</f>
        <v/>
      </c>
      <c r="AM3403" s="161">
        <f>+IF(ISERROR(PV(#REF!,#REF!,,#REF!)),0,(PV(#REF!,#REF!,,#REF!)))</f>
        <v/>
      </c>
    </row>
    <row r="3404">
      <c r="AL3404" s="161">
        <f>+IF(ISERROR(PV(#REF!,#REF!,,#REF!)),0,(PV(#REF!,#REF!,,#REF!)))</f>
        <v/>
      </c>
      <c r="AM3404" s="161">
        <f>+IF(ISERROR(PV(#REF!,#REF!,,#REF!)),0,(PV(#REF!,#REF!,,#REF!)))</f>
        <v/>
      </c>
    </row>
    <row r="3405">
      <c r="AL3405" s="161">
        <f>+IF(ISERROR(PV(#REF!,#REF!,,#REF!)),0,(PV(#REF!,#REF!,,#REF!)))</f>
        <v/>
      </c>
      <c r="AM3405" s="161">
        <f>+IF(ISERROR(PV(#REF!,#REF!,,#REF!)),0,(PV(#REF!,#REF!,,#REF!)))</f>
        <v/>
      </c>
    </row>
    <row r="3406">
      <c r="AL3406" s="161">
        <f>+IF(ISERROR(PV(#REF!,#REF!,,#REF!)),0,(PV(#REF!,#REF!,,#REF!)))</f>
        <v/>
      </c>
      <c r="AM3406" s="161">
        <f>+IF(ISERROR(PV(#REF!,#REF!,,#REF!)),0,(PV(#REF!,#REF!,,#REF!)))</f>
        <v/>
      </c>
    </row>
    <row r="3407">
      <c r="AL3407" s="161">
        <f>+IF(ISERROR(PV(#REF!,#REF!,,#REF!)),0,(PV(#REF!,#REF!,,#REF!)))</f>
        <v/>
      </c>
      <c r="AM3407" s="161">
        <f>+IF(ISERROR(PV(#REF!,#REF!,,#REF!)),0,(PV(#REF!,#REF!,,#REF!)))</f>
        <v/>
      </c>
    </row>
    <row r="3408">
      <c r="AL3408" s="161">
        <f>+IF(ISERROR(PV(#REF!,#REF!,,#REF!)),0,(PV(#REF!,#REF!,,#REF!)))</f>
        <v/>
      </c>
      <c r="AM3408" s="161">
        <f>+IF(ISERROR(PV(#REF!,#REF!,,#REF!)),0,(PV(#REF!,#REF!,,#REF!)))</f>
        <v/>
      </c>
    </row>
    <row r="3409">
      <c r="AL3409" s="161">
        <f>+IF(ISERROR(PV(#REF!,#REF!,,#REF!)),0,(PV(#REF!,#REF!,,#REF!)))</f>
        <v/>
      </c>
      <c r="AM3409" s="161">
        <f>+IF(ISERROR(PV(#REF!,#REF!,,#REF!)),0,(PV(#REF!,#REF!,,#REF!)))</f>
        <v/>
      </c>
    </row>
    <row r="3410">
      <c r="AL3410" s="161">
        <f>+IF(ISERROR(PV(#REF!,#REF!,,#REF!)),0,(PV(#REF!,#REF!,,#REF!)))</f>
        <v/>
      </c>
      <c r="AM3410" s="161">
        <f>+IF(ISERROR(PV(#REF!,#REF!,,#REF!)),0,(PV(#REF!,#REF!,,#REF!)))</f>
        <v/>
      </c>
    </row>
    <row r="3411">
      <c r="AL3411" s="161">
        <f>+IF(ISERROR(PV(#REF!,#REF!,,#REF!)),0,(PV(#REF!,#REF!,,#REF!)))</f>
        <v/>
      </c>
      <c r="AM3411" s="161">
        <f>+IF(ISERROR(PV(#REF!,#REF!,,#REF!)),0,(PV(#REF!,#REF!,,#REF!)))</f>
        <v/>
      </c>
    </row>
    <row r="3412">
      <c r="AL3412" s="161">
        <f>+IF(ISERROR(PV(#REF!,#REF!,,#REF!)),0,(PV(#REF!,#REF!,,#REF!)))</f>
        <v/>
      </c>
      <c r="AM3412" s="161">
        <f>+IF(ISERROR(PV(#REF!,#REF!,,#REF!)),0,(PV(#REF!,#REF!,,#REF!)))</f>
        <v/>
      </c>
    </row>
    <row r="3413">
      <c r="AL3413" s="161">
        <f>+IF(ISERROR(PV(#REF!,#REF!,,#REF!)),0,(PV(#REF!,#REF!,,#REF!)))</f>
        <v/>
      </c>
      <c r="AM3413" s="161">
        <f>+IF(ISERROR(PV(#REF!,#REF!,,#REF!)),0,(PV(#REF!,#REF!,,#REF!)))</f>
        <v/>
      </c>
    </row>
    <row r="3414">
      <c r="AL3414" s="161">
        <f>+IF(ISERROR(PV(#REF!,#REF!,,#REF!)),0,(PV(#REF!,#REF!,,#REF!)))</f>
        <v/>
      </c>
      <c r="AM3414" s="161">
        <f>+IF(ISERROR(PV(#REF!,#REF!,,#REF!)),0,(PV(#REF!,#REF!,,#REF!)))</f>
        <v/>
      </c>
    </row>
    <row r="3415">
      <c r="AL3415" s="161">
        <f>+IF(ISERROR(PV(#REF!,#REF!,,#REF!)),0,(PV(#REF!,#REF!,,#REF!)))</f>
        <v/>
      </c>
      <c r="AM3415" s="161">
        <f>+IF(ISERROR(PV(#REF!,#REF!,,#REF!)),0,(PV(#REF!,#REF!,,#REF!)))</f>
        <v/>
      </c>
    </row>
    <row r="3416">
      <c r="AL3416" s="161">
        <f>+IF(ISERROR(PV(#REF!,#REF!,,#REF!)),0,(PV(#REF!,#REF!,,#REF!)))</f>
        <v/>
      </c>
      <c r="AM3416" s="161">
        <f>+IF(ISERROR(PV(#REF!,#REF!,,#REF!)),0,(PV(#REF!,#REF!,,#REF!)))</f>
        <v/>
      </c>
    </row>
    <row r="3417">
      <c r="AL3417" s="161">
        <f>+IF(ISERROR(PV(#REF!,#REF!,,#REF!)),0,(PV(#REF!,#REF!,,#REF!)))</f>
        <v/>
      </c>
      <c r="AM3417" s="161">
        <f>+IF(ISERROR(PV(#REF!,#REF!,,#REF!)),0,(PV(#REF!,#REF!,,#REF!)))</f>
        <v/>
      </c>
    </row>
    <row r="3418">
      <c r="AL3418" s="161">
        <f>+IF(ISERROR(PV(#REF!,#REF!,,#REF!)),0,(PV(#REF!,#REF!,,#REF!)))</f>
        <v/>
      </c>
      <c r="AM3418" s="161">
        <f>+IF(ISERROR(PV(#REF!,#REF!,,#REF!)),0,(PV(#REF!,#REF!,,#REF!)))</f>
        <v/>
      </c>
    </row>
    <row r="3419">
      <c r="AL3419" s="161">
        <f>+IF(ISERROR(PV(#REF!,#REF!,,#REF!)),0,(PV(#REF!,#REF!,,#REF!)))</f>
        <v/>
      </c>
      <c r="AM3419" s="161">
        <f>+IF(ISERROR(PV(#REF!,#REF!,,#REF!)),0,(PV(#REF!,#REF!,,#REF!)))</f>
        <v/>
      </c>
    </row>
    <row r="3420">
      <c r="AL3420" s="161">
        <f>+IF(ISERROR(PV(#REF!,#REF!,,#REF!)),0,(PV(#REF!,#REF!,,#REF!)))</f>
        <v/>
      </c>
      <c r="AM3420" s="161">
        <f>+IF(ISERROR(PV(#REF!,#REF!,,#REF!)),0,(PV(#REF!,#REF!,,#REF!)))</f>
        <v/>
      </c>
    </row>
    <row r="3421">
      <c r="AL3421" s="161">
        <f>+IF(ISERROR(PV(#REF!,#REF!,,#REF!)),0,(PV(#REF!,#REF!,,#REF!)))</f>
        <v/>
      </c>
      <c r="AM3421" s="161">
        <f>+IF(ISERROR(PV(#REF!,#REF!,,#REF!)),0,(PV(#REF!,#REF!,,#REF!)))</f>
        <v/>
      </c>
    </row>
    <row r="3422">
      <c r="AL3422" s="161">
        <f>+IF(ISERROR(PV(#REF!,#REF!,,#REF!)),0,(PV(#REF!,#REF!,,#REF!)))</f>
        <v/>
      </c>
      <c r="AM3422" s="161">
        <f>+IF(ISERROR(PV(#REF!,#REF!,,#REF!)),0,(PV(#REF!,#REF!,,#REF!)))</f>
        <v/>
      </c>
    </row>
    <row r="3423">
      <c r="AL3423" s="161">
        <f>+IF(ISERROR(PV(#REF!,#REF!,,#REF!)),0,(PV(#REF!,#REF!,,#REF!)))</f>
        <v/>
      </c>
      <c r="AM3423" s="161">
        <f>+IF(ISERROR(PV(#REF!,#REF!,,#REF!)),0,(PV(#REF!,#REF!,,#REF!)))</f>
        <v/>
      </c>
    </row>
    <row r="3424">
      <c r="AL3424" s="161">
        <f>+IF(ISERROR(PV(#REF!,#REF!,,#REF!)),0,(PV(#REF!,#REF!,,#REF!)))</f>
        <v/>
      </c>
      <c r="AM3424" s="161">
        <f>+IF(ISERROR(PV(#REF!,#REF!,,#REF!)),0,(PV(#REF!,#REF!,,#REF!)))</f>
        <v/>
      </c>
    </row>
    <row r="3425">
      <c r="AL3425" s="161">
        <f>+IF(ISERROR(PV(#REF!,#REF!,,#REF!)),0,(PV(#REF!,#REF!,,#REF!)))</f>
        <v/>
      </c>
      <c r="AM3425" s="161">
        <f>+IF(ISERROR(PV(#REF!,#REF!,,#REF!)),0,(PV(#REF!,#REF!,,#REF!)))</f>
        <v/>
      </c>
    </row>
    <row r="3426">
      <c r="AL3426" s="161">
        <f>+IF(ISERROR(PV(#REF!,#REF!,,#REF!)),0,(PV(#REF!,#REF!,,#REF!)))</f>
        <v/>
      </c>
      <c r="AM3426" s="161">
        <f>+IF(ISERROR(PV(#REF!,#REF!,,#REF!)),0,(PV(#REF!,#REF!,,#REF!)))</f>
        <v/>
      </c>
    </row>
    <row r="3427">
      <c r="AL3427" s="161">
        <f>+IF(ISERROR(PV(#REF!,#REF!,,#REF!)),0,(PV(#REF!,#REF!,,#REF!)))</f>
        <v/>
      </c>
      <c r="AM3427" s="161">
        <f>+IF(ISERROR(PV(#REF!,#REF!,,#REF!)),0,(PV(#REF!,#REF!,,#REF!)))</f>
        <v/>
      </c>
    </row>
    <row r="3428">
      <c r="AL3428" s="161">
        <f>+IF(ISERROR(PV(#REF!,#REF!,,#REF!)),0,(PV(#REF!,#REF!,,#REF!)))</f>
        <v/>
      </c>
      <c r="AM3428" s="161">
        <f>+IF(ISERROR(PV(#REF!,#REF!,,#REF!)),0,(PV(#REF!,#REF!,,#REF!)))</f>
        <v/>
      </c>
    </row>
    <row r="3429">
      <c r="AL3429" s="161">
        <f>+IF(ISERROR(PV(#REF!,#REF!,,#REF!)),0,(PV(#REF!,#REF!,,#REF!)))</f>
        <v/>
      </c>
      <c r="AM3429" s="161">
        <f>+IF(ISERROR(PV(#REF!,#REF!,,#REF!)),0,(PV(#REF!,#REF!,,#REF!)))</f>
        <v/>
      </c>
    </row>
    <row r="3430">
      <c r="AL3430" s="161">
        <f>+IF(ISERROR(PV(#REF!,#REF!,,#REF!)),0,(PV(#REF!,#REF!,,#REF!)))</f>
        <v/>
      </c>
      <c r="AM3430" s="161">
        <f>+IF(ISERROR(PV(#REF!,#REF!,,#REF!)),0,(PV(#REF!,#REF!,,#REF!)))</f>
        <v/>
      </c>
    </row>
    <row r="3431">
      <c r="AL3431" s="161">
        <f>+IF(ISERROR(PV(#REF!,#REF!,,#REF!)),0,(PV(#REF!,#REF!,,#REF!)))</f>
        <v/>
      </c>
      <c r="AM3431" s="161">
        <f>+IF(ISERROR(PV(#REF!,#REF!,,#REF!)),0,(PV(#REF!,#REF!,,#REF!)))</f>
        <v/>
      </c>
    </row>
    <row r="3432">
      <c r="AL3432" s="161">
        <f>+IF(ISERROR(PV(#REF!,#REF!,,#REF!)),0,(PV(#REF!,#REF!,,#REF!)))</f>
        <v/>
      </c>
      <c r="AM3432" s="161">
        <f>+IF(ISERROR(PV(#REF!,#REF!,,#REF!)),0,(PV(#REF!,#REF!,,#REF!)))</f>
        <v/>
      </c>
    </row>
    <row r="3433">
      <c r="AL3433" s="161">
        <f>+IF(ISERROR(PV(#REF!,#REF!,,#REF!)),0,(PV(#REF!,#REF!,,#REF!)))</f>
        <v/>
      </c>
      <c r="AM3433" s="161">
        <f>+IF(ISERROR(PV(#REF!,#REF!,,#REF!)),0,(PV(#REF!,#REF!,,#REF!)))</f>
        <v/>
      </c>
    </row>
    <row r="3434">
      <c r="AL3434" s="161">
        <f>+IF(ISERROR(PV(#REF!,#REF!,,#REF!)),0,(PV(#REF!,#REF!,,#REF!)))</f>
        <v/>
      </c>
      <c r="AM3434" s="161">
        <f>+IF(ISERROR(PV(#REF!,#REF!,,#REF!)),0,(PV(#REF!,#REF!,,#REF!)))</f>
        <v/>
      </c>
    </row>
    <row r="3435">
      <c r="AL3435" s="161">
        <f>+IF(ISERROR(PV(#REF!,#REF!,,#REF!)),0,(PV(#REF!,#REF!,,#REF!)))</f>
        <v/>
      </c>
      <c r="AM3435" s="161">
        <f>+IF(ISERROR(PV(#REF!,#REF!,,#REF!)),0,(PV(#REF!,#REF!,,#REF!)))</f>
        <v/>
      </c>
    </row>
    <row r="3436">
      <c r="AL3436" s="161">
        <f>+IF(ISERROR(PV(#REF!,#REF!,,#REF!)),0,(PV(#REF!,#REF!,,#REF!)))</f>
        <v/>
      </c>
      <c r="AM3436" s="161">
        <f>+IF(ISERROR(PV(#REF!,#REF!,,#REF!)),0,(PV(#REF!,#REF!,,#REF!)))</f>
        <v/>
      </c>
    </row>
    <row r="3437">
      <c r="AL3437" s="161">
        <f>+IF(ISERROR(PV(#REF!,#REF!,,#REF!)),0,(PV(#REF!,#REF!,,#REF!)))</f>
        <v/>
      </c>
      <c r="AM3437" s="161">
        <f>+IF(ISERROR(PV(#REF!,#REF!,,#REF!)),0,(PV(#REF!,#REF!,,#REF!)))</f>
        <v/>
      </c>
    </row>
    <row r="3438">
      <c r="AL3438" s="161">
        <f>+IF(ISERROR(PV(#REF!,#REF!,,#REF!)),0,(PV(#REF!,#REF!,,#REF!)))</f>
        <v/>
      </c>
      <c r="AM3438" s="161">
        <f>+IF(ISERROR(PV(#REF!,#REF!,,#REF!)),0,(PV(#REF!,#REF!,,#REF!)))</f>
        <v/>
      </c>
    </row>
    <row r="3439">
      <c r="AL3439" s="161">
        <f>+IF(ISERROR(PV(#REF!,#REF!,,#REF!)),0,(PV(#REF!,#REF!,,#REF!)))</f>
        <v/>
      </c>
      <c r="AM3439" s="161">
        <f>+IF(ISERROR(PV(#REF!,#REF!,,#REF!)),0,(PV(#REF!,#REF!,,#REF!)))</f>
        <v/>
      </c>
    </row>
    <row r="3440">
      <c r="AL3440" s="161">
        <f>+IF(ISERROR(PV(#REF!,#REF!,,#REF!)),0,(PV(#REF!,#REF!,,#REF!)))</f>
        <v/>
      </c>
      <c r="AM3440" s="161">
        <f>+IF(ISERROR(PV(#REF!,#REF!,,#REF!)),0,(PV(#REF!,#REF!,,#REF!)))</f>
        <v/>
      </c>
    </row>
    <row r="3441">
      <c r="AL3441" s="161">
        <f>+IF(ISERROR(PV(#REF!,#REF!,,#REF!)),0,(PV(#REF!,#REF!,,#REF!)))</f>
        <v/>
      </c>
      <c r="AM3441" s="161">
        <f>+IF(ISERROR(PV(#REF!,#REF!,,#REF!)),0,(PV(#REF!,#REF!,,#REF!)))</f>
        <v/>
      </c>
    </row>
    <row r="3442">
      <c r="AL3442" s="161">
        <f>+IF(ISERROR(PV(#REF!,#REF!,,#REF!)),0,(PV(#REF!,#REF!,,#REF!)))</f>
        <v/>
      </c>
      <c r="AM3442" s="161">
        <f>+IF(ISERROR(PV(#REF!,#REF!,,#REF!)),0,(PV(#REF!,#REF!,,#REF!)))</f>
        <v/>
      </c>
    </row>
    <row r="3443">
      <c r="AL3443" s="161">
        <f>+IF(ISERROR(PV(#REF!,#REF!,,#REF!)),0,(PV(#REF!,#REF!,,#REF!)))</f>
        <v/>
      </c>
      <c r="AM3443" s="161">
        <f>+IF(ISERROR(PV(#REF!,#REF!,,#REF!)),0,(PV(#REF!,#REF!,,#REF!)))</f>
        <v/>
      </c>
    </row>
    <row r="3444">
      <c r="AL3444" s="161">
        <f>+IF(ISERROR(PV(#REF!,#REF!,,#REF!)),0,(PV(#REF!,#REF!,,#REF!)))</f>
        <v/>
      </c>
      <c r="AM3444" s="161">
        <f>+IF(ISERROR(PV(#REF!,#REF!,,#REF!)),0,(PV(#REF!,#REF!,,#REF!)))</f>
        <v/>
      </c>
    </row>
    <row r="3445">
      <c r="AL3445" s="161">
        <f>+IF(ISERROR(PV(#REF!,#REF!,,#REF!)),0,(PV(#REF!,#REF!,,#REF!)))</f>
        <v/>
      </c>
      <c r="AM3445" s="161">
        <f>+IF(ISERROR(PV(#REF!,#REF!,,#REF!)),0,(PV(#REF!,#REF!,,#REF!)))</f>
        <v/>
      </c>
    </row>
    <row r="3446">
      <c r="AL3446" s="161">
        <f>+IF(ISERROR(PV(#REF!,#REF!,,#REF!)),0,(PV(#REF!,#REF!,,#REF!)))</f>
        <v/>
      </c>
      <c r="AM3446" s="161">
        <f>+IF(ISERROR(PV(#REF!,#REF!,,#REF!)),0,(PV(#REF!,#REF!,,#REF!)))</f>
        <v/>
      </c>
    </row>
    <row r="3447">
      <c r="AL3447" s="161">
        <f>+IF(ISERROR(PV(#REF!,#REF!,,#REF!)),0,(PV(#REF!,#REF!,,#REF!)))</f>
        <v/>
      </c>
      <c r="AM3447" s="161">
        <f>+IF(ISERROR(PV(#REF!,#REF!,,#REF!)),0,(PV(#REF!,#REF!,,#REF!)))</f>
        <v/>
      </c>
    </row>
    <row r="3448">
      <c r="AL3448" s="161">
        <f>+IF(ISERROR(PV(#REF!,#REF!,,#REF!)),0,(PV(#REF!,#REF!,,#REF!)))</f>
        <v/>
      </c>
      <c r="AM3448" s="161">
        <f>+IF(ISERROR(PV(#REF!,#REF!,,#REF!)),0,(PV(#REF!,#REF!,,#REF!)))</f>
        <v/>
      </c>
    </row>
    <row r="3449">
      <c r="AL3449" s="161">
        <f>+IF(ISERROR(PV(#REF!,#REF!,,#REF!)),0,(PV(#REF!,#REF!,,#REF!)))</f>
        <v/>
      </c>
      <c r="AM3449" s="161">
        <f>+IF(ISERROR(PV(#REF!,#REF!,,#REF!)),0,(PV(#REF!,#REF!,,#REF!)))</f>
        <v/>
      </c>
    </row>
    <row r="3450">
      <c r="AL3450" s="161">
        <f>+IF(ISERROR(PV(#REF!,#REF!,,#REF!)),0,(PV(#REF!,#REF!,,#REF!)))</f>
        <v/>
      </c>
      <c r="AM3450" s="161">
        <f>+IF(ISERROR(PV(#REF!,#REF!,,#REF!)),0,(PV(#REF!,#REF!,,#REF!)))</f>
        <v/>
      </c>
    </row>
    <row r="3451">
      <c r="AL3451" s="161">
        <f>+IF(ISERROR(PV(#REF!,#REF!,,#REF!)),0,(PV(#REF!,#REF!,,#REF!)))</f>
        <v/>
      </c>
      <c r="AM3451" s="161">
        <f>+IF(ISERROR(PV(#REF!,#REF!,,#REF!)),0,(PV(#REF!,#REF!,,#REF!)))</f>
        <v/>
      </c>
    </row>
    <row r="3452">
      <c r="AL3452" s="161">
        <f>+IF(ISERROR(PV(#REF!,#REF!,,#REF!)),0,(PV(#REF!,#REF!,,#REF!)))</f>
        <v/>
      </c>
      <c r="AM3452" s="161">
        <f>+IF(ISERROR(PV(#REF!,#REF!,,#REF!)),0,(PV(#REF!,#REF!,,#REF!)))</f>
        <v/>
      </c>
    </row>
    <row r="3453">
      <c r="AL3453" s="161">
        <f>+IF(ISERROR(PV(#REF!,#REF!,,#REF!)),0,(PV(#REF!,#REF!,,#REF!)))</f>
        <v/>
      </c>
      <c r="AM3453" s="161">
        <f>+IF(ISERROR(PV(#REF!,#REF!,,#REF!)),0,(PV(#REF!,#REF!,,#REF!)))</f>
        <v/>
      </c>
    </row>
    <row r="3454">
      <c r="AL3454" s="161">
        <f>+IF(ISERROR(PV(#REF!,#REF!,,#REF!)),0,(PV(#REF!,#REF!,,#REF!)))</f>
        <v/>
      </c>
      <c r="AM3454" s="161">
        <f>+IF(ISERROR(PV(#REF!,#REF!,,#REF!)),0,(PV(#REF!,#REF!,,#REF!)))</f>
        <v/>
      </c>
    </row>
    <row r="3455">
      <c r="AL3455" s="161">
        <f>+IF(ISERROR(PV(#REF!,#REF!,,#REF!)),0,(PV(#REF!,#REF!,,#REF!)))</f>
        <v/>
      </c>
      <c r="AM3455" s="161">
        <f>+IF(ISERROR(PV(#REF!,#REF!,,#REF!)),0,(PV(#REF!,#REF!,,#REF!)))</f>
        <v/>
      </c>
    </row>
    <row r="3456">
      <c r="AL3456" s="161">
        <f>+IF(ISERROR(PV(#REF!,#REF!,,#REF!)),0,(PV(#REF!,#REF!,,#REF!)))</f>
        <v/>
      </c>
      <c r="AM3456" s="161">
        <f>+IF(ISERROR(PV(#REF!,#REF!,,#REF!)),0,(PV(#REF!,#REF!,,#REF!)))</f>
        <v/>
      </c>
    </row>
    <row r="3457">
      <c r="AL3457" s="161">
        <f>+IF(ISERROR(PV(#REF!,#REF!,,#REF!)),0,(PV(#REF!,#REF!,,#REF!)))</f>
        <v/>
      </c>
      <c r="AM3457" s="161">
        <f>+IF(ISERROR(PV(#REF!,#REF!,,#REF!)),0,(PV(#REF!,#REF!,,#REF!)))</f>
        <v/>
      </c>
    </row>
    <row r="3458">
      <c r="AL3458" s="161">
        <f>+IF(ISERROR(PV(#REF!,#REF!,,#REF!)),0,(PV(#REF!,#REF!,,#REF!)))</f>
        <v/>
      </c>
      <c r="AM3458" s="161">
        <f>+IF(ISERROR(PV(#REF!,#REF!,,#REF!)),0,(PV(#REF!,#REF!,,#REF!)))</f>
        <v/>
      </c>
    </row>
    <row r="3459">
      <c r="AL3459" s="161">
        <f>+IF(ISERROR(PV(#REF!,#REF!,,#REF!)),0,(PV(#REF!,#REF!,,#REF!)))</f>
        <v/>
      </c>
      <c r="AM3459" s="161">
        <f>+IF(ISERROR(PV(#REF!,#REF!,,#REF!)),0,(PV(#REF!,#REF!,,#REF!)))</f>
        <v/>
      </c>
    </row>
    <row r="3460">
      <c r="AL3460" s="161">
        <f>+IF(ISERROR(PV(#REF!,#REF!,,#REF!)),0,(PV(#REF!,#REF!,,#REF!)))</f>
        <v/>
      </c>
      <c r="AM3460" s="161">
        <f>+IF(ISERROR(PV(#REF!,#REF!,,#REF!)),0,(PV(#REF!,#REF!,,#REF!)))</f>
        <v/>
      </c>
    </row>
    <row r="3461">
      <c r="AL3461" s="161">
        <f>+IF(ISERROR(PV(#REF!,#REF!,,#REF!)),0,(PV(#REF!,#REF!,,#REF!)))</f>
        <v/>
      </c>
      <c r="AM3461" s="161">
        <f>+IF(ISERROR(PV(#REF!,#REF!,,#REF!)),0,(PV(#REF!,#REF!,,#REF!)))</f>
        <v/>
      </c>
    </row>
    <row r="3462">
      <c r="AL3462" s="161">
        <f>+IF(ISERROR(PV(#REF!,#REF!,,#REF!)),0,(PV(#REF!,#REF!,,#REF!)))</f>
        <v/>
      </c>
      <c r="AM3462" s="161">
        <f>+IF(ISERROR(PV(#REF!,#REF!,,#REF!)),0,(PV(#REF!,#REF!,,#REF!)))</f>
        <v/>
      </c>
    </row>
    <row r="3463">
      <c r="AL3463" s="161">
        <f>+IF(ISERROR(PV(#REF!,#REF!,,#REF!)),0,(PV(#REF!,#REF!,,#REF!)))</f>
        <v/>
      </c>
      <c r="AM3463" s="161">
        <f>+IF(ISERROR(PV(#REF!,#REF!,,#REF!)),0,(PV(#REF!,#REF!,,#REF!)))</f>
        <v/>
      </c>
    </row>
    <row r="3464">
      <c r="AL3464" s="161">
        <f>+IF(ISERROR(PV(#REF!,#REF!,,#REF!)),0,(PV(#REF!,#REF!,,#REF!)))</f>
        <v/>
      </c>
      <c r="AM3464" s="161">
        <f>+IF(ISERROR(PV(#REF!,#REF!,,#REF!)),0,(PV(#REF!,#REF!,,#REF!)))</f>
        <v/>
      </c>
    </row>
    <row r="3465">
      <c r="AL3465" s="161">
        <f>+IF(ISERROR(PV(#REF!,#REF!,,#REF!)),0,(PV(#REF!,#REF!,,#REF!)))</f>
        <v/>
      </c>
      <c r="AM3465" s="161">
        <f>+IF(ISERROR(PV(#REF!,#REF!,,#REF!)),0,(PV(#REF!,#REF!,,#REF!)))</f>
        <v/>
      </c>
    </row>
    <row r="3466">
      <c r="AL3466" s="161">
        <f>+IF(ISERROR(PV(#REF!,#REF!,,#REF!)),0,(PV(#REF!,#REF!,,#REF!)))</f>
        <v/>
      </c>
      <c r="AM3466" s="161">
        <f>+IF(ISERROR(PV(#REF!,#REF!,,#REF!)),0,(PV(#REF!,#REF!,,#REF!)))</f>
        <v/>
      </c>
    </row>
    <row r="3467">
      <c r="AL3467" s="161">
        <f>+IF(ISERROR(PV(#REF!,#REF!,,#REF!)),0,(PV(#REF!,#REF!,,#REF!)))</f>
        <v/>
      </c>
      <c r="AM3467" s="161">
        <f>+IF(ISERROR(PV(#REF!,#REF!,,#REF!)),0,(PV(#REF!,#REF!,,#REF!)))</f>
        <v/>
      </c>
    </row>
    <row r="3468">
      <c r="AL3468" s="161">
        <f>+IF(ISERROR(PV(#REF!,#REF!,,#REF!)),0,(PV(#REF!,#REF!,,#REF!)))</f>
        <v/>
      </c>
      <c r="AM3468" s="161">
        <f>+IF(ISERROR(PV(#REF!,#REF!,,#REF!)),0,(PV(#REF!,#REF!,,#REF!)))</f>
        <v/>
      </c>
    </row>
    <row r="3469">
      <c r="AL3469" s="161">
        <f>+IF(ISERROR(PV(#REF!,#REF!,,#REF!)),0,(PV(#REF!,#REF!,,#REF!)))</f>
        <v/>
      </c>
      <c r="AM3469" s="161">
        <f>+IF(ISERROR(PV(#REF!,#REF!,,#REF!)),0,(PV(#REF!,#REF!,,#REF!)))</f>
        <v/>
      </c>
    </row>
    <row r="3470">
      <c r="AL3470" s="161">
        <f>+IF(ISERROR(PV(#REF!,#REF!,,#REF!)),0,(PV(#REF!,#REF!,,#REF!)))</f>
        <v/>
      </c>
      <c r="AM3470" s="161">
        <f>+IF(ISERROR(PV(#REF!,#REF!,,#REF!)),0,(PV(#REF!,#REF!,,#REF!)))</f>
        <v/>
      </c>
    </row>
    <row r="3471">
      <c r="AL3471" s="161">
        <f>+IF(ISERROR(PV(#REF!,#REF!,,#REF!)),0,(PV(#REF!,#REF!,,#REF!)))</f>
        <v/>
      </c>
      <c r="AM3471" s="161">
        <f>+IF(ISERROR(PV(#REF!,#REF!,,#REF!)),0,(PV(#REF!,#REF!,,#REF!)))</f>
        <v/>
      </c>
    </row>
    <row r="3472">
      <c r="AL3472" s="161">
        <f>+IF(ISERROR(PV(#REF!,#REF!,,#REF!)),0,(PV(#REF!,#REF!,,#REF!)))</f>
        <v/>
      </c>
      <c r="AM3472" s="161">
        <f>+IF(ISERROR(PV(#REF!,#REF!,,#REF!)),0,(PV(#REF!,#REF!,,#REF!)))</f>
        <v/>
      </c>
    </row>
    <row r="3473">
      <c r="AL3473" s="161">
        <f>+IF(ISERROR(PV(#REF!,#REF!,,#REF!)),0,(PV(#REF!,#REF!,,#REF!)))</f>
        <v/>
      </c>
      <c r="AM3473" s="161">
        <f>+IF(ISERROR(PV(#REF!,#REF!,,#REF!)),0,(PV(#REF!,#REF!,,#REF!)))</f>
        <v/>
      </c>
    </row>
    <row r="3474">
      <c r="AL3474" s="161">
        <f>+IF(ISERROR(PV(#REF!,#REF!,,#REF!)),0,(PV(#REF!,#REF!,,#REF!)))</f>
        <v/>
      </c>
      <c r="AM3474" s="161">
        <f>+IF(ISERROR(PV(#REF!,#REF!,,#REF!)),0,(PV(#REF!,#REF!,,#REF!)))</f>
        <v/>
      </c>
    </row>
    <row r="3475">
      <c r="AL3475" s="161">
        <f>+IF(ISERROR(PV(#REF!,#REF!,,#REF!)),0,(PV(#REF!,#REF!,,#REF!)))</f>
        <v/>
      </c>
      <c r="AM3475" s="161">
        <f>+IF(ISERROR(PV(#REF!,#REF!,,#REF!)),0,(PV(#REF!,#REF!,,#REF!)))</f>
        <v/>
      </c>
    </row>
    <row r="3476">
      <c r="AL3476" s="161">
        <f>+IF(ISERROR(PV(#REF!,#REF!,,#REF!)),0,(PV(#REF!,#REF!,,#REF!)))</f>
        <v/>
      </c>
      <c r="AM3476" s="161">
        <f>+IF(ISERROR(PV(#REF!,#REF!,,#REF!)),0,(PV(#REF!,#REF!,,#REF!)))</f>
        <v/>
      </c>
    </row>
    <row r="3477">
      <c r="AL3477" s="161">
        <f>+IF(ISERROR(PV(#REF!,#REF!,,#REF!)),0,(PV(#REF!,#REF!,,#REF!)))</f>
        <v/>
      </c>
      <c r="AM3477" s="161">
        <f>+IF(ISERROR(PV(#REF!,#REF!,,#REF!)),0,(PV(#REF!,#REF!,,#REF!)))</f>
        <v/>
      </c>
    </row>
    <row r="3478">
      <c r="AL3478" s="161">
        <f>+IF(ISERROR(PV(#REF!,#REF!,,#REF!)),0,(PV(#REF!,#REF!,,#REF!)))</f>
        <v/>
      </c>
      <c r="AM3478" s="161">
        <f>+IF(ISERROR(PV(#REF!,#REF!,,#REF!)),0,(PV(#REF!,#REF!,,#REF!)))</f>
        <v/>
      </c>
    </row>
    <row r="3479">
      <c r="AL3479" s="161">
        <f>+IF(ISERROR(PV(#REF!,#REF!,,#REF!)),0,(PV(#REF!,#REF!,,#REF!)))</f>
        <v/>
      </c>
      <c r="AM3479" s="161">
        <f>+IF(ISERROR(PV(#REF!,#REF!,,#REF!)),0,(PV(#REF!,#REF!,,#REF!)))</f>
        <v/>
      </c>
    </row>
    <row r="3480">
      <c r="AL3480" s="161">
        <f>+IF(ISERROR(PV(#REF!,#REF!,,#REF!)),0,(PV(#REF!,#REF!,,#REF!)))</f>
        <v/>
      </c>
      <c r="AM3480" s="161">
        <f>+IF(ISERROR(PV(#REF!,#REF!,,#REF!)),0,(PV(#REF!,#REF!,,#REF!)))</f>
        <v/>
      </c>
    </row>
    <row r="3481">
      <c r="AL3481" s="161">
        <f>+IF(ISERROR(PV(#REF!,#REF!,,#REF!)),0,(PV(#REF!,#REF!,,#REF!)))</f>
        <v/>
      </c>
      <c r="AM3481" s="161">
        <f>+IF(ISERROR(PV(#REF!,#REF!,,#REF!)),0,(PV(#REF!,#REF!,,#REF!)))</f>
        <v/>
      </c>
    </row>
    <row r="3482">
      <c r="AL3482" s="161">
        <f>+IF(ISERROR(PV(#REF!,#REF!,,#REF!)),0,(PV(#REF!,#REF!,,#REF!)))</f>
        <v/>
      </c>
      <c r="AM3482" s="161">
        <f>+IF(ISERROR(PV(#REF!,#REF!,,#REF!)),0,(PV(#REF!,#REF!,,#REF!)))</f>
        <v/>
      </c>
    </row>
    <row r="3483">
      <c r="AL3483" s="161">
        <f>+IF(ISERROR(PV(#REF!,#REF!,,#REF!)),0,(PV(#REF!,#REF!,,#REF!)))</f>
        <v/>
      </c>
      <c r="AM3483" s="161">
        <f>+IF(ISERROR(PV(#REF!,#REF!,,#REF!)),0,(PV(#REF!,#REF!,,#REF!)))</f>
        <v/>
      </c>
    </row>
    <row r="3484">
      <c r="AL3484" s="161">
        <f>+IF(ISERROR(PV(#REF!,#REF!,,#REF!)),0,(PV(#REF!,#REF!,,#REF!)))</f>
        <v/>
      </c>
      <c r="AM3484" s="161">
        <f>+IF(ISERROR(PV(#REF!,#REF!,,#REF!)),0,(PV(#REF!,#REF!,,#REF!)))</f>
        <v/>
      </c>
    </row>
    <row r="3485">
      <c r="AL3485" s="161">
        <f>+IF(ISERROR(PV(#REF!,#REF!,,#REF!)),0,(PV(#REF!,#REF!,,#REF!)))</f>
        <v/>
      </c>
      <c r="AM3485" s="161">
        <f>+IF(ISERROR(PV(#REF!,#REF!,,#REF!)),0,(PV(#REF!,#REF!,,#REF!)))</f>
        <v/>
      </c>
    </row>
    <row r="3486">
      <c r="AL3486" s="161">
        <f>+IF(ISERROR(PV(#REF!,#REF!,,#REF!)),0,(PV(#REF!,#REF!,,#REF!)))</f>
        <v/>
      </c>
      <c r="AM3486" s="161">
        <f>+IF(ISERROR(PV(#REF!,#REF!,,#REF!)),0,(PV(#REF!,#REF!,,#REF!)))</f>
        <v/>
      </c>
    </row>
    <row r="3487">
      <c r="AL3487" s="161">
        <f>+IF(ISERROR(PV(#REF!,#REF!,,#REF!)),0,(PV(#REF!,#REF!,,#REF!)))</f>
        <v/>
      </c>
      <c r="AM3487" s="161">
        <f>+IF(ISERROR(PV(#REF!,#REF!,,#REF!)),0,(PV(#REF!,#REF!,,#REF!)))</f>
        <v/>
      </c>
    </row>
    <row r="3488">
      <c r="AL3488" s="161">
        <f>+IF(ISERROR(PV(#REF!,#REF!,,#REF!)),0,(PV(#REF!,#REF!,,#REF!)))</f>
        <v/>
      </c>
      <c r="AM3488" s="161">
        <f>+IF(ISERROR(PV(#REF!,#REF!,,#REF!)),0,(PV(#REF!,#REF!,,#REF!)))</f>
        <v/>
      </c>
    </row>
    <row r="3489">
      <c r="AL3489" s="161">
        <f>+IF(ISERROR(PV(#REF!,#REF!,,#REF!)),0,(PV(#REF!,#REF!,,#REF!)))</f>
        <v/>
      </c>
      <c r="AM3489" s="161">
        <f>+IF(ISERROR(PV(#REF!,#REF!,,#REF!)),0,(PV(#REF!,#REF!,,#REF!)))</f>
        <v/>
      </c>
    </row>
    <row r="3490">
      <c r="AL3490" s="161">
        <f>+IF(ISERROR(PV(#REF!,#REF!,,#REF!)),0,(PV(#REF!,#REF!,,#REF!)))</f>
        <v/>
      </c>
      <c r="AM3490" s="161">
        <f>+IF(ISERROR(PV(#REF!,#REF!,,#REF!)),0,(PV(#REF!,#REF!,,#REF!)))</f>
        <v/>
      </c>
    </row>
    <row r="3491">
      <c r="AL3491" s="161">
        <f>+IF(ISERROR(PV(#REF!,#REF!,,#REF!)),0,(PV(#REF!,#REF!,,#REF!)))</f>
        <v/>
      </c>
      <c r="AM3491" s="161">
        <f>+IF(ISERROR(PV(#REF!,#REF!,,#REF!)),0,(PV(#REF!,#REF!,,#REF!)))</f>
        <v/>
      </c>
    </row>
    <row r="3492">
      <c r="AL3492" s="161">
        <f>+IF(ISERROR(PV(#REF!,#REF!,,#REF!)),0,(PV(#REF!,#REF!,,#REF!)))</f>
        <v/>
      </c>
      <c r="AM3492" s="161">
        <f>+IF(ISERROR(PV(#REF!,#REF!,,#REF!)),0,(PV(#REF!,#REF!,,#REF!)))</f>
        <v/>
      </c>
    </row>
    <row r="3493">
      <c r="AL3493" s="161">
        <f>+IF(ISERROR(PV(#REF!,#REF!,,#REF!)),0,(PV(#REF!,#REF!,,#REF!)))</f>
        <v/>
      </c>
      <c r="AM3493" s="161">
        <f>+IF(ISERROR(PV(#REF!,#REF!,,#REF!)),0,(PV(#REF!,#REF!,,#REF!)))</f>
        <v/>
      </c>
    </row>
    <row r="3494">
      <c r="AL3494" s="161">
        <f>+IF(ISERROR(PV(#REF!,#REF!,,#REF!)),0,(PV(#REF!,#REF!,,#REF!)))</f>
        <v/>
      </c>
      <c r="AM3494" s="161">
        <f>+IF(ISERROR(PV(#REF!,#REF!,,#REF!)),0,(PV(#REF!,#REF!,,#REF!)))</f>
        <v/>
      </c>
    </row>
    <row r="3495">
      <c r="AL3495" s="161">
        <f>+IF(ISERROR(PV(#REF!,#REF!,,#REF!)),0,(PV(#REF!,#REF!,,#REF!)))</f>
        <v/>
      </c>
      <c r="AM3495" s="161">
        <f>+IF(ISERROR(PV(#REF!,#REF!,,#REF!)),0,(PV(#REF!,#REF!,,#REF!)))</f>
        <v/>
      </c>
    </row>
    <row r="3496">
      <c r="AL3496" s="161">
        <f>+IF(ISERROR(PV(#REF!,#REF!,,#REF!)),0,(PV(#REF!,#REF!,,#REF!)))</f>
        <v/>
      </c>
      <c r="AM3496" s="161">
        <f>+IF(ISERROR(PV(#REF!,#REF!,,#REF!)),0,(PV(#REF!,#REF!,,#REF!)))</f>
        <v/>
      </c>
    </row>
    <row r="3497">
      <c r="AL3497" s="161">
        <f>+IF(ISERROR(PV(#REF!,#REF!,,#REF!)),0,(PV(#REF!,#REF!,,#REF!)))</f>
        <v/>
      </c>
      <c r="AM3497" s="161">
        <f>+IF(ISERROR(PV(#REF!,#REF!,,#REF!)),0,(PV(#REF!,#REF!,,#REF!)))</f>
        <v/>
      </c>
    </row>
    <row r="3498">
      <c r="AL3498" s="161">
        <f>+IF(ISERROR(PV(#REF!,#REF!,,#REF!)),0,(PV(#REF!,#REF!,,#REF!)))</f>
        <v/>
      </c>
      <c r="AM3498" s="161">
        <f>+IF(ISERROR(PV(#REF!,#REF!,,#REF!)),0,(PV(#REF!,#REF!,,#REF!)))</f>
        <v/>
      </c>
    </row>
    <row r="3499">
      <c r="AL3499" s="161">
        <f>+IF(ISERROR(PV(#REF!,#REF!,,#REF!)),0,(PV(#REF!,#REF!,,#REF!)))</f>
        <v/>
      </c>
      <c r="AM3499" s="161">
        <f>+IF(ISERROR(PV(#REF!,#REF!,,#REF!)),0,(PV(#REF!,#REF!,,#REF!)))</f>
        <v/>
      </c>
    </row>
    <row r="3500">
      <c r="AL3500" s="161">
        <f>+IF(ISERROR(PV(#REF!,#REF!,,#REF!)),0,(PV(#REF!,#REF!,,#REF!)))</f>
        <v/>
      </c>
      <c r="AM3500" s="161">
        <f>+IF(ISERROR(PV(#REF!,#REF!,,#REF!)),0,(PV(#REF!,#REF!,,#REF!)))</f>
        <v/>
      </c>
    </row>
    <row r="3501">
      <c r="AL3501" s="161">
        <f>+IF(ISERROR(PV(#REF!,#REF!,,#REF!)),0,(PV(#REF!,#REF!,,#REF!)))</f>
        <v/>
      </c>
      <c r="AM3501" s="161">
        <f>+IF(ISERROR(PV(#REF!,#REF!,,#REF!)),0,(PV(#REF!,#REF!,,#REF!)))</f>
        <v/>
      </c>
    </row>
    <row r="3502">
      <c r="AL3502" s="161">
        <f>+IF(ISERROR(PV(#REF!,#REF!,,#REF!)),0,(PV(#REF!,#REF!,,#REF!)))</f>
        <v/>
      </c>
      <c r="AM3502" s="161">
        <f>+IF(ISERROR(PV(#REF!,#REF!,,#REF!)),0,(PV(#REF!,#REF!,,#REF!)))</f>
        <v/>
      </c>
    </row>
    <row r="3503">
      <c r="AL3503" s="161">
        <f>+IF(ISERROR(PV(#REF!,#REF!,,#REF!)),0,(PV(#REF!,#REF!,,#REF!)))</f>
        <v/>
      </c>
      <c r="AM3503" s="161">
        <f>+IF(ISERROR(PV(#REF!,#REF!,,#REF!)),0,(PV(#REF!,#REF!,,#REF!)))</f>
        <v/>
      </c>
    </row>
    <row r="3504">
      <c r="AL3504" s="161">
        <f>+IF(ISERROR(PV(#REF!,#REF!,,#REF!)),0,(PV(#REF!,#REF!,,#REF!)))</f>
        <v/>
      </c>
      <c r="AM3504" s="161">
        <f>+IF(ISERROR(PV(#REF!,#REF!,,#REF!)),0,(PV(#REF!,#REF!,,#REF!)))</f>
        <v/>
      </c>
    </row>
    <row r="3505">
      <c r="AL3505" s="161">
        <f>+IF(ISERROR(PV(#REF!,#REF!,,#REF!)),0,(PV(#REF!,#REF!,,#REF!)))</f>
        <v/>
      </c>
      <c r="AM3505" s="161">
        <f>+IF(ISERROR(PV(#REF!,#REF!,,#REF!)),0,(PV(#REF!,#REF!,,#REF!)))</f>
        <v/>
      </c>
    </row>
    <row r="3506">
      <c r="AL3506" s="161">
        <f>+IF(ISERROR(PV(#REF!,#REF!,,#REF!)),0,(PV(#REF!,#REF!,,#REF!)))</f>
        <v/>
      </c>
      <c r="AM3506" s="161">
        <f>+IF(ISERROR(PV(#REF!,#REF!,,#REF!)),0,(PV(#REF!,#REF!,,#REF!)))</f>
        <v/>
      </c>
    </row>
    <row r="3507">
      <c r="AL3507" s="161">
        <f>+IF(ISERROR(PV(#REF!,#REF!,,#REF!)),0,(PV(#REF!,#REF!,,#REF!)))</f>
        <v/>
      </c>
      <c r="AM3507" s="161">
        <f>+IF(ISERROR(PV(#REF!,#REF!,,#REF!)),0,(PV(#REF!,#REF!,,#REF!)))</f>
        <v/>
      </c>
    </row>
    <row r="3508">
      <c r="AL3508" s="161">
        <f>+IF(ISERROR(PV(#REF!,#REF!,,#REF!)),0,(PV(#REF!,#REF!,,#REF!)))</f>
        <v/>
      </c>
      <c r="AM3508" s="161">
        <f>+IF(ISERROR(PV(#REF!,#REF!,,#REF!)),0,(PV(#REF!,#REF!,,#REF!)))</f>
        <v/>
      </c>
    </row>
    <row r="3509">
      <c r="AL3509" s="161">
        <f>+IF(ISERROR(PV(#REF!,#REF!,,#REF!)),0,(PV(#REF!,#REF!,,#REF!)))</f>
        <v/>
      </c>
      <c r="AM3509" s="161">
        <f>+IF(ISERROR(PV(#REF!,#REF!,,#REF!)),0,(PV(#REF!,#REF!,,#REF!)))</f>
        <v/>
      </c>
    </row>
    <row r="3510">
      <c r="AL3510" s="161">
        <f>+IF(ISERROR(PV(#REF!,#REF!,,#REF!)),0,(PV(#REF!,#REF!,,#REF!)))</f>
        <v/>
      </c>
      <c r="AM3510" s="161">
        <f>+IF(ISERROR(PV(#REF!,#REF!,,#REF!)),0,(PV(#REF!,#REF!,,#REF!)))</f>
        <v/>
      </c>
    </row>
    <row r="3511">
      <c r="AL3511" s="161">
        <f>+IF(ISERROR(PV(#REF!,#REF!,,#REF!)),0,(PV(#REF!,#REF!,,#REF!)))</f>
        <v/>
      </c>
      <c r="AM3511" s="161">
        <f>+IF(ISERROR(PV(#REF!,#REF!,,#REF!)),0,(PV(#REF!,#REF!,,#REF!)))</f>
        <v/>
      </c>
    </row>
    <row r="3512">
      <c r="AL3512" s="161">
        <f>+IF(ISERROR(PV(#REF!,#REF!,,#REF!)),0,(PV(#REF!,#REF!,,#REF!)))</f>
        <v/>
      </c>
      <c r="AM3512" s="161">
        <f>+IF(ISERROR(PV(#REF!,#REF!,,#REF!)),0,(PV(#REF!,#REF!,,#REF!)))</f>
        <v/>
      </c>
    </row>
    <row r="3513">
      <c r="AL3513" s="161">
        <f>+IF(ISERROR(PV(#REF!,#REF!,,#REF!)),0,(PV(#REF!,#REF!,,#REF!)))</f>
        <v/>
      </c>
      <c r="AM3513" s="161">
        <f>+IF(ISERROR(PV(#REF!,#REF!,,#REF!)),0,(PV(#REF!,#REF!,,#REF!)))</f>
        <v/>
      </c>
    </row>
    <row r="3514">
      <c r="AL3514" s="161">
        <f>+IF(ISERROR(PV(#REF!,#REF!,,#REF!)),0,(PV(#REF!,#REF!,,#REF!)))</f>
        <v/>
      </c>
      <c r="AM3514" s="161">
        <f>+IF(ISERROR(PV(#REF!,#REF!,,#REF!)),0,(PV(#REF!,#REF!,,#REF!)))</f>
        <v/>
      </c>
    </row>
    <row r="3515">
      <c r="AL3515" s="161">
        <f>+IF(ISERROR(PV(#REF!,#REF!,,#REF!)),0,(PV(#REF!,#REF!,,#REF!)))</f>
        <v/>
      </c>
      <c r="AM3515" s="161">
        <f>+IF(ISERROR(PV(#REF!,#REF!,,#REF!)),0,(PV(#REF!,#REF!,,#REF!)))</f>
        <v/>
      </c>
    </row>
    <row r="3516">
      <c r="AL3516" s="161">
        <f>+IF(ISERROR(PV(#REF!,#REF!,,#REF!)),0,(PV(#REF!,#REF!,,#REF!)))</f>
        <v/>
      </c>
      <c r="AM3516" s="161">
        <f>+IF(ISERROR(PV(#REF!,#REF!,,#REF!)),0,(PV(#REF!,#REF!,,#REF!)))</f>
        <v/>
      </c>
    </row>
    <row r="3517">
      <c r="AL3517" s="161">
        <f>+IF(ISERROR(PV(#REF!,#REF!,,#REF!)),0,(PV(#REF!,#REF!,,#REF!)))</f>
        <v/>
      </c>
      <c r="AM3517" s="161">
        <f>+IF(ISERROR(PV(#REF!,#REF!,,#REF!)),0,(PV(#REF!,#REF!,,#REF!)))</f>
        <v/>
      </c>
    </row>
    <row r="3518">
      <c r="AL3518" s="161">
        <f>+IF(ISERROR(PV(#REF!,#REF!,,#REF!)),0,(PV(#REF!,#REF!,,#REF!)))</f>
        <v/>
      </c>
      <c r="AM3518" s="161">
        <f>+IF(ISERROR(PV(#REF!,#REF!,,#REF!)),0,(PV(#REF!,#REF!,,#REF!)))</f>
        <v/>
      </c>
    </row>
    <row r="3519">
      <c r="AL3519" s="161">
        <f>+IF(ISERROR(PV(#REF!,#REF!,,#REF!)),0,(PV(#REF!,#REF!,,#REF!)))</f>
        <v/>
      </c>
      <c r="AM3519" s="161">
        <f>+IF(ISERROR(PV(#REF!,#REF!,,#REF!)),0,(PV(#REF!,#REF!,,#REF!)))</f>
        <v/>
      </c>
    </row>
    <row r="3520">
      <c r="AL3520" s="161">
        <f>+IF(ISERROR(PV(#REF!,#REF!,,#REF!)),0,(PV(#REF!,#REF!,,#REF!)))</f>
        <v/>
      </c>
      <c r="AM3520" s="161">
        <f>+IF(ISERROR(PV(#REF!,#REF!,,#REF!)),0,(PV(#REF!,#REF!,,#REF!)))</f>
        <v/>
      </c>
    </row>
    <row r="3521">
      <c r="AL3521" s="161">
        <f>+IF(ISERROR(PV(#REF!,#REF!,,#REF!)),0,(PV(#REF!,#REF!,,#REF!)))</f>
        <v/>
      </c>
      <c r="AM3521" s="161">
        <f>+IF(ISERROR(PV(#REF!,#REF!,,#REF!)),0,(PV(#REF!,#REF!,,#REF!)))</f>
        <v/>
      </c>
    </row>
    <row r="3522">
      <c r="AL3522" s="161">
        <f>+IF(ISERROR(PV(#REF!,#REF!,,#REF!)),0,(PV(#REF!,#REF!,,#REF!)))</f>
        <v/>
      </c>
      <c r="AM3522" s="161">
        <f>+IF(ISERROR(PV(#REF!,#REF!,,#REF!)),0,(PV(#REF!,#REF!,,#REF!)))</f>
        <v/>
      </c>
    </row>
    <row r="3523">
      <c r="AL3523" s="161">
        <f>+IF(ISERROR(PV(#REF!,#REF!,,#REF!)),0,(PV(#REF!,#REF!,,#REF!)))</f>
        <v/>
      </c>
      <c r="AM3523" s="161">
        <f>+IF(ISERROR(PV(#REF!,#REF!,,#REF!)),0,(PV(#REF!,#REF!,,#REF!)))</f>
        <v/>
      </c>
    </row>
    <row r="3524">
      <c r="AL3524" s="161">
        <f>+IF(ISERROR(PV(#REF!,#REF!,,#REF!)),0,(PV(#REF!,#REF!,,#REF!)))</f>
        <v/>
      </c>
      <c r="AM3524" s="161">
        <f>+IF(ISERROR(PV(#REF!,#REF!,,#REF!)),0,(PV(#REF!,#REF!,,#REF!)))</f>
        <v/>
      </c>
    </row>
    <row r="3525">
      <c r="AL3525" s="161">
        <f>+IF(ISERROR(PV(#REF!,#REF!,,#REF!)),0,(PV(#REF!,#REF!,,#REF!)))</f>
        <v/>
      </c>
      <c r="AM3525" s="161">
        <f>+IF(ISERROR(PV(#REF!,#REF!,,#REF!)),0,(PV(#REF!,#REF!,,#REF!)))</f>
        <v/>
      </c>
    </row>
    <row r="3526">
      <c r="AL3526" s="161">
        <f>+IF(ISERROR(PV(#REF!,#REF!,,#REF!)),0,(PV(#REF!,#REF!,,#REF!)))</f>
        <v/>
      </c>
      <c r="AM3526" s="161">
        <f>+IF(ISERROR(PV(#REF!,#REF!,,#REF!)),0,(PV(#REF!,#REF!,,#REF!)))</f>
        <v/>
      </c>
    </row>
    <row r="3527">
      <c r="AL3527" s="161">
        <f>+IF(ISERROR(PV(#REF!,#REF!,,#REF!)),0,(PV(#REF!,#REF!,,#REF!)))</f>
        <v/>
      </c>
      <c r="AM3527" s="161">
        <f>+IF(ISERROR(PV(#REF!,#REF!,,#REF!)),0,(PV(#REF!,#REF!,,#REF!)))</f>
        <v/>
      </c>
    </row>
    <row r="3528">
      <c r="AL3528" s="161">
        <f>+IF(ISERROR(PV(#REF!,#REF!,,#REF!)),0,(PV(#REF!,#REF!,,#REF!)))</f>
        <v/>
      </c>
      <c r="AM3528" s="161">
        <f>+IF(ISERROR(PV(#REF!,#REF!,,#REF!)),0,(PV(#REF!,#REF!,,#REF!)))</f>
        <v/>
      </c>
    </row>
    <row r="3529">
      <c r="AL3529" s="161">
        <f>+IF(ISERROR(PV(#REF!,#REF!,,#REF!)),0,(PV(#REF!,#REF!,,#REF!)))</f>
        <v/>
      </c>
      <c r="AM3529" s="161">
        <f>+IF(ISERROR(PV(#REF!,#REF!,,#REF!)),0,(PV(#REF!,#REF!,,#REF!)))</f>
        <v/>
      </c>
    </row>
    <row r="3530">
      <c r="AL3530" s="161">
        <f>+IF(ISERROR(PV(#REF!,#REF!,,#REF!)),0,(PV(#REF!,#REF!,,#REF!)))</f>
        <v/>
      </c>
      <c r="AM3530" s="161">
        <f>+IF(ISERROR(PV(#REF!,#REF!,,#REF!)),0,(PV(#REF!,#REF!,,#REF!)))</f>
        <v/>
      </c>
    </row>
    <row r="3531">
      <c r="AL3531" s="161">
        <f>+IF(ISERROR(PV(#REF!,#REF!,,#REF!)),0,(PV(#REF!,#REF!,,#REF!)))</f>
        <v/>
      </c>
      <c r="AM3531" s="161">
        <f>+IF(ISERROR(PV(#REF!,#REF!,,#REF!)),0,(PV(#REF!,#REF!,,#REF!)))</f>
        <v/>
      </c>
    </row>
    <row r="3532">
      <c r="AL3532" s="161">
        <f>+IF(ISERROR(PV(#REF!,#REF!,,#REF!)),0,(PV(#REF!,#REF!,,#REF!)))</f>
        <v/>
      </c>
      <c r="AM3532" s="161">
        <f>+IF(ISERROR(PV(#REF!,#REF!,,#REF!)),0,(PV(#REF!,#REF!,,#REF!)))</f>
        <v/>
      </c>
    </row>
    <row r="3533">
      <c r="AL3533" s="161">
        <f>+IF(ISERROR(PV(#REF!,#REF!,,#REF!)),0,(PV(#REF!,#REF!,,#REF!)))</f>
        <v/>
      </c>
      <c r="AM3533" s="161">
        <f>+IF(ISERROR(PV(#REF!,#REF!,,#REF!)),0,(PV(#REF!,#REF!,,#REF!)))</f>
        <v/>
      </c>
    </row>
    <row r="3534">
      <c r="AL3534" s="161">
        <f>+IF(ISERROR(PV(#REF!,#REF!,,#REF!)),0,(PV(#REF!,#REF!,,#REF!)))</f>
        <v/>
      </c>
      <c r="AM3534" s="161">
        <f>+IF(ISERROR(PV(#REF!,#REF!,,#REF!)),0,(PV(#REF!,#REF!,,#REF!)))</f>
        <v/>
      </c>
    </row>
    <row r="3535">
      <c r="AL3535" s="161">
        <f>+IF(ISERROR(PV(#REF!,#REF!,,#REF!)),0,(PV(#REF!,#REF!,,#REF!)))</f>
        <v/>
      </c>
      <c r="AM3535" s="161">
        <f>+IF(ISERROR(PV(#REF!,#REF!,,#REF!)),0,(PV(#REF!,#REF!,,#REF!)))</f>
        <v/>
      </c>
    </row>
    <row r="3536">
      <c r="AL3536" s="161">
        <f>+IF(ISERROR(PV(#REF!,#REF!,,#REF!)),0,(PV(#REF!,#REF!,,#REF!)))</f>
        <v/>
      </c>
      <c r="AM3536" s="161">
        <f>+IF(ISERROR(PV(#REF!,#REF!,,#REF!)),0,(PV(#REF!,#REF!,,#REF!)))</f>
        <v/>
      </c>
    </row>
    <row r="3537">
      <c r="AL3537" s="161">
        <f>+IF(ISERROR(PV(#REF!,#REF!,,#REF!)),0,(PV(#REF!,#REF!,,#REF!)))</f>
        <v/>
      </c>
      <c r="AM3537" s="161">
        <f>+IF(ISERROR(PV(#REF!,#REF!,,#REF!)),0,(PV(#REF!,#REF!,,#REF!)))</f>
        <v/>
      </c>
    </row>
    <row r="3538">
      <c r="AL3538" s="161">
        <f>+IF(ISERROR(PV(#REF!,#REF!,,#REF!)),0,(PV(#REF!,#REF!,,#REF!)))</f>
        <v/>
      </c>
      <c r="AM3538" s="161">
        <f>+IF(ISERROR(PV(#REF!,#REF!,,#REF!)),0,(PV(#REF!,#REF!,,#REF!)))</f>
        <v/>
      </c>
    </row>
    <row r="3539">
      <c r="AL3539" s="161">
        <f>+IF(ISERROR(PV(#REF!,#REF!,,#REF!)),0,(PV(#REF!,#REF!,,#REF!)))</f>
        <v/>
      </c>
      <c r="AM3539" s="161">
        <f>+IF(ISERROR(PV(#REF!,#REF!,,#REF!)),0,(PV(#REF!,#REF!,,#REF!)))</f>
        <v/>
      </c>
    </row>
    <row r="3540">
      <c r="AL3540" s="161">
        <f>+IF(ISERROR(PV(#REF!,#REF!,,#REF!)),0,(PV(#REF!,#REF!,,#REF!)))</f>
        <v/>
      </c>
      <c r="AM3540" s="161">
        <f>+IF(ISERROR(PV(#REF!,#REF!,,#REF!)),0,(PV(#REF!,#REF!,,#REF!)))</f>
        <v/>
      </c>
    </row>
    <row r="3541">
      <c r="AL3541" s="161">
        <f>+IF(ISERROR(PV(#REF!,#REF!,,#REF!)),0,(PV(#REF!,#REF!,,#REF!)))</f>
        <v/>
      </c>
      <c r="AM3541" s="161">
        <f>+IF(ISERROR(PV(#REF!,#REF!,,#REF!)),0,(PV(#REF!,#REF!,,#REF!)))</f>
        <v/>
      </c>
    </row>
    <row r="3542">
      <c r="AL3542" s="161">
        <f>+IF(ISERROR(PV(#REF!,#REF!,,#REF!)),0,(PV(#REF!,#REF!,,#REF!)))</f>
        <v/>
      </c>
      <c r="AM3542" s="161">
        <f>+IF(ISERROR(PV(#REF!,#REF!,,#REF!)),0,(PV(#REF!,#REF!,,#REF!)))</f>
        <v/>
      </c>
    </row>
    <row r="3543">
      <c r="AL3543" s="161">
        <f>+IF(ISERROR(PV(#REF!,#REF!,,#REF!)),0,(PV(#REF!,#REF!,,#REF!)))</f>
        <v/>
      </c>
      <c r="AM3543" s="161">
        <f>+IF(ISERROR(PV(#REF!,#REF!,,#REF!)),0,(PV(#REF!,#REF!,,#REF!)))</f>
        <v/>
      </c>
    </row>
    <row r="3544">
      <c r="AL3544" s="161">
        <f>+IF(ISERROR(PV(#REF!,#REF!,,#REF!)),0,(PV(#REF!,#REF!,,#REF!)))</f>
        <v/>
      </c>
      <c r="AM3544" s="161">
        <f>+IF(ISERROR(PV(#REF!,#REF!,,#REF!)),0,(PV(#REF!,#REF!,,#REF!)))</f>
        <v/>
      </c>
    </row>
    <row r="3545">
      <c r="AL3545" s="161">
        <f>+IF(ISERROR(PV(#REF!,#REF!,,#REF!)),0,(PV(#REF!,#REF!,,#REF!)))</f>
        <v/>
      </c>
      <c r="AM3545" s="161">
        <f>+IF(ISERROR(PV(#REF!,#REF!,,#REF!)),0,(PV(#REF!,#REF!,,#REF!)))</f>
        <v/>
      </c>
    </row>
    <row r="3546">
      <c r="AL3546" s="161">
        <f>+IF(ISERROR(PV(#REF!,#REF!,,#REF!)),0,(PV(#REF!,#REF!,,#REF!)))</f>
        <v/>
      </c>
      <c r="AM3546" s="161">
        <f>+IF(ISERROR(PV(#REF!,#REF!,,#REF!)),0,(PV(#REF!,#REF!,,#REF!)))</f>
        <v/>
      </c>
    </row>
    <row r="3547">
      <c r="AL3547" s="161">
        <f>+IF(ISERROR(PV(#REF!,#REF!,,#REF!)),0,(PV(#REF!,#REF!,,#REF!)))</f>
        <v/>
      </c>
      <c r="AM3547" s="161">
        <f>+IF(ISERROR(PV(#REF!,#REF!,,#REF!)),0,(PV(#REF!,#REF!,,#REF!)))</f>
        <v/>
      </c>
    </row>
    <row r="3548">
      <c r="AL3548" s="161">
        <f>+IF(ISERROR(PV(#REF!,#REF!,,#REF!)),0,(PV(#REF!,#REF!,,#REF!)))</f>
        <v/>
      </c>
      <c r="AM3548" s="161">
        <f>+IF(ISERROR(PV(#REF!,#REF!,,#REF!)),0,(PV(#REF!,#REF!,,#REF!)))</f>
        <v/>
      </c>
    </row>
    <row r="3549">
      <c r="AL3549" s="161">
        <f>+IF(ISERROR(PV(#REF!,#REF!,,#REF!)),0,(PV(#REF!,#REF!,,#REF!)))</f>
        <v/>
      </c>
      <c r="AM3549" s="161">
        <f>+IF(ISERROR(PV(#REF!,#REF!,,#REF!)),0,(PV(#REF!,#REF!,,#REF!)))</f>
        <v/>
      </c>
    </row>
    <row r="3550">
      <c r="AL3550" s="161">
        <f>+IF(ISERROR(PV(#REF!,#REF!,,#REF!)),0,(PV(#REF!,#REF!,,#REF!)))</f>
        <v/>
      </c>
      <c r="AM3550" s="161">
        <f>+IF(ISERROR(PV(#REF!,#REF!,,#REF!)),0,(PV(#REF!,#REF!,,#REF!)))</f>
        <v/>
      </c>
    </row>
    <row r="3551">
      <c r="AL3551" s="161">
        <f>+IF(ISERROR(PV(#REF!,#REF!,,#REF!)),0,(PV(#REF!,#REF!,,#REF!)))</f>
        <v/>
      </c>
      <c r="AM3551" s="161">
        <f>+IF(ISERROR(PV(#REF!,#REF!,,#REF!)),0,(PV(#REF!,#REF!,,#REF!)))</f>
        <v/>
      </c>
    </row>
    <row r="3552">
      <c r="AL3552" s="161">
        <f>+IF(ISERROR(PV(#REF!,#REF!,,#REF!)),0,(PV(#REF!,#REF!,,#REF!)))</f>
        <v/>
      </c>
      <c r="AM3552" s="161">
        <f>+IF(ISERROR(PV(#REF!,#REF!,,#REF!)),0,(PV(#REF!,#REF!,,#REF!)))</f>
        <v/>
      </c>
    </row>
    <row r="3553">
      <c r="AL3553" s="161">
        <f>+IF(ISERROR(PV(#REF!,#REF!,,#REF!)),0,(PV(#REF!,#REF!,,#REF!)))</f>
        <v/>
      </c>
      <c r="AM3553" s="161">
        <f>+IF(ISERROR(PV(#REF!,#REF!,,#REF!)),0,(PV(#REF!,#REF!,,#REF!)))</f>
        <v/>
      </c>
    </row>
    <row r="3554">
      <c r="AL3554" s="161">
        <f>+IF(ISERROR(PV(#REF!,#REF!,,#REF!)),0,(PV(#REF!,#REF!,,#REF!)))</f>
        <v/>
      </c>
      <c r="AM3554" s="161">
        <f>+IF(ISERROR(PV(#REF!,#REF!,,#REF!)),0,(PV(#REF!,#REF!,,#REF!)))</f>
        <v/>
      </c>
    </row>
    <row r="3555">
      <c r="AL3555" s="161">
        <f>+IF(ISERROR(PV(#REF!,#REF!,,#REF!)),0,(PV(#REF!,#REF!,,#REF!)))</f>
        <v/>
      </c>
      <c r="AM3555" s="161">
        <f>+IF(ISERROR(PV(#REF!,#REF!,,#REF!)),0,(PV(#REF!,#REF!,,#REF!)))</f>
        <v/>
      </c>
    </row>
    <row r="3556">
      <c r="AL3556" s="161">
        <f>+IF(ISERROR(PV(#REF!,#REF!,,#REF!)),0,(PV(#REF!,#REF!,,#REF!)))</f>
        <v/>
      </c>
      <c r="AM3556" s="161">
        <f>+IF(ISERROR(PV(#REF!,#REF!,,#REF!)),0,(PV(#REF!,#REF!,,#REF!)))</f>
        <v/>
      </c>
    </row>
    <row r="3557">
      <c r="AL3557" s="161">
        <f>+IF(ISERROR(PV(#REF!,#REF!,,#REF!)),0,(PV(#REF!,#REF!,,#REF!)))</f>
        <v/>
      </c>
      <c r="AM3557" s="161">
        <f>+IF(ISERROR(PV(#REF!,#REF!,,#REF!)),0,(PV(#REF!,#REF!,,#REF!)))</f>
        <v/>
      </c>
    </row>
    <row r="3558">
      <c r="AL3558" s="161">
        <f>+IF(ISERROR(PV(#REF!,#REF!,,#REF!)),0,(PV(#REF!,#REF!,,#REF!)))</f>
        <v/>
      </c>
      <c r="AM3558" s="161">
        <f>+IF(ISERROR(PV(#REF!,#REF!,,#REF!)),0,(PV(#REF!,#REF!,,#REF!)))</f>
        <v/>
      </c>
    </row>
    <row r="3559">
      <c r="AL3559" s="161">
        <f>+IF(ISERROR(PV(#REF!,#REF!,,#REF!)),0,(PV(#REF!,#REF!,,#REF!)))</f>
        <v/>
      </c>
      <c r="AM3559" s="161">
        <f>+IF(ISERROR(PV(#REF!,#REF!,,#REF!)),0,(PV(#REF!,#REF!,,#REF!)))</f>
        <v/>
      </c>
    </row>
    <row r="3560">
      <c r="AL3560" s="161">
        <f>+IF(ISERROR(PV(#REF!,#REF!,,#REF!)),0,(PV(#REF!,#REF!,,#REF!)))</f>
        <v/>
      </c>
      <c r="AM3560" s="161">
        <f>+IF(ISERROR(PV(#REF!,#REF!,,#REF!)),0,(PV(#REF!,#REF!,,#REF!)))</f>
        <v/>
      </c>
    </row>
    <row r="3561">
      <c r="AL3561" s="161">
        <f>+IF(ISERROR(PV(#REF!,#REF!,,#REF!)),0,(PV(#REF!,#REF!,,#REF!)))</f>
        <v/>
      </c>
      <c r="AM3561" s="161">
        <f>+IF(ISERROR(PV(#REF!,#REF!,,#REF!)),0,(PV(#REF!,#REF!,,#REF!)))</f>
        <v/>
      </c>
    </row>
    <row r="3562">
      <c r="AL3562" s="161">
        <f>+IF(ISERROR(PV(#REF!,#REF!,,#REF!)),0,(PV(#REF!,#REF!,,#REF!)))</f>
        <v/>
      </c>
      <c r="AM3562" s="161">
        <f>+IF(ISERROR(PV(#REF!,#REF!,,#REF!)),0,(PV(#REF!,#REF!,,#REF!)))</f>
        <v/>
      </c>
    </row>
    <row r="3563">
      <c r="AL3563" s="161">
        <f>+IF(ISERROR(PV(#REF!,#REF!,,#REF!)),0,(PV(#REF!,#REF!,,#REF!)))</f>
        <v/>
      </c>
      <c r="AM3563" s="161">
        <f>+IF(ISERROR(PV(#REF!,#REF!,,#REF!)),0,(PV(#REF!,#REF!,,#REF!)))</f>
        <v/>
      </c>
    </row>
    <row r="3564">
      <c r="AL3564" s="161">
        <f>+IF(ISERROR(PV(#REF!,#REF!,,#REF!)),0,(PV(#REF!,#REF!,,#REF!)))</f>
        <v/>
      </c>
      <c r="AM3564" s="161">
        <f>+IF(ISERROR(PV(#REF!,#REF!,,#REF!)),0,(PV(#REF!,#REF!,,#REF!)))</f>
        <v/>
      </c>
    </row>
    <row r="3565">
      <c r="AL3565" s="161">
        <f>+IF(ISERROR(PV(#REF!,#REF!,,#REF!)),0,(PV(#REF!,#REF!,,#REF!)))</f>
        <v/>
      </c>
      <c r="AM3565" s="161">
        <f>+IF(ISERROR(PV(#REF!,#REF!,,#REF!)),0,(PV(#REF!,#REF!,,#REF!)))</f>
        <v/>
      </c>
    </row>
    <row r="3566">
      <c r="AL3566" s="161">
        <f>+IF(ISERROR(PV(#REF!,#REF!,,#REF!)),0,(PV(#REF!,#REF!,,#REF!)))</f>
        <v/>
      </c>
      <c r="AM3566" s="161">
        <f>+IF(ISERROR(PV(#REF!,#REF!,,#REF!)),0,(PV(#REF!,#REF!,,#REF!)))</f>
        <v/>
      </c>
    </row>
    <row r="3567">
      <c r="AL3567" s="161">
        <f>+IF(ISERROR(PV(#REF!,#REF!,,#REF!)),0,(PV(#REF!,#REF!,,#REF!)))</f>
        <v/>
      </c>
      <c r="AM3567" s="161">
        <f>+IF(ISERROR(PV(#REF!,#REF!,,#REF!)),0,(PV(#REF!,#REF!,,#REF!)))</f>
        <v/>
      </c>
    </row>
    <row r="3568">
      <c r="AL3568" s="161">
        <f>+IF(ISERROR(PV(#REF!,#REF!,,#REF!)),0,(PV(#REF!,#REF!,,#REF!)))</f>
        <v/>
      </c>
      <c r="AM3568" s="161">
        <f>+IF(ISERROR(PV(#REF!,#REF!,,#REF!)),0,(PV(#REF!,#REF!,,#REF!)))</f>
        <v/>
      </c>
    </row>
    <row r="3569">
      <c r="AL3569" s="161">
        <f>+IF(ISERROR(PV(#REF!,#REF!,,#REF!)),0,(PV(#REF!,#REF!,,#REF!)))</f>
        <v/>
      </c>
      <c r="AM3569" s="161">
        <f>+IF(ISERROR(PV(#REF!,#REF!,,#REF!)),0,(PV(#REF!,#REF!,,#REF!)))</f>
        <v/>
      </c>
    </row>
    <row r="3570">
      <c r="AL3570" s="161">
        <f>+IF(ISERROR(PV(#REF!,#REF!,,#REF!)),0,(PV(#REF!,#REF!,,#REF!)))</f>
        <v/>
      </c>
      <c r="AM3570" s="161">
        <f>+IF(ISERROR(PV(#REF!,#REF!,,#REF!)),0,(PV(#REF!,#REF!,,#REF!)))</f>
        <v/>
      </c>
    </row>
    <row r="3571">
      <c r="AL3571" s="161">
        <f>+IF(ISERROR(PV(#REF!,#REF!,,#REF!)),0,(PV(#REF!,#REF!,,#REF!)))</f>
        <v/>
      </c>
      <c r="AM3571" s="161">
        <f>+IF(ISERROR(PV(#REF!,#REF!,,#REF!)),0,(PV(#REF!,#REF!,,#REF!)))</f>
        <v/>
      </c>
    </row>
    <row r="3572">
      <c r="AL3572" s="161">
        <f>+IF(ISERROR(PV(#REF!,#REF!,,#REF!)),0,(PV(#REF!,#REF!,,#REF!)))</f>
        <v/>
      </c>
      <c r="AM3572" s="161">
        <f>+IF(ISERROR(PV(#REF!,#REF!,,#REF!)),0,(PV(#REF!,#REF!,,#REF!)))</f>
        <v/>
      </c>
    </row>
    <row r="3573">
      <c r="AL3573" s="161">
        <f>+IF(ISERROR(PV(#REF!,#REF!,,#REF!)),0,(PV(#REF!,#REF!,,#REF!)))</f>
        <v/>
      </c>
      <c r="AM3573" s="161">
        <f>+IF(ISERROR(PV(#REF!,#REF!,,#REF!)),0,(PV(#REF!,#REF!,,#REF!)))</f>
        <v/>
      </c>
    </row>
    <row r="3574">
      <c r="AL3574" s="161">
        <f>+IF(ISERROR(PV(#REF!,#REF!,,#REF!)),0,(PV(#REF!,#REF!,,#REF!)))</f>
        <v/>
      </c>
      <c r="AM3574" s="161">
        <f>+IF(ISERROR(PV(#REF!,#REF!,,#REF!)),0,(PV(#REF!,#REF!,,#REF!)))</f>
        <v/>
      </c>
    </row>
    <row r="3575">
      <c r="AL3575" s="161">
        <f>+IF(ISERROR(PV(#REF!,#REF!,,#REF!)),0,(PV(#REF!,#REF!,,#REF!)))</f>
        <v/>
      </c>
      <c r="AM3575" s="161">
        <f>+IF(ISERROR(PV(#REF!,#REF!,,#REF!)),0,(PV(#REF!,#REF!,,#REF!)))</f>
        <v/>
      </c>
    </row>
    <row r="3576">
      <c r="AL3576" s="161">
        <f>+IF(ISERROR(PV(#REF!,#REF!,,#REF!)),0,(PV(#REF!,#REF!,,#REF!)))</f>
        <v/>
      </c>
      <c r="AM3576" s="161">
        <f>+IF(ISERROR(PV(#REF!,#REF!,,#REF!)),0,(PV(#REF!,#REF!,,#REF!)))</f>
        <v/>
      </c>
    </row>
    <row r="3577">
      <c r="AL3577" s="161">
        <f>+IF(ISERROR(PV(#REF!,#REF!,,#REF!)),0,(PV(#REF!,#REF!,,#REF!)))</f>
        <v/>
      </c>
      <c r="AM3577" s="161">
        <f>+IF(ISERROR(PV(#REF!,#REF!,,#REF!)),0,(PV(#REF!,#REF!,,#REF!)))</f>
        <v/>
      </c>
    </row>
    <row r="3578">
      <c r="AL3578" s="161">
        <f>+IF(ISERROR(PV(#REF!,#REF!,,#REF!)),0,(PV(#REF!,#REF!,,#REF!)))</f>
        <v/>
      </c>
      <c r="AM3578" s="161">
        <f>+IF(ISERROR(PV(#REF!,#REF!,,#REF!)),0,(PV(#REF!,#REF!,,#REF!)))</f>
        <v/>
      </c>
    </row>
    <row r="3579">
      <c r="AL3579" s="161">
        <f>+IF(ISERROR(PV(#REF!,#REF!,,#REF!)),0,(PV(#REF!,#REF!,,#REF!)))</f>
        <v/>
      </c>
      <c r="AM3579" s="161">
        <f>+IF(ISERROR(PV(#REF!,#REF!,,#REF!)),0,(PV(#REF!,#REF!,,#REF!)))</f>
        <v/>
      </c>
    </row>
    <row r="3580">
      <c r="AL3580" s="161">
        <f>+IF(ISERROR(PV(#REF!,#REF!,,#REF!)),0,(PV(#REF!,#REF!,,#REF!)))</f>
        <v/>
      </c>
      <c r="AM3580" s="161">
        <f>+IF(ISERROR(PV(#REF!,#REF!,,#REF!)),0,(PV(#REF!,#REF!,,#REF!)))</f>
        <v/>
      </c>
    </row>
    <row r="3581">
      <c r="AL3581" s="161">
        <f>+IF(ISERROR(PV(#REF!,#REF!,,#REF!)),0,(PV(#REF!,#REF!,,#REF!)))</f>
        <v/>
      </c>
      <c r="AM3581" s="161">
        <f>+IF(ISERROR(PV(#REF!,#REF!,,#REF!)),0,(PV(#REF!,#REF!,,#REF!)))</f>
        <v/>
      </c>
    </row>
    <row r="3582">
      <c r="AL3582" s="161">
        <f>+IF(ISERROR(PV(#REF!,#REF!,,#REF!)),0,(PV(#REF!,#REF!,,#REF!)))</f>
        <v/>
      </c>
      <c r="AM3582" s="161">
        <f>+IF(ISERROR(PV(#REF!,#REF!,,#REF!)),0,(PV(#REF!,#REF!,,#REF!)))</f>
        <v/>
      </c>
    </row>
    <row r="3583">
      <c r="AL3583" s="161">
        <f>+IF(ISERROR(PV(#REF!,#REF!,,#REF!)),0,(PV(#REF!,#REF!,,#REF!)))</f>
        <v/>
      </c>
      <c r="AM3583" s="161">
        <f>+IF(ISERROR(PV(#REF!,#REF!,,#REF!)),0,(PV(#REF!,#REF!,,#REF!)))</f>
        <v/>
      </c>
    </row>
    <row r="3584">
      <c r="AL3584" s="161">
        <f>+IF(ISERROR(PV(#REF!,#REF!,,#REF!)),0,(PV(#REF!,#REF!,,#REF!)))</f>
        <v/>
      </c>
      <c r="AM3584" s="161">
        <f>+IF(ISERROR(PV(#REF!,#REF!,,#REF!)),0,(PV(#REF!,#REF!,,#REF!)))</f>
        <v/>
      </c>
    </row>
    <row r="3585">
      <c r="AL3585" s="161">
        <f>+IF(ISERROR(PV(#REF!,#REF!,,#REF!)),0,(PV(#REF!,#REF!,,#REF!)))</f>
        <v/>
      </c>
      <c r="AM3585" s="161">
        <f>+IF(ISERROR(PV(#REF!,#REF!,,#REF!)),0,(PV(#REF!,#REF!,,#REF!)))</f>
        <v/>
      </c>
    </row>
    <row r="3586">
      <c r="AL3586" s="161">
        <f>+IF(ISERROR(PV(#REF!,#REF!,,#REF!)),0,(PV(#REF!,#REF!,,#REF!)))</f>
        <v/>
      </c>
      <c r="AM3586" s="161">
        <f>+IF(ISERROR(PV(#REF!,#REF!,,#REF!)),0,(PV(#REF!,#REF!,,#REF!)))</f>
        <v/>
      </c>
    </row>
    <row r="3587">
      <c r="AL3587" s="161">
        <f>+IF(ISERROR(PV(#REF!,#REF!,,#REF!)),0,(PV(#REF!,#REF!,,#REF!)))</f>
        <v/>
      </c>
      <c r="AM3587" s="161">
        <f>+IF(ISERROR(PV(#REF!,#REF!,,#REF!)),0,(PV(#REF!,#REF!,,#REF!)))</f>
        <v/>
      </c>
    </row>
    <row r="3588">
      <c r="AL3588" s="161">
        <f>+IF(ISERROR(PV(#REF!,#REF!,,#REF!)),0,(PV(#REF!,#REF!,,#REF!)))</f>
        <v/>
      </c>
      <c r="AM3588" s="161">
        <f>+IF(ISERROR(PV(#REF!,#REF!,,#REF!)),0,(PV(#REF!,#REF!,,#REF!)))</f>
        <v/>
      </c>
    </row>
    <row r="3589">
      <c r="AL3589" s="161">
        <f>+IF(ISERROR(PV(#REF!,#REF!,,#REF!)),0,(PV(#REF!,#REF!,,#REF!)))</f>
        <v/>
      </c>
      <c r="AM3589" s="161">
        <f>+IF(ISERROR(PV(#REF!,#REF!,,#REF!)),0,(PV(#REF!,#REF!,,#REF!)))</f>
        <v/>
      </c>
    </row>
    <row r="3590">
      <c r="AL3590" s="161">
        <f>+IF(ISERROR(PV(#REF!,#REF!,,#REF!)),0,(PV(#REF!,#REF!,,#REF!)))</f>
        <v/>
      </c>
      <c r="AM3590" s="161">
        <f>+IF(ISERROR(PV(#REF!,#REF!,,#REF!)),0,(PV(#REF!,#REF!,,#REF!)))</f>
        <v/>
      </c>
    </row>
    <row r="3591">
      <c r="AL3591" s="161">
        <f>+IF(ISERROR(PV(#REF!,#REF!,,#REF!)),0,(PV(#REF!,#REF!,,#REF!)))</f>
        <v/>
      </c>
      <c r="AM3591" s="161">
        <f>+IF(ISERROR(PV(#REF!,#REF!,,#REF!)),0,(PV(#REF!,#REF!,,#REF!)))</f>
        <v/>
      </c>
    </row>
    <row r="3592">
      <c r="AL3592" s="161">
        <f>+IF(ISERROR(PV(#REF!,#REF!,,#REF!)),0,(PV(#REF!,#REF!,,#REF!)))</f>
        <v/>
      </c>
      <c r="AM3592" s="161">
        <f>+IF(ISERROR(PV(#REF!,#REF!,,#REF!)),0,(PV(#REF!,#REF!,,#REF!)))</f>
        <v/>
      </c>
    </row>
    <row r="3593">
      <c r="AL3593" s="161">
        <f>+IF(ISERROR(PV(#REF!,#REF!,,#REF!)),0,(PV(#REF!,#REF!,,#REF!)))</f>
        <v/>
      </c>
      <c r="AM3593" s="161">
        <f>+IF(ISERROR(PV(#REF!,#REF!,,#REF!)),0,(PV(#REF!,#REF!,,#REF!)))</f>
        <v/>
      </c>
    </row>
    <row r="3594">
      <c r="AL3594" s="161">
        <f>+IF(ISERROR(PV(#REF!,#REF!,,#REF!)),0,(PV(#REF!,#REF!,,#REF!)))</f>
        <v/>
      </c>
      <c r="AM3594" s="161">
        <f>+IF(ISERROR(PV(#REF!,#REF!,,#REF!)),0,(PV(#REF!,#REF!,,#REF!)))</f>
        <v/>
      </c>
    </row>
    <row r="3595">
      <c r="AL3595" s="161">
        <f>+IF(ISERROR(PV(#REF!,#REF!,,#REF!)),0,(PV(#REF!,#REF!,,#REF!)))</f>
        <v/>
      </c>
      <c r="AM3595" s="161">
        <f>+IF(ISERROR(PV(#REF!,#REF!,,#REF!)),0,(PV(#REF!,#REF!,,#REF!)))</f>
        <v/>
      </c>
    </row>
    <row r="3596">
      <c r="AL3596" s="161">
        <f>+IF(ISERROR(PV(#REF!,#REF!,,#REF!)),0,(PV(#REF!,#REF!,,#REF!)))</f>
        <v/>
      </c>
      <c r="AM3596" s="161">
        <f>+IF(ISERROR(PV(#REF!,#REF!,,#REF!)),0,(PV(#REF!,#REF!,,#REF!)))</f>
        <v/>
      </c>
    </row>
    <row r="3597">
      <c r="AL3597" s="161">
        <f>+IF(ISERROR(PV(#REF!,#REF!,,#REF!)),0,(PV(#REF!,#REF!,,#REF!)))</f>
        <v/>
      </c>
      <c r="AM3597" s="161">
        <f>+IF(ISERROR(PV(#REF!,#REF!,,#REF!)),0,(PV(#REF!,#REF!,,#REF!)))</f>
        <v/>
      </c>
    </row>
    <row r="3598">
      <c r="AL3598" s="161">
        <f>+IF(ISERROR(PV(#REF!,#REF!,,#REF!)),0,(PV(#REF!,#REF!,,#REF!)))</f>
        <v/>
      </c>
      <c r="AM3598" s="161">
        <f>+IF(ISERROR(PV(#REF!,#REF!,,#REF!)),0,(PV(#REF!,#REF!,,#REF!)))</f>
        <v/>
      </c>
    </row>
    <row r="3599">
      <c r="AL3599" s="161">
        <f>+IF(ISERROR(PV(#REF!,#REF!,,#REF!)),0,(PV(#REF!,#REF!,,#REF!)))</f>
        <v/>
      </c>
      <c r="AM3599" s="161">
        <f>+IF(ISERROR(PV(#REF!,#REF!,,#REF!)),0,(PV(#REF!,#REF!,,#REF!)))</f>
        <v/>
      </c>
    </row>
    <row r="3600">
      <c r="AL3600" s="161">
        <f>+IF(ISERROR(PV(#REF!,#REF!,,#REF!)),0,(PV(#REF!,#REF!,,#REF!)))</f>
        <v/>
      </c>
      <c r="AM3600" s="161">
        <f>+IF(ISERROR(PV(#REF!,#REF!,,#REF!)),0,(PV(#REF!,#REF!,,#REF!)))</f>
        <v/>
      </c>
    </row>
    <row r="3601">
      <c r="AL3601" s="161">
        <f>+IF(ISERROR(PV(#REF!,#REF!,,#REF!)),0,(PV(#REF!,#REF!,,#REF!)))</f>
        <v/>
      </c>
      <c r="AM3601" s="161">
        <f>+IF(ISERROR(PV(#REF!,#REF!,,#REF!)),0,(PV(#REF!,#REF!,,#REF!)))</f>
        <v/>
      </c>
    </row>
    <row r="3602">
      <c r="AL3602" s="161">
        <f>+IF(ISERROR(PV(#REF!,#REF!,,#REF!)),0,(PV(#REF!,#REF!,,#REF!)))</f>
        <v/>
      </c>
      <c r="AM3602" s="161">
        <f>+IF(ISERROR(PV(#REF!,#REF!,,#REF!)),0,(PV(#REF!,#REF!,,#REF!)))</f>
        <v/>
      </c>
    </row>
    <row r="3603">
      <c r="AL3603" s="161">
        <f>+IF(ISERROR(PV(#REF!,#REF!,,#REF!)),0,(PV(#REF!,#REF!,,#REF!)))</f>
        <v/>
      </c>
      <c r="AM3603" s="161">
        <f>+IF(ISERROR(PV(#REF!,#REF!,,#REF!)),0,(PV(#REF!,#REF!,,#REF!)))</f>
        <v/>
      </c>
    </row>
    <row r="3604">
      <c r="AL3604" s="161">
        <f>+IF(ISERROR(PV(#REF!,#REF!,,#REF!)),0,(PV(#REF!,#REF!,,#REF!)))</f>
        <v/>
      </c>
      <c r="AM3604" s="161">
        <f>+IF(ISERROR(PV(#REF!,#REF!,,#REF!)),0,(PV(#REF!,#REF!,,#REF!)))</f>
        <v/>
      </c>
    </row>
    <row r="3605">
      <c r="AL3605" s="161">
        <f>+IF(ISERROR(PV(#REF!,#REF!,,#REF!)),0,(PV(#REF!,#REF!,,#REF!)))</f>
        <v/>
      </c>
      <c r="AM3605" s="161">
        <f>+IF(ISERROR(PV(#REF!,#REF!,,#REF!)),0,(PV(#REF!,#REF!,,#REF!)))</f>
        <v/>
      </c>
    </row>
    <row r="3606">
      <c r="AL3606" s="161">
        <f>+IF(ISERROR(PV(#REF!,#REF!,,#REF!)),0,(PV(#REF!,#REF!,,#REF!)))</f>
        <v/>
      </c>
      <c r="AM3606" s="161">
        <f>+IF(ISERROR(PV(#REF!,#REF!,,#REF!)),0,(PV(#REF!,#REF!,,#REF!)))</f>
        <v/>
      </c>
    </row>
    <row r="3607">
      <c r="AL3607" s="161">
        <f>+IF(ISERROR(PV(#REF!,#REF!,,#REF!)),0,(PV(#REF!,#REF!,,#REF!)))</f>
        <v/>
      </c>
      <c r="AM3607" s="161">
        <f>+IF(ISERROR(PV(#REF!,#REF!,,#REF!)),0,(PV(#REF!,#REF!,,#REF!)))</f>
        <v/>
      </c>
    </row>
    <row r="3608">
      <c r="AL3608" s="161">
        <f>+IF(ISERROR(PV(#REF!,#REF!,,#REF!)),0,(PV(#REF!,#REF!,,#REF!)))</f>
        <v/>
      </c>
      <c r="AM3608" s="161">
        <f>+IF(ISERROR(PV(#REF!,#REF!,,#REF!)),0,(PV(#REF!,#REF!,,#REF!)))</f>
        <v/>
      </c>
    </row>
    <row r="3609">
      <c r="AL3609" s="161">
        <f>+IF(ISERROR(PV(#REF!,#REF!,,#REF!)),0,(PV(#REF!,#REF!,,#REF!)))</f>
        <v/>
      </c>
      <c r="AM3609" s="161">
        <f>+IF(ISERROR(PV(#REF!,#REF!,,#REF!)),0,(PV(#REF!,#REF!,,#REF!)))</f>
        <v/>
      </c>
    </row>
    <row r="3610">
      <c r="AL3610" s="161">
        <f>+IF(ISERROR(PV(#REF!,#REF!,,#REF!)),0,(PV(#REF!,#REF!,,#REF!)))</f>
        <v/>
      </c>
      <c r="AM3610" s="161">
        <f>+IF(ISERROR(PV(#REF!,#REF!,,#REF!)),0,(PV(#REF!,#REF!,,#REF!)))</f>
        <v/>
      </c>
    </row>
    <row r="3611">
      <c r="AL3611" s="161">
        <f>+IF(ISERROR(PV(#REF!,#REF!,,#REF!)),0,(PV(#REF!,#REF!,,#REF!)))</f>
        <v/>
      </c>
      <c r="AM3611" s="161">
        <f>+IF(ISERROR(PV(#REF!,#REF!,,#REF!)),0,(PV(#REF!,#REF!,,#REF!)))</f>
        <v/>
      </c>
    </row>
    <row r="3612">
      <c r="AL3612" s="161">
        <f>+IF(ISERROR(PV(#REF!,#REF!,,#REF!)),0,(PV(#REF!,#REF!,,#REF!)))</f>
        <v/>
      </c>
      <c r="AM3612" s="161">
        <f>+IF(ISERROR(PV(#REF!,#REF!,,#REF!)),0,(PV(#REF!,#REF!,,#REF!)))</f>
        <v/>
      </c>
    </row>
    <row r="3613">
      <c r="AL3613" s="161">
        <f>+IF(ISERROR(PV(#REF!,#REF!,,#REF!)),0,(PV(#REF!,#REF!,,#REF!)))</f>
        <v/>
      </c>
      <c r="AM3613" s="161">
        <f>+IF(ISERROR(PV(#REF!,#REF!,,#REF!)),0,(PV(#REF!,#REF!,,#REF!)))</f>
        <v/>
      </c>
    </row>
    <row r="3614">
      <c r="AL3614" s="161">
        <f>+IF(ISERROR(PV(#REF!,#REF!,,#REF!)),0,(PV(#REF!,#REF!,,#REF!)))</f>
        <v/>
      </c>
      <c r="AM3614" s="161">
        <f>+IF(ISERROR(PV(#REF!,#REF!,,#REF!)),0,(PV(#REF!,#REF!,,#REF!)))</f>
        <v/>
      </c>
    </row>
    <row r="3615">
      <c r="AL3615" s="161">
        <f>+IF(ISERROR(PV(#REF!,#REF!,,#REF!)),0,(PV(#REF!,#REF!,,#REF!)))</f>
        <v/>
      </c>
      <c r="AM3615" s="161">
        <f>+IF(ISERROR(PV(#REF!,#REF!,,#REF!)),0,(PV(#REF!,#REF!,,#REF!)))</f>
        <v/>
      </c>
    </row>
    <row r="3616">
      <c r="AL3616" s="161">
        <f>+IF(ISERROR(PV(#REF!,#REF!,,#REF!)),0,(PV(#REF!,#REF!,,#REF!)))</f>
        <v/>
      </c>
      <c r="AM3616" s="161">
        <f>+IF(ISERROR(PV(#REF!,#REF!,,#REF!)),0,(PV(#REF!,#REF!,,#REF!)))</f>
        <v/>
      </c>
    </row>
    <row r="3617">
      <c r="AL3617" s="161">
        <f>+IF(ISERROR(PV(#REF!,#REF!,,#REF!)),0,(PV(#REF!,#REF!,,#REF!)))</f>
        <v/>
      </c>
      <c r="AM3617" s="161">
        <f>+IF(ISERROR(PV(#REF!,#REF!,,#REF!)),0,(PV(#REF!,#REF!,,#REF!)))</f>
        <v/>
      </c>
    </row>
    <row r="3618">
      <c r="AL3618" s="161">
        <f>+IF(ISERROR(PV(#REF!,#REF!,,#REF!)),0,(PV(#REF!,#REF!,,#REF!)))</f>
        <v/>
      </c>
      <c r="AM3618" s="161">
        <f>+IF(ISERROR(PV(#REF!,#REF!,,#REF!)),0,(PV(#REF!,#REF!,,#REF!)))</f>
        <v/>
      </c>
    </row>
    <row r="3619">
      <c r="AL3619" s="161">
        <f>+IF(ISERROR(PV(#REF!,#REF!,,#REF!)),0,(PV(#REF!,#REF!,,#REF!)))</f>
        <v/>
      </c>
      <c r="AM3619" s="161">
        <f>+IF(ISERROR(PV(#REF!,#REF!,,#REF!)),0,(PV(#REF!,#REF!,,#REF!)))</f>
        <v/>
      </c>
    </row>
    <row r="3620">
      <c r="AL3620" s="161">
        <f>+IF(ISERROR(PV(#REF!,#REF!,,#REF!)),0,(PV(#REF!,#REF!,,#REF!)))</f>
        <v/>
      </c>
      <c r="AM3620" s="161">
        <f>+IF(ISERROR(PV(#REF!,#REF!,,#REF!)),0,(PV(#REF!,#REF!,,#REF!)))</f>
        <v/>
      </c>
    </row>
    <row r="3621">
      <c r="AL3621" s="161">
        <f>+IF(ISERROR(PV(#REF!,#REF!,,#REF!)),0,(PV(#REF!,#REF!,,#REF!)))</f>
        <v/>
      </c>
      <c r="AM3621" s="161">
        <f>+IF(ISERROR(PV(#REF!,#REF!,,#REF!)),0,(PV(#REF!,#REF!,,#REF!)))</f>
        <v/>
      </c>
    </row>
    <row r="3622">
      <c r="AL3622" s="161">
        <f>+IF(ISERROR(PV(#REF!,#REF!,,#REF!)),0,(PV(#REF!,#REF!,,#REF!)))</f>
        <v/>
      </c>
      <c r="AM3622" s="161">
        <f>+IF(ISERROR(PV(#REF!,#REF!,,#REF!)),0,(PV(#REF!,#REF!,,#REF!)))</f>
        <v/>
      </c>
    </row>
    <row r="3623">
      <c r="AL3623" s="161">
        <f>+IF(ISERROR(PV(#REF!,#REF!,,#REF!)),0,(PV(#REF!,#REF!,,#REF!)))</f>
        <v/>
      </c>
      <c r="AM3623" s="161">
        <f>+IF(ISERROR(PV(#REF!,#REF!,,#REF!)),0,(PV(#REF!,#REF!,,#REF!)))</f>
        <v/>
      </c>
    </row>
    <row r="3624">
      <c r="AL3624" s="161">
        <f>+IF(ISERROR(PV(#REF!,#REF!,,#REF!)),0,(PV(#REF!,#REF!,,#REF!)))</f>
        <v/>
      </c>
      <c r="AM3624" s="161">
        <f>+IF(ISERROR(PV(#REF!,#REF!,,#REF!)),0,(PV(#REF!,#REF!,,#REF!)))</f>
        <v/>
      </c>
    </row>
    <row r="3625">
      <c r="AL3625" s="161">
        <f>+IF(ISERROR(PV(#REF!,#REF!,,#REF!)),0,(PV(#REF!,#REF!,,#REF!)))</f>
        <v/>
      </c>
      <c r="AM3625" s="161">
        <f>+IF(ISERROR(PV(#REF!,#REF!,,#REF!)),0,(PV(#REF!,#REF!,,#REF!)))</f>
        <v/>
      </c>
    </row>
    <row r="3626">
      <c r="AL3626" s="161">
        <f>+IF(ISERROR(PV(#REF!,#REF!,,#REF!)),0,(PV(#REF!,#REF!,,#REF!)))</f>
        <v/>
      </c>
      <c r="AM3626" s="161">
        <f>+IF(ISERROR(PV(#REF!,#REF!,,#REF!)),0,(PV(#REF!,#REF!,,#REF!)))</f>
        <v/>
      </c>
    </row>
    <row r="3627">
      <c r="AL3627" s="161">
        <f>+IF(ISERROR(PV(#REF!,#REF!,,#REF!)),0,(PV(#REF!,#REF!,,#REF!)))</f>
        <v/>
      </c>
      <c r="AM3627" s="161">
        <f>+IF(ISERROR(PV(#REF!,#REF!,,#REF!)),0,(PV(#REF!,#REF!,,#REF!)))</f>
        <v/>
      </c>
    </row>
    <row r="3628">
      <c r="AL3628" s="161">
        <f>+IF(ISERROR(PV(#REF!,#REF!,,#REF!)),0,(PV(#REF!,#REF!,,#REF!)))</f>
        <v/>
      </c>
      <c r="AM3628" s="161">
        <f>+IF(ISERROR(PV(#REF!,#REF!,,#REF!)),0,(PV(#REF!,#REF!,,#REF!)))</f>
        <v/>
      </c>
    </row>
    <row r="3629">
      <c r="AL3629" s="161">
        <f>+IF(ISERROR(PV(#REF!,#REF!,,#REF!)),0,(PV(#REF!,#REF!,,#REF!)))</f>
        <v/>
      </c>
      <c r="AM3629" s="161">
        <f>+IF(ISERROR(PV(#REF!,#REF!,,#REF!)),0,(PV(#REF!,#REF!,,#REF!)))</f>
        <v/>
      </c>
    </row>
    <row r="3630">
      <c r="AL3630" s="161">
        <f>+IF(ISERROR(PV(#REF!,#REF!,,#REF!)),0,(PV(#REF!,#REF!,,#REF!)))</f>
        <v/>
      </c>
      <c r="AM3630" s="161">
        <f>+IF(ISERROR(PV(#REF!,#REF!,,#REF!)),0,(PV(#REF!,#REF!,,#REF!)))</f>
        <v/>
      </c>
    </row>
    <row r="3631">
      <c r="AL3631" s="161">
        <f>+IF(ISERROR(PV(#REF!,#REF!,,#REF!)),0,(PV(#REF!,#REF!,,#REF!)))</f>
        <v/>
      </c>
      <c r="AM3631" s="161">
        <f>+IF(ISERROR(PV(#REF!,#REF!,,#REF!)),0,(PV(#REF!,#REF!,,#REF!)))</f>
        <v/>
      </c>
    </row>
    <row r="3632">
      <c r="AL3632" s="161">
        <f>+IF(ISERROR(PV(#REF!,#REF!,,#REF!)),0,(PV(#REF!,#REF!,,#REF!)))</f>
        <v/>
      </c>
      <c r="AM3632" s="161">
        <f>+IF(ISERROR(PV(#REF!,#REF!,,#REF!)),0,(PV(#REF!,#REF!,,#REF!)))</f>
        <v/>
      </c>
    </row>
    <row r="3633">
      <c r="AL3633" s="161">
        <f>+IF(ISERROR(PV(#REF!,#REF!,,#REF!)),0,(PV(#REF!,#REF!,,#REF!)))</f>
        <v/>
      </c>
      <c r="AM3633" s="161">
        <f>+IF(ISERROR(PV(#REF!,#REF!,,#REF!)),0,(PV(#REF!,#REF!,,#REF!)))</f>
        <v/>
      </c>
    </row>
    <row r="3634">
      <c r="AL3634" s="161">
        <f>+IF(ISERROR(PV(#REF!,#REF!,,#REF!)),0,(PV(#REF!,#REF!,,#REF!)))</f>
        <v/>
      </c>
      <c r="AM3634" s="161">
        <f>+IF(ISERROR(PV(#REF!,#REF!,,#REF!)),0,(PV(#REF!,#REF!,,#REF!)))</f>
        <v/>
      </c>
    </row>
    <row r="3635">
      <c r="AL3635" s="161">
        <f>+IF(ISERROR(PV(#REF!,#REF!,,#REF!)),0,(PV(#REF!,#REF!,,#REF!)))</f>
        <v/>
      </c>
      <c r="AM3635" s="161">
        <f>+IF(ISERROR(PV(#REF!,#REF!,,#REF!)),0,(PV(#REF!,#REF!,,#REF!)))</f>
        <v/>
      </c>
    </row>
    <row r="3636">
      <c r="AL3636" s="161">
        <f>+IF(ISERROR(PV(#REF!,#REF!,,#REF!)),0,(PV(#REF!,#REF!,,#REF!)))</f>
        <v/>
      </c>
      <c r="AM3636" s="161">
        <f>+IF(ISERROR(PV(#REF!,#REF!,,#REF!)),0,(PV(#REF!,#REF!,,#REF!)))</f>
        <v/>
      </c>
    </row>
    <row r="3637">
      <c r="AL3637" s="161">
        <f>+IF(ISERROR(PV(#REF!,#REF!,,#REF!)),0,(PV(#REF!,#REF!,,#REF!)))</f>
        <v/>
      </c>
      <c r="AM3637" s="161">
        <f>+IF(ISERROR(PV(#REF!,#REF!,,#REF!)),0,(PV(#REF!,#REF!,,#REF!)))</f>
        <v/>
      </c>
    </row>
    <row r="3638">
      <c r="AL3638" s="161">
        <f>+IF(ISERROR(PV(#REF!,#REF!,,#REF!)),0,(PV(#REF!,#REF!,,#REF!)))</f>
        <v/>
      </c>
      <c r="AM3638" s="161">
        <f>+IF(ISERROR(PV(#REF!,#REF!,,#REF!)),0,(PV(#REF!,#REF!,,#REF!)))</f>
        <v/>
      </c>
    </row>
    <row r="3639">
      <c r="AL3639" s="161">
        <f>+IF(ISERROR(PV(#REF!,#REF!,,#REF!)),0,(PV(#REF!,#REF!,,#REF!)))</f>
        <v/>
      </c>
      <c r="AM3639" s="161">
        <f>+IF(ISERROR(PV(#REF!,#REF!,,#REF!)),0,(PV(#REF!,#REF!,,#REF!)))</f>
        <v/>
      </c>
    </row>
    <row r="3640">
      <c r="AL3640" s="161">
        <f>+IF(ISERROR(PV(#REF!,#REF!,,#REF!)),0,(PV(#REF!,#REF!,,#REF!)))</f>
        <v/>
      </c>
      <c r="AM3640" s="161">
        <f>+IF(ISERROR(PV(#REF!,#REF!,,#REF!)),0,(PV(#REF!,#REF!,,#REF!)))</f>
        <v/>
      </c>
    </row>
    <row r="3641">
      <c r="AL3641" s="161">
        <f>+IF(ISERROR(PV(#REF!,#REF!,,#REF!)),0,(PV(#REF!,#REF!,,#REF!)))</f>
        <v/>
      </c>
      <c r="AM3641" s="161">
        <f>+IF(ISERROR(PV(#REF!,#REF!,,#REF!)),0,(PV(#REF!,#REF!,,#REF!)))</f>
        <v/>
      </c>
    </row>
    <row r="3642">
      <c r="AL3642" s="161">
        <f>+IF(ISERROR(PV(#REF!,#REF!,,#REF!)),0,(PV(#REF!,#REF!,,#REF!)))</f>
        <v/>
      </c>
      <c r="AM3642" s="161">
        <f>+IF(ISERROR(PV(#REF!,#REF!,,#REF!)),0,(PV(#REF!,#REF!,,#REF!)))</f>
        <v/>
      </c>
    </row>
    <row r="3643">
      <c r="AL3643" s="161">
        <f>+IF(ISERROR(PV(#REF!,#REF!,,#REF!)),0,(PV(#REF!,#REF!,,#REF!)))</f>
        <v/>
      </c>
      <c r="AM3643" s="161">
        <f>+IF(ISERROR(PV(#REF!,#REF!,,#REF!)),0,(PV(#REF!,#REF!,,#REF!)))</f>
        <v/>
      </c>
    </row>
    <row r="3644">
      <c r="AL3644" s="161">
        <f>+IF(ISERROR(PV(#REF!,#REF!,,#REF!)),0,(PV(#REF!,#REF!,,#REF!)))</f>
        <v/>
      </c>
      <c r="AM3644" s="161">
        <f>+IF(ISERROR(PV(#REF!,#REF!,,#REF!)),0,(PV(#REF!,#REF!,,#REF!)))</f>
        <v/>
      </c>
    </row>
    <row r="3645">
      <c r="AL3645" s="161">
        <f>+IF(ISERROR(PV(#REF!,#REF!,,#REF!)),0,(PV(#REF!,#REF!,,#REF!)))</f>
        <v/>
      </c>
      <c r="AM3645" s="161">
        <f>+IF(ISERROR(PV(#REF!,#REF!,,#REF!)),0,(PV(#REF!,#REF!,,#REF!)))</f>
        <v/>
      </c>
    </row>
    <row r="3646">
      <c r="AL3646" s="161">
        <f>+IF(ISERROR(PV(#REF!,#REF!,,#REF!)),0,(PV(#REF!,#REF!,,#REF!)))</f>
        <v/>
      </c>
      <c r="AM3646" s="161">
        <f>+IF(ISERROR(PV(#REF!,#REF!,,#REF!)),0,(PV(#REF!,#REF!,,#REF!)))</f>
        <v/>
      </c>
    </row>
    <row r="3647">
      <c r="AL3647" s="161">
        <f>+IF(ISERROR(PV(#REF!,#REF!,,#REF!)),0,(PV(#REF!,#REF!,,#REF!)))</f>
        <v/>
      </c>
      <c r="AM3647" s="161">
        <f>+IF(ISERROR(PV(#REF!,#REF!,,#REF!)),0,(PV(#REF!,#REF!,,#REF!)))</f>
        <v/>
      </c>
    </row>
    <row r="3648">
      <c r="AL3648" s="161">
        <f>+IF(ISERROR(PV(#REF!,#REF!,,#REF!)),0,(PV(#REF!,#REF!,,#REF!)))</f>
        <v/>
      </c>
      <c r="AM3648" s="161">
        <f>+IF(ISERROR(PV(#REF!,#REF!,,#REF!)),0,(PV(#REF!,#REF!,,#REF!)))</f>
        <v/>
      </c>
    </row>
    <row r="3649">
      <c r="AL3649" s="161">
        <f>+IF(ISERROR(PV(#REF!,#REF!,,#REF!)),0,(PV(#REF!,#REF!,,#REF!)))</f>
        <v/>
      </c>
      <c r="AM3649" s="161">
        <f>+IF(ISERROR(PV(#REF!,#REF!,,#REF!)),0,(PV(#REF!,#REF!,,#REF!)))</f>
        <v/>
      </c>
    </row>
    <row r="3650">
      <c r="AL3650" s="161">
        <f>+IF(ISERROR(PV(#REF!,#REF!,,#REF!)),0,(PV(#REF!,#REF!,,#REF!)))</f>
        <v/>
      </c>
      <c r="AM3650" s="161">
        <f>+IF(ISERROR(PV(#REF!,#REF!,,#REF!)),0,(PV(#REF!,#REF!,,#REF!)))</f>
        <v/>
      </c>
    </row>
    <row r="3651">
      <c r="AL3651" s="161">
        <f>+IF(ISERROR(PV(#REF!,#REF!,,#REF!)),0,(PV(#REF!,#REF!,,#REF!)))</f>
        <v/>
      </c>
      <c r="AM3651" s="161">
        <f>+IF(ISERROR(PV(#REF!,#REF!,,#REF!)),0,(PV(#REF!,#REF!,,#REF!)))</f>
        <v/>
      </c>
    </row>
    <row r="3652">
      <c r="AL3652" s="161">
        <f>+IF(ISERROR(PV(#REF!,#REF!,,#REF!)),0,(PV(#REF!,#REF!,,#REF!)))</f>
        <v/>
      </c>
      <c r="AM3652" s="161">
        <f>+IF(ISERROR(PV(#REF!,#REF!,,#REF!)),0,(PV(#REF!,#REF!,,#REF!)))</f>
        <v/>
      </c>
    </row>
    <row r="3653">
      <c r="AL3653" s="161">
        <f>+IF(ISERROR(PV(#REF!,#REF!,,#REF!)),0,(PV(#REF!,#REF!,,#REF!)))</f>
        <v/>
      </c>
      <c r="AM3653" s="161">
        <f>+IF(ISERROR(PV(#REF!,#REF!,,#REF!)),0,(PV(#REF!,#REF!,,#REF!)))</f>
        <v/>
      </c>
    </row>
    <row r="3654">
      <c r="AL3654" s="161">
        <f>+IF(ISERROR(PV(#REF!,#REF!,,#REF!)),0,(PV(#REF!,#REF!,,#REF!)))</f>
        <v/>
      </c>
      <c r="AM3654" s="161">
        <f>+IF(ISERROR(PV(#REF!,#REF!,,#REF!)),0,(PV(#REF!,#REF!,,#REF!)))</f>
        <v/>
      </c>
    </row>
    <row r="3655">
      <c r="AL3655" s="161">
        <f>+IF(ISERROR(PV(#REF!,#REF!,,#REF!)),0,(PV(#REF!,#REF!,,#REF!)))</f>
        <v/>
      </c>
      <c r="AM3655" s="161">
        <f>+IF(ISERROR(PV(#REF!,#REF!,,#REF!)),0,(PV(#REF!,#REF!,,#REF!)))</f>
        <v/>
      </c>
    </row>
    <row r="3656">
      <c r="AL3656" s="161">
        <f>+IF(ISERROR(PV(#REF!,#REF!,,#REF!)),0,(PV(#REF!,#REF!,,#REF!)))</f>
        <v/>
      </c>
      <c r="AM3656" s="161">
        <f>+IF(ISERROR(PV(#REF!,#REF!,,#REF!)),0,(PV(#REF!,#REF!,,#REF!)))</f>
        <v/>
      </c>
    </row>
    <row r="3657">
      <c r="AL3657" s="161">
        <f>+IF(ISERROR(PV(#REF!,#REF!,,#REF!)),0,(PV(#REF!,#REF!,,#REF!)))</f>
        <v/>
      </c>
      <c r="AM3657" s="161">
        <f>+IF(ISERROR(PV(#REF!,#REF!,,#REF!)),0,(PV(#REF!,#REF!,,#REF!)))</f>
        <v/>
      </c>
    </row>
    <row r="3658">
      <c r="AL3658" s="161">
        <f>+IF(ISERROR(PV(#REF!,#REF!,,#REF!)),0,(PV(#REF!,#REF!,,#REF!)))</f>
        <v/>
      </c>
      <c r="AM3658" s="161">
        <f>+IF(ISERROR(PV(#REF!,#REF!,,#REF!)),0,(PV(#REF!,#REF!,,#REF!)))</f>
        <v/>
      </c>
    </row>
    <row r="3659">
      <c r="AL3659" s="161">
        <f>+IF(ISERROR(PV(#REF!,#REF!,,#REF!)),0,(PV(#REF!,#REF!,,#REF!)))</f>
        <v/>
      </c>
      <c r="AM3659" s="161">
        <f>+IF(ISERROR(PV(#REF!,#REF!,,#REF!)),0,(PV(#REF!,#REF!,,#REF!)))</f>
        <v/>
      </c>
    </row>
    <row r="3660">
      <c r="AL3660" s="161">
        <f>+IF(ISERROR(PV(#REF!,#REF!,,#REF!)),0,(PV(#REF!,#REF!,,#REF!)))</f>
        <v/>
      </c>
      <c r="AM3660" s="161">
        <f>+IF(ISERROR(PV(#REF!,#REF!,,#REF!)),0,(PV(#REF!,#REF!,,#REF!)))</f>
        <v/>
      </c>
    </row>
    <row r="3661">
      <c r="AL3661" s="161">
        <f>+IF(ISERROR(PV(#REF!,#REF!,,#REF!)),0,(PV(#REF!,#REF!,,#REF!)))</f>
        <v/>
      </c>
      <c r="AM3661" s="161">
        <f>+IF(ISERROR(PV(#REF!,#REF!,,#REF!)),0,(PV(#REF!,#REF!,,#REF!)))</f>
        <v/>
      </c>
    </row>
    <row r="3662">
      <c r="AL3662" s="161">
        <f>+IF(ISERROR(PV(#REF!,#REF!,,#REF!)),0,(PV(#REF!,#REF!,,#REF!)))</f>
        <v/>
      </c>
      <c r="AM3662" s="161">
        <f>+IF(ISERROR(PV(#REF!,#REF!,,#REF!)),0,(PV(#REF!,#REF!,,#REF!)))</f>
        <v/>
      </c>
    </row>
    <row r="3663">
      <c r="AL3663" s="161">
        <f>+IF(ISERROR(PV(#REF!,#REF!,,#REF!)),0,(PV(#REF!,#REF!,,#REF!)))</f>
        <v/>
      </c>
      <c r="AM3663" s="161">
        <f>+IF(ISERROR(PV(#REF!,#REF!,,#REF!)),0,(PV(#REF!,#REF!,,#REF!)))</f>
        <v/>
      </c>
    </row>
    <row r="3664">
      <c r="AL3664" s="161">
        <f>+IF(ISERROR(PV(#REF!,#REF!,,#REF!)),0,(PV(#REF!,#REF!,,#REF!)))</f>
        <v/>
      </c>
      <c r="AM3664" s="161">
        <f>+IF(ISERROR(PV(#REF!,#REF!,,#REF!)),0,(PV(#REF!,#REF!,,#REF!)))</f>
        <v/>
      </c>
    </row>
    <row r="3665">
      <c r="AL3665" s="161">
        <f>+IF(ISERROR(PV(#REF!,#REF!,,#REF!)),0,(PV(#REF!,#REF!,,#REF!)))</f>
        <v/>
      </c>
      <c r="AM3665" s="161">
        <f>+IF(ISERROR(PV(#REF!,#REF!,,#REF!)),0,(PV(#REF!,#REF!,,#REF!)))</f>
        <v/>
      </c>
    </row>
    <row r="3666">
      <c r="AL3666" s="161">
        <f>+IF(ISERROR(PV(#REF!,#REF!,,#REF!)),0,(PV(#REF!,#REF!,,#REF!)))</f>
        <v/>
      </c>
      <c r="AM3666" s="161">
        <f>+IF(ISERROR(PV(#REF!,#REF!,,#REF!)),0,(PV(#REF!,#REF!,,#REF!)))</f>
        <v/>
      </c>
    </row>
    <row r="3667">
      <c r="AL3667" s="161">
        <f>+IF(ISERROR(PV(#REF!,#REF!,,#REF!)),0,(PV(#REF!,#REF!,,#REF!)))</f>
        <v/>
      </c>
      <c r="AM3667" s="161">
        <f>+IF(ISERROR(PV(#REF!,#REF!,,#REF!)),0,(PV(#REF!,#REF!,,#REF!)))</f>
        <v/>
      </c>
    </row>
    <row r="3668">
      <c r="AL3668" s="161">
        <f>+IF(ISERROR(PV(#REF!,#REF!,,#REF!)),0,(PV(#REF!,#REF!,,#REF!)))</f>
        <v/>
      </c>
      <c r="AM3668" s="161">
        <f>+IF(ISERROR(PV(#REF!,#REF!,,#REF!)),0,(PV(#REF!,#REF!,,#REF!)))</f>
        <v/>
      </c>
    </row>
    <row r="3669">
      <c r="AL3669" s="161">
        <f>+IF(ISERROR(PV(#REF!,#REF!,,#REF!)),0,(PV(#REF!,#REF!,,#REF!)))</f>
        <v/>
      </c>
      <c r="AM3669" s="161">
        <f>+IF(ISERROR(PV(#REF!,#REF!,,#REF!)),0,(PV(#REF!,#REF!,,#REF!)))</f>
        <v/>
      </c>
    </row>
    <row r="3670">
      <c r="AL3670" s="161">
        <f>+IF(ISERROR(PV(#REF!,#REF!,,#REF!)),0,(PV(#REF!,#REF!,,#REF!)))</f>
        <v/>
      </c>
      <c r="AM3670" s="161">
        <f>+IF(ISERROR(PV(#REF!,#REF!,,#REF!)),0,(PV(#REF!,#REF!,,#REF!)))</f>
        <v/>
      </c>
    </row>
    <row r="3671">
      <c r="AL3671" s="161">
        <f>+IF(ISERROR(PV(#REF!,#REF!,,#REF!)),0,(PV(#REF!,#REF!,,#REF!)))</f>
        <v/>
      </c>
      <c r="AM3671" s="161">
        <f>+IF(ISERROR(PV(#REF!,#REF!,,#REF!)),0,(PV(#REF!,#REF!,,#REF!)))</f>
        <v/>
      </c>
    </row>
    <row r="3672">
      <c r="AL3672" s="161">
        <f>+IF(ISERROR(PV(#REF!,#REF!,,#REF!)),0,(PV(#REF!,#REF!,,#REF!)))</f>
        <v/>
      </c>
      <c r="AM3672" s="161">
        <f>+IF(ISERROR(PV(#REF!,#REF!,,#REF!)),0,(PV(#REF!,#REF!,,#REF!)))</f>
        <v/>
      </c>
    </row>
    <row r="3673">
      <c r="AL3673" s="161">
        <f>+IF(ISERROR(PV(#REF!,#REF!,,#REF!)),0,(PV(#REF!,#REF!,,#REF!)))</f>
        <v/>
      </c>
      <c r="AM3673" s="161">
        <f>+IF(ISERROR(PV(#REF!,#REF!,,#REF!)),0,(PV(#REF!,#REF!,,#REF!)))</f>
        <v/>
      </c>
    </row>
    <row r="3674">
      <c r="AL3674" s="161">
        <f>+IF(ISERROR(PV(#REF!,#REF!,,#REF!)),0,(PV(#REF!,#REF!,,#REF!)))</f>
        <v/>
      </c>
      <c r="AM3674" s="161">
        <f>+IF(ISERROR(PV(#REF!,#REF!,,#REF!)),0,(PV(#REF!,#REF!,,#REF!)))</f>
        <v/>
      </c>
    </row>
    <row r="3675">
      <c r="AL3675" s="161">
        <f>+IF(ISERROR(PV(#REF!,#REF!,,#REF!)),0,(PV(#REF!,#REF!,,#REF!)))</f>
        <v/>
      </c>
      <c r="AM3675" s="161">
        <f>+IF(ISERROR(PV(#REF!,#REF!,,#REF!)),0,(PV(#REF!,#REF!,,#REF!)))</f>
        <v/>
      </c>
    </row>
    <row r="3676">
      <c r="AL3676" s="161">
        <f>+IF(ISERROR(PV(#REF!,#REF!,,#REF!)),0,(PV(#REF!,#REF!,,#REF!)))</f>
        <v/>
      </c>
      <c r="AM3676" s="161">
        <f>+IF(ISERROR(PV(#REF!,#REF!,,#REF!)),0,(PV(#REF!,#REF!,,#REF!)))</f>
        <v/>
      </c>
    </row>
    <row r="3677">
      <c r="AL3677" s="161">
        <f>+IF(ISERROR(PV(#REF!,#REF!,,#REF!)),0,(PV(#REF!,#REF!,,#REF!)))</f>
        <v/>
      </c>
      <c r="AM3677" s="161">
        <f>+IF(ISERROR(PV(#REF!,#REF!,,#REF!)),0,(PV(#REF!,#REF!,,#REF!)))</f>
        <v/>
      </c>
    </row>
    <row r="3678">
      <c r="AL3678" s="161">
        <f>+IF(ISERROR(PV(#REF!,#REF!,,#REF!)),0,(PV(#REF!,#REF!,,#REF!)))</f>
        <v/>
      </c>
      <c r="AM3678" s="161">
        <f>+IF(ISERROR(PV(#REF!,#REF!,,#REF!)),0,(PV(#REF!,#REF!,,#REF!)))</f>
        <v/>
      </c>
    </row>
    <row r="3679">
      <c r="AL3679" s="161">
        <f>+IF(ISERROR(PV(#REF!,#REF!,,#REF!)),0,(PV(#REF!,#REF!,,#REF!)))</f>
        <v/>
      </c>
      <c r="AM3679" s="161">
        <f>+IF(ISERROR(PV(#REF!,#REF!,,#REF!)),0,(PV(#REF!,#REF!,,#REF!)))</f>
        <v/>
      </c>
    </row>
    <row r="3680">
      <c r="AL3680" s="161">
        <f>+IF(ISERROR(PV(#REF!,#REF!,,#REF!)),0,(PV(#REF!,#REF!,,#REF!)))</f>
        <v/>
      </c>
      <c r="AM3680" s="161">
        <f>+IF(ISERROR(PV(#REF!,#REF!,,#REF!)),0,(PV(#REF!,#REF!,,#REF!)))</f>
        <v/>
      </c>
    </row>
    <row r="3681">
      <c r="AL3681" s="161">
        <f>+IF(ISERROR(PV(#REF!,#REF!,,#REF!)),0,(PV(#REF!,#REF!,,#REF!)))</f>
        <v/>
      </c>
      <c r="AM3681" s="161">
        <f>+IF(ISERROR(PV(#REF!,#REF!,,#REF!)),0,(PV(#REF!,#REF!,,#REF!)))</f>
        <v/>
      </c>
    </row>
  </sheetData>
  <mergeCells count="16">
    <mergeCell ref="I235:K235"/>
    <mergeCell ref="H17:L17"/>
    <mergeCell ref="CE9:CF9"/>
    <mergeCell ref="I228:K229"/>
    <mergeCell ref="I240:J240"/>
    <mergeCell ref="B7:C7"/>
    <mergeCell ref="H7:I7"/>
    <mergeCell ref="I233:K234"/>
    <mergeCell ref="C228:E229"/>
    <mergeCell ref="I239:J239"/>
    <mergeCell ref="H8:L8"/>
    <mergeCell ref="B8:F8"/>
    <mergeCell ref="I232:K232"/>
    <mergeCell ref="B17:F17"/>
    <mergeCell ref="C227:E227"/>
    <mergeCell ref="I227:K227"/>
  </mergeCells>
  <pageMargins left="0.7" right="0.7" top="0.75" bottom="0.75" header="0.3" footer="0.3"/>
</worksheet>
</file>

<file path=xl/worksheets/sheet21.xml><?xml version="1.0" encoding="utf-8"?>
<worksheet xmlns:r="http://schemas.openxmlformats.org/officeDocument/2006/relationships" xmlns="http://schemas.openxmlformats.org/spreadsheetml/2006/main">
  <sheetPr>
    <tabColor rgb="FF92D050"/>
    <outlinePr summaryBelow="1" summaryRight="1"/>
    <pageSetUpPr/>
  </sheetPr>
  <dimension ref="A1:V2"/>
  <sheetViews>
    <sheetView workbookViewId="0">
      <selection activeCell="AN36" sqref="AN36"/>
    </sheetView>
  </sheetViews>
  <sheetFormatPr baseColWidth="10" defaultRowHeight="12.75"/>
  <sheetData>
    <row r="1" ht="45" customHeight="1">
      <c r="A1" s="113" t="inlineStr">
        <is>
          <t>CONSECUTIVO</t>
        </is>
      </c>
      <c r="B1" s="103" t="inlineStr">
        <is>
          <t>BANCO</t>
        </is>
      </c>
      <c r="C1" s="113" t="inlineStr">
        <is>
          <t>TIPO CONTROL</t>
        </is>
      </c>
      <c r="D1" s="113" t="inlineStr">
        <is>
          <t>ACCION</t>
        </is>
      </c>
      <c r="E1" s="113" t="inlineStr">
        <is>
          <t>FECHA ACCION</t>
        </is>
      </c>
      <c r="F1" s="113" t="inlineStr">
        <is>
          <t>EJECUTOR</t>
        </is>
      </c>
      <c r="G1" s="103" t="inlineStr">
        <is>
          <t>N° CREDITO</t>
        </is>
      </c>
      <c r="H1" s="103" t="inlineStr">
        <is>
          <t>NOMBRE BENEFICIARIO</t>
        </is>
      </c>
      <c r="I1" s="103" t="inlineStr">
        <is>
          <t>MUNICIPIO</t>
        </is>
      </c>
      <c r="J1" s="103" t="inlineStr">
        <is>
          <t>DEPARTAMENTO</t>
        </is>
      </c>
      <c r="K1" s="103" t="inlineStr">
        <is>
          <t>FECHA DESEMBOLSO</t>
        </is>
      </c>
      <c r="L1" s="103" t="inlineStr">
        <is>
          <t>VALOR PROYECTO</t>
        </is>
      </c>
      <c r="M1" s="103" t="inlineStr">
        <is>
          <t>VALOR CREDITO</t>
        </is>
      </c>
      <c r="N1" s="103" t="inlineStr">
        <is>
          <t>TIPO DE CREDITO</t>
        </is>
      </c>
      <c r="O1" s="103" t="inlineStr">
        <is>
          <t>NUMERO ICR</t>
        </is>
      </c>
      <c r="P1" s="103" t="inlineStr">
        <is>
          <t>RUBRO</t>
        </is>
      </c>
      <c r="Q1" s="103" t="inlineStr">
        <is>
          <t>NOMBRE RUBRO</t>
        </is>
      </c>
      <c r="R1" s="113" t="inlineStr">
        <is>
          <t>FECHA VISITA</t>
        </is>
      </c>
      <c r="S1" s="113" t="inlineStr">
        <is>
          <t>PERSONA DE CONTACTO</t>
        </is>
      </c>
      <c r="T1" s="113" t="inlineStr">
        <is>
          <t>MAIL</t>
        </is>
      </c>
      <c r="U1" s="113" t="inlineStr">
        <is>
          <t>OBSERVACIONES</t>
        </is>
      </c>
      <c r="V1" s="113" t="inlineStr">
        <is>
          <t>CASO ESPECIAL</t>
        </is>
      </c>
    </row>
    <row r="2">
      <c r="A2">
        <f>+'Intro Data CI'!C53</f>
        <v/>
      </c>
      <c r="B2">
        <f>+Intro_data!C3</f>
        <v/>
      </c>
      <c r="C2">
        <f>+'Intro Data CI'!C2</f>
        <v/>
      </c>
      <c r="D2">
        <f>+'Intro Data CI'!C3</f>
        <v/>
      </c>
      <c r="E2" s="623">
        <f>+'Intro Data CI'!C4</f>
        <v/>
      </c>
      <c r="F2">
        <f>+'Intro Data CI'!C50</f>
        <v/>
      </c>
      <c r="G2">
        <f>+'Intro Data CI'!C54</f>
        <v/>
      </c>
      <c r="H2">
        <f>+Intro_data!C13</f>
        <v/>
      </c>
      <c r="I2">
        <f>+Intro_data!C16</f>
        <v/>
      </c>
      <c r="J2">
        <f>+'Intro Data CI'!C21</f>
        <v/>
      </c>
      <c r="K2">
        <f>+Intro_data!C38</f>
        <v/>
      </c>
      <c r="L2">
        <f>+'Intro Data CI'!C42</f>
        <v/>
      </c>
      <c r="M2">
        <f>+'Intro Data CI'!C43*1000</f>
        <v/>
      </c>
      <c r="N2">
        <f>+'Intro Data CI'!C5</f>
        <v/>
      </c>
      <c r="O2">
        <f>+'Intro Data CI'!E5</f>
        <v/>
      </c>
      <c r="P2">
        <f>+Intro_data!C49</f>
        <v/>
      </c>
      <c r="Q2">
        <f>+Intro_data!D49</f>
        <v/>
      </c>
      <c r="R2" s="623">
        <f>+'Intro Data CI'!C32</f>
        <v/>
      </c>
      <c r="S2">
        <f>+'Intro Data CI'!C33</f>
        <v/>
      </c>
      <c r="T2">
        <f>+'Intro Data CI'!C34</f>
        <v/>
      </c>
      <c r="U2">
        <f>+'Intro Data CI'!F3:J6</f>
        <v/>
      </c>
      <c r="V2">
        <f>+'Intro Data CI'!C6</f>
        <v/>
      </c>
    </row>
  </sheetData>
  <pageMargins left="0.7" right="0.7" top="0.75" bottom="0.75" header="0.3" footer="0.3"/>
  <legacyDrawing r:id="anysvml"/>
</worksheet>
</file>

<file path=xl/worksheets/sheet22.xml><?xml version="1.0" encoding="utf-8"?>
<worksheet xmlns="http://schemas.openxmlformats.org/spreadsheetml/2006/main">
  <sheetPr>
    <outlinePr summaryBelow="1" summaryRight="1"/>
    <pageSetUpPr/>
  </sheetPr>
  <dimension ref="A1:F2"/>
  <sheetViews>
    <sheetView tabSelected="1" workbookViewId="0">
      <selection activeCell="F1" sqref="F1"/>
    </sheetView>
  </sheetViews>
  <sheetFormatPr baseColWidth="10" defaultColWidth="9.140625" defaultRowHeight="12.75"/>
  <sheetData>
    <row r="1">
      <c r="A1" t="inlineStr">
        <is>
          <t>NIT</t>
        </is>
      </c>
      <c r="B1" t="inlineStr">
        <is>
          <t>Razón social</t>
        </is>
      </c>
      <c r="C1" t="inlineStr">
        <is>
          <t>Correo Electrónico</t>
        </is>
      </c>
      <c r="D1" t="inlineStr">
        <is>
          <t>Teléfono</t>
        </is>
      </c>
      <c r="E1" t="inlineStr">
        <is>
          <t>Municipio</t>
        </is>
      </c>
      <c r="F1" t="inlineStr">
        <is>
          <t>Código CIIU</t>
        </is>
      </c>
    </row>
    <row r="2">
      <c r="A2" t="inlineStr">
        <is>
          <t>800121199-8</t>
        </is>
      </c>
      <c r="B2" t="inlineStr">
        <is>
          <t>HIERROS HB S.A.</t>
        </is>
      </c>
      <c r="C2" t="inlineStr">
        <is>
          <t>contabilidadpereira@hierroshb.com</t>
        </is>
      </c>
      <c r="D2" t="inlineStr">
        <is>
          <t>3300440</t>
        </is>
      </c>
      <c r="E2" t="inlineStr">
        <is>
          <t>66170</t>
        </is>
      </c>
      <c r="F2" t="inlineStr">
        <is>
          <t>G4663</t>
        </is>
      </c>
    </row>
  </sheetData>
  <pageMargins left="0.75" right="0.75" top="1" bottom="1" header="0.5" footer="0.5"/>
</worksheet>
</file>

<file path=xl/worksheets/sheet3.xml><?xml version="1.0" encoding="utf-8"?>
<worksheet xmlns:r="http://schemas.openxmlformats.org/officeDocument/2006/relationships" xmlns="http://schemas.openxmlformats.org/spreadsheetml/2006/main">
  <sheetPr>
    <tabColor theme="3" tint="0.5999938962981048"/>
    <outlinePr summaryBelow="1" summaryRight="1"/>
    <pageSetUpPr/>
  </sheetPr>
  <dimension ref="A1:EJ25"/>
  <sheetViews>
    <sheetView workbookViewId="0">
      <selection activeCell="C25" sqref="C25"/>
    </sheetView>
  </sheetViews>
  <sheetFormatPr baseColWidth="10" defaultRowHeight="12.75"/>
  <cols>
    <col width="12.42578125" bestFit="1" customWidth="1" min="1" max="1"/>
    <col width="13.42578125" bestFit="1" customWidth="1" min="2" max="2"/>
    <col width="17.42578125" customWidth="1" min="3" max="3"/>
    <col width="13.28515625" bestFit="1" customWidth="1" min="4" max="5"/>
    <col width="23.7109375" bestFit="1" customWidth="1" min="6" max="6"/>
    <col width="23.140625" bestFit="1" customWidth="1" min="7" max="7"/>
    <col width="23.85546875" bestFit="1" customWidth="1" min="8" max="8"/>
    <col width="28.85546875" bestFit="1" customWidth="1" min="9" max="9"/>
    <col width="34.85546875" customWidth="1" min="10" max="10"/>
    <col width="30.7109375" bestFit="1" customWidth="1" min="11" max="11"/>
    <col width="39" customWidth="1" min="12" max="12"/>
    <col width="28.42578125" bestFit="1" customWidth="1" min="13" max="13"/>
    <col width="20.42578125" customWidth="1" min="14" max="14"/>
    <col width="17.42578125" customWidth="1" min="15" max="15"/>
    <col width="8.140625" customWidth="1" min="16" max="16"/>
    <col width="23.42578125" customWidth="1" min="17" max="18"/>
    <col width="15.42578125" customWidth="1" min="19" max="19"/>
    <col width="15.140625" customWidth="1" min="20" max="20"/>
    <col width="26.42578125" customWidth="1" min="21" max="21"/>
    <col width="23.42578125" customWidth="1" min="22" max="22"/>
    <col width="15.85546875" customWidth="1" min="23" max="23"/>
    <col width="33.7109375" customWidth="1" min="24" max="24"/>
    <col width="22.7109375" customWidth="1" min="25" max="25"/>
    <col width="32.140625" customWidth="1" min="26" max="26"/>
    <col width="16.85546875" customWidth="1" min="27" max="27"/>
    <col width="16.42578125" customWidth="1" min="28" max="28"/>
    <col width="13.7109375" bestFit="1" customWidth="1" min="29" max="30"/>
    <col width="18.42578125" bestFit="1" customWidth="1" min="31" max="31"/>
    <col width="13.7109375" bestFit="1" customWidth="1" min="32" max="32"/>
    <col width="12.85546875" bestFit="1" customWidth="1" min="33" max="33"/>
    <col width="27.7109375" customWidth="1" min="34" max="34"/>
    <col width="12.85546875" bestFit="1" customWidth="1" min="35" max="36"/>
    <col width="13.140625" bestFit="1" customWidth="1" min="37" max="37"/>
    <col width="12.42578125" bestFit="1" customWidth="1" min="38" max="38"/>
    <col width="18" bestFit="1" customWidth="1" min="39" max="39"/>
    <col width="17.140625" bestFit="1" customWidth="1" min="40" max="40"/>
    <col width="11.140625" bestFit="1" customWidth="1" min="41" max="41"/>
    <col width="3.85546875" bestFit="1" customWidth="1" min="42" max="42"/>
    <col width="4.42578125" bestFit="1" customWidth="1" min="43" max="43"/>
    <col width="14.42578125" bestFit="1" customWidth="1" min="44" max="44"/>
    <col width="10.28515625" bestFit="1" customWidth="1" min="45" max="45"/>
    <col width="14.42578125" bestFit="1" customWidth="1" min="46" max="46"/>
    <col width="8.85546875" bestFit="1" customWidth="1" min="47" max="47"/>
    <col width="13.7109375" bestFit="1" customWidth="1" min="48" max="48"/>
    <col width="35.140625" bestFit="1" customWidth="1" min="49" max="49"/>
    <col width="16.42578125" customWidth="1" min="50" max="50"/>
    <col width="15.42578125" customWidth="1" min="51" max="51"/>
    <col width="30.42578125" bestFit="1" customWidth="1" min="52" max="52"/>
    <col width="16.140625" bestFit="1" customWidth="1" min="53" max="53"/>
    <col width="30.42578125" bestFit="1" customWidth="1" min="54" max="54"/>
    <col width="21" bestFit="1" customWidth="1" min="55" max="55"/>
    <col width="19.28515625" bestFit="1" customWidth="1" min="56" max="56"/>
    <col width="21" bestFit="1" customWidth="1" min="57" max="57"/>
    <col width="17.7109375" bestFit="1" customWidth="1" min="58" max="58"/>
    <col width="21.28515625" bestFit="1" customWidth="1" min="59" max="59"/>
    <col width="22.140625" bestFit="1" customWidth="1" min="60" max="60"/>
    <col width="26" bestFit="1" customWidth="1" min="61" max="61"/>
    <col width="22.140625" bestFit="1" customWidth="1" min="62" max="62"/>
    <col width="26" bestFit="1" customWidth="1" min="63" max="63"/>
    <col width="26" customWidth="1" min="64" max="66"/>
    <col width="12.85546875" bestFit="1" customWidth="1" min="67" max="67"/>
    <col width="8.42578125" bestFit="1" customWidth="1" min="68" max="69"/>
    <col width="7.28515625" bestFit="1" customWidth="1" min="70" max="70"/>
    <col width="19.28515625" bestFit="1" customWidth="1" min="71" max="71"/>
    <col width="27.7109375" bestFit="1" customWidth="1" min="72" max="72"/>
    <col width="19.28515625" bestFit="1" customWidth="1" min="73" max="73"/>
    <col width="27.7109375" bestFit="1" customWidth="1" min="74" max="74"/>
    <col width="15" bestFit="1" customWidth="1" min="75" max="75"/>
    <col width="19.140625" bestFit="1" customWidth="1" min="76" max="76"/>
    <col width="16.42578125" bestFit="1" customWidth="1" min="78" max="78"/>
    <col width="12.42578125" customWidth="1" min="81" max="81"/>
    <col width="12" customWidth="1" min="84" max="85"/>
    <col width="13.85546875" bestFit="1" customWidth="1" min="87" max="87"/>
    <col width="14.140625" customWidth="1" min="88" max="88"/>
    <col width="14.28515625" bestFit="1" customWidth="1" min="89" max="90"/>
    <col width="10.42578125" bestFit="1" customWidth="1" min="91" max="91"/>
    <col width="15.42578125" customWidth="1" min="97" max="97"/>
    <col width="22" bestFit="1" customWidth="1" min="98" max="98"/>
    <col width="12.28515625" bestFit="1" customWidth="1" min="99" max="99"/>
    <col width="17.7109375" bestFit="1" customWidth="1" min="100" max="100"/>
    <col width="15.85546875" customWidth="1" min="101" max="101"/>
    <col width="19.42578125" customWidth="1" min="104" max="104"/>
    <col width="15.5703125" customWidth="1" min="105" max="105"/>
    <col width="21" customWidth="1" min="107" max="108"/>
    <col width="19" customWidth="1" min="109" max="109"/>
    <col width="22.140625" customWidth="1" min="110" max="110"/>
    <col width="19.7109375" customWidth="1" min="111" max="111"/>
    <col width="18.28515625" customWidth="1" min="113" max="113"/>
    <col width="16.85546875" customWidth="1" min="114" max="114"/>
    <col width="21.42578125" bestFit="1" customWidth="1" min="135" max="135"/>
  </cols>
  <sheetData>
    <row r="1" ht="40.5" customHeight="1" thickBot="1">
      <c r="A1" s="113" t="inlineStr">
        <is>
          <t>ESTADO</t>
        </is>
      </c>
      <c r="B1" s="114" t="inlineStr">
        <is>
          <t>ENTREGA F126</t>
        </is>
      </c>
      <c r="C1" s="102" t="inlineStr">
        <is>
          <t>INTERMEDIARIO FINANCIERO</t>
        </is>
      </c>
      <c r="D1" s="103" t="inlineStr">
        <is>
          <t>NIT BENEFICIARIO</t>
        </is>
      </c>
      <c r="E1" s="104" t="inlineStr">
        <is>
          <t>BENEFICIARIO</t>
        </is>
      </c>
      <c r="F1" s="104" t="inlineStr">
        <is>
          <t>DIRECCION BENEFICIARIO</t>
        </is>
      </c>
      <c r="G1" s="104" t="inlineStr">
        <is>
          <t>TELEFONO BENEFICIARIO</t>
        </is>
      </c>
      <c r="H1" s="104" t="inlineStr">
        <is>
          <t>MUNICIPIO BENEFICIARIO</t>
        </is>
      </c>
      <c r="I1" s="104" t="inlineStr">
        <is>
          <t>DEPARTAMENTO BENEFICIARIO</t>
        </is>
      </c>
      <c r="J1" s="104" t="inlineStr">
        <is>
          <t>FECHA EEFF BENEFICIARIO</t>
        </is>
      </c>
      <c r="K1" s="1639" t="inlineStr">
        <is>
          <t>MONTO ACTIVOS BENEFICIARIO</t>
        </is>
      </c>
      <c r="L1" s="103" t="inlineStr">
        <is>
          <t>FECHA ELABORACION</t>
        </is>
      </c>
      <c r="M1" s="114" t="inlineStr">
        <is>
          <t>FECHA DESEMBOLSO</t>
        </is>
      </c>
      <c r="N1" s="104" t="inlineStr">
        <is>
          <t>VALOR DEL PROYECTO</t>
        </is>
      </c>
      <c r="O1" s="102" t="inlineStr">
        <is>
          <t>VALOR DESEMBOLSO</t>
        </is>
      </c>
      <c r="P1" s="102" t="inlineStr">
        <is>
          <t>PLAZO (MESES)</t>
        </is>
      </c>
      <c r="Q1" s="102" t="inlineStr">
        <is>
          <t>PERIODICIDAD INTERESES (MV-BV-TV-SV)</t>
        </is>
      </c>
      <c r="R1" s="102" t="inlineStr">
        <is>
          <t>PERIODICIDADC CAPITAL (MV-BV-TV-SV)</t>
        </is>
      </c>
      <c r="S1" s="1640" t="inlineStr">
        <is>
          <t>PUNTOS ADICIONALES EA</t>
        </is>
      </c>
      <c r="T1" s="102" t="inlineStr">
        <is>
          <t>NIVEL ACTIVOS (PEQ-MED-GRA)</t>
        </is>
      </c>
      <c r="U1" s="101" t="inlineStr">
        <is>
          <t>BANCA</t>
        </is>
      </c>
      <c r="V1" s="104" t="inlineStr">
        <is>
          <t>NOMBRE OFICINA</t>
        </is>
      </c>
      <c r="W1" s="102" t="inlineStr">
        <is>
          <t>DEPARTAMENTO OFICINA</t>
        </is>
      </c>
      <c r="X1" s="102" t="inlineStr">
        <is>
          <t>MUNICIPIO OFICINA</t>
        </is>
      </c>
      <c r="Y1" s="102" t="inlineStr">
        <is>
          <t>DIRECCION OFICINA</t>
        </is>
      </c>
      <c r="Z1" s="102" t="inlineStr">
        <is>
          <t>GERENTE OFICINA</t>
        </is>
      </c>
      <c r="AA1" s="102" t="inlineStr">
        <is>
          <t>TELÉFONO OFICINA</t>
        </is>
      </c>
      <c r="AB1" s="985">
        <f>+Intro_data!B9</f>
        <v/>
      </c>
      <c r="AC1" s="103" t="inlineStr">
        <is>
          <t>DIA ELABORACION</t>
        </is>
      </c>
      <c r="AD1" s="102" t="inlineStr">
        <is>
          <t>MES ELABORACION</t>
        </is>
      </c>
      <c r="AE1" s="104" t="inlineStr">
        <is>
          <t>AÑO ELABORACION</t>
        </is>
      </c>
      <c r="AF1" s="102" t="inlineStr">
        <is>
          <t>SEMANA ELABORACIÓN</t>
        </is>
      </c>
      <c r="AG1" s="116" t="inlineStr">
        <is>
          <t>SEMANA DESEMBOLSO</t>
        </is>
      </c>
      <c r="AH1" s="116" t="inlineStr">
        <is>
          <t>DIA DESEMBOLSO</t>
        </is>
      </c>
      <c r="AI1" s="116" t="inlineStr">
        <is>
          <t>MES DESEMBOLSO</t>
        </is>
      </c>
      <c r="AJ1" s="116" t="inlineStr">
        <is>
          <t>AÑO DESEMBOLSO</t>
        </is>
      </c>
      <c r="AK1" s="103" t="inlineStr">
        <is>
          <t>CIUDAD DE LA INVERSIÓN</t>
        </is>
      </c>
      <c r="AL1" s="102" t="inlineStr">
        <is>
          <t>VEREDA INVERSION</t>
        </is>
      </c>
      <c r="AM1" s="102" t="inlineStr">
        <is>
          <t>DIRECCION O PREDIO INVERSION</t>
        </is>
      </c>
      <c r="AN1" s="102" t="inlineStr">
        <is>
          <t>DPTO DE LA INVERSIÓN</t>
        </is>
      </c>
      <c r="AO1" s="102" t="inlineStr">
        <is>
          <t>TENENCIA DEL PREDIO</t>
        </is>
      </c>
      <c r="AP1" s="101" t="inlineStr">
        <is>
          <t>ICR</t>
        </is>
      </c>
      <c r="AQ1" s="989" t="inlineStr">
        <is>
          <t>FAG</t>
        </is>
      </c>
      <c r="AR1" s="990" t="inlineStr">
        <is>
          <t>% FAG</t>
        </is>
      </c>
      <c r="AS1" s="990" t="inlineStr">
        <is>
          <t>TIPO COMISION</t>
        </is>
      </c>
      <c r="AT1" s="104" t="inlineStr">
        <is>
          <t>LINEA ESPECIAL</t>
        </is>
      </c>
      <c r="AU1" s="104" t="inlineStr">
        <is>
          <t>COD</t>
        </is>
      </c>
      <c r="AV1" s="102" t="inlineStr">
        <is>
          <t>RUBRO</t>
        </is>
      </c>
      <c r="AW1" s="102" t="inlineStr">
        <is>
          <t>NOMBRE RUBRO</t>
        </is>
      </c>
      <c r="AX1" s="102" t="inlineStr">
        <is>
          <t>CODIGO NORMA LEGAL</t>
        </is>
      </c>
      <c r="AY1" s="102" t="inlineStr">
        <is>
          <t>Unidades</t>
        </is>
      </c>
      <c r="AZ1" s="102" t="inlineStr">
        <is>
          <t>Descripción Actividad</t>
        </is>
      </c>
      <c r="BA1" s="102" t="inlineStr">
        <is>
          <t>CODIGO Actividad</t>
        </is>
      </c>
      <c r="BB1" s="102" t="inlineStr">
        <is>
          <t>TIPO CARTERA (SUSTITUTIVA - REDESCUENTO - AGROPECUARIA)</t>
        </is>
      </c>
      <c r="BC1" s="1641" t="inlineStr">
        <is>
          <t>PORCENTAJE DE VENTAS O COMPRAS
REGLA 1</t>
        </is>
      </c>
      <c r="BD1" s="1642" t="inlineStr">
        <is>
          <t>MONTO INVENTARIO (MILES)</t>
        </is>
      </c>
      <c r="BE1" s="1642" t="inlineStr">
        <is>
          <t>MONTO PROVEEDORES (MILES)</t>
        </is>
      </c>
      <c r="BF1" s="1642" t="inlineStr">
        <is>
          <t>MONTO EN USO KWNO</t>
        </is>
      </c>
      <c r="BG1" s="1642" t="inlineStr">
        <is>
          <t>MONTO DISPONIBLE KWNO</t>
        </is>
      </c>
      <c r="BH1" s="1642" t="inlineStr">
        <is>
          <t>COSTO PROMEDIO COMPRAS AÑO</t>
        </is>
      </c>
      <c r="BI1" s="1642" t="inlineStr">
        <is>
          <t>COSTO PROMEDIO COMPRAS TRIMESTRAL</t>
        </is>
      </c>
      <c r="BJ1" s="1642" t="inlineStr">
        <is>
          <t>MONTO EN USO COSTO PROMEDIO COMPRAS</t>
        </is>
      </c>
      <c r="BK1" s="1642" t="inlineStr">
        <is>
          <t>MONTO DISPONIBLE COSTO PROMEDIO COMPRAS</t>
        </is>
      </c>
      <c r="BL1" s="1642" t="inlineStr">
        <is>
          <t>COSTO OPERATIVO ANUAL (MILES)</t>
        </is>
      </c>
      <c r="BM1" s="1642" t="inlineStr">
        <is>
          <t>MONTO EN USO COSTO OPERATIVO &amp; FUN (MILES)</t>
        </is>
      </c>
      <c r="BN1" s="1643" t="inlineStr">
        <is>
          <t>TIPO DE OPERACIÓN</t>
        </is>
      </c>
      <c r="BO1" s="103" t="inlineStr">
        <is>
          <t>CONTROL DE INVERSIONES</t>
        </is>
      </c>
      <c r="BP1" s="102" t="inlineStr">
        <is>
          <t>ALARMA 90 DÍAS</t>
        </is>
      </c>
      <c r="BQ1" s="102" t="inlineStr">
        <is>
          <t>ALARMA 150 DÍAS</t>
        </is>
      </c>
      <c r="BR1" s="102" t="inlineStr">
        <is>
          <t>ALARMA 180</t>
        </is>
      </c>
      <c r="BS1" s="102" t="inlineStr">
        <is>
          <t>ALARMA 210</t>
        </is>
      </c>
      <c r="BT1" s="1644" t="inlineStr">
        <is>
          <t>DIAS</t>
        </is>
      </c>
      <c r="BU1" s="110" t="inlineStr">
        <is>
          <t>CARTA DE SOLICITUD</t>
        </is>
      </c>
      <c r="BV1" s="110" t="inlineStr">
        <is>
          <t>AREA FINANCIERA CONTACTO</t>
        </is>
      </c>
      <c r="BW1" s="111" t="inlineStr">
        <is>
          <t>FECHA VISITA CI</t>
        </is>
      </c>
      <c r="BX1" s="110" t="inlineStr">
        <is>
          <t>DIRECCION VISITA CI</t>
        </is>
      </c>
      <c r="BY1" s="110" t="inlineStr">
        <is>
          <t>HORA VISITA CI</t>
        </is>
      </c>
      <c r="BZ1" s="112" t="inlineStr">
        <is>
          <t>COMENTARIOS CI</t>
        </is>
      </c>
      <c r="CA1" s="129" t="inlineStr">
        <is>
          <t>ELABORADO POR</t>
        </is>
      </c>
      <c r="CB1" s="115" t="inlineStr">
        <is>
          <t>APROBADO POR</t>
        </is>
      </c>
      <c r="CC1" s="115" t="inlineStr">
        <is>
          <t xml:space="preserve">CÓDIGO DEL PROYECTO </t>
        </is>
      </c>
      <c r="CD1" s="137" t="inlineStr">
        <is>
          <t>TELÉFONO DE CONTACTO</t>
        </is>
      </c>
      <c r="CE1" s="137" t="inlineStr">
        <is>
          <t>MAIL</t>
        </is>
      </c>
      <c r="CF1" s="137" t="inlineStr">
        <is>
          <t>% DE COMPRAS O VENTAS</t>
        </is>
      </c>
      <c r="CG1" s="780" t="inlineStr">
        <is>
          <t>INGRESOS ANUALES</t>
        </is>
      </c>
      <c r="CH1" s="137" t="inlineStr">
        <is>
          <t>No. DE PAGARÉ</t>
        </is>
      </c>
      <c r="CI1" s="137" t="inlineStr">
        <is>
          <t>UTILIDAD DE LA OPERACIÓN</t>
        </is>
      </c>
      <c r="CJ1" s="137" t="inlineStr">
        <is>
          <t>COSTO DE OPORTUNIDAD</t>
        </is>
      </c>
      <c r="CK1" s="250" t="inlineStr">
        <is>
          <t>Hora de llegada</t>
        </is>
      </c>
      <c r="CL1" s="250" t="inlineStr">
        <is>
          <t>Hora de salida</t>
        </is>
      </c>
      <c r="CM1" s="250" t="inlineStr">
        <is>
          <t>Tiempo de respuesta</t>
        </is>
      </c>
      <c r="CN1" s="257" t="inlineStr">
        <is>
          <t>No. de ajuste</t>
        </is>
      </c>
      <c r="CO1" s="258" t="inlineStr">
        <is>
          <t>Descripción de la Actividad.</t>
        </is>
      </c>
      <c r="CP1" s="250" t="inlineStr">
        <is>
          <t xml:space="preserve">INDICE  UTILIZADO </t>
        </is>
      </c>
      <c r="CQ1" s="250" t="inlineStr">
        <is>
          <t xml:space="preserve">Celular de gerente </t>
        </is>
      </c>
      <c r="CR1" s="250" t="inlineStr">
        <is>
          <t xml:space="preserve">Correo Gerente </t>
        </is>
      </c>
      <c r="CS1" s="250" t="inlineStr">
        <is>
          <t xml:space="preserve">Consolidaciones - Fecha prox. Vto. Cuota </t>
        </is>
      </c>
      <c r="CT1" s="250">
        <f>+Intro_data!B68</f>
        <v/>
      </c>
      <c r="CU1" s="637" t="inlineStr">
        <is>
          <t>CODIGO CIIU</t>
        </is>
      </c>
      <c r="CV1" s="637" t="inlineStr">
        <is>
          <t>DESCRIPCIÓN CIIU</t>
        </is>
      </c>
      <c r="CW1" s="250">
        <f>+Intro_data!B73</f>
        <v/>
      </c>
      <c r="CX1" s="250" t="inlineStr">
        <is>
          <t>COMPRAS ANUALES</t>
        </is>
      </c>
      <c r="CY1" s="250" t="inlineStr">
        <is>
          <t>N° DE EMPLEOS</t>
        </is>
      </c>
      <c r="CZ1" s="250" t="inlineStr">
        <is>
          <t>VOLUMEN DE VENTAS</t>
        </is>
      </c>
      <c r="DA1" s="250" t="inlineStr">
        <is>
          <t>PRINCIPALES PRODUCTOS / SERVICIOS</t>
        </is>
      </c>
      <c r="DB1" s="250" t="inlineStr">
        <is>
          <t>GEOREFERENCIACIÓN</t>
        </is>
      </c>
      <c r="DC1" s="662" t="inlineStr">
        <is>
          <t>2.b Costos y gastos operativos financiados</t>
        </is>
      </c>
      <c r="DD1" s="662">
        <f>+Intro_data!H4</f>
        <v/>
      </c>
      <c r="DE1" s="662" t="inlineStr">
        <is>
          <t>2.c Periodo de tiempo del proyecto</t>
        </is>
      </c>
      <c r="DF1" s="662" t="inlineStr">
        <is>
          <t>2.d Actividades financiables</t>
        </is>
      </c>
      <c r="DG1" s="662" t="inlineStr">
        <is>
          <t>2.e Linea de crédito</t>
        </is>
      </c>
      <c r="DH1" s="679" t="inlineStr">
        <is>
          <t xml:space="preserve">VOBO </t>
        </is>
      </c>
      <c r="DI1" s="843" t="inlineStr">
        <is>
          <t>BALANCE DE INGRESOS BRUTO ANUALES</t>
        </is>
      </c>
      <c r="DJ1" s="843" t="inlineStr">
        <is>
          <t>INGRESOS BRUTO ANUALES</t>
        </is>
      </c>
      <c r="DK1" s="843" t="inlineStr">
        <is>
          <t>NIVEL DE INGRESOS (PEQ-MED-GRA)</t>
        </is>
      </c>
    </row>
    <row r="2" customFormat="1" s="100">
      <c r="A2" s="100">
        <f>+Intro_data!B2</f>
        <v/>
      </c>
      <c r="B2" s="158" t="n"/>
      <c r="C2" s="100">
        <f>+Intro_data!C3</f>
        <v/>
      </c>
      <c r="D2" s="100">
        <f>+Intro_data!C17</f>
        <v/>
      </c>
      <c r="E2" s="100">
        <f>+Intro_data!C13</f>
        <v/>
      </c>
      <c r="F2" s="100">
        <f>+Intro_data!C14</f>
        <v/>
      </c>
      <c r="G2" s="100">
        <f>+Intro_data!C15</f>
        <v/>
      </c>
      <c r="H2" s="100">
        <f>+Intro_data!C16</f>
        <v/>
      </c>
      <c r="I2" s="100">
        <f>+'FORMATO -PÁGINA 1'!L15</f>
        <v/>
      </c>
      <c r="J2" s="1645">
        <f>+Intro_data!C18</f>
        <v/>
      </c>
      <c r="K2" s="1646">
        <f>+Intro_data!C19*1000</f>
        <v/>
      </c>
      <c r="L2" s="1645">
        <f>+Intro_data!F4</f>
        <v/>
      </c>
      <c r="M2" s="1645">
        <f>+Intro_data!C38</f>
        <v/>
      </c>
      <c r="N2" s="1646">
        <f>+'FORMATO -PÁGINA 1'!K62*1000</f>
        <v/>
      </c>
      <c r="O2" s="1646">
        <f>+Intro_data!C53*1000</f>
        <v/>
      </c>
      <c r="P2" s="161">
        <f>+'FORMATO -PÁGINA 1'!N58</f>
        <v/>
      </c>
      <c r="Q2" s="100">
        <f>+'FORMATO -PÁGINA 1'!R52</f>
        <v/>
      </c>
      <c r="R2" s="100">
        <f>+'FORMATO -PÁGINA 1'!H52</f>
        <v/>
      </c>
      <c r="S2" s="162">
        <f>+'FORMATO -PÁGINA 1'!S58</f>
        <v/>
      </c>
      <c r="T2" s="158">
        <f>+Intro_data!D19</f>
        <v/>
      </c>
      <c r="U2" s="100">
        <f>+Intro_data!C10</f>
        <v/>
      </c>
      <c r="V2" s="100">
        <f>+Intro_data!C4</f>
        <v/>
      </c>
      <c r="W2" s="100">
        <f>+'FORMATO -PÁGINA 1'!N8</f>
        <v/>
      </c>
      <c r="X2" s="100">
        <f>+Intro_data!C5</f>
        <v/>
      </c>
      <c r="Y2" s="100">
        <f>+Intro_data!C6</f>
        <v/>
      </c>
      <c r="Z2" s="100">
        <f>+Intro_data!C65</f>
        <v/>
      </c>
      <c r="AA2" s="100">
        <f>+Intro_data!C7</f>
        <v/>
      </c>
      <c r="AB2" s="100">
        <f>+Intro_data!C9</f>
        <v/>
      </c>
      <c r="AC2" s="100">
        <f>+DAY(L2)</f>
        <v/>
      </c>
      <c r="AD2" s="100">
        <f>+MONTH(L2)</f>
        <v/>
      </c>
      <c r="AE2" s="100">
        <f>+YEAR(L2)</f>
        <v/>
      </c>
      <c r="AF2" s="100">
        <f>+IF(AC2&lt;8,1,IF(AND(AC2&gt;7,AC2&lt;15),2,IF(AND(AC2&gt;14,AC2&lt;22),3,4)))</f>
        <v/>
      </c>
      <c r="AG2" s="100">
        <f>+IF(AH2&lt;8,1,IF(AND(AC2&gt;7,AC2&lt;15),2,IF(AND(AC2&gt;14,AC2&lt;22),3,4)))</f>
        <v/>
      </c>
      <c r="AH2" s="100">
        <f>+DAY(M2)</f>
        <v/>
      </c>
      <c r="AI2" s="100">
        <f>+MONTH(M2)</f>
        <v/>
      </c>
      <c r="AJ2" s="100">
        <f>+YEAR(M2)</f>
        <v/>
      </c>
      <c r="AK2" s="100">
        <f>+Intro_data!C26</f>
        <v/>
      </c>
      <c r="AL2" s="100">
        <f>+Intro_data!C27</f>
        <v/>
      </c>
      <c r="AM2" s="100">
        <f>+Intro_data!C25</f>
        <v/>
      </c>
      <c r="AN2" s="100">
        <f>+'FORMATO -PÁGINA 1'!C37</f>
        <v/>
      </c>
      <c r="AO2" s="100">
        <f>+Intro_data!C28</f>
        <v/>
      </c>
      <c r="AP2" s="100">
        <f>+Intro_data!C70</f>
        <v/>
      </c>
      <c r="AQ2" s="100">
        <f>+Intro_data!C59</f>
        <v/>
      </c>
      <c r="AR2" s="100">
        <f>+Intro_data!C60</f>
        <v/>
      </c>
      <c r="AS2" s="158">
        <f>+Intro_data!C61</f>
        <v/>
      </c>
      <c r="AT2" s="100">
        <f>+Intro_data!C71</f>
        <v/>
      </c>
      <c r="AU2" s="161">
        <f>+'FORMATO -PÁGINA 1'!C58</f>
        <v/>
      </c>
      <c r="AV2" s="100">
        <f>+Intro_data!C49</f>
        <v/>
      </c>
      <c r="AW2" s="161">
        <f>+'FORMATO -PÁGINA 1'!E58</f>
        <v/>
      </c>
      <c r="AX2" s="100">
        <f>+Intro_data!C37</f>
        <v/>
      </c>
      <c r="AY2" s="1647">
        <f>+Intro_data!C62</f>
        <v/>
      </c>
      <c r="AZ2" s="100">
        <f>+'FORMATO -PÁGINA 1'!I66</f>
        <v/>
      </c>
      <c r="BA2" s="100">
        <f>+Intro_data!C54</f>
        <v/>
      </c>
      <c r="BB2" s="100">
        <f>+Intro_data!C36</f>
        <v/>
      </c>
      <c r="BC2" s="1648">
        <f>+Intro_data!G19</f>
        <v/>
      </c>
      <c r="BD2" s="1648">
        <f>+Intro_data!F32</f>
        <v/>
      </c>
      <c r="BE2" s="1648">
        <f>+Intro_data!F34</f>
        <v/>
      </c>
      <c r="BF2" s="1648">
        <f>+Intro_data!F30</f>
        <v/>
      </c>
      <c r="BG2" s="1648">
        <f>+#REF!</f>
        <v/>
      </c>
      <c r="BH2" s="1648">
        <f>+Intro_data!F16</f>
        <v/>
      </c>
      <c r="BI2" s="1648">
        <f>+#REF!</f>
        <v/>
      </c>
      <c r="BJ2" s="1648">
        <f>+Intro_data!F17</f>
        <v/>
      </c>
      <c r="BK2" s="1648">
        <f>+#REF!</f>
        <v/>
      </c>
      <c r="BL2" s="1648">
        <f>+Intro_data!F19</f>
        <v/>
      </c>
      <c r="BM2" s="1648">
        <f>+Intro_data!F20</f>
        <v/>
      </c>
      <c r="BN2" s="1648">
        <f>+Intro_data!F22</f>
        <v/>
      </c>
      <c r="CA2" s="100">
        <f>+Intro_data!F37</f>
        <v/>
      </c>
      <c r="CB2" s="100">
        <f>+Intro_data!F39</f>
        <v/>
      </c>
      <c r="CC2" s="100">
        <f>+Intro_data!F40</f>
        <v/>
      </c>
      <c r="CD2" s="100">
        <f>+Intro_data!C30</f>
        <v/>
      </c>
      <c r="CE2" s="100">
        <f>+Intro_data!C31</f>
        <v/>
      </c>
      <c r="CF2" s="165">
        <f>+CONCATENATE(Intro_data!G16,Intro_data!G19,Intro_data!G30)</f>
        <v/>
      </c>
      <c r="CG2" s="1646">
        <f>+Intro_data!F12*1000</f>
        <v/>
      </c>
      <c r="CH2" s="100">
        <f>+Intro_data!F41</f>
        <v/>
      </c>
      <c r="CI2" s="1648">
        <f>+IF(Intro_data!C36="SUSTITUTA",'MONTECARLO SUSTITUTA'!S228*1000,'MONTECARLO REDESCUENTO'!I228*1000)</f>
        <v/>
      </c>
      <c r="CJ2" s="1648">
        <f>+IF(Intro_data!C36="SUSTITUTA",'MONTECARLO SUSTITUTA'!B228*1000,0)</f>
        <v/>
      </c>
      <c r="CK2" s="251">
        <f>+Intro_data!C39</f>
        <v/>
      </c>
      <c r="CL2" s="252">
        <f>+Intro_data!C40</f>
        <v/>
      </c>
      <c r="CM2" s="1649">
        <f>+IF((CL2-CK2)&gt;2,CL2-CK2-2,CL2-CK2)</f>
        <v/>
      </c>
      <c r="CN2" s="100">
        <f>+Intro_data!C2</f>
        <v/>
      </c>
      <c r="CO2" s="259">
        <f>+'FORMATO -PÁGINA 1'!C46</f>
        <v/>
      </c>
      <c r="CP2" s="100">
        <f>+Intro_data!D48</f>
        <v/>
      </c>
      <c r="CQ2" s="100">
        <f>+Intro_data!C66</f>
        <v/>
      </c>
      <c r="CR2" s="100">
        <f>+Intro_data!C67</f>
        <v/>
      </c>
      <c r="CS2" s="100">
        <f>+Intro_data!C72</f>
        <v/>
      </c>
      <c r="CT2" s="100">
        <f>+Intro_data!C68</f>
        <v/>
      </c>
      <c r="CU2" s="100">
        <f>+Intro_data!F44</f>
        <v/>
      </c>
      <c r="CV2" s="100">
        <f>+Intro_data!F45</f>
        <v/>
      </c>
      <c r="CW2" s="100">
        <f>+Intro_data!C73</f>
        <v/>
      </c>
      <c r="CX2" s="100">
        <f>+Intro_data!C22</f>
        <v/>
      </c>
      <c r="CY2" s="100">
        <f>+Intro_data!C23</f>
        <v/>
      </c>
      <c r="CZ2" s="100">
        <f>+Intro_data!C24</f>
        <v/>
      </c>
      <c r="DA2" s="1647">
        <f>+'BASE MATRIZ MONITOREO'!O3</f>
        <v/>
      </c>
      <c r="DB2" s="100">
        <f>+Intro_data!C29</f>
        <v/>
      </c>
      <c r="DC2" s="100">
        <f>+Intro_data!I3</f>
        <v/>
      </c>
      <c r="DD2" s="100">
        <f>+Intro_data!I4</f>
        <v/>
      </c>
      <c r="DE2" s="100">
        <f>+Intro_data!I5</f>
        <v/>
      </c>
      <c r="DF2" s="100">
        <f>+Intro_data!I6</f>
        <v/>
      </c>
      <c r="DG2" s="100">
        <f>+Intro_data!I7</f>
        <v/>
      </c>
      <c r="DH2" s="703">
        <f>+Intro_data!F53</f>
        <v/>
      </c>
      <c r="DI2" s="1650">
        <f>+Intro_data!C21</f>
        <v/>
      </c>
      <c r="DJ2" s="100">
        <f>+Intro_data!C20*1000</f>
        <v/>
      </c>
      <c r="DK2" s="100">
        <f>+Intro_data!D20</f>
        <v/>
      </c>
    </row>
    <row r="3">
      <c r="EI3" s="15" t="inlineStr">
        <is>
          <t>GERENTES</t>
        </is>
      </c>
      <c r="EJ3" s="15" t="inlineStr">
        <is>
          <t>OFICINA</t>
        </is>
      </c>
    </row>
    <row r="6">
      <c r="CP6" t="inlineStr">
        <is>
          <t>DESEMBOLSADO</t>
        </is>
      </c>
    </row>
    <row r="7">
      <c r="CP7" t="inlineStr">
        <is>
          <t>ELABORADO</t>
        </is>
      </c>
    </row>
    <row r="9">
      <c r="CP9" s="15" t="n"/>
    </row>
    <row r="10">
      <c r="CP10" s="15" t="n"/>
    </row>
    <row r="11">
      <c r="CP11" s="15" t="n"/>
    </row>
    <row r="12">
      <c r="CP12" s="15" t="n"/>
    </row>
    <row r="13">
      <c r="CP13" s="15" t="n"/>
    </row>
    <row r="14">
      <c r="CP14" s="15" t="n"/>
    </row>
    <row r="15">
      <c r="CP15" s="15" t="n"/>
    </row>
    <row r="16">
      <c r="CP16" s="15" t="n"/>
    </row>
    <row r="17">
      <c r="CP17" s="15" t="n"/>
    </row>
    <row r="18">
      <c r="CP18" s="15" t="n"/>
    </row>
    <row r="19">
      <c r="CP19" s="15" t="n"/>
    </row>
    <row r="20">
      <c r="CP20" s="15" t="n"/>
    </row>
    <row r="21">
      <c r="CP21" s="15" t="n"/>
    </row>
    <row r="22">
      <c r="CP22" s="15" t="n"/>
    </row>
    <row r="24">
      <c r="CP24" s="15" t="inlineStr">
        <is>
          <t>NIT</t>
        </is>
      </c>
    </row>
    <row r="25">
      <c r="CP25" t="inlineStr">
        <is>
          <t>CC</t>
        </is>
      </c>
    </row>
  </sheetData>
  <conditionalFormatting sqref="DC1:DG1">
    <cfRule type="notContainsBlanks" priority="1" dxfId="0">
      <formula>LEN(TRIM(DC1))&gt;0</formula>
    </cfRule>
  </conditionalFormatting>
  <pageMargins left="0.7" right="0.7" top="0.75" bottom="0.75" header="0.3" footer="0.3"/>
  <pageSetup orientation="portrait"/>
  <legacyDrawing r:id="anysvml"/>
</worksheet>
</file>

<file path=xl/worksheets/sheet4.xml><?xml version="1.0" encoding="utf-8"?>
<worksheet xmlns="http://schemas.openxmlformats.org/spreadsheetml/2006/main">
  <sheetPr>
    <outlinePr summaryBelow="1" summaryRight="1"/>
    <pageSetUpPr/>
  </sheetPr>
  <dimension ref="A1:P5"/>
  <sheetViews>
    <sheetView zoomScale="110" zoomScaleNormal="110" workbookViewId="0">
      <selection activeCell="C12" sqref="C12"/>
    </sheetView>
  </sheetViews>
  <sheetFormatPr baseColWidth="10" defaultRowHeight="12.75"/>
  <cols>
    <col width="14.7109375" customWidth="1" min="3" max="3"/>
    <col width="14" customWidth="1" min="4" max="4"/>
    <col width="14.42578125" customWidth="1" min="7" max="7"/>
    <col width="16" customWidth="1" min="8" max="8"/>
    <col width="23.42578125" customWidth="1" min="15" max="15"/>
  </cols>
  <sheetData>
    <row r="1" ht="39" customHeight="1">
      <c r="A1" s="701" t="inlineStr">
        <is>
          <t>ESTA TIRITA ES PARA LA BASE DE MATRIZ DE MONITOREO DE FINAGRO PARA OPERACIONES MAYORES A $5.200MM</t>
        </is>
      </c>
    </row>
    <row r="2" ht="64.5" customHeight="1" thickBot="1">
      <c r="A2" s="1651" t="inlineStr">
        <is>
          <t>Fecha de desembolso</t>
        </is>
      </c>
      <c r="B2" s="1652" t="inlineStr">
        <is>
          <t>Identif.</t>
        </is>
      </c>
      <c r="C2" s="681" t="inlineStr">
        <is>
          <t>Nombre o Razon social</t>
        </is>
      </c>
      <c r="D2" s="682" t="inlineStr">
        <is>
          <t>1. Operación</t>
        </is>
      </c>
      <c r="E2" s="683" t="inlineStr">
        <is>
          <t>2.a Descripción detallada del uso o utilización que se pretende dar a los recursos
provenientes del crédito</t>
        </is>
      </c>
      <c r="F2" s="683" t="inlineStr">
        <is>
          <t>Valor proyecto</t>
        </is>
      </c>
      <c r="G2" s="697">
        <f>+Intro_data!H4</f>
        <v/>
      </c>
      <c r="H2" s="683">
        <f>+Intro_data!H5</f>
        <v/>
      </c>
      <c r="I2" s="683" t="inlineStr">
        <is>
          <t>2.d Actividades financiables</t>
        </is>
      </c>
      <c r="J2" s="683" t="inlineStr">
        <is>
          <t>2.e Linea de crédito</t>
        </is>
      </c>
      <c r="K2" s="1653" t="inlineStr">
        <is>
          <t>3. Empleos</t>
        </is>
      </c>
      <c r="L2" s="685" t="inlineStr">
        <is>
          <t>4. Actividad</t>
        </is>
      </c>
      <c r="M2" s="686" t="inlineStr">
        <is>
          <t>5. Volumen</t>
        </is>
      </c>
      <c r="N2" s="685" t="inlineStr">
        <is>
          <t>6. Unidad</t>
        </is>
      </c>
      <c r="O2" s="685" t="inlineStr">
        <is>
          <t>7. Productos</t>
        </is>
      </c>
      <c r="P2" s="679" t="inlineStr">
        <is>
          <t xml:space="preserve">VOBO </t>
        </is>
      </c>
    </row>
    <row r="3" ht="13.5" customHeight="1" thickBot="1">
      <c r="A3" s="698" t="inlineStr">
        <is>
          <t>Fecha de registro desembolso agros</t>
        </is>
      </c>
      <c r="B3" s="661">
        <f>+Intro_data!C17</f>
        <v/>
      </c>
      <c r="C3" s="661">
        <f>+Intro_data!C13</f>
        <v/>
      </c>
      <c r="D3" s="700" t="inlineStr">
        <is>
          <t>llave agros</t>
        </is>
      </c>
      <c r="E3" s="687">
        <f>+'FORMATO -PÁGINA 1'!F89</f>
        <v/>
      </c>
      <c r="F3" s="661">
        <f>+Intro_data!I3</f>
        <v/>
      </c>
      <c r="G3" s="661">
        <f>+Intro_data!I4</f>
        <v/>
      </c>
      <c r="H3" s="661">
        <f>+Intro_data!I5</f>
        <v/>
      </c>
      <c r="I3" s="661">
        <f>+Intro_data!I6</f>
        <v/>
      </c>
      <c r="J3" s="661">
        <f>+Intro_data!I7</f>
        <v/>
      </c>
      <c r="K3" s="661">
        <f>+Intro_data!C23</f>
        <v/>
      </c>
      <c r="L3" s="661">
        <f>+'FORMATO -PÁGINA 1'!F90</f>
        <v/>
      </c>
      <c r="M3" s="661">
        <f>+Intro_data!C24</f>
        <v/>
      </c>
      <c r="N3" s="661">
        <f>+Intro_data!D24</f>
        <v/>
      </c>
      <c r="O3" s="1654">
        <f>+CONCATENATE(Intro_data!F23,"/",Intro_data!F24,"/",Intro_data!F25,"/",Intro_data!F26,"/",Intro_data!F27)</f>
        <v/>
      </c>
      <c r="P3" s="661">
        <f>+Intro_data!F53</f>
        <v/>
      </c>
    </row>
    <row r="4">
      <c r="O4" s="1655" t="n"/>
    </row>
    <row r="5">
      <c r="O5" s="1655" t="n"/>
    </row>
  </sheetData>
  <conditionalFormatting sqref="E2:O2">
    <cfRule type="notContainsBlanks" priority="1" dxfId="0">
      <formula>LEN(TRIM(E2))&gt;0</formula>
    </cfRule>
  </conditionalFormatting>
  <pageMargins left="0.7" right="0.7" top="0.75" bottom="0.75" header="0.3" footer="0.3"/>
  <pageSetup orientation="portrait" paperSize="9"/>
</worksheet>
</file>

<file path=xl/worksheets/sheet5.xml><?xml version="1.0" encoding="utf-8"?>
<worksheet xmlns:r="http://schemas.openxmlformats.org/officeDocument/2006/relationships" xmlns="http://schemas.openxmlformats.org/spreadsheetml/2006/main">
  <sheetPr>
    <tabColor rgb="FF92D050"/>
    <outlinePr summaryBelow="1" summaryRight="1"/>
    <pageSetUpPr/>
  </sheetPr>
  <dimension ref="A1:AI2261"/>
  <sheetViews>
    <sheetView zoomScale="120" zoomScaleNormal="120" workbookViewId="0">
      <selection activeCell="E32" sqref="E32"/>
    </sheetView>
  </sheetViews>
  <sheetFormatPr baseColWidth="10" defaultColWidth="11.42578125" defaultRowHeight="12.75"/>
  <cols>
    <col width="11.42578125" customWidth="1" style="1094" min="1" max="1"/>
    <col width="32.42578125" customWidth="1" style="1094" min="2" max="2"/>
    <col width="31.28515625" customWidth="1" style="1094" min="3" max="3"/>
    <col width="26.5703125" customWidth="1" style="1094" min="4" max="4"/>
    <col width="19.42578125" customWidth="1" style="1094" min="5" max="5"/>
    <col width="32" customWidth="1" style="1094" min="6" max="6"/>
    <col width="11.42578125" customWidth="1" style="1094" min="7" max="20"/>
    <col width="36.5703125" customWidth="1" style="1094" min="21" max="21"/>
    <col width="15" bestFit="1" customWidth="1" style="1094" min="22" max="22"/>
    <col width="17" customWidth="1" style="1094" min="23" max="23"/>
    <col width="17.140625" customWidth="1" style="1094" min="24" max="24"/>
    <col width="15.7109375" customWidth="1" style="1094" min="25" max="25"/>
    <col width="15" bestFit="1" customWidth="1" style="1094" min="26" max="26"/>
    <col width="21" customWidth="1" style="1094" min="27" max="27"/>
    <col width="11.42578125" customWidth="1" style="1094" min="28" max="30"/>
    <col width="15.42578125" customWidth="1" style="1094" min="31" max="31"/>
    <col width="11.42578125" customWidth="1" style="1094" min="32" max="33"/>
    <col width="21.5703125" bestFit="1" customWidth="1" style="1094" min="34" max="35"/>
    <col width="11.42578125" customWidth="1" style="1094" min="36" max="36"/>
    <col width="41.85546875" bestFit="1" customWidth="1" style="1094" min="37" max="37"/>
    <col width="28.7109375" bestFit="1" customWidth="1" style="1094" min="38" max="38"/>
    <col width="25" bestFit="1" customWidth="1" style="1094" min="39" max="39"/>
    <col width="11.42578125" customWidth="1" style="1094" min="40" max="40"/>
    <col width="11.42578125" customWidth="1" style="1094" min="41" max="16384"/>
  </cols>
  <sheetData>
    <row r="1" ht="13.5" customHeight="1" thickBot="1">
      <c r="A1" s="571" t="inlineStr">
        <is>
          <t>llena y valida el planificador</t>
        </is>
      </c>
      <c r="S1" s="572" t="inlineStr">
        <is>
          <t>Observaciones</t>
        </is>
      </c>
      <c r="T1" s="573" t="inlineStr">
        <is>
          <t>Tipo de control</t>
        </is>
      </c>
      <c r="U1" s="573" t="inlineStr">
        <is>
          <t>Acción</t>
        </is>
      </c>
      <c r="V1" s="573" t="inlineStr">
        <is>
          <t>Tipo de Credito</t>
        </is>
      </c>
      <c r="W1" s="573" t="inlineStr">
        <is>
          <t>Caso especial</t>
        </is>
      </c>
      <c r="X1" s="573" t="inlineStr">
        <is>
          <t>Codigos Ejecutor</t>
        </is>
      </c>
    </row>
    <row r="2" ht="13.5" customHeight="1" thickBot="1">
      <c r="B2" s="552" t="inlineStr">
        <is>
          <t>Tipo de Control</t>
        </is>
      </c>
      <c r="C2" s="574" t="n"/>
      <c r="F2" s="575" t="inlineStr">
        <is>
          <t>Observación</t>
        </is>
      </c>
      <c r="S2" s="576" t="inlineStr">
        <is>
          <t>EN PROCESO</t>
        </is>
      </c>
      <c r="T2" s="577" t="inlineStr">
        <is>
          <t>DOCUMENTAL</t>
        </is>
      </c>
      <c r="U2" s="577" t="inlineStr">
        <is>
          <t>LLAMADA 30 DIAS</t>
        </is>
      </c>
      <c r="V2" s="577" t="inlineStr">
        <is>
          <t>KW</t>
        </is>
      </c>
      <c r="W2" s="577" t="inlineStr">
        <is>
          <t>CASO FORTUITO</t>
        </is>
      </c>
      <c r="X2" s="577" t="inlineStr">
        <is>
          <t>NB17</t>
        </is>
      </c>
    </row>
    <row r="3" ht="13.5" customHeight="1" thickBot="1">
      <c r="B3" s="552" t="inlineStr">
        <is>
          <t>Acción</t>
        </is>
      </c>
      <c r="C3" s="578" t="n"/>
      <c r="F3" s="1113" t="n"/>
      <c r="G3" s="1089" t="n"/>
      <c r="H3" s="1089" t="n"/>
      <c r="I3" s="1089" t="n"/>
      <c r="J3" s="1090" t="n"/>
      <c r="S3" s="576" t="inlineStr">
        <is>
          <t>PARA REVISAR</t>
        </is>
      </c>
      <c r="T3" s="577" t="inlineStr">
        <is>
          <t>VISITA</t>
        </is>
      </c>
      <c r="U3" s="577" t="inlineStr">
        <is>
          <t>LLAMADA 90 DIAS</t>
        </is>
      </c>
      <c r="V3" s="577" t="inlineStr">
        <is>
          <t>INV</t>
        </is>
      </c>
      <c r="W3" s="577" t="inlineStr">
        <is>
          <t>FUERZA MAYOR</t>
        </is>
      </c>
      <c r="X3" s="577" t="inlineStr">
        <is>
          <t>LB16</t>
        </is>
      </c>
    </row>
    <row r="4" ht="13.5" customHeight="1" thickBot="1">
      <c r="B4" s="579" t="inlineStr">
        <is>
          <t>Fecha accion</t>
        </is>
      </c>
      <c r="C4" s="580" t="n"/>
      <c r="D4" s="575" t="inlineStr">
        <is>
          <t>Tipo de Credito 2</t>
        </is>
      </c>
      <c r="E4" s="575" t="inlineStr">
        <is>
          <t>Numero ICR</t>
        </is>
      </c>
      <c r="F4" s="1109" t="n"/>
      <c r="G4" s="1094" t="n"/>
      <c r="H4" s="1094" t="n"/>
      <c r="I4" s="1094" t="n"/>
      <c r="J4" s="1096" t="n"/>
      <c r="S4" s="576" t="inlineStr">
        <is>
          <t>LEASBACK</t>
        </is>
      </c>
      <c r="U4" s="577" t="inlineStr">
        <is>
          <t>LLAMADA 150 DIAS</t>
        </is>
      </c>
      <c r="V4" s="577" t="inlineStr">
        <is>
          <t>LEASING</t>
        </is>
      </c>
      <c r="W4" s="577" t="inlineStr">
        <is>
          <t>CAMBIO INVERSION</t>
        </is>
      </c>
      <c r="X4" s="577" t="inlineStr">
        <is>
          <t>DP05</t>
        </is>
      </c>
    </row>
    <row r="5" ht="13.5" customHeight="1" thickBot="1">
      <c r="B5" s="552" t="inlineStr">
        <is>
          <t>Tipo de Credito</t>
        </is>
      </c>
      <c r="C5" s="574" t="n"/>
      <c r="D5" s="574" t="n"/>
      <c r="E5" s="581" t="n"/>
      <c r="F5" s="1109" t="n"/>
      <c r="G5" s="1094" t="n"/>
      <c r="H5" s="1094" t="n"/>
      <c r="I5" s="1094" t="n"/>
      <c r="J5" s="1096" t="n"/>
      <c r="S5" s="576" t="inlineStr">
        <is>
          <t>INCOMPLETO (Falta soportar $XXXX de XXXXX)</t>
        </is>
      </c>
      <c r="U5" s="577" t="inlineStr">
        <is>
          <t>COORDINACIÓN VISITA</t>
        </is>
      </c>
      <c r="V5" s="577" t="inlineStr">
        <is>
          <t>ICR</t>
        </is>
      </c>
      <c r="X5" s="577" t="inlineStr">
        <is>
          <t>PD15</t>
        </is>
      </c>
    </row>
    <row r="6" ht="13.5" customHeight="1" thickBot="1">
      <c r="B6" s="552" t="inlineStr">
        <is>
          <t>Caso Especial</t>
        </is>
      </c>
      <c r="C6" s="574" t="n"/>
      <c r="F6" s="1110" t="n"/>
      <c r="G6" s="1111" t="n"/>
      <c r="H6" s="1111" t="n"/>
      <c r="I6" s="1111" t="n"/>
      <c r="J6" s="1104" t="n"/>
      <c r="S6" s="576" t="inlineStr">
        <is>
          <t>Se realizo contacto con el Sr(a). XXXX brindandole la información de documentos soportes para el respectivo control de inversión, nos indica el siguiente correo electronico para remitir la información: XXXXX (30 DIAS)</t>
        </is>
      </c>
      <c r="U6" s="577" t="inlineStr">
        <is>
          <t>SEGUIMIENTO SOLICITUD SOPORTE DC</t>
        </is>
      </c>
      <c r="V6" s="577" t="inlineStr">
        <is>
          <t>LEC</t>
        </is>
      </c>
    </row>
    <row r="7">
      <c r="S7" s="576" t="inlineStr">
        <is>
          <t>Se realizo contacto con el Sr(a). XXXX…(Depende de lo conversado con la persona)</t>
        </is>
      </c>
      <c r="U7" s="577" t="inlineStr">
        <is>
          <t>SEGUIMIENTO SOLICITUD SOPORTE DV</t>
        </is>
      </c>
      <c r="V7" s="577" t="inlineStr">
        <is>
          <t>OTRO</t>
        </is>
      </c>
    </row>
    <row r="8">
      <c r="E8" s="582" t="n"/>
      <c r="S8" s="576" t="inlineStr">
        <is>
          <t>Se realizo contacto con el Sr(a). XXXX coordinando la visita al lugar de la inversión para el dia XXXX</t>
        </is>
      </c>
      <c r="U8" s="577" t="inlineStr">
        <is>
          <t>MAIL INFORMATIVO</t>
        </is>
      </c>
    </row>
    <row r="9" ht="12.75" customHeight="1" thickBot="1">
      <c r="B9" s="582" t="inlineStr">
        <is>
          <t>1. INTERMEDIARIO FINANCIERO</t>
        </is>
      </c>
      <c r="C9" s="583" t="n"/>
      <c r="D9" s="584" t="n"/>
      <c r="S9" s="576" t="inlineStr">
        <is>
          <t>Se remitio mail para envio de soportes faltantes</t>
        </is>
      </c>
      <c r="U9" s="577" t="inlineStr">
        <is>
          <t>MAIL GESTION Y SEGUIMIENTO</t>
        </is>
      </c>
    </row>
    <row r="10" ht="12.75" customHeight="1" thickBot="1">
      <c r="B10" s="552" t="inlineStr">
        <is>
          <t>Gerente del Banco/Visitador</t>
        </is>
      </c>
      <c r="C10" s="585">
        <f>+Intro_data!C65</f>
        <v/>
      </c>
      <c r="D10" s="584" t="n"/>
      <c r="S10" s="576" t="inlineStr">
        <is>
          <t>Se remitio mail para coordinacion y confirmacion de visita</t>
        </is>
      </c>
      <c r="U10" s="577" t="inlineStr">
        <is>
          <t>VISITA</t>
        </is>
      </c>
    </row>
    <row r="11" ht="13.5" customHeight="1" thickBot="1">
      <c r="B11" s="552" t="inlineStr">
        <is>
          <t>Sucursal</t>
        </is>
      </c>
      <c r="C11" s="585">
        <f>+Intro_data!C5</f>
        <v/>
      </c>
      <c r="D11" s="575" t="inlineStr">
        <is>
          <t>Departamento Oficina</t>
        </is>
      </c>
      <c r="S11" s="576" t="inlineStr">
        <is>
          <t>No fue posible realizar contacto con el beneficiario debido a que XXXX (no contesta-numero fuera de servicio-numero errado)</t>
        </is>
      </c>
      <c r="U11" s="577" t="inlineStr">
        <is>
          <t>ELABORACION INFORME CONTROL</t>
        </is>
      </c>
    </row>
    <row r="12" ht="15.75" customHeight="1" thickBot="1">
      <c r="B12" s="552" t="inlineStr">
        <is>
          <t>Escoger Mpo oficina</t>
        </is>
      </c>
      <c r="C12" s="585">
        <f>+Intro_data!#REF!</f>
        <v/>
      </c>
      <c r="D12" s="586">
        <f>+VLOOKUP(C12,Y:AA,3,FALSE)</f>
        <v/>
      </c>
      <c r="S12" s="587" t="n"/>
      <c r="U12" s="577" t="inlineStr">
        <is>
          <t>CARGUE FUICC</t>
        </is>
      </c>
    </row>
    <row r="13" ht="13.5" customHeight="1" thickBot="1">
      <c r="B13" s="552" t="inlineStr">
        <is>
          <t>Dirección oficina</t>
        </is>
      </c>
      <c r="C13" s="585">
        <f>+Intro_data!C6</f>
        <v/>
      </c>
      <c r="U13" s="577" t="inlineStr">
        <is>
          <t>ENVIO CONTROL DIGITAL</t>
        </is>
      </c>
    </row>
    <row r="14" ht="13.5" customHeight="1" thickBot="1">
      <c r="B14" s="552" t="inlineStr">
        <is>
          <t>Teléfono oficina</t>
        </is>
      </c>
      <c r="C14" s="588">
        <f>+Intro_data!C7</f>
        <v/>
      </c>
      <c r="U14" s="577" t="inlineStr">
        <is>
          <t>ENVIO CONTROL FISICO</t>
        </is>
      </c>
    </row>
    <row r="15" ht="13.5" customHeight="1" thickBot="1">
      <c r="B15" s="552" t="inlineStr">
        <is>
          <t>Fax Oficina</t>
        </is>
      </c>
      <c r="C15" s="585">
        <f>+Intro_data!C8</f>
        <v/>
      </c>
      <c r="U15" s="577" t="inlineStr">
        <is>
          <t>REQUERIMIENTO</t>
        </is>
      </c>
      <c r="AE15" s="577" t="n"/>
    </row>
    <row r="16" ht="13.5" customHeight="1" thickBot="1">
      <c r="B16" s="582" t="inlineStr">
        <is>
          <t xml:space="preserve">2. CLIENTE </t>
        </is>
      </c>
      <c r="AE16" s="589" t="n"/>
    </row>
    <row r="17" ht="13.5" customHeight="1" thickBot="1">
      <c r="B17" s="552" t="inlineStr">
        <is>
          <t>Nombre o razón social</t>
        </is>
      </c>
      <c r="C17" s="585">
        <f>+Intro_data!C13</f>
        <v/>
      </c>
    </row>
    <row r="18" ht="13.5" customHeight="1" thickBot="1">
      <c r="B18" s="552" t="inlineStr">
        <is>
          <t>Dirección Beneficiario</t>
        </is>
      </c>
      <c r="C18" s="585">
        <f>+Intro_data!C14</f>
        <v/>
      </c>
      <c r="D18" s="590" t="n"/>
    </row>
    <row r="19" ht="15.75" customHeight="1" thickBot="1">
      <c r="B19" s="552" t="inlineStr">
        <is>
          <t>Teléfono/Celular</t>
        </is>
      </c>
      <c r="C19" s="591">
        <f>+Intro_data!C15</f>
        <v/>
      </c>
      <c r="AI19" s="577" t="inlineStr">
        <is>
          <t>NIT</t>
        </is>
      </c>
    </row>
    <row r="20" ht="13.5" customHeight="1" thickBot="1">
      <c r="B20" s="552" t="inlineStr">
        <is>
          <t>Municipio</t>
        </is>
      </c>
      <c r="C20" s="585">
        <f>+Intro_data!C16</f>
        <v/>
      </c>
      <c r="AI20" s="577" t="inlineStr">
        <is>
          <t>CC</t>
        </is>
      </c>
    </row>
    <row r="21" ht="13.5" customHeight="1" thickBot="1">
      <c r="B21" s="552" t="inlineStr">
        <is>
          <t>Departamento</t>
        </is>
      </c>
      <c r="C21" s="585">
        <f>+VLOOKUP(C20,Y:AA,3,FALSE)</f>
        <v/>
      </c>
      <c r="D21" s="575" t="inlineStr">
        <is>
          <t>NIT O CC?</t>
        </is>
      </c>
    </row>
    <row r="22" ht="13.5" customHeight="1" thickBot="1">
      <c r="B22" s="552" t="inlineStr">
        <is>
          <t>NIT o Cédula</t>
        </is>
      </c>
      <c r="C22" s="585">
        <f>+Intro_data!C17</f>
        <v/>
      </c>
      <c r="D22" s="585">
        <f>+#REF!</f>
        <v/>
      </c>
    </row>
    <row r="23" ht="13.5" customHeight="1" thickBot="1">
      <c r="B23" s="552" t="inlineStr">
        <is>
          <t>Nombre o dirección del predio</t>
        </is>
      </c>
      <c r="C23" s="585">
        <f>+Intro_data!C25</f>
        <v/>
      </c>
      <c r="Z23" s="2" t="inlineStr">
        <is>
          <t>Ciudades</t>
        </is>
      </c>
      <c r="AA23" s="2" t="inlineStr">
        <is>
          <t>Departamento</t>
        </is>
      </c>
      <c r="AB23" s="2" t="inlineStr">
        <is>
          <t>Municipio</t>
        </is>
      </c>
    </row>
    <row r="24" ht="13.5" customHeight="1" thickBot="1">
      <c r="B24" s="552" t="inlineStr">
        <is>
          <t>Municipio del predio</t>
        </is>
      </c>
      <c r="C24" s="585">
        <f>+Intro_data!C26</f>
        <v/>
      </c>
      <c r="D24" s="1656" t="n"/>
      <c r="Y24" s="593" t="inlineStr">
        <is>
          <t>ABEJORRAL</t>
        </is>
      </c>
      <c r="Z24" s="593" t="inlineStr">
        <is>
          <t>05002</t>
        </is>
      </c>
      <c r="AA24" s="593" t="inlineStr">
        <is>
          <t>Antioquia</t>
        </is>
      </c>
      <c r="AB24" s="593" t="inlineStr">
        <is>
          <t>ABEJORRAL</t>
        </is>
      </c>
    </row>
    <row r="25" ht="13.5" customHeight="1" thickBot="1">
      <c r="B25" s="552" t="inlineStr">
        <is>
          <t>Departamento</t>
        </is>
      </c>
      <c r="C25" s="585">
        <f>+VLOOKUP(C24,Y:AA,3,FALSE)</f>
        <v/>
      </c>
      <c r="Y25" s="593" t="inlineStr">
        <is>
          <t>ABREGO</t>
        </is>
      </c>
      <c r="Z25" s="593" t="inlineStr">
        <is>
          <t>54003</t>
        </is>
      </c>
      <c r="AA25" s="593" t="inlineStr">
        <is>
          <t>Norte de Santander</t>
        </is>
      </c>
      <c r="AB25" s="593" t="inlineStr">
        <is>
          <t>ABREGO</t>
        </is>
      </c>
    </row>
    <row r="26" ht="13.5" customHeight="1" thickBot="1">
      <c r="B26" s="552" t="inlineStr">
        <is>
          <t>Vereda</t>
        </is>
      </c>
      <c r="C26" s="585">
        <f>+Intro_data!C27</f>
        <v/>
      </c>
      <c r="Y26" s="593" t="inlineStr">
        <is>
          <t>ABRIAQUÍ</t>
        </is>
      </c>
      <c r="Z26" s="593" t="inlineStr">
        <is>
          <t>05004</t>
        </is>
      </c>
      <c r="AA26" s="593" t="inlineStr">
        <is>
          <t>Antioquia</t>
        </is>
      </c>
      <c r="AB26" s="593" t="inlineStr">
        <is>
          <t>ABRIAQUÍ</t>
        </is>
      </c>
    </row>
    <row r="27" ht="13.5" customHeight="1" thickBot="1">
      <c r="B27" s="582" t="inlineStr">
        <is>
          <t>3. INFORMACIÓN AGROS</t>
        </is>
      </c>
      <c r="Y27" s="593" t="inlineStr">
        <is>
          <t>ACACÍAS</t>
        </is>
      </c>
      <c r="Z27" s="593" t="inlineStr">
        <is>
          <t>50006</t>
        </is>
      </c>
      <c r="AA27" s="593" t="inlineStr">
        <is>
          <t>Meta</t>
        </is>
      </c>
      <c r="AB27" s="593" t="inlineStr">
        <is>
          <t>ACACÍAS</t>
        </is>
      </c>
    </row>
    <row r="28" ht="13.5" customHeight="1" thickBot="1">
      <c r="B28" s="552" t="inlineStr">
        <is>
          <t>Red o Sust</t>
        </is>
      </c>
      <c r="C28" s="585">
        <f>+Intro_data!C36</f>
        <v/>
      </c>
      <c r="Y28" s="593" t="inlineStr">
        <is>
          <t>ACANDÍ</t>
        </is>
      </c>
      <c r="Z28" s="593" t="inlineStr">
        <is>
          <t>27006</t>
        </is>
      </c>
      <c r="AA28" s="593" t="inlineStr">
        <is>
          <t>Chocó</t>
        </is>
      </c>
      <c r="AB28" s="593" t="inlineStr">
        <is>
          <t>ACANDÍ</t>
        </is>
      </c>
    </row>
    <row r="29" ht="13.5" customHeight="1" thickBot="1">
      <c r="B29" s="552" t="inlineStr">
        <is>
          <t>Fecha Activacion</t>
        </is>
      </c>
      <c r="C29" s="580" t="n"/>
      <c r="H29" s="577" t="n"/>
      <c r="Y29" s="593" t="inlineStr">
        <is>
          <t>ACEVEDO</t>
        </is>
      </c>
      <c r="Z29" s="593" t="inlineStr">
        <is>
          <t>41006</t>
        </is>
      </c>
      <c r="AA29" s="593" t="inlineStr">
        <is>
          <t>Huila</t>
        </is>
      </c>
      <c r="AB29" s="593" t="inlineStr">
        <is>
          <t>ACEVEDO</t>
        </is>
      </c>
    </row>
    <row r="30" ht="13.5" customHeight="1" thickBot="1">
      <c r="B30" s="552" t="inlineStr">
        <is>
          <t>Fecha Desembolso</t>
        </is>
      </c>
      <c r="C30" s="594">
        <f>+Intro_data!C38</f>
        <v/>
      </c>
      <c r="Y30" s="593" t="inlineStr">
        <is>
          <t>ACHÍ</t>
        </is>
      </c>
      <c r="Z30" s="593" t="inlineStr">
        <is>
          <t>13006</t>
        </is>
      </c>
      <c r="AA30" s="593" t="inlineStr">
        <is>
          <t>Bolívar</t>
        </is>
      </c>
      <c r="AB30" s="593" t="inlineStr">
        <is>
          <t>ACHÍ</t>
        </is>
      </c>
    </row>
    <row r="31" ht="13.5" customHeight="1" thickBot="1">
      <c r="B31" s="552" t="inlineStr">
        <is>
          <t>Fecha Ultimo soporte</t>
        </is>
      </c>
      <c r="C31" s="580" t="n"/>
      <c r="Y31" s="593" t="inlineStr">
        <is>
          <t>AGRADO</t>
        </is>
      </c>
      <c r="Z31" s="593" t="inlineStr">
        <is>
          <t>41013</t>
        </is>
      </c>
      <c r="AA31" s="593" t="inlineStr">
        <is>
          <t>Huila</t>
        </is>
      </c>
      <c r="AB31" s="593" t="inlineStr">
        <is>
          <t>AGRADO</t>
        </is>
      </c>
    </row>
    <row r="32" ht="13.5" customHeight="1" thickBot="1">
      <c r="B32" s="552" t="inlineStr">
        <is>
          <t>Fecha Visita</t>
        </is>
      </c>
      <c r="C32" s="580" t="n"/>
      <c r="D32" s="595">
        <f>+IF(C32="","","OJO! REVISAR QUE NO SEA FDS")</f>
        <v/>
      </c>
      <c r="Y32" s="593" t="inlineStr">
        <is>
          <t>AGUA DE DIOS</t>
        </is>
      </c>
      <c r="Z32" s="593" t="inlineStr">
        <is>
          <t>25001</t>
        </is>
      </c>
      <c r="AA32" s="593" t="inlineStr">
        <is>
          <t>Cundinamarca</t>
        </is>
      </c>
      <c r="AB32" s="593" t="inlineStr">
        <is>
          <t>AGUA DE DIOS</t>
        </is>
      </c>
    </row>
    <row r="33" ht="13.5" customHeight="1" thickBot="1">
      <c r="B33" s="552" t="inlineStr">
        <is>
          <t>Nombre/Cargo persona contactada</t>
        </is>
      </c>
      <c r="C33" s="1657" t="n"/>
      <c r="Y33" s="593" t="inlineStr">
        <is>
          <t>AGUACHICA</t>
        </is>
      </c>
      <c r="Z33" s="593" t="inlineStr">
        <is>
          <t>20011</t>
        </is>
      </c>
      <c r="AA33" s="593" t="inlineStr">
        <is>
          <t>Cesar</t>
        </is>
      </c>
      <c r="AB33" s="593" t="inlineStr">
        <is>
          <t>AGUACHICA</t>
        </is>
      </c>
    </row>
    <row r="34" ht="13.5" customHeight="1" thickBot="1">
      <c r="B34" s="552" t="inlineStr">
        <is>
          <t>Correo electrónico</t>
        </is>
      </c>
      <c r="C34" s="597">
        <f>+Intro_data!C31</f>
        <v/>
      </c>
      <c r="Y34" s="593" t="inlineStr">
        <is>
          <t>AGUADA</t>
        </is>
      </c>
      <c r="Z34" s="593" t="inlineStr">
        <is>
          <t>68013</t>
        </is>
      </c>
      <c r="AA34" s="593" t="inlineStr">
        <is>
          <t>Santander</t>
        </is>
      </c>
      <c r="AB34" s="593" t="inlineStr">
        <is>
          <t>AGUADA</t>
        </is>
      </c>
    </row>
    <row r="35" ht="13.5" customHeight="1" thickBot="1">
      <c r="B35" s="582" t="inlineStr">
        <is>
          <t>4. CRÉDITO</t>
        </is>
      </c>
      <c r="Y35" s="593" t="inlineStr">
        <is>
          <t>AGUADAS</t>
        </is>
      </c>
      <c r="Z35" s="593" t="inlineStr">
        <is>
          <t>17013</t>
        </is>
      </c>
      <c r="AA35" s="593" t="inlineStr">
        <is>
          <t>Caldas</t>
        </is>
      </c>
      <c r="AB35" s="593" t="inlineStr">
        <is>
          <t>AGUADAS</t>
        </is>
      </c>
    </row>
    <row r="36" ht="13.5" customHeight="1" thickBot="1">
      <c r="B36" s="552" t="inlineStr">
        <is>
          <t>Llave</t>
        </is>
      </c>
      <c r="C36" s="598" t="n"/>
      <c r="Y36" s="593" t="inlineStr">
        <is>
          <t>AGUAZUL</t>
        </is>
      </c>
      <c r="Z36" s="593" t="inlineStr">
        <is>
          <t>85010</t>
        </is>
      </c>
      <c r="AA36" s="593" t="inlineStr">
        <is>
          <t>Casanare</t>
        </is>
      </c>
      <c r="AB36" s="593" t="inlineStr">
        <is>
          <t>AGUAZUL</t>
        </is>
      </c>
    </row>
    <row r="37" ht="13.5" customHeight="1" thickBot="1">
      <c r="B37" s="552" t="inlineStr">
        <is>
          <t>Rubro a financiar</t>
        </is>
      </c>
      <c r="C37" s="586">
        <f>+Intro_data!C49</f>
        <v/>
      </c>
      <c r="D37" s="599">
        <f>+CONCATENATE(F37,"-",E37)</f>
        <v/>
      </c>
      <c r="E37" s="1658">
        <f>+VLOOKUP($C$37,PAF_RUBESP,2,FALSE)</f>
        <v/>
      </c>
      <c r="F37" s="1658">
        <f>+VLOOKUP($C$37,PAF_RUBESP,3,FALSE)</f>
        <v/>
      </c>
      <c r="Y37" s="593" t="inlineStr">
        <is>
          <t>AGUSTÍN CODAZZI</t>
        </is>
      </c>
      <c r="Z37" s="593" t="inlineStr">
        <is>
          <t>20013</t>
        </is>
      </c>
      <c r="AA37" s="593" t="inlineStr">
        <is>
          <t>Cesar</t>
        </is>
      </c>
      <c r="AB37" s="593" t="inlineStr">
        <is>
          <t>AGUSTÍN CODAZZI</t>
        </is>
      </c>
    </row>
    <row r="38" ht="13.5" customHeight="1" thickBot="1">
      <c r="B38" s="552" t="inlineStr">
        <is>
          <t>Rubro a financiar 2</t>
        </is>
      </c>
      <c r="C38" s="586">
        <f>+Intro_data!#REF!</f>
        <v/>
      </c>
      <c r="D38" s="599">
        <f>+CONCATENATE(F38,"-",E38)</f>
        <v/>
      </c>
      <c r="E38" s="1658">
        <f>+VLOOKUP(C38,PAF_RUBESP,2,FALSE)</f>
        <v/>
      </c>
      <c r="F38" s="1658">
        <f>+VLOOKUP(C38,PAF_RUBESP,3,FALSE)</f>
        <v/>
      </c>
      <c r="Y38" s="593" t="inlineStr">
        <is>
          <t>AIPE</t>
        </is>
      </c>
      <c r="Z38" s="593" t="inlineStr">
        <is>
          <t>41016</t>
        </is>
      </c>
      <c r="AA38" s="593" t="inlineStr">
        <is>
          <t>Huila</t>
        </is>
      </c>
      <c r="AB38" s="593" t="inlineStr">
        <is>
          <t>AIPE</t>
        </is>
      </c>
    </row>
    <row r="39" ht="13.5" customHeight="1" thickBot="1">
      <c r="B39" s="552" t="inlineStr">
        <is>
          <t>Rubro a financiar 3</t>
        </is>
      </c>
      <c r="C39" s="586">
        <f>+Intro_data!#REF!</f>
        <v/>
      </c>
      <c r="D39" s="599">
        <f>+CONCATENATE(F39,"-",E39)</f>
        <v/>
      </c>
      <c r="E39" s="1658">
        <f>+VLOOKUP(C39,PAF_RUBESP,2,FALSE)</f>
        <v/>
      </c>
      <c r="F39" s="1658">
        <f>+VLOOKUP(C39,PAF_RUBESP,3,FALSE)</f>
        <v/>
      </c>
      <c r="Y39" s="593" t="inlineStr">
        <is>
          <t>ALBÁN</t>
        </is>
      </c>
      <c r="Z39" s="593" t="inlineStr">
        <is>
          <t>25019</t>
        </is>
      </c>
      <c r="AA39" s="593" t="inlineStr">
        <is>
          <t>Cundinamarca</t>
        </is>
      </c>
      <c r="AB39" s="593" t="inlineStr">
        <is>
          <t>ALBÁN</t>
        </is>
      </c>
    </row>
    <row r="40" ht="13.5" customHeight="1" thickBot="1">
      <c r="B40" s="552" t="inlineStr">
        <is>
          <t>Rubro a financiar 4</t>
        </is>
      </c>
      <c r="C40" s="586">
        <f>+#REF!</f>
        <v/>
      </c>
      <c r="D40" s="599">
        <f>+CONCATENATE(F40,"-",E40)</f>
        <v/>
      </c>
      <c r="E40" s="1658">
        <f>+VLOOKUP(C40,PAF_RUBESP,2,FALSE)</f>
        <v/>
      </c>
      <c r="F40" s="1658">
        <f>+VLOOKUP(C40,PAF_RUBESP,3,FALSE)</f>
        <v/>
      </c>
      <c r="Y40" s="601" t="inlineStr">
        <is>
          <t>ALBANIA (CA)</t>
        </is>
      </c>
      <c r="Z40" s="593" t="inlineStr">
        <is>
          <t>18029</t>
        </is>
      </c>
      <c r="AA40" s="593" t="inlineStr">
        <is>
          <t>Caquetá</t>
        </is>
      </c>
      <c r="AB40" s="593" t="inlineStr">
        <is>
          <t>ALBANIA</t>
        </is>
      </c>
    </row>
    <row r="41" ht="13.5" customHeight="1" thickBot="1">
      <c r="B41" s="552" t="inlineStr">
        <is>
          <t>Rubro a financiar 5</t>
        </is>
      </c>
      <c r="C41" s="602" t="n"/>
      <c r="D41" s="599">
        <f>+CONCATENATE(F41,"-",E41)</f>
        <v/>
      </c>
      <c r="E41" s="1658">
        <f>+VLOOKUP(C41,PAF_RUBESP,2,FALSE)</f>
        <v/>
      </c>
      <c r="F41" s="1658">
        <f>+VLOOKUP(C41,PAF_RUBESP,3,FALSE)</f>
        <v/>
      </c>
      <c r="Y41" s="601" t="inlineStr">
        <is>
          <t>ALBANIA (GU)</t>
        </is>
      </c>
      <c r="Z41" s="593" t="inlineStr">
        <is>
          <t>44035</t>
        </is>
      </c>
      <c r="AA41" s="593" t="inlineStr">
        <is>
          <t>La Guajira</t>
        </is>
      </c>
      <c r="AB41" s="593" t="inlineStr">
        <is>
          <t>ALBANIA</t>
        </is>
      </c>
    </row>
    <row r="42" ht="13.5" customHeight="1" thickBot="1">
      <c r="B42" s="552" t="inlineStr">
        <is>
          <t>Valor proyecto (pesos)</t>
        </is>
      </c>
      <c r="C42" s="1659">
        <f>+'FORMATO -PÁGINA 1'!K62*1000</f>
        <v/>
      </c>
      <c r="Y42" s="601" t="inlineStr">
        <is>
          <t>ALBANIA (SA)</t>
        </is>
      </c>
      <c r="Z42" s="593" t="inlineStr">
        <is>
          <t>68020</t>
        </is>
      </c>
      <c r="AA42" s="593" t="inlineStr">
        <is>
          <t>Santander</t>
        </is>
      </c>
      <c r="AB42" s="593" t="inlineStr">
        <is>
          <t>ALBANIA</t>
        </is>
      </c>
    </row>
    <row r="43" ht="13.5" customHeight="1" thickBot="1">
      <c r="B43" s="552" t="inlineStr">
        <is>
          <t>Valor credito (pesos)</t>
        </is>
      </c>
      <c r="C43" s="1659">
        <f>+'FORMATO -PÁGINA 1'!L62:M62*1000</f>
        <v/>
      </c>
      <c r="Y43" s="593" t="inlineStr">
        <is>
          <t>ALCALÁ</t>
        </is>
      </c>
      <c r="Z43" s="593" t="inlineStr">
        <is>
          <t>76020</t>
        </is>
      </c>
      <c r="AA43" s="593" t="inlineStr">
        <is>
          <t>Valle del Cauca</t>
        </is>
      </c>
      <c r="AB43" s="593" t="inlineStr">
        <is>
          <t>ALCALÁ</t>
        </is>
      </c>
    </row>
    <row r="44" ht="13.5" customHeight="1" thickBot="1">
      <c r="B44" s="552" t="inlineStr">
        <is>
          <t>Unidades</t>
        </is>
      </c>
      <c r="C44" s="1660">
        <f>+'FORMATO -PÁGINA 1'!J58</f>
        <v/>
      </c>
      <c r="D44" s="1661" t="n"/>
      <c r="E44" s="606" t="n"/>
      <c r="Y44" s="593" t="inlineStr">
        <is>
          <t>ALDANA</t>
        </is>
      </c>
      <c r="Z44" s="593" t="inlineStr">
        <is>
          <t>52022</t>
        </is>
      </c>
      <c r="AA44" s="593" t="inlineStr">
        <is>
          <t>Nariño</t>
        </is>
      </c>
      <c r="AB44" s="593" t="inlineStr">
        <is>
          <t>ALDANA</t>
        </is>
      </c>
    </row>
    <row r="45" ht="13.5" customHeight="1" thickBot="1">
      <c r="B45" s="552" t="inlineStr">
        <is>
          <t>Unidades 2</t>
        </is>
      </c>
      <c r="C45" s="1660">
        <f>+'FORMATO -PÁGINA 1'!I59</f>
        <v/>
      </c>
      <c r="Y45" s="593" t="inlineStr">
        <is>
          <t>ALEJANDRÍA</t>
        </is>
      </c>
      <c r="Z45" s="593" t="inlineStr">
        <is>
          <t>05021</t>
        </is>
      </c>
      <c r="AA45" s="593" t="inlineStr">
        <is>
          <t>Antioquia</t>
        </is>
      </c>
      <c r="AB45" s="593" t="inlineStr">
        <is>
          <t>ALEJANDRÍA</t>
        </is>
      </c>
    </row>
    <row r="46" ht="13.5" customHeight="1" thickBot="1">
      <c r="B46" s="552" t="inlineStr">
        <is>
          <t>Unidades 3</t>
        </is>
      </c>
      <c r="C46" s="1660">
        <f>+'FORMATO -PÁGINA 1'!I60</f>
        <v/>
      </c>
      <c r="Y46" s="593" t="inlineStr">
        <is>
          <t>ALGARROBO</t>
        </is>
      </c>
      <c r="Z46" s="593" t="inlineStr">
        <is>
          <t>47030</t>
        </is>
      </c>
      <c r="AA46" s="593" t="inlineStr">
        <is>
          <t>Magdalena</t>
        </is>
      </c>
      <c r="AB46" s="593" t="inlineStr">
        <is>
          <t>ALGARROBO</t>
        </is>
      </c>
    </row>
    <row r="47" ht="13.5" customHeight="1" thickBot="1">
      <c r="B47" s="552" t="inlineStr">
        <is>
          <t>Unidades 4</t>
        </is>
      </c>
      <c r="C47" s="1660">
        <f>+'FORMATO -PÁGINA 1'!I61</f>
        <v/>
      </c>
      <c r="Y47" s="593" t="inlineStr">
        <is>
          <t>ALGECIRAS</t>
        </is>
      </c>
      <c r="Z47" s="593" t="inlineStr">
        <is>
          <t>41020</t>
        </is>
      </c>
      <c r="AA47" s="593" t="inlineStr">
        <is>
          <t>Huila</t>
        </is>
      </c>
      <c r="AB47" s="593" t="inlineStr">
        <is>
          <t>ALGECIRAS</t>
        </is>
      </c>
    </row>
    <row r="48" ht="13.5" customHeight="1" thickBot="1">
      <c r="B48" s="552" t="inlineStr">
        <is>
          <t>Unidades 5</t>
        </is>
      </c>
      <c r="C48" s="1660" t="n"/>
      <c r="Y48" s="593" t="inlineStr">
        <is>
          <t>ALMAGUER</t>
        </is>
      </c>
      <c r="Z48" s="593" t="inlineStr">
        <is>
          <t>19022</t>
        </is>
      </c>
      <c r="AA48" s="593" t="inlineStr">
        <is>
          <t>Cauca</t>
        </is>
      </c>
      <c r="AB48" s="593" t="inlineStr">
        <is>
          <t>ALMAGUER</t>
        </is>
      </c>
    </row>
    <row r="49" ht="13.5" customHeight="1" thickBot="1">
      <c r="Y49" s="593" t="inlineStr">
        <is>
          <t>ALMEIDA</t>
        </is>
      </c>
      <c r="Z49" s="593" t="inlineStr">
        <is>
          <t>15022</t>
        </is>
      </c>
      <c r="AA49" s="593" t="inlineStr">
        <is>
          <t>Boyacá</t>
        </is>
      </c>
      <c r="AB49" s="593" t="inlineStr">
        <is>
          <t>ALMEIDA</t>
        </is>
      </c>
    </row>
    <row r="50" ht="13.5" customHeight="1" thickBot="1">
      <c r="B50" s="552" t="inlineStr">
        <is>
          <t>ELABORADO POR (Codigo Ejecutor)</t>
        </is>
      </c>
      <c r="C50" s="1662" t="n"/>
      <c r="Y50" s="593" t="inlineStr">
        <is>
          <t>ALPUJARRA</t>
        </is>
      </c>
      <c r="Z50" s="593" t="inlineStr">
        <is>
          <t>73024</t>
        </is>
      </c>
      <c r="AA50" s="593" t="inlineStr">
        <is>
          <t>Tolima</t>
        </is>
      </c>
      <c r="AB50" s="593" t="inlineStr">
        <is>
          <t>ALPUJARRA</t>
        </is>
      </c>
    </row>
    <row r="51" ht="13.5" customHeight="1" thickBot="1">
      <c r="B51" s="552" t="inlineStr">
        <is>
          <t>Aprobación</t>
        </is>
      </c>
      <c r="C51" s="1662" t="n"/>
      <c r="Y51" s="593" t="inlineStr">
        <is>
          <t>ALTAMIRA</t>
        </is>
      </c>
      <c r="Z51" s="593" t="inlineStr">
        <is>
          <t>41026</t>
        </is>
      </c>
      <c r="AA51" s="593" t="inlineStr">
        <is>
          <t>Huila</t>
        </is>
      </c>
      <c r="AB51" s="593" t="inlineStr">
        <is>
          <t>ALTAMIRA</t>
        </is>
      </c>
    </row>
    <row r="52" ht="13.5" customHeight="1" thickBot="1">
      <c r="B52" s="552" t="inlineStr">
        <is>
          <t>APROBADO POR</t>
        </is>
      </c>
      <c r="C52" s="1662" t="n"/>
      <c r="Y52" s="593" t="inlineStr">
        <is>
          <t>ALTOS DEL ROSARIO</t>
        </is>
      </c>
      <c r="Z52" s="593" t="inlineStr">
        <is>
          <t>13030</t>
        </is>
      </c>
      <c r="AA52" s="593" t="inlineStr">
        <is>
          <t>Bolívar</t>
        </is>
      </c>
      <c r="AB52" s="593" t="inlineStr">
        <is>
          <t>ALTOS DEL ROSARIO</t>
        </is>
      </c>
    </row>
    <row r="53" ht="13.5" customHeight="1" thickBot="1">
      <c r="B53" s="552" t="inlineStr">
        <is>
          <t>CONSECUTIVO CI</t>
        </is>
      </c>
      <c r="C53" s="1663" t="n"/>
      <c r="Y53" s="593" t="inlineStr">
        <is>
          <t>ALVARADO</t>
        </is>
      </c>
      <c r="Z53" s="593" t="inlineStr">
        <is>
          <t>73026</t>
        </is>
      </c>
      <c r="AA53" s="593" t="inlineStr">
        <is>
          <t>Tolima</t>
        </is>
      </c>
      <c r="AB53" s="593" t="inlineStr">
        <is>
          <t>ALVARADO</t>
        </is>
      </c>
    </row>
    <row r="54" ht="13.5" customHeight="1" thickBot="1">
      <c r="B54" s="552" t="inlineStr">
        <is>
          <t>N° de Contrato/Credito/Pagare</t>
        </is>
      </c>
      <c r="C54" s="609" t="n"/>
      <c r="Y54" s="593" t="inlineStr">
        <is>
          <t>AMAGÁ</t>
        </is>
      </c>
      <c r="Z54" s="593" t="inlineStr">
        <is>
          <t>05030</t>
        </is>
      </c>
      <c r="AA54" s="593" t="inlineStr">
        <is>
          <t>Antioquia</t>
        </is>
      </c>
      <c r="AB54" s="593" t="inlineStr">
        <is>
          <t>AMAGÁ</t>
        </is>
      </c>
    </row>
    <row r="55">
      <c r="Y55" s="593" t="inlineStr">
        <is>
          <t>AMALFI</t>
        </is>
      </c>
      <c r="Z55" s="593" t="inlineStr">
        <is>
          <t>05031</t>
        </is>
      </c>
      <c r="AA55" s="593" t="inlineStr">
        <is>
          <t>Antioquia</t>
        </is>
      </c>
      <c r="AB55" s="593" t="inlineStr">
        <is>
          <t>AMALFI</t>
        </is>
      </c>
    </row>
    <row r="56">
      <c r="Y56" s="593" t="inlineStr">
        <is>
          <t>AMBALEMA</t>
        </is>
      </c>
      <c r="Z56" s="593" t="inlineStr">
        <is>
          <t>73030</t>
        </is>
      </c>
      <c r="AA56" s="593" t="inlineStr">
        <is>
          <t>Tolima</t>
        </is>
      </c>
      <c r="AB56" s="593" t="inlineStr">
        <is>
          <t>AMBALEMA</t>
        </is>
      </c>
    </row>
    <row r="57">
      <c r="Y57" s="593" t="inlineStr">
        <is>
          <t>ANAPOIMA</t>
        </is>
      </c>
      <c r="Z57" s="593" t="inlineStr">
        <is>
          <t>25035</t>
        </is>
      </c>
      <c r="AA57" s="593" t="inlineStr">
        <is>
          <t>Cundinamarca</t>
        </is>
      </c>
      <c r="AB57" s="593" t="inlineStr">
        <is>
          <t>ANAPOIMA</t>
        </is>
      </c>
    </row>
    <row r="58">
      <c r="Y58" s="593" t="inlineStr">
        <is>
          <t>ANCUYÁ</t>
        </is>
      </c>
      <c r="Z58" s="593" t="inlineStr">
        <is>
          <t>52036</t>
        </is>
      </c>
      <c r="AA58" s="593" t="inlineStr">
        <is>
          <t>Nariño</t>
        </is>
      </c>
      <c r="AB58" s="593" t="inlineStr">
        <is>
          <t>ANCUYÁ</t>
        </is>
      </c>
    </row>
    <row r="59">
      <c r="Y59" s="593" t="inlineStr">
        <is>
          <t>ANDAGOYA</t>
        </is>
      </c>
      <c r="Z59" s="593" t="inlineStr">
        <is>
          <t>27450</t>
        </is>
      </c>
      <c r="AA59" s="593" t="inlineStr">
        <is>
          <t>Chocó</t>
        </is>
      </c>
      <c r="AB59" s="593" t="inlineStr">
        <is>
          <t>ANDAGOYA</t>
        </is>
      </c>
    </row>
    <row r="60">
      <c r="Y60" s="593" t="inlineStr">
        <is>
          <t>ANDALUCÍA</t>
        </is>
      </c>
      <c r="Z60" s="593" t="inlineStr">
        <is>
          <t>76036</t>
        </is>
      </c>
      <c r="AA60" s="593" t="inlineStr">
        <is>
          <t>Valle del Cauca</t>
        </is>
      </c>
      <c r="AB60" s="593" t="inlineStr">
        <is>
          <t>ANDALUCÍA</t>
        </is>
      </c>
    </row>
    <row r="61">
      <c r="Y61" s="593" t="inlineStr">
        <is>
          <t>ANDES</t>
        </is>
      </c>
      <c r="Z61" s="593" t="inlineStr">
        <is>
          <t>05034</t>
        </is>
      </c>
      <c r="AA61" s="593" t="inlineStr">
        <is>
          <t>Antioquia</t>
        </is>
      </c>
      <c r="AB61" s="593" t="inlineStr">
        <is>
          <t>ANDES</t>
        </is>
      </c>
    </row>
    <row r="62">
      <c r="Y62" s="593" t="inlineStr">
        <is>
          <t>ANGELÓPOLIS</t>
        </is>
      </c>
      <c r="Z62" s="593" t="inlineStr">
        <is>
          <t>05036</t>
        </is>
      </c>
      <c r="AA62" s="593" t="inlineStr">
        <is>
          <t>Antioquia</t>
        </is>
      </c>
      <c r="AB62" s="593" t="inlineStr">
        <is>
          <t>ANGELÓPOLIS</t>
        </is>
      </c>
    </row>
    <row r="63">
      <c r="Y63" s="593" t="inlineStr">
        <is>
          <t>ANGOSTURA</t>
        </is>
      </c>
      <c r="Z63" s="593" t="inlineStr">
        <is>
          <t>05038</t>
        </is>
      </c>
      <c r="AA63" s="593" t="inlineStr">
        <is>
          <t>Antioquia</t>
        </is>
      </c>
      <c r="AB63" s="593" t="inlineStr">
        <is>
          <t>ANGOSTURA</t>
        </is>
      </c>
    </row>
    <row r="64">
      <c r="Y64" s="593" t="inlineStr">
        <is>
          <t>ÁNIMAS</t>
        </is>
      </c>
      <c r="Z64" s="593" t="inlineStr">
        <is>
          <t>27810</t>
        </is>
      </c>
      <c r="AA64" s="593" t="inlineStr">
        <is>
          <t>Chocó</t>
        </is>
      </c>
      <c r="AB64" s="593" t="inlineStr">
        <is>
          <t>ÁNIMAS</t>
        </is>
      </c>
    </row>
    <row r="65">
      <c r="Y65" s="593" t="inlineStr">
        <is>
          <t>ANOLAIMA</t>
        </is>
      </c>
      <c r="Z65" s="593" t="inlineStr">
        <is>
          <t>25040</t>
        </is>
      </c>
      <c r="AA65" s="593" t="inlineStr">
        <is>
          <t>Cundinamarca</t>
        </is>
      </c>
      <c r="AB65" s="593" t="inlineStr">
        <is>
          <t>ANOLAIMA</t>
        </is>
      </c>
    </row>
    <row r="66">
      <c r="Y66" s="593" t="inlineStr">
        <is>
          <t>ANORÍ</t>
        </is>
      </c>
      <c r="Z66" s="593" t="inlineStr">
        <is>
          <t>05040</t>
        </is>
      </c>
      <c r="AA66" s="593" t="inlineStr">
        <is>
          <t>Antioquia</t>
        </is>
      </c>
      <c r="AB66" s="593" t="inlineStr">
        <is>
          <t>ANORÍ</t>
        </is>
      </c>
    </row>
    <row r="67">
      <c r="B67" s="577" t="inlineStr">
        <is>
          <t>ELABORADO</t>
        </is>
      </c>
      <c r="Y67" s="593" t="inlineStr">
        <is>
          <t>ANSERMA</t>
        </is>
      </c>
      <c r="Z67" s="593" t="inlineStr">
        <is>
          <t>17042</t>
        </is>
      </c>
      <c r="AA67" s="593" t="inlineStr">
        <is>
          <t>Caldas</t>
        </is>
      </c>
      <c r="AB67" s="593" t="inlineStr">
        <is>
          <t>ANSERMA</t>
        </is>
      </c>
    </row>
    <row r="68">
      <c r="B68" s="577" t="inlineStr">
        <is>
          <t>MODIFICADO</t>
        </is>
      </c>
      <c r="Y68" s="593" t="inlineStr">
        <is>
          <t>ANSERMANUEVO</t>
        </is>
      </c>
      <c r="Z68" s="593" t="inlineStr">
        <is>
          <t>76041</t>
        </is>
      </c>
      <c r="AA68" s="593" t="inlineStr">
        <is>
          <t>Valle del Cauca</t>
        </is>
      </c>
      <c r="AB68" s="593" t="inlineStr">
        <is>
          <t>ANSERMANUEVO</t>
        </is>
      </c>
    </row>
    <row r="69">
      <c r="Y69" s="593" t="inlineStr">
        <is>
          <t>ANZA</t>
        </is>
      </c>
      <c r="Z69" s="593" t="inlineStr">
        <is>
          <t>05044</t>
        </is>
      </c>
      <c r="AA69" s="593" t="inlineStr">
        <is>
          <t>Antioquia</t>
        </is>
      </c>
      <c r="AB69" s="593" t="inlineStr">
        <is>
          <t>ANZA</t>
        </is>
      </c>
    </row>
    <row r="70">
      <c r="Y70" s="593" t="inlineStr">
        <is>
          <t>ANZOÁTEGUI</t>
        </is>
      </c>
      <c r="Z70" s="593" t="inlineStr">
        <is>
          <t>73043</t>
        </is>
      </c>
      <c r="AA70" s="593" t="inlineStr">
        <is>
          <t>Tolima</t>
        </is>
      </c>
      <c r="AB70" s="593" t="inlineStr">
        <is>
          <t>ANZOÁTEGUI</t>
        </is>
      </c>
    </row>
    <row r="71">
      <c r="Y71" s="593" t="inlineStr">
        <is>
          <t>APARTADÓ</t>
        </is>
      </c>
      <c r="Z71" s="593" t="inlineStr">
        <is>
          <t>05045</t>
        </is>
      </c>
      <c r="AA71" s="593" t="inlineStr">
        <is>
          <t>Antioquia</t>
        </is>
      </c>
      <c r="AB71" s="593" t="inlineStr">
        <is>
          <t>APARTADÓ</t>
        </is>
      </c>
    </row>
    <row r="72">
      <c r="Y72" s="593" t="inlineStr">
        <is>
          <t>APÍA</t>
        </is>
      </c>
      <c r="Z72" s="593" t="inlineStr">
        <is>
          <t>66045</t>
        </is>
      </c>
      <c r="AA72" s="593" t="inlineStr">
        <is>
          <t>Risaralda</t>
        </is>
      </c>
      <c r="AB72" s="593" t="inlineStr">
        <is>
          <t>APÍA</t>
        </is>
      </c>
    </row>
    <row r="73">
      <c r="Y73" s="593" t="inlineStr">
        <is>
          <t>APULO</t>
        </is>
      </c>
      <c r="Z73" s="593" t="inlineStr">
        <is>
          <t>25599</t>
        </is>
      </c>
      <c r="AA73" s="593" t="inlineStr">
        <is>
          <t>Cundinamarca</t>
        </is>
      </c>
      <c r="AB73" s="593" t="inlineStr">
        <is>
          <t>APULO</t>
        </is>
      </c>
    </row>
    <row r="74">
      <c r="Y74" s="593" t="inlineStr">
        <is>
          <t>AQUITANIA</t>
        </is>
      </c>
      <c r="Z74" s="593" t="inlineStr">
        <is>
          <t>15047</t>
        </is>
      </c>
      <c r="AA74" s="593" t="inlineStr">
        <is>
          <t>Boyacá</t>
        </is>
      </c>
      <c r="AB74" s="593" t="inlineStr">
        <is>
          <t>AQUITANIA</t>
        </is>
      </c>
    </row>
    <row r="75">
      <c r="Y75" s="593" t="inlineStr">
        <is>
          <t>ARACATACA</t>
        </is>
      </c>
      <c r="Z75" s="593" t="inlineStr">
        <is>
          <t>47053</t>
        </is>
      </c>
      <c r="AA75" s="593" t="inlineStr">
        <is>
          <t>Magdalena</t>
        </is>
      </c>
      <c r="AB75" s="593" t="inlineStr">
        <is>
          <t>ARACATACA</t>
        </is>
      </c>
    </row>
    <row r="76">
      <c r="Y76" s="593" t="inlineStr">
        <is>
          <t>ARANZAZU</t>
        </is>
      </c>
      <c r="Z76" s="593" t="inlineStr">
        <is>
          <t>17050</t>
        </is>
      </c>
      <c r="AA76" s="593" t="inlineStr">
        <is>
          <t>Caldas</t>
        </is>
      </c>
      <c r="AB76" s="593" t="inlineStr">
        <is>
          <t>ARANZAZU</t>
        </is>
      </c>
    </row>
    <row r="77">
      <c r="Y77" s="593" t="inlineStr">
        <is>
          <t>ARATOCA</t>
        </is>
      </c>
      <c r="Z77" s="593" t="inlineStr">
        <is>
          <t>68051</t>
        </is>
      </c>
      <c r="AA77" s="593" t="inlineStr">
        <is>
          <t>Santander</t>
        </is>
      </c>
      <c r="AB77" s="593" t="inlineStr">
        <is>
          <t>ARATOCA</t>
        </is>
      </c>
    </row>
    <row r="78">
      <c r="Y78" s="593" t="inlineStr">
        <is>
          <t>ARAUCA</t>
        </is>
      </c>
      <c r="Z78" s="593" t="inlineStr">
        <is>
          <t>81001</t>
        </is>
      </c>
      <c r="AA78" s="593" t="inlineStr">
        <is>
          <t>Arauca</t>
        </is>
      </c>
      <c r="AB78" s="593" t="inlineStr">
        <is>
          <t>ARAUCA</t>
        </is>
      </c>
    </row>
    <row r="79">
      <c r="Y79" s="593" t="inlineStr">
        <is>
          <t>ARAUQUITA</t>
        </is>
      </c>
      <c r="Z79" s="593" t="inlineStr">
        <is>
          <t>81065</t>
        </is>
      </c>
      <c r="AA79" s="593" t="inlineStr">
        <is>
          <t>Arauca</t>
        </is>
      </c>
      <c r="AB79" s="593" t="inlineStr">
        <is>
          <t>ARAUQUITA</t>
        </is>
      </c>
    </row>
    <row r="80">
      <c r="Y80" s="593" t="inlineStr">
        <is>
          <t>ARBELÁEZ</t>
        </is>
      </c>
      <c r="Z80" s="593" t="inlineStr">
        <is>
          <t>25053</t>
        </is>
      </c>
      <c r="AA80" s="593" t="inlineStr">
        <is>
          <t>Cundinamarca</t>
        </is>
      </c>
      <c r="AB80" s="593" t="inlineStr">
        <is>
          <t>ARBELÁEZ</t>
        </is>
      </c>
    </row>
    <row r="81">
      <c r="Y81" s="593" t="inlineStr">
        <is>
          <t>ARBOLEDAS</t>
        </is>
      </c>
      <c r="Z81" s="593" t="inlineStr">
        <is>
          <t>54051</t>
        </is>
      </c>
      <c r="AA81" s="593" t="inlineStr">
        <is>
          <t>Norte de Santander</t>
        </is>
      </c>
      <c r="AB81" s="593" t="inlineStr">
        <is>
          <t>ARBOLEDAS</t>
        </is>
      </c>
    </row>
    <row r="82">
      <c r="Y82" s="593" t="inlineStr">
        <is>
          <t>ARBOLETES</t>
        </is>
      </c>
      <c r="Z82" s="593" t="inlineStr">
        <is>
          <t>05051</t>
        </is>
      </c>
      <c r="AA82" s="593" t="inlineStr">
        <is>
          <t>Antioquia</t>
        </is>
      </c>
      <c r="AB82" s="593" t="inlineStr">
        <is>
          <t>ARBOLETES</t>
        </is>
      </c>
    </row>
    <row r="83">
      <c r="Y83" s="593" t="inlineStr">
        <is>
          <t>ARCABUCO</t>
        </is>
      </c>
      <c r="Z83" s="593" t="inlineStr">
        <is>
          <t>15051</t>
        </is>
      </c>
      <c r="AA83" s="593" t="inlineStr">
        <is>
          <t>Boyacá</t>
        </is>
      </c>
      <c r="AB83" s="593" t="inlineStr">
        <is>
          <t>ARCABUCO</t>
        </is>
      </c>
    </row>
    <row r="84">
      <c r="Y84" s="593" t="inlineStr">
        <is>
          <t>ARENAL</t>
        </is>
      </c>
      <c r="Z84" s="593" t="inlineStr">
        <is>
          <t>13042</t>
        </is>
      </c>
      <c r="AA84" s="593" t="inlineStr">
        <is>
          <t>Bolívar</t>
        </is>
      </c>
      <c r="AB84" s="593" t="inlineStr">
        <is>
          <t>ARENAL</t>
        </is>
      </c>
    </row>
    <row r="85">
      <c r="Y85" s="601" t="inlineStr">
        <is>
          <t>ARGELIA (AN)</t>
        </is>
      </c>
      <c r="Z85" s="593" t="inlineStr">
        <is>
          <t>05055</t>
        </is>
      </c>
      <c r="AA85" s="593" t="inlineStr">
        <is>
          <t>Antioquia</t>
        </is>
      </c>
      <c r="AB85" s="593" t="inlineStr">
        <is>
          <t>ARGELIA</t>
        </is>
      </c>
    </row>
    <row r="86">
      <c r="Y86" s="601" t="inlineStr">
        <is>
          <t>ARGELIA (CA)</t>
        </is>
      </c>
      <c r="Z86" s="593" t="inlineStr">
        <is>
          <t>19050</t>
        </is>
      </c>
      <c r="AA86" s="593" t="inlineStr">
        <is>
          <t>Cauca</t>
        </is>
      </c>
      <c r="AB86" s="593" t="inlineStr">
        <is>
          <t>ARGELIA</t>
        </is>
      </c>
    </row>
    <row r="87">
      <c r="Y87" s="601" t="inlineStr">
        <is>
          <t>ARGELIA (VA)</t>
        </is>
      </c>
      <c r="Z87" s="593" t="inlineStr">
        <is>
          <t>76054</t>
        </is>
      </c>
      <c r="AA87" s="593" t="inlineStr">
        <is>
          <t>Valle del Cauca</t>
        </is>
      </c>
      <c r="AB87" s="593" t="inlineStr">
        <is>
          <t>ARGELIA</t>
        </is>
      </c>
    </row>
    <row r="88">
      <c r="Y88" s="593" t="inlineStr">
        <is>
          <t>ARJONA</t>
        </is>
      </c>
      <c r="Z88" s="593" t="inlineStr">
        <is>
          <t>13052</t>
        </is>
      </c>
      <c r="AA88" s="593" t="inlineStr">
        <is>
          <t>Bolívar</t>
        </is>
      </c>
      <c r="AB88" s="593" t="inlineStr">
        <is>
          <t>ARJONA</t>
        </is>
      </c>
    </row>
    <row r="89">
      <c r="Y89" s="601" t="inlineStr">
        <is>
          <t>ARMENIA (AN)</t>
        </is>
      </c>
      <c r="Z89" s="593" t="inlineStr">
        <is>
          <t>05059</t>
        </is>
      </c>
      <c r="AA89" s="593" t="inlineStr">
        <is>
          <t>Antioquia</t>
        </is>
      </c>
      <c r="AB89" s="593" t="inlineStr">
        <is>
          <t>ARMENIA</t>
        </is>
      </c>
    </row>
    <row r="90">
      <c r="Y90" s="601" t="inlineStr">
        <is>
          <t>ARMENIA (QU)</t>
        </is>
      </c>
      <c r="Z90" s="593" t="inlineStr">
        <is>
          <t>63001</t>
        </is>
      </c>
      <c r="AA90" s="593" t="inlineStr">
        <is>
          <t>Quindio</t>
        </is>
      </c>
      <c r="AB90" s="593" t="inlineStr">
        <is>
          <t>ARMENIA</t>
        </is>
      </c>
    </row>
    <row r="91">
      <c r="Y91" s="593" t="inlineStr">
        <is>
          <t>ARROYOHONDO</t>
        </is>
      </c>
      <c r="Z91" s="593" t="inlineStr">
        <is>
          <t>13062</t>
        </is>
      </c>
      <c r="AA91" s="593" t="inlineStr">
        <is>
          <t>Bolívar</t>
        </is>
      </c>
      <c r="AB91" s="593" t="inlineStr">
        <is>
          <t>ARROYOHONDO</t>
        </is>
      </c>
    </row>
    <row r="92">
      <c r="Y92" s="593" t="inlineStr">
        <is>
          <t>ASTREA</t>
        </is>
      </c>
      <c r="Z92" s="593" t="inlineStr">
        <is>
          <t>20032</t>
        </is>
      </c>
      <c r="AA92" s="593" t="inlineStr">
        <is>
          <t>Cesar</t>
        </is>
      </c>
      <c r="AB92" s="593" t="inlineStr">
        <is>
          <t>ASTREA</t>
        </is>
      </c>
    </row>
    <row r="93">
      <c r="Y93" s="593" t="inlineStr">
        <is>
          <t>ATACO</t>
        </is>
      </c>
      <c r="Z93" s="593" t="inlineStr">
        <is>
          <t>73067</t>
        </is>
      </c>
      <c r="AA93" s="593" t="inlineStr">
        <is>
          <t>Tolima</t>
        </is>
      </c>
      <c r="AB93" s="593" t="inlineStr">
        <is>
          <t>ATACO</t>
        </is>
      </c>
    </row>
    <row r="94">
      <c r="Y94" s="593" t="inlineStr">
        <is>
          <t>AYAPEL</t>
        </is>
      </c>
      <c r="Z94" s="593" t="inlineStr">
        <is>
          <t>23068</t>
        </is>
      </c>
      <c r="AA94" s="593" t="inlineStr">
        <is>
          <t>Córdoba</t>
        </is>
      </c>
      <c r="AB94" s="593" t="inlineStr">
        <is>
          <t>AYAPEL</t>
        </is>
      </c>
    </row>
    <row r="95">
      <c r="Y95" s="593" t="inlineStr">
        <is>
          <t>BAGADÓ</t>
        </is>
      </c>
      <c r="Z95" s="593" t="inlineStr">
        <is>
          <t>27073</t>
        </is>
      </c>
      <c r="AA95" s="593" t="inlineStr">
        <is>
          <t>Chocó</t>
        </is>
      </c>
      <c r="AB95" s="593" t="inlineStr">
        <is>
          <t>BAGADÓ</t>
        </is>
      </c>
    </row>
    <row r="96">
      <c r="Y96" s="601" t="inlineStr">
        <is>
          <t>BALBOA (CA)</t>
        </is>
      </c>
      <c r="Z96" s="593" t="inlineStr">
        <is>
          <t>19075</t>
        </is>
      </c>
      <c r="AA96" s="593" t="inlineStr">
        <is>
          <t>Cauca</t>
        </is>
      </c>
      <c r="AB96" s="593" t="inlineStr">
        <is>
          <t>BALBOA</t>
        </is>
      </c>
    </row>
    <row r="97">
      <c r="Y97" s="601" t="inlineStr">
        <is>
          <t>BALBOA (RI)</t>
        </is>
      </c>
      <c r="Z97" s="593" t="inlineStr">
        <is>
          <t>66075</t>
        </is>
      </c>
      <c r="AA97" s="593" t="inlineStr">
        <is>
          <t>Risaralda</t>
        </is>
      </c>
      <c r="AB97" s="593" t="inlineStr">
        <is>
          <t>BALBOA</t>
        </is>
      </c>
    </row>
    <row r="98">
      <c r="Y98" s="593" t="inlineStr">
        <is>
          <t>BALCON DEL CESAR</t>
        </is>
      </c>
      <c r="Z98" s="593" t="inlineStr">
        <is>
          <t>20443</t>
        </is>
      </c>
      <c r="AA98" s="593" t="inlineStr">
        <is>
          <t>Cesar</t>
        </is>
      </c>
      <c r="AB98" s="593" t="inlineStr">
        <is>
          <t>BALCON DEL CESAR</t>
        </is>
      </c>
    </row>
    <row r="99">
      <c r="Y99" s="593" t="inlineStr">
        <is>
          <t>BARANOA</t>
        </is>
      </c>
      <c r="Z99" s="593" t="inlineStr">
        <is>
          <t>08078</t>
        </is>
      </c>
      <c r="AA99" s="593" t="inlineStr">
        <is>
          <t>Atlántico</t>
        </is>
      </c>
      <c r="AB99" s="593" t="inlineStr">
        <is>
          <t>BARANOA</t>
        </is>
      </c>
    </row>
    <row r="100">
      <c r="Y100" s="593" t="inlineStr">
        <is>
          <t>BARAYA</t>
        </is>
      </c>
      <c r="Z100" s="593" t="inlineStr">
        <is>
          <t>41078</t>
        </is>
      </c>
      <c r="AA100" s="593" t="inlineStr">
        <is>
          <t>Huila</t>
        </is>
      </c>
      <c r="AB100" s="593" t="inlineStr">
        <is>
          <t>BARAYA</t>
        </is>
      </c>
    </row>
    <row r="101">
      <c r="Y101" s="593" t="inlineStr">
        <is>
          <t>BARBACOAS</t>
        </is>
      </c>
      <c r="Z101" s="593" t="inlineStr">
        <is>
          <t>52079</t>
        </is>
      </c>
      <c r="AA101" s="593" t="inlineStr">
        <is>
          <t>Nariño</t>
        </is>
      </c>
      <c r="AB101" s="593" t="inlineStr">
        <is>
          <t>BARBACOAS</t>
        </is>
      </c>
    </row>
    <row r="102">
      <c r="Y102" s="601" t="inlineStr">
        <is>
          <t>BARBOSA (AN)</t>
        </is>
      </c>
      <c r="Z102" s="593" t="inlineStr">
        <is>
          <t>05079</t>
        </is>
      </c>
      <c r="AA102" s="593" t="inlineStr">
        <is>
          <t>Antioquia</t>
        </is>
      </c>
      <c r="AB102" s="593" t="inlineStr">
        <is>
          <t>BARBOSA</t>
        </is>
      </c>
    </row>
    <row r="103">
      <c r="Y103" s="601" t="inlineStr">
        <is>
          <t>BARBOSA (SA)</t>
        </is>
      </c>
      <c r="Z103" s="593" t="inlineStr">
        <is>
          <t>68077</t>
        </is>
      </c>
      <c r="AA103" s="593" t="inlineStr">
        <is>
          <t>Santander</t>
        </is>
      </c>
      <c r="AB103" s="593" t="inlineStr">
        <is>
          <t>BARBOSA</t>
        </is>
      </c>
    </row>
    <row r="104">
      <c r="Y104" s="593" t="inlineStr">
        <is>
          <t>BARICHARA</t>
        </is>
      </c>
      <c r="Z104" s="593" t="inlineStr">
        <is>
          <t>68079</t>
        </is>
      </c>
      <c r="AA104" s="593" t="inlineStr">
        <is>
          <t>Santander</t>
        </is>
      </c>
      <c r="AB104" s="593" t="inlineStr">
        <is>
          <t>BARICHARA</t>
        </is>
      </c>
    </row>
    <row r="105">
      <c r="Y105" s="593" t="inlineStr">
        <is>
          <t>BARRANCA DE UPÍA</t>
        </is>
      </c>
      <c r="Z105" s="593" t="inlineStr">
        <is>
          <t>50110</t>
        </is>
      </c>
      <c r="AA105" s="593" t="inlineStr">
        <is>
          <t>Meta</t>
        </is>
      </c>
      <c r="AB105" s="593" t="inlineStr">
        <is>
          <t>BARRANCA DE UPÍA</t>
        </is>
      </c>
    </row>
    <row r="106">
      <c r="Y106" s="593" t="inlineStr">
        <is>
          <t>BARRANCABERMEJA</t>
        </is>
      </c>
      <c r="Z106" s="593" t="inlineStr">
        <is>
          <t>68081</t>
        </is>
      </c>
      <c r="AA106" s="593" t="inlineStr">
        <is>
          <t>Santander</t>
        </is>
      </c>
      <c r="AB106" s="593" t="inlineStr">
        <is>
          <t>BARRANCABERMEJA</t>
        </is>
      </c>
    </row>
    <row r="107">
      <c r="Y107" s="593" t="inlineStr">
        <is>
          <t>BARRANCAS</t>
        </is>
      </c>
      <c r="Z107" s="593" t="inlineStr">
        <is>
          <t>44078</t>
        </is>
      </c>
      <c r="AA107" s="593" t="inlineStr">
        <is>
          <t>La Guajira</t>
        </is>
      </c>
      <c r="AB107" s="593" t="inlineStr">
        <is>
          <t>BARRANCAS</t>
        </is>
      </c>
    </row>
    <row r="108">
      <c r="Y108" s="593" t="inlineStr">
        <is>
          <t>BARRANCO DE LOBA</t>
        </is>
      </c>
      <c r="Z108" s="593" t="inlineStr">
        <is>
          <t>13074</t>
        </is>
      </c>
      <c r="AA108" s="593" t="inlineStr">
        <is>
          <t>Bolívar</t>
        </is>
      </c>
      <c r="AB108" s="593" t="inlineStr">
        <is>
          <t>BARRANCO DE LOBA</t>
        </is>
      </c>
    </row>
    <row r="109">
      <c r="Y109" s="593" t="inlineStr">
        <is>
          <t>BARRANCO MINAS</t>
        </is>
      </c>
      <c r="Z109" s="593" t="inlineStr">
        <is>
          <t>94343</t>
        </is>
      </c>
      <c r="AA109" s="593" t="inlineStr">
        <is>
          <t>Guainía</t>
        </is>
      </c>
      <c r="AB109" s="593" t="inlineStr">
        <is>
          <t>BARRANCO MINAS</t>
        </is>
      </c>
    </row>
    <row r="110">
      <c r="Y110" s="593" t="inlineStr">
        <is>
          <t>BECERRIL</t>
        </is>
      </c>
      <c r="Z110" s="593" t="inlineStr">
        <is>
          <t>20045</t>
        </is>
      </c>
      <c r="AA110" s="593" t="inlineStr">
        <is>
          <t>Cesar</t>
        </is>
      </c>
      <c r="AB110" s="593" t="inlineStr">
        <is>
          <t>BECERRIL</t>
        </is>
      </c>
    </row>
    <row r="111">
      <c r="Y111" s="601" t="inlineStr">
        <is>
          <t>BELALCÁZAR (CAL)</t>
        </is>
      </c>
      <c r="Z111" s="593" t="inlineStr">
        <is>
          <t>17088</t>
        </is>
      </c>
      <c r="AA111" s="593" t="inlineStr">
        <is>
          <t>Caldas</t>
        </is>
      </c>
      <c r="AB111" s="593" t="inlineStr">
        <is>
          <t>BELALCÁZAR</t>
        </is>
      </c>
    </row>
    <row r="112">
      <c r="Y112" s="601" t="inlineStr">
        <is>
          <t>BELALCÁZAR (CAU)</t>
        </is>
      </c>
      <c r="Z112" s="593" t="inlineStr">
        <is>
          <t>19517</t>
        </is>
      </c>
      <c r="AA112" s="593" t="inlineStr">
        <is>
          <t>Cauca</t>
        </is>
      </c>
      <c r="AB112" s="593" t="inlineStr">
        <is>
          <t>BELALCÁZAR</t>
        </is>
      </c>
    </row>
    <row r="113">
      <c r="Y113" s="601" t="inlineStr">
        <is>
          <t>BELÉN (CA)</t>
        </is>
      </c>
      <c r="Z113" s="593" t="inlineStr">
        <is>
          <t>15087</t>
        </is>
      </c>
      <c r="AA113" s="593" t="inlineStr">
        <is>
          <t>Boyacá</t>
        </is>
      </c>
      <c r="AB113" s="593" t="inlineStr">
        <is>
          <t>BELÉN</t>
        </is>
      </c>
    </row>
    <row r="114">
      <c r="Y114" s="601" t="inlineStr">
        <is>
          <t>BELÉN (BO)</t>
        </is>
      </c>
      <c r="Z114" s="593" t="inlineStr">
        <is>
          <t>52083</t>
        </is>
      </c>
      <c r="AA114" s="593" t="inlineStr">
        <is>
          <t>Nariño</t>
        </is>
      </c>
      <c r="AB114" s="593" t="inlineStr">
        <is>
          <t>BELÉN</t>
        </is>
      </c>
    </row>
    <row r="115">
      <c r="Y115" s="593" t="inlineStr">
        <is>
          <t>BELÉN DE BAJIRÁ</t>
        </is>
      </c>
      <c r="Z115" s="593" t="inlineStr">
        <is>
          <t>27086</t>
        </is>
      </c>
      <c r="AA115" s="593" t="inlineStr">
        <is>
          <t>Chocó</t>
        </is>
      </c>
      <c r="AB115" s="593" t="inlineStr">
        <is>
          <t>BELÉN DE BAJIRÁ</t>
        </is>
      </c>
    </row>
    <row r="116">
      <c r="Y116" s="593" t="inlineStr">
        <is>
          <t>BELÉN DE LOS ANDAQUIES</t>
        </is>
      </c>
      <c r="Z116" s="593" t="inlineStr">
        <is>
          <t>18094</t>
        </is>
      </c>
      <c r="AA116" s="593" t="inlineStr">
        <is>
          <t>Caquetá</t>
        </is>
      </c>
      <c r="AB116" s="593" t="inlineStr">
        <is>
          <t>BELÉN DE LOS ANDAQUIES</t>
        </is>
      </c>
    </row>
    <row r="117">
      <c r="Y117" s="593" t="inlineStr">
        <is>
          <t>BELÉN DE UMBRÍA</t>
        </is>
      </c>
      <c r="Z117" s="593" t="inlineStr">
        <is>
          <t>66088</t>
        </is>
      </c>
      <c r="AA117" s="593" t="inlineStr">
        <is>
          <t>Risaralda</t>
        </is>
      </c>
      <c r="AB117" s="593" t="inlineStr">
        <is>
          <t>BELÉN DE UMBRÍA</t>
        </is>
      </c>
    </row>
    <row r="118">
      <c r="Y118" s="593" t="inlineStr">
        <is>
          <t>BELLAVISTA</t>
        </is>
      </c>
      <c r="Z118" s="593" t="inlineStr">
        <is>
          <t>27099</t>
        </is>
      </c>
      <c r="AA118" s="593" t="inlineStr">
        <is>
          <t>Chocó</t>
        </is>
      </c>
      <c r="AB118" s="593" t="inlineStr">
        <is>
          <t>BELLAVISTA</t>
        </is>
      </c>
    </row>
    <row r="119">
      <c r="Y119" s="593" t="inlineStr">
        <is>
          <t>BELLO</t>
        </is>
      </c>
      <c r="Z119" s="593" t="inlineStr">
        <is>
          <t>05088</t>
        </is>
      </c>
      <c r="AA119" s="593" t="inlineStr">
        <is>
          <t>Antioquia</t>
        </is>
      </c>
      <c r="AB119" s="593" t="inlineStr">
        <is>
          <t>BELLO</t>
        </is>
      </c>
    </row>
    <row r="120">
      <c r="Y120" s="593" t="inlineStr">
        <is>
          <t>BELMIRA</t>
        </is>
      </c>
      <c r="Z120" s="593" t="inlineStr">
        <is>
          <t>05086</t>
        </is>
      </c>
      <c r="AA120" s="593" t="inlineStr">
        <is>
          <t>Antioquia</t>
        </is>
      </c>
      <c r="AB120" s="593" t="inlineStr">
        <is>
          <t>BELMIRA</t>
        </is>
      </c>
    </row>
    <row r="121">
      <c r="Y121" s="593" t="inlineStr">
        <is>
          <t>BELTRÁN</t>
        </is>
      </c>
      <c r="Z121" s="593" t="inlineStr">
        <is>
          <t>25086</t>
        </is>
      </c>
      <c r="AA121" s="593" t="inlineStr">
        <is>
          <t>Cundinamarca</t>
        </is>
      </c>
      <c r="AB121" s="593" t="inlineStr">
        <is>
          <t>BELTRÁN</t>
        </is>
      </c>
    </row>
    <row r="122">
      <c r="Y122" s="593" t="inlineStr">
        <is>
          <t>BERBEO</t>
        </is>
      </c>
      <c r="Z122" s="593" t="inlineStr">
        <is>
          <t>15090</t>
        </is>
      </c>
      <c r="AA122" s="593" t="inlineStr">
        <is>
          <t>Boyacá</t>
        </is>
      </c>
      <c r="AB122" s="593" t="inlineStr">
        <is>
          <t>BERBEO</t>
        </is>
      </c>
    </row>
    <row r="123">
      <c r="Y123" s="593" t="inlineStr">
        <is>
          <t>BERRUECOS</t>
        </is>
      </c>
      <c r="Z123" s="593" t="inlineStr">
        <is>
          <t>52051</t>
        </is>
      </c>
      <c r="AA123" s="593" t="inlineStr">
        <is>
          <t>Nariño</t>
        </is>
      </c>
      <c r="AB123" s="593" t="inlineStr">
        <is>
          <t>BERRUECOS</t>
        </is>
      </c>
    </row>
    <row r="124">
      <c r="Y124" s="593" t="inlineStr">
        <is>
          <t>BETANIA</t>
        </is>
      </c>
      <c r="Z124" s="593" t="inlineStr">
        <is>
          <t>05091</t>
        </is>
      </c>
      <c r="AA124" s="593" t="inlineStr">
        <is>
          <t>Antioquia</t>
        </is>
      </c>
      <c r="AB124" s="593" t="inlineStr">
        <is>
          <t>BETANIA</t>
        </is>
      </c>
    </row>
    <row r="125">
      <c r="Y125" s="593" t="inlineStr">
        <is>
          <t>BETÉ</t>
        </is>
      </c>
      <c r="Z125" s="593" t="inlineStr">
        <is>
          <t>27425</t>
        </is>
      </c>
      <c r="AA125" s="593" t="inlineStr">
        <is>
          <t>Chocó</t>
        </is>
      </c>
      <c r="AB125" s="593" t="inlineStr">
        <is>
          <t>BETÉ</t>
        </is>
      </c>
    </row>
    <row r="126">
      <c r="Y126" s="593" t="inlineStr">
        <is>
          <t>BETÉITIVA</t>
        </is>
      </c>
      <c r="Z126" s="593" t="inlineStr">
        <is>
          <t>15092</t>
        </is>
      </c>
      <c r="AA126" s="593" t="inlineStr">
        <is>
          <t>Boyacá</t>
        </is>
      </c>
      <c r="AB126" s="593" t="inlineStr">
        <is>
          <t>BETÉITIVA</t>
        </is>
      </c>
    </row>
    <row r="127">
      <c r="Y127" s="601" t="inlineStr">
        <is>
          <t>BETULIA (AN)</t>
        </is>
      </c>
      <c r="Z127" s="593" t="inlineStr">
        <is>
          <t>05093</t>
        </is>
      </c>
      <c r="AA127" s="593" t="inlineStr">
        <is>
          <t>Antioquia</t>
        </is>
      </c>
      <c r="AB127" s="593" t="inlineStr">
        <is>
          <t>BETULIA</t>
        </is>
      </c>
    </row>
    <row r="128">
      <c r="Y128" s="601" t="inlineStr">
        <is>
          <t>BETULIA (SA)</t>
        </is>
      </c>
      <c r="Z128" s="593" t="inlineStr">
        <is>
          <t>68092</t>
        </is>
      </c>
      <c r="AA128" s="593" t="inlineStr">
        <is>
          <t>Santander</t>
        </is>
      </c>
      <c r="AB128" s="593" t="inlineStr">
        <is>
          <t>BETULIA</t>
        </is>
      </c>
    </row>
    <row r="129">
      <c r="Y129" s="601" t="inlineStr">
        <is>
          <t>BETULIA (SU)</t>
        </is>
      </c>
      <c r="Z129" s="593" t="inlineStr">
        <is>
          <t>70702</t>
        </is>
      </c>
      <c r="AA129" s="593" t="inlineStr">
        <is>
          <t>Sucre</t>
        </is>
      </c>
      <c r="AB129" s="593" t="inlineStr">
        <is>
          <t>BETULIA</t>
        </is>
      </c>
    </row>
    <row r="130">
      <c r="Y130" s="593" t="inlineStr">
        <is>
          <t>BITUIMA</t>
        </is>
      </c>
      <c r="Z130" s="593" t="inlineStr">
        <is>
          <t>25095</t>
        </is>
      </c>
      <c r="AA130" s="593" t="inlineStr">
        <is>
          <t>Cundinamarca</t>
        </is>
      </c>
      <c r="AB130" s="593" t="inlineStr">
        <is>
          <t>BITUIMA</t>
        </is>
      </c>
    </row>
    <row r="131">
      <c r="Y131" s="593" t="inlineStr">
        <is>
          <t>BOAVITA</t>
        </is>
      </c>
      <c r="Z131" s="593" t="inlineStr">
        <is>
          <t>15097</t>
        </is>
      </c>
      <c r="AA131" s="593" t="inlineStr">
        <is>
          <t>Boyacá</t>
        </is>
      </c>
      <c r="AB131" s="593" t="inlineStr">
        <is>
          <t>BOAVITA</t>
        </is>
      </c>
    </row>
    <row r="132">
      <c r="Y132" s="593" t="inlineStr">
        <is>
          <t>BOCA DE PEPE</t>
        </is>
      </c>
      <c r="Z132" s="593" t="inlineStr">
        <is>
          <t>27430</t>
        </is>
      </c>
      <c r="AA132" s="593" t="inlineStr">
        <is>
          <t>Chocó</t>
        </is>
      </c>
      <c r="AB132" s="593" t="inlineStr">
        <is>
          <t>BOCA DE PEPE</t>
        </is>
      </c>
    </row>
    <row r="133">
      <c r="Y133" s="593" t="inlineStr">
        <is>
          <t>BOCAS DE SATINGA</t>
        </is>
      </c>
      <c r="Z133" s="593" t="inlineStr">
        <is>
          <t>52490</t>
        </is>
      </c>
      <c r="AA133" s="593" t="inlineStr">
        <is>
          <t>Nariño</t>
        </is>
      </c>
      <c r="AB133" s="593" t="inlineStr">
        <is>
          <t>BOCAS DE SATINGA</t>
        </is>
      </c>
    </row>
    <row r="134">
      <c r="Y134" s="593" t="inlineStr">
        <is>
          <t>BOCHALEMA</t>
        </is>
      </c>
      <c r="Z134" s="593" t="inlineStr">
        <is>
          <t>54099</t>
        </is>
      </c>
      <c r="AA134" s="593" t="inlineStr">
        <is>
          <t>Norte de Santander</t>
        </is>
      </c>
      <c r="AB134" s="593" t="inlineStr">
        <is>
          <t>BOCHALEMA</t>
        </is>
      </c>
    </row>
    <row r="135">
      <c r="Y135" s="593" t="inlineStr">
        <is>
          <t>BOGOTÁ, D.C.</t>
        </is>
      </c>
      <c r="Z135" s="593" t="inlineStr">
        <is>
          <t>11001</t>
        </is>
      </c>
      <c r="AA135" s="593" t="inlineStr">
        <is>
          <t>Bogotá, D.C.</t>
        </is>
      </c>
      <c r="AB135" s="593" t="inlineStr">
        <is>
          <t>BOGOTÁ, D.C.</t>
        </is>
      </c>
    </row>
    <row r="136">
      <c r="Y136" s="593" t="inlineStr">
        <is>
          <t>BOJACÁ</t>
        </is>
      </c>
      <c r="Z136" s="593" t="inlineStr">
        <is>
          <t>25099</t>
        </is>
      </c>
      <c r="AA136" s="593" t="inlineStr">
        <is>
          <t>Cundinamarca</t>
        </is>
      </c>
      <c r="AB136" s="593" t="inlineStr">
        <is>
          <t>BOJACÁ</t>
        </is>
      </c>
    </row>
    <row r="137">
      <c r="Y137" s="601" t="inlineStr">
        <is>
          <t>BOLÍVAR (CA)</t>
        </is>
      </c>
      <c r="Z137" s="593" t="inlineStr">
        <is>
          <t>19100</t>
        </is>
      </c>
      <c r="AA137" s="593" t="inlineStr">
        <is>
          <t>Cauca</t>
        </is>
      </c>
      <c r="AB137" s="593" t="inlineStr">
        <is>
          <t>BOLÍVAR</t>
        </is>
      </c>
    </row>
    <row r="138">
      <c r="Y138" s="601" t="inlineStr">
        <is>
          <t>BOLÍVAR (SA)</t>
        </is>
      </c>
      <c r="Z138" s="593" t="inlineStr">
        <is>
          <t>68101</t>
        </is>
      </c>
      <c r="AA138" s="593" t="inlineStr">
        <is>
          <t>Santander</t>
        </is>
      </c>
      <c r="AB138" s="593" t="inlineStr">
        <is>
          <t>BOLÍVAR</t>
        </is>
      </c>
    </row>
    <row r="139">
      <c r="Y139" s="601" t="inlineStr">
        <is>
          <t>BOLÍVAR (VA)</t>
        </is>
      </c>
      <c r="Z139" s="593" t="inlineStr">
        <is>
          <t>76100</t>
        </is>
      </c>
      <c r="AA139" s="593" t="inlineStr">
        <is>
          <t>Valle del Cauca</t>
        </is>
      </c>
      <c r="AB139" s="593" t="inlineStr">
        <is>
          <t>BOLÍVAR</t>
        </is>
      </c>
    </row>
    <row r="140">
      <c r="Y140" s="593" t="inlineStr">
        <is>
          <t>BOSCONIA</t>
        </is>
      </c>
      <c r="Z140" s="593" t="inlineStr">
        <is>
          <t>20060</t>
        </is>
      </c>
      <c r="AA140" s="593" t="inlineStr">
        <is>
          <t>Cesar</t>
        </is>
      </c>
      <c r="AB140" s="593" t="inlineStr">
        <is>
          <t>BOSCONIA</t>
        </is>
      </c>
    </row>
    <row r="141">
      <c r="Y141" s="593" t="inlineStr">
        <is>
          <t>BOYACÁ</t>
        </is>
      </c>
      <c r="Z141" s="593" t="inlineStr">
        <is>
          <t>15104</t>
        </is>
      </c>
      <c r="AA141" s="593" t="inlineStr">
        <is>
          <t>Boyacá</t>
        </is>
      </c>
      <c r="AB141" s="593" t="inlineStr">
        <is>
          <t>BOYACÁ</t>
        </is>
      </c>
    </row>
    <row r="142">
      <c r="Y142" s="601" t="inlineStr">
        <is>
          <t>BRICEÑO (AN)</t>
        </is>
      </c>
      <c r="Z142" s="593" t="inlineStr">
        <is>
          <t>05107</t>
        </is>
      </c>
      <c r="AA142" s="593" t="inlineStr">
        <is>
          <t>Antioquia</t>
        </is>
      </c>
      <c r="AB142" s="593" t="inlineStr">
        <is>
          <t>BRICEÑO</t>
        </is>
      </c>
    </row>
    <row r="143">
      <c r="Y143" s="601" t="inlineStr">
        <is>
          <t>BRICEÑO (BO)</t>
        </is>
      </c>
      <c r="Z143" s="593" t="inlineStr">
        <is>
          <t>15106</t>
        </is>
      </c>
      <c r="AA143" s="593" t="inlineStr">
        <is>
          <t>Boyacá</t>
        </is>
      </c>
      <c r="AB143" s="593" t="inlineStr">
        <is>
          <t>BRICEÑO</t>
        </is>
      </c>
    </row>
    <row r="144">
      <c r="Y144" s="593" t="inlineStr">
        <is>
          <t>BUCARAMANGA</t>
        </is>
      </c>
      <c r="Z144" s="593" t="inlineStr">
        <is>
          <t>68001</t>
        </is>
      </c>
      <c r="AA144" s="593" t="inlineStr">
        <is>
          <t>Santander</t>
        </is>
      </c>
      <c r="AB144" s="593" t="inlineStr">
        <is>
          <t>BUCARAMANGA</t>
        </is>
      </c>
    </row>
    <row r="145">
      <c r="Y145" s="593" t="inlineStr">
        <is>
          <t>BUCARASICA</t>
        </is>
      </c>
      <c r="Z145" s="593" t="inlineStr">
        <is>
          <t>54109</t>
        </is>
      </c>
      <c r="AA145" s="593" t="inlineStr">
        <is>
          <t>Norte de Santander</t>
        </is>
      </c>
      <c r="AB145" s="593" t="inlineStr">
        <is>
          <t>BUCARASICA</t>
        </is>
      </c>
    </row>
    <row r="146">
      <c r="Y146" s="593" t="inlineStr">
        <is>
          <t>BUENAVENTURA</t>
        </is>
      </c>
      <c r="Z146" s="593" t="inlineStr">
        <is>
          <t>76109</t>
        </is>
      </c>
      <c r="AA146" s="593" t="inlineStr">
        <is>
          <t>Valle del Cauca</t>
        </is>
      </c>
      <c r="AB146" s="593" t="inlineStr">
        <is>
          <t>BUENAVENTURA</t>
        </is>
      </c>
    </row>
    <row r="147">
      <c r="Y147" s="601" t="inlineStr">
        <is>
          <t>BUENAVISTA (BO)</t>
        </is>
      </c>
      <c r="Z147" s="593" t="inlineStr">
        <is>
          <t>15109</t>
        </is>
      </c>
      <c r="AA147" s="593" t="inlineStr">
        <is>
          <t>Boyacá</t>
        </is>
      </c>
      <c r="AB147" s="593" t="inlineStr">
        <is>
          <t>BUENAVISTA</t>
        </is>
      </c>
    </row>
    <row r="148">
      <c r="Y148" s="601" t="inlineStr">
        <is>
          <t>BUENAVISTA (CO)</t>
        </is>
      </c>
      <c r="Z148" s="593" t="inlineStr">
        <is>
          <t>23079</t>
        </is>
      </c>
      <c r="AA148" s="593" t="inlineStr">
        <is>
          <t>Córdoba</t>
        </is>
      </c>
      <c r="AB148" s="593" t="inlineStr">
        <is>
          <t>BUENAVISTA</t>
        </is>
      </c>
    </row>
    <row r="149">
      <c r="Y149" s="601" t="inlineStr">
        <is>
          <t>BUENAVISTA (QU)</t>
        </is>
      </c>
      <c r="Z149" s="593" t="inlineStr">
        <is>
          <t>63111</t>
        </is>
      </c>
      <c r="AA149" s="593" t="inlineStr">
        <is>
          <t>Quindio</t>
        </is>
      </c>
      <c r="AB149" s="593" t="inlineStr">
        <is>
          <t>BUENAVISTA</t>
        </is>
      </c>
    </row>
    <row r="150">
      <c r="Y150" s="601" t="inlineStr">
        <is>
          <t>BUENAVISTA (SU)</t>
        </is>
      </c>
      <c r="Z150" s="593" t="inlineStr">
        <is>
          <t>70110</t>
        </is>
      </c>
      <c r="AA150" s="593" t="inlineStr">
        <is>
          <t>Sucre</t>
        </is>
      </c>
      <c r="AB150" s="593" t="inlineStr">
        <is>
          <t>BUENAVISTA</t>
        </is>
      </c>
    </row>
    <row r="151">
      <c r="Y151" s="593" t="inlineStr">
        <is>
          <t>BUENOS AIRES</t>
        </is>
      </c>
      <c r="Z151" s="593" t="inlineStr">
        <is>
          <t>19110</t>
        </is>
      </c>
      <c r="AA151" s="593" t="inlineStr">
        <is>
          <t>Cauca</t>
        </is>
      </c>
      <c r="AB151" s="593" t="inlineStr">
        <is>
          <t>BUENOS AIRES</t>
        </is>
      </c>
    </row>
    <row r="152">
      <c r="Y152" s="593" t="inlineStr">
        <is>
          <t>BUESACO</t>
        </is>
      </c>
      <c r="Z152" s="593" t="inlineStr">
        <is>
          <t>52110</t>
        </is>
      </c>
      <c r="AA152" s="593" t="inlineStr">
        <is>
          <t>Nariño</t>
        </is>
      </c>
      <c r="AB152" s="593" t="inlineStr">
        <is>
          <t>BUESACO</t>
        </is>
      </c>
    </row>
    <row r="153">
      <c r="Y153" s="593" t="inlineStr">
        <is>
          <t>BUGALAGRANDE</t>
        </is>
      </c>
      <c r="Z153" s="593" t="inlineStr">
        <is>
          <t>76113</t>
        </is>
      </c>
      <c r="AA153" s="593" t="inlineStr">
        <is>
          <t>Valle del Cauca</t>
        </is>
      </c>
      <c r="AB153" s="593" t="inlineStr">
        <is>
          <t>BUGALAGRANDE</t>
        </is>
      </c>
    </row>
    <row r="154">
      <c r="Y154" s="593" t="inlineStr">
        <is>
          <t>BURITICÁ</t>
        </is>
      </c>
      <c r="Z154" s="593" t="inlineStr">
        <is>
          <t>05113</t>
        </is>
      </c>
      <c r="AA154" s="593" t="inlineStr">
        <is>
          <t>Antioquia</t>
        </is>
      </c>
      <c r="AB154" s="593" t="inlineStr">
        <is>
          <t>BURITICÁ</t>
        </is>
      </c>
    </row>
    <row r="155">
      <c r="Y155" s="593" t="inlineStr">
        <is>
          <t>BUSBANZÁ</t>
        </is>
      </c>
      <c r="Z155" s="593" t="inlineStr">
        <is>
          <t>15114</t>
        </is>
      </c>
      <c r="AA155" s="593" t="inlineStr">
        <is>
          <t>Boyacá</t>
        </is>
      </c>
      <c r="AB155" s="593" t="inlineStr">
        <is>
          <t>BUSBANZÁ</t>
        </is>
      </c>
    </row>
    <row r="156">
      <c r="Y156" s="601" t="inlineStr">
        <is>
          <t>CABRERA (CU)</t>
        </is>
      </c>
      <c r="Z156" s="593" t="inlineStr">
        <is>
          <t>25120</t>
        </is>
      </c>
      <c r="AA156" s="593" t="inlineStr">
        <is>
          <t>Cundinamarca</t>
        </is>
      </c>
      <c r="AB156" s="593" t="inlineStr">
        <is>
          <t>CABRERA</t>
        </is>
      </c>
    </row>
    <row r="157">
      <c r="Y157" s="601" t="inlineStr">
        <is>
          <t>CABRERA (SA)</t>
        </is>
      </c>
      <c r="Z157" s="593" t="inlineStr">
        <is>
          <t>68121</t>
        </is>
      </c>
      <c r="AA157" s="593" t="inlineStr">
        <is>
          <t>Santander</t>
        </is>
      </c>
      <c r="AB157" s="593" t="inlineStr">
        <is>
          <t>CABRERA</t>
        </is>
      </c>
    </row>
    <row r="158">
      <c r="Y158" s="593" t="inlineStr">
        <is>
          <t>CABUYARO</t>
        </is>
      </c>
      <c r="Z158" s="593" t="inlineStr">
        <is>
          <t>50124</t>
        </is>
      </c>
      <c r="AA158" s="593" t="inlineStr">
        <is>
          <t>Meta</t>
        </is>
      </c>
      <c r="AB158" s="593" t="inlineStr">
        <is>
          <t>CABUYARO</t>
        </is>
      </c>
    </row>
    <row r="159">
      <c r="Y159" s="593" t="inlineStr">
        <is>
          <t>CACAHUAL</t>
        </is>
      </c>
      <c r="Z159" s="593" t="inlineStr">
        <is>
          <t>94886</t>
        </is>
      </c>
      <c r="AA159" s="593" t="inlineStr">
        <is>
          <t>Guainía</t>
        </is>
      </c>
      <c r="AB159" s="593" t="inlineStr">
        <is>
          <t>CACAHUAL</t>
        </is>
      </c>
    </row>
    <row r="160">
      <c r="Y160" s="593" t="inlineStr">
        <is>
          <t>CÁCERES</t>
        </is>
      </c>
      <c r="Z160" s="593" t="inlineStr">
        <is>
          <t>05120</t>
        </is>
      </c>
      <c r="AA160" s="593" t="inlineStr">
        <is>
          <t>Antioquia</t>
        </is>
      </c>
      <c r="AB160" s="593" t="inlineStr">
        <is>
          <t>CÁCERES</t>
        </is>
      </c>
    </row>
    <row r="161">
      <c r="Y161" s="593" t="inlineStr">
        <is>
          <t>CACHIPAY</t>
        </is>
      </c>
      <c r="Z161" s="593" t="inlineStr">
        <is>
          <t>25123</t>
        </is>
      </c>
      <c r="AA161" s="593" t="inlineStr">
        <is>
          <t>Cundinamarca</t>
        </is>
      </c>
      <c r="AB161" s="593" t="inlineStr">
        <is>
          <t>CACHIPAY</t>
        </is>
      </c>
    </row>
    <row r="162">
      <c r="Y162" s="593" t="inlineStr">
        <is>
          <t>CACHIRÁ</t>
        </is>
      </c>
      <c r="Z162" s="593" t="inlineStr">
        <is>
          <t>54128</t>
        </is>
      </c>
      <c r="AA162" s="593" t="inlineStr">
        <is>
          <t>Norte de Santander</t>
        </is>
      </c>
      <c r="AB162" s="593" t="inlineStr">
        <is>
          <t>CACHIRÁ</t>
        </is>
      </c>
    </row>
    <row r="163">
      <c r="Y163" s="593" t="inlineStr">
        <is>
          <t>CÁCOTA</t>
        </is>
      </c>
      <c r="Z163" s="593" t="inlineStr">
        <is>
          <t>54125</t>
        </is>
      </c>
      <c r="AA163" s="593" t="inlineStr">
        <is>
          <t>Norte de Santander</t>
        </is>
      </c>
      <c r="AB163" s="593" t="inlineStr">
        <is>
          <t>CÁCOTA</t>
        </is>
      </c>
    </row>
    <row r="164">
      <c r="Y164" s="593" t="inlineStr">
        <is>
          <t>CAICEDO</t>
        </is>
      </c>
      <c r="Z164" s="593" t="inlineStr">
        <is>
          <t>05125</t>
        </is>
      </c>
      <c r="AA164" s="593" t="inlineStr">
        <is>
          <t>Antioquia</t>
        </is>
      </c>
      <c r="AB164" s="593" t="inlineStr">
        <is>
          <t>CAICEDO</t>
        </is>
      </c>
    </row>
    <row r="165">
      <c r="Y165" s="593" t="inlineStr">
        <is>
          <t>CAICEDONIA</t>
        </is>
      </c>
      <c r="Z165" s="593" t="inlineStr">
        <is>
          <t>76122</t>
        </is>
      </c>
      <c r="AA165" s="593" t="inlineStr">
        <is>
          <t>Valle del Cauca</t>
        </is>
      </c>
      <c r="AB165" s="593" t="inlineStr">
        <is>
          <t>CAICEDONIA</t>
        </is>
      </c>
    </row>
    <row r="166">
      <c r="Y166" s="593" t="inlineStr">
        <is>
          <t>CAIMITO</t>
        </is>
      </c>
      <c r="Z166" s="593" t="inlineStr">
        <is>
          <t>70124</t>
        </is>
      </c>
      <c r="AA166" s="593" t="inlineStr">
        <is>
          <t>Sucre</t>
        </is>
      </c>
      <c r="AB166" s="593" t="inlineStr">
        <is>
          <t>CAIMITO</t>
        </is>
      </c>
    </row>
    <row r="167">
      <c r="Y167" s="593" t="inlineStr">
        <is>
          <t>CAJAMARCA</t>
        </is>
      </c>
      <c r="Z167" s="593" t="inlineStr">
        <is>
          <t>73124</t>
        </is>
      </c>
      <c r="AA167" s="593" t="inlineStr">
        <is>
          <t>Tolima</t>
        </is>
      </c>
      <c r="AB167" s="593" t="inlineStr">
        <is>
          <t>CAJAMARCA</t>
        </is>
      </c>
    </row>
    <row r="168">
      <c r="Y168" s="593" t="inlineStr">
        <is>
          <t>CAJIBÍO</t>
        </is>
      </c>
      <c r="Z168" s="593" t="inlineStr">
        <is>
          <t>19130</t>
        </is>
      </c>
      <c r="AA168" s="593" t="inlineStr">
        <is>
          <t>Cauca</t>
        </is>
      </c>
      <c r="AB168" s="593" t="inlineStr">
        <is>
          <t>CAJIBÍO</t>
        </is>
      </c>
    </row>
    <row r="169">
      <c r="Y169" s="593" t="inlineStr">
        <is>
          <t>CAJICÁ</t>
        </is>
      </c>
      <c r="Z169" s="593" t="inlineStr">
        <is>
          <t>25126</t>
        </is>
      </c>
      <c r="AA169" s="593" t="inlineStr">
        <is>
          <t>Cundinamarca</t>
        </is>
      </c>
      <c r="AB169" s="593" t="inlineStr">
        <is>
          <t>CAJICÁ</t>
        </is>
      </c>
    </row>
    <row r="170">
      <c r="Y170" s="601" t="inlineStr">
        <is>
          <t>CALAMAR (BO)</t>
        </is>
      </c>
      <c r="Z170" s="593" t="inlineStr">
        <is>
          <t>13140</t>
        </is>
      </c>
      <c r="AA170" s="593" t="inlineStr">
        <is>
          <t>Bolívar</t>
        </is>
      </c>
      <c r="AB170" s="593" t="inlineStr">
        <is>
          <t>CALAMAR</t>
        </is>
      </c>
    </row>
    <row r="171">
      <c r="Y171" s="601" t="inlineStr">
        <is>
          <t>CALAMAR (GU)</t>
        </is>
      </c>
      <c r="Z171" s="593" t="inlineStr">
        <is>
          <t>95015</t>
        </is>
      </c>
      <c r="AA171" s="593" t="inlineStr">
        <is>
          <t>Guaviare</t>
        </is>
      </c>
      <c r="AB171" s="593" t="inlineStr">
        <is>
          <t>CALAMAR</t>
        </is>
      </c>
    </row>
    <row r="172">
      <c r="Y172" s="593" t="inlineStr">
        <is>
          <t>CALARCA</t>
        </is>
      </c>
      <c r="Z172" s="593" t="inlineStr">
        <is>
          <t>63130</t>
        </is>
      </c>
      <c r="AA172" s="593" t="inlineStr">
        <is>
          <t>Quindio</t>
        </is>
      </c>
      <c r="AB172" s="593" t="inlineStr">
        <is>
          <t>CALARCA</t>
        </is>
      </c>
    </row>
    <row r="173">
      <c r="Y173" s="601" t="inlineStr">
        <is>
          <t>CALDAS (AN)</t>
        </is>
      </c>
      <c r="Z173" s="593" t="inlineStr">
        <is>
          <t>05129</t>
        </is>
      </c>
      <c r="AA173" s="593" t="inlineStr">
        <is>
          <t>Antioquia</t>
        </is>
      </c>
      <c r="AB173" s="593" t="inlineStr">
        <is>
          <t>CALDAS</t>
        </is>
      </c>
    </row>
    <row r="174">
      <c r="Y174" s="601" t="inlineStr">
        <is>
          <t>CALDAS (BO)</t>
        </is>
      </c>
      <c r="Z174" s="593" t="inlineStr">
        <is>
          <t>15131</t>
        </is>
      </c>
      <c r="AA174" s="593" t="inlineStr">
        <is>
          <t>Boyacá</t>
        </is>
      </c>
      <c r="AB174" s="593" t="inlineStr">
        <is>
          <t>CALDAS</t>
        </is>
      </c>
    </row>
    <row r="175">
      <c r="Y175" s="593" t="inlineStr">
        <is>
          <t>CALDONO</t>
        </is>
      </c>
      <c r="Z175" s="593" t="inlineStr">
        <is>
          <t>19137</t>
        </is>
      </c>
      <c r="AA175" s="593" t="inlineStr">
        <is>
          <t>Cauca</t>
        </is>
      </c>
      <c r="AB175" s="593" t="inlineStr">
        <is>
          <t>CALDONO</t>
        </is>
      </c>
    </row>
    <row r="176">
      <c r="Y176" s="593" t="inlineStr">
        <is>
          <t>CALIFORNIA</t>
        </is>
      </c>
      <c r="Z176" s="593" t="inlineStr">
        <is>
          <t>68132</t>
        </is>
      </c>
      <c r="AA176" s="593" t="inlineStr">
        <is>
          <t>Santander</t>
        </is>
      </c>
      <c r="AB176" s="593" t="inlineStr">
        <is>
          <t>CALIFORNIA</t>
        </is>
      </c>
    </row>
    <row r="177">
      <c r="Y177" s="593" t="inlineStr">
        <is>
          <t>CALOTO</t>
        </is>
      </c>
      <c r="Z177" s="593" t="inlineStr">
        <is>
          <t>19142</t>
        </is>
      </c>
      <c r="AA177" s="593" t="inlineStr">
        <is>
          <t>Cauca</t>
        </is>
      </c>
      <c r="AB177" s="593" t="inlineStr">
        <is>
          <t>CALOTO</t>
        </is>
      </c>
    </row>
    <row r="178">
      <c r="Y178" s="593" t="inlineStr">
        <is>
          <t>CAMPAMENTO</t>
        </is>
      </c>
      <c r="Z178" s="593" t="inlineStr">
        <is>
          <t>05134</t>
        </is>
      </c>
      <c r="AA178" s="593" t="inlineStr">
        <is>
          <t>Antioquia</t>
        </is>
      </c>
      <c r="AB178" s="593" t="inlineStr">
        <is>
          <t>CAMPAMENTO</t>
        </is>
      </c>
    </row>
    <row r="179">
      <c r="Y179" s="593" t="inlineStr">
        <is>
          <t>CAMPO ALEGRE</t>
        </is>
      </c>
      <c r="Z179" s="593" t="inlineStr">
        <is>
          <t>94887</t>
        </is>
      </c>
      <c r="AA179" s="593" t="inlineStr">
        <is>
          <t>Guainía</t>
        </is>
      </c>
      <c r="AB179" s="593" t="inlineStr">
        <is>
          <t>CAMPO ALEGRE</t>
        </is>
      </c>
    </row>
    <row r="180">
      <c r="Y180" s="593" t="inlineStr">
        <is>
          <t>CAMPO DE LA CRUZ</t>
        </is>
      </c>
      <c r="Z180" s="593" t="inlineStr">
        <is>
          <t>08137</t>
        </is>
      </c>
      <c r="AA180" s="593" t="inlineStr">
        <is>
          <t>Atlántico</t>
        </is>
      </c>
      <c r="AB180" s="593" t="inlineStr">
        <is>
          <t>CAMPO DE LA CRUZ</t>
        </is>
      </c>
    </row>
    <row r="181">
      <c r="Y181" s="593" t="inlineStr">
        <is>
          <t>CAMPOALEGRE</t>
        </is>
      </c>
      <c r="Z181" s="593" t="inlineStr">
        <is>
          <t>41132</t>
        </is>
      </c>
      <c r="AA181" s="593" t="inlineStr">
        <is>
          <t>Huila</t>
        </is>
      </c>
      <c r="AB181" s="593" t="inlineStr">
        <is>
          <t>CAMPOALEGRE</t>
        </is>
      </c>
    </row>
    <row r="182">
      <c r="Y182" s="593" t="inlineStr">
        <is>
          <t>CAMPOHERMOSO</t>
        </is>
      </c>
      <c r="Z182" s="593" t="inlineStr">
        <is>
          <t>15135</t>
        </is>
      </c>
      <c r="AA182" s="593" t="inlineStr">
        <is>
          <t>Boyacá</t>
        </is>
      </c>
      <c r="AB182" s="593" t="inlineStr">
        <is>
          <t>CAMPOHERMOSO</t>
        </is>
      </c>
    </row>
    <row r="183">
      <c r="Y183" s="593" t="inlineStr">
        <is>
          <t>CANALETE</t>
        </is>
      </c>
      <c r="Z183" s="593" t="inlineStr">
        <is>
          <t>23090</t>
        </is>
      </c>
      <c r="AA183" s="593" t="inlineStr">
        <is>
          <t>Córdoba</t>
        </is>
      </c>
      <c r="AB183" s="593" t="inlineStr">
        <is>
          <t>CANALETE</t>
        </is>
      </c>
    </row>
    <row r="184">
      <c r="Y184" s="601" t="inlineStr">
        <is>
          <t>CANDELARIA (AT)</t>
        </is>
      </c>
      <c r="Z184" s="593" t="inlineStr">
        <is>
          <t>08141</t>
        </is>
      </c>
      <c r="AA184" s="593" t="inlineStr">
        <is>
          <t>Atlántico</t>
        </is>
      </c>
      <c r="AB184" s="593" t="inlineStr">
        <is>
          <t>CANDELARIA</t>
        </is>
      </c>
    </row>
    <row r="185">
      <c r="Y185" s="601" t="inlineStr">
        <is>
          <t>CANDELARIA (VA)</t>
        </is>
      </c>
      <c r="Z185" s="593" t="inlineStr">
        <is>
          <t>76130</t>
        </is>
      </c>
      <c r="AA185" s="593" t="inlineStr">
        <is>
          <t>Valle del Cauca</t>
        </is>
      </c>
      <c r="AB185" s="593" t="inlineStr">
        <is>
          <t>CANDELARIA</t>
        </is>
      </c>
    </row>
    <row r="186">
      <c r="Y186" s="593" t="inlineStr">
        <is>
          <t>CANTAGALLO</t>
        </is>
      </c>
      <c r="Z186" s="593" t="inlineStr">
        <is>
          <t>13160</t>
        </is>
      </c>
      <c r="AA186" s="593" t="inlineStr">
        <is>
          <t>Bolívar</t>
        </is>
      </c>
      <c r="AB186" s="593" t="inlineStr">
        <is>
          <t>CANTAGALLO</t>
        </is>
      </c>
    </row>
    <row r="187">
      <c r="Y187" s="593" t="inlineStr">
        <is>
          <t>CAÑASGORDAS</t>
        </is>
      </c>
      <c r="Z187" s="593" t="inlineStr">
        <is>
          <t>05138</t>
        </is>
      </c>
      <c r="AA187" s="593" t="inlineStr">
        <is>
          <t>Antioquia</t>
        </is>
      </c>
      <c r="AB187" s="593" t="inlineStr">
        <is>
          <t>CAÑASGORDAS</t>
        </is>
      </c>
    </row>
    <row r="188">
      <c r="Y188" s="593" t="inlineStr">
        <is>
          <t>CAPARRAPÍ</t>
        </is>
      </c>
      <c r="Z188" s="593" t="inlineStr">
        <is>
          <t>25148</t>
        </is>
      </c>
      <c r="AA188" s="593" t="inlineStr">
        <is>
          <t>Cundinamarca</t>
        </is>
      </c>
      <c r="AB188" s="593" t="inlineStr">
        <is>
          <t>CAPARRAPÍ</t>
        </is>
      </c>
    </row>
    <row r="189">
      <c r="Y189" s="593" t="inlineStr">
        <is>
          <t>CAPITANEJO</t>
        </is>
      </c>
      <c r="Z189" s="593" t="inlineStr">
        <is>
          <t>68147</t>
        </is>
      </c>
      <c r="AA189" s="593" t="inlineStr">
        <is>
          <t>Santander</t>
        </is>
      </c>
      <c r="AB189" s="593" t="inlineStr">
        <is>
          <t>CAPITANEJO</t>
        </is>
      </c>
    </row>
    <row r="190">
      <c r="Y190" s="593" t="inlineStr">
        <is>
          <t>CAQUEZA</t>
        </is>
      </c>
      <c r="Z190" s="593" t="inlineStr">
        <is>
          <t>25151</t>
        </is>
      </c>
      <c r="AA190" s="593" t="inlineStr">
        <is>
          <t>Cundinamarca</t>
        </is>
      </c>
      <c r="AB190" s="593" t="inlineStr">
        <is>
          <t>CAQUEZA</t>
        </is>
      </c>
    </row>
    <row r="191">
      <c r="Y191" s="593" t="inlineStr">
        <is>
          <t>CARACOLÍ</t>
        </is>
      </c>
      <c r="Z191" s="593" t="inlineStr">
        <is>
          <t>05142</t>
        </is>
      </c>
      <c r="AA191" s="593" t="inlineStr">
        <is>
          <t>Antioquia</t>
        </is>
      </c>
      <c r="AB191" s="593" t="inlineStr">
        <is>
          <t>CARACOLÍ</t>
        </is>
      </c>
    </row>
    <row r="192">
      <c r="Y192" s="593" t="inlineStr">
        <is>
          <t>CARAMANTA</t>
        </is>
      </c>
      <c r="Z192" s="593" t="inlineStr">
        <is>
          <t>05145</t>
        </is>
      </c>
      <c r="AA192" s="593" t="inlineStr">
        <is>
          <t>Antioquia</t>
        </is>
      </c>
      <c r="AB192" s="593" t="inlineStr">
        <is>
          <t>CARAMANTA</t>
        </is>
      </c>
    </row>
    <row r="193">
      <c r="Y193" s="593" t="inlineStr">
        <is>
          <t>CARCASÍ</t>
        </is>
      </c>
      <c r="Z193" s="593" t="inlineStr">
        <is>
          <t>68152</t>
        </is>
      </c>
      <c r="AA193" s="593" t="inlineStr">
        <is>
          <t>Santander</t>
        </is>
      </c>
      <c r="AB193" s="593" t="inlineStr">
        <is>
          <t>CARCASÍ</t>
        </is>
      </c>
    </row>
    <row r="194">
      <c r="Y194" s="593" t="inlineStr">
        <is>
          <t>CAREPA</t>
        </is>
      </c>
      <c r="Z194" s="593" t="inlineStr">
        <is>
          <t>05147</t>
        </is>
      </c>
      <c r="AA194" s="593" t="inlineStr">
        <is>
          <t>Antioquia</t>
        </is>
      </c>
      <c r="AB194" s="593" t="inlineStr">
        <is>
          <t>CAREPA</t>
        </is>
      </c>
    </row>
    <row r="195">
      <c r="Y195" s="593" t="inlineStr">
        <is>
          <t>CARLOSAMA</t>
        </is>
      </c>
      <c r="Z195" s="593" t="inlineStr">
        <is>
          <t>52224</t>
        </is>
      </c>
      <c r="AA195" s="593" t="inlineStr">
        <is>
          <t>Nariño</t>
        </is>
      </c>
      <c r="AB195" s="593" t="inlineStr">
        <is>
          <t>CARLOSAMA</t>
        </is>
      </c>
    </row>
    <row r="196">
      <c r="Y196" s="593" t="inlineStr">
        <is>
          <t>CARMEN DE APICALÁ</t>
        </is>
      </c>
      <c r="Z196" s="593" t="inlineStr">
        <is>
          <t>73148</t>
        </is>
      </c>
      <c r="AA196" s="593" t="inlineStr">
        <is>
          <t>Tolima</t>
        </is>
      </c>
      <c r="AB196" s="593" t="inlineStr">
        <is>
          <t>CARMEN DE APICALÁ</t>
        </is>
      </c>
    </row>
    <row r="197">
      <c r="Y197" s="593" t="inlineStr">
        <is>
          <t>CARMEN DE CARUPA</t>
        </is>
      </c>
      <c r="Z197" s="593" t="inlineStr">
        <is>
          <t>25154</t>
        </is>
      </c>
      <c r="AA197" s="593" t="inlineStr">
        <is>
          <t>Cundinamarca</t>
        </is>
      </c>
      <c r="AB197" s="593" t="inlineStr">
        <is>
          <t>CARMEN DE CARUPA</t>
        </is>
      </c>
    </row>
    <row r="198">
      <c r="Y198" s="593" t="inlineStr">
        <is>
          <t>CAROLINA</t>
        </is>
      </c>
      <c r="Z198" s="593" t="inlineStr">
        <is>
          <t>05150</t>
        </is>
      </c>
      <c r="AA198" s="593" t="inlineStr">
        <is>
          <t>Antioquia</t>
        </is>
      </c>
      <c r="AB198" s="593" t="inlineStr">
        <is>
          <t>CAROLINA</t>
        </is>
      </c>
    </row>
    <row r="199">
      <c r="Y199" s="593" t="inlineStr">
        <is>
          <t>CARTAGENA DEL CHAIRÁ</t>
        </is>
      </c>
      <c r="Z199" s="593" t="inlineStr">
        <is>
          <t>18150</t>
        </is>
      </c>
      <c r="AA199" s="593" t="inlineStr">
        <is>
          <t>Caquetá</t>
        </is>
      </c>
      <c r="AB199" s="593" t="inlineStr">
        <is>
          <t>CARTAGENA DEL CHAIRÁ</t>
        </is>
      </c>
    </row>
    <row r="200">
      <c r="Y200" s="593" t="inlineStr">
        <is>
          <t>CARTAGO</t>
        </is>
      </c>
      <c r="Z200" s="593" t="inlineStr">
        <is>
          <t>76147</t>
        </is>
      </c>
      <c r="AA200" s="593" t="inlineStr">
        <is>
          <t>Valle del Cauca</t>
        </is>
      </c>
      <c r="AB200" s="593" t="inlineStr">
        <is>
          <t>CARTAGO</t>
        </is>
      </c>
    </row>
    <row r="201">
      <c r="Y201" s="593" t="inlineStr">
        <is>
          <t>CARURU</t>
        </is>
      </c>
      <c r="Z201" s="593" t="inlineStr">
        <is>
          <t>97161</t>
        </is>
      </c>
      <c r="AA201" s="593" t="inlineStr">
        <is>
          <t>Vaupés</t>
        </is>
      </c>
      <c r="AB201" s="593" t="inlineStr">
        <is>
          <t>CARURU</t>
        </is>
      </c>
    </row>
    <row r="202">
      <c r="Y202" s="593" t="inlineStr">
        <is>
          <t>CASABE</t>
        </is>
      </c>
      <c r="Z202" s="593" t="inlineStr">
        <is>
          <t>05893</t>
        </is>
      </c>
      <c r="AA202" s="593" t="inlineStr">
        <is>
          <t>Antioquia</t>
        </is>
      </c>
      <c r="AB202" s="593" t="inlineStr">
        <is>
          <t>CASABE</t>
        </is>
      </c>
    </row>
    <row r="203">
      <c r="Y203" s="593" t="inlineStr">
        <is>
          <t>CASABIANCA</t>
        </is>
      </c>
      <c r="Z203" s="593" t="inlineStr">
        <is>
          <t>73152</t>
        </is>
      </c>
      <c r="AA203" s="593" t="inlineStr">
        <is>
          <t>Tolima</t>
        </is>
      </c>
      <c r="AB203" s="593" t="inlineStr">
        <is>
          <t>CASABIANCA</t>
        </is>
      </c>
    </row>
    <row r="204">
      <c r="Y204" s="593" t="inlineStr">
        <is>
          <t>CASTILLA LA NUEVA</t>
        </is>
      </c>
      <c r="Z204" s="593" t="inlineStr">
        <is>
          <t>50150</t>
        </is>
      </c>
      <c r="AA204" s="593" t="inlineStr">
        <is>
          <t>Meta</t>
        </is>
      </c>
      <c r="AB204" s="593" t="inlineStr">
        <is>
          <t>CASTILLA LA NUEVA</t>
        </is>
      </c>
    </row>
    <row r="205">
      <c r="Y205" s="593" t="inlineStr">
        <is>
          <t>CAUCASIA</t>
        </is>
      </c>
      <c r="Z205" s="593" t="inlineStr">
        <is>
          <t>05154</t>
        </is>
      </c>
      <c r="AA205" s="593" t="inlineStr">
        <is>
          <t>Antioquia</t>
        </is>
      </c>
      <c r="AB205" s="593" t="inlineStr">
        <is>
          <t>CAUCASIA</t>
        </is>
      </c>
    </row>
    <row r="206">
      <c r="Y206" s="593" t="inlineStr">
        <is>
          <t>CEPITÁ</t>
        </is>
      </c>
      <c r="Z206" s="593" t="inlineStr">
        <is>
          <t>68160</t>
        </is>
      </c>
      <c r="AA206" s="593" t="inlineStr">
        <is>
          <t>Santander</t>
        </is>
      </c>
      <c r="AB206" s="593" t="inlineStr">
        <is>
          <t>CEPITÁ</t>
        </is>
      </c>
    </row>
    <row r="207">
      <c r="Y207" s="593" t="inlineStr">
        <is>
          <t>CERETÉ</t>
        </is>
      </c>
      <c r="Z207" s="593" t="inlineStr">
        <is>
          <t>23162</t>
        </is>
      </c>
      <c r="AA207" s="593" t="inlineStr">
        <is>
          <t>Córdoba</t>
        </is>
      </c>
      <c r="AB207" s="593" t="inlineStr">
        <is>
          <t>CERETÉ</t>
        </is>
      </c>
    </row>
    <row r="208">
      <c r="Y208" s="593" t="inlineStr">
        <is>
          <t>CERINZA</t>
        </is>
      </c>
      <c r="Z208" s="593" t="inlineStr">
        <is>
          <t>15162</t>
        </is>
      </c>
      <c r="AA208" s="593" t="inlineStr">
        <is>
          <t>Boyacá</t>
        </is>
      </c>
      <c r="AB208" s="593" t="inlineStr">
        <is>
          <t>CERINZA</t>
        </is>
      </c>
    </row>
    <row r="209">
      <c r="Y209" s="593" t="inlineStr">
        <is>
          <t>CERRITO</t>
        </is>
      </c>
      <c r="Z209" s="593" t="inlineStr">
        <is>
          <t>68162</t>
        </is>
      </c>
      <c r="AA209" s="593" t="inlineStr">
        <is>
          <t>Santander</t>
        </is>
      </c>
      <c r="AB209" s="593" t="inlineStr">
        <is>
          <t>CERRITO</t>
        </is>
      </c>
    </row>
    <row r="210">
      <c r="Y210" s="593" t="inlineStr">
        <is>
          <t>CERRO SAN ANTONIO</t>
        </is>
      </c>
      <c r="Z210" s="593" t="inlineStr">
        <is>
          <t>47161</t>
        </is>
      </c>
      <c r="AA210" s="593" t="inlineStr">
        <is>
          <t>Magdalena</t>
        </is>
      </c>
      <c r="AB210" s="593" t="inlineStr">
        <is>
          <t>CERRO SAN ANTONIO</t>
        </is>
      </c>
    </row>
    <row r="211">
      <c r="Y211" s="593" t="inlineStr">
        <is>
          <t>CÉRTEGUI</t>
        </is>
      </c>
      <c r="Z211" s="593" t="inlineStr">
        <is>
          <t>27160</t>
        </is>
      </c>
      <c r="AA211" s="593" t="inlineStr">
        <is>
          <t>Chocó</t>
        </is>
      </c>
      <c r="AB211" s="593" t="inlineStr">
        <is>
          <t>CÉRTEGUI</t>
        </is>
      </c>
    </row>
    <row r="212">
      <c r="Y212" s="593" t="inlineStr">
        <is>
          <t>CHACHAGÜÍ</t>
        </is>
      </c>
      <c r="Z212" s="593" t="inlineStr">
        <is>
          <t>52240</t>
        </is>
      </c>
      <c r="AA212" s="593" t="inlineStr">
        <is>
          <t>Nariño</t>
        </is>
      </c>
      <c r="AB212" s="593" t="inlineStr">
        <is>
          <t>CHACHAGÜÍ</t>
        </is>
      </c>
    </row>
    <row r="213">
      <c r="Y213" s="593" t="inlineStr">
        <is>
          <t>CHAGUANÍ</t>
        </is>
      </c>
      <c r="Z213" s="593" t="inlineStr">
        <is>
          <t>25168</t>
        </is>
      </c>
      <c r="AA213" s="593" t="inlineStr">
        <is>
          <t>Cundinamarca</t>
        </is>
      </c>
      <c r="AB213" s="593" t="inlineStr">
        <is>
          <t>CHAGUANÍ</t>
        </is>
      </c>
    </row>
    <row r="214">
      <c r="Y214" s="593" t="inlineStr">
        <is>
          <t>CHALÁN</t>
        </is>
      </c>
      <c r="Z214" s="593" t="inlineStr">
        <is>
          <t>70230</t>
        </is>
      </c>
      <c r="AA214" s="593" t="inlineStr">
        <is>
          <t>Sucre</t>
        </is>
      </c>
      <c r="AB214" s="593" t="inlineStr">
        <is>
          <t>CHALÁN</t>
        </is>
      </c>
    </row>
    <row r="215">
      <c r="Y215" s="593" t="inlineStr">
        <is>
          <t>CHAMEZA</t>
        </is>
      </c>
      <c r="Z215" s="593" t="inlineStr">
        <is>
          <t>85015</t>
        </is>
      </c>
      <c r="AA215" s="593" t="inlineStr">
        <is>
          <t>Casanare</t>
        </is>
      </c>
      <c r="AB215" s="593" t="inlineStr">
        <is>
          <t>CHAMEZA</t>
        </is>
      </c>
    </row>
    <row r="216">
      <c r="Y216" s="593" t="inlineStr">
        <is>
          <t>CHAPARRAL</t>
        </is>
      </c>
      <c r="Z216" s="593" t="inlineStr">
        <is>
          <t>73168</t>
        </is>
      </c>
      <c r="AA216" s="593" t="inlineStr">
        <is>
          <t>Tolima</t>
        </is>
      </c>
      <c r="AB216" s="593" t="inlineStr">
        <is>
          <t>CHAPARRAL</t>
        </is>
      </c>
    </row>
    <row r="217">
      <c r="Y217" s="593" t="inlineStr">
        <is>
          <t>CHARALÁ</t>
        </is>
      </c>
      <c r="Z217" s="593" t="inlineStr">
        <is>
          <t>68167</t>
        </is>
      </c>
      <c r="AA217" s="593" t="inlineStr">
        <is>
          <t>Santander</t>
        </is>
      </c>
      <c r="AB217" s="593" t="inlineStr">
        <is>
          <t>CHARALÁ</t>
        </is>
      </c>
    </row>
    <row r="218">
      <c r="Y218" s="593" t="inlineStr">
        <is>
          <t>CHARTA</t>
        </is>
      </c>
      <c r="Z218" s="593" t="inlineStr">
        <is>
          <t>68169</t>
        </is>
      </c>
      <c r="AA218" s="593" t="inlineStr">
        <is>
          <t>Santander</t>
        </is>
      </c>
      <c r="AB218" s="593" t="inlineStr">
        <is>
          <t>CHARTA</t>
        </is>
      </c>
    </row>
    <row r="219">
      <c r="Y219" s="593" t="inlineStr">
        <is>
          <t>CHÍA</t>
        </is>
      </c>
      <c r="Z219" s="593" t="inlineStr">
        <is>
          <t>25175</t>
        </is>
      </c>
      <c r="AA219" s="593" t="inlineStr">
        <is>
          <t>Cundinamarca</t>
        </is>
      </c>
      <c r="AB219" s="593" t="inlineStr">
        <is>
          <t>CHÍA</t>
        </is>
      </c>
    </row>
    <row r="220">
      <c r="Y220" s="593" t="inlineStr">
        <is>
          <t>CHIBOLO</t>
        </is>
      </c>
      <c r="Z220" s="593" t="inlineStr">
        <is>
          <t>47170</t>
        </is>
      </c>
      <c r="AA220" s="593" t="inlineStr">
        <is>
          <t>Magdalena</t>
        </is>
      </c>
      <c r="AB220" s="593" t="inlineStr">
        <is>
          <t>CHIBOLO</t>
        </is>
      </c>
    </row>
    <row r="221">
      <c r="Y221" s="593" t="inlineStr">
        <is>
          <t>CHIGORODÓ</t>
        </is>
      </c>
      <c r="Z221" s="593" t="inlineStr">
        <is>
          <t>05172</t>
        </is>
      </c>
      <c r="AA221" s="593" t="inlineStr">
        <is>
          <t>Antioquia</t>
        </is>
      </c>
      <c r="AB221" s="593" t="inlineStr">
        <is>
          <t>CHIGORODÓ</t>
        </is>
      </c>
    </row>
    <row r="222">
      <c r="Y222" s="593" t="inlineStr">
        <is>
          <t>CHIMA</t>
        </is>
      </c>
      <c r="Z222" s="593" t="inlineStr">
        <is>
          <t>68176</t>
        </is>
      </c>
      <c r="AA222" s="593" t="inlineStr">
        <is>
          <t>Santander</t>
        </is>
      </c>
      <c r="AB222" s="593" t="inlineStr">
        <is>
          <t>CHIMA</t>
        </is>
      </c>
    </row>
    <row r="223">
      <c r="Y223" s="593" t="inlineStr">
        <is>
          <t>CHIMÁ</t>
        </is>
      </c>
      <c r="Z223" s="593" t="inlineStr">
        <is>
          <t>23168</t>
        </is>
      </c>
      <c r="AA223" s="593" t="inlineStr">
        <is>
          <t>Córdoba</t>
        </is>
      </c>
      <c r="AB223" s="593" t="inlineStr">
        <is>
          <t>CHIMÁ</t>
        </is>
      </c>
    </row>
    <row r="224">
      <c r="Y224" s="593" t="inlineStr">
        <is>
          <t>CHIMICHAGUA</t>
        </is>
      </c>
      <c r="Z224" s="593" t="inlineStr">
        <is>
          <t>20175</t>
        </is>
      </c>
      <c r="AA224" s="593" t="inlineStr">
        <is>
          <t>Cesar</t>
        </is>
      </c>
      <c r="AB224" s="593" t="inlineStr">
        <is>
          <t>CHIMICHAGUA</t>
        </is>
      </c>
    </row>
    <row r="225">
      <c r="Y225" s="593" t="inlineStr">
        <is>
          <t>CHINÁCOTA</t>
        </is>
      </c>
      <c r="Z225" s="593" t="inlineStr">
        <is>
          <t>54172</t>
        </is>
      </c>
      <c r="AA225" s="593" t="inlineStr">
        <is>
          <t>Norte de Santander</t>
        </is>
      </c>
      <c r="AB225" s="593" t="inlineStr">
        <is>
          <t>CHINÁCOTA</t>
        </is>
      </c>
    </row>
    <row r="226">
      <c r="Y226" s="593" t="inlineStr">
        <is>
          <t>CHINAVITA</t>
        </is>
      </c>
      <c r="Z226" s="593" t="inlineStr">
        <is>
          <t>15172</t>
        </is>
      </c>
      <c r="AA226" s="593" t="inlineStr">
        <is>
          <t>Boyacá</t>
        </is>
      </c>
      <c r="AB226" s="593" t="inlineStr">
        <is>
          <t>CHINAVITA</t>
        </is>
      </c>
    </row>
    <row r="227">
      <c r="Y227" s="593" t="inlineStr">
        <is>
          <t>CHINCHINÁ</t>
        </is>
      </c>
      <c r="Z227" s="593" t="inlineStr">
        <is>
          <t>17174</t>
        </is>
      </c>
      <c r="AA227" s="593" t="inlineStr">
        <is>
          <t>Caldas</t>
        </is>
      </c>
      <c r="AB227" s="593" t="inlineStr">
        <is>
          <t>CHINCHINÁ</t>
        </is>
      </c>
    </row>
    <row r="228">
      <c r="Y228" s="593" t="inlineStr">
        <is>
          <t>CHINÚ</t>
        </is>
      </c>
      <c r="Z228" s="593" t="inlineStr">
        <is>
          <t>23182</t>
        </is>
      </c>
      <c r="AA228" s="593" t="inlineStr">
        <is>
          <t>Córdoba</t>
        </is>
      </c>
      <c r="AB228" s="593" t="inlineStr">
        <is>
          <t>CHINÚ</t>
        </is>
      </c>
    </row>
    <row r="229">
      <c r="Y229" s="593" t="inlineStr">
        <is>
          <t>CHIPAQUE</t>
        </is>
      </c>
      <c r="Z229" s="593" t="inlineStr">
        <is>
          <t>25178</t>
        </is>
      </c>
      <c r="AA229" s="593" t="inlineStr">
        <is>
          <t>Cundinamarca</t>
        </is>
      </c>
      <c r="AB229" s="593" t="inlineStr">
        <is>
          <t>CHIPAQUE</t>
        </is>
      </c>
    </row>
    <row r="230">
      <c r="Y230" s="593" t="inlineStr">
        <is>
          <t>CHIPATÁ</t>
        </is>
      </c>
      <c r="Z230" s="593" t="inlineStr">
        <is>
          <t>68179</t>
        </is>
      </c>
      <c r="AA230" s="593" t="inlineStr">
        <is>
          <t>Santander</t>
        </is>
      </c>
      <c r="AB230" s="593" t="inlineStr">
        <is>
          <t>CHIPATÁ</t>
        </is>
      </c>
    </row>
    <row r="231">
      <c r="Y231" s="593" t="inlineStr">
        <is>
          <t>CHIQUINQUIRÁ</t>
        </is>
      </c>
      <c r="Z231" s="593" t="inlineStr">
        <is>
          <t>15176</t>
        </is>
      </c>
      <c r="AA231" s="593" t="inlineStr">
        <is>
          <t>Boyacá</t>
        </is>
      </c>
      <c r="AB231" s="593" t="inlineStr">
        <is>
          <t>CHIQUINQUIRÁ</t>
        </is>
      </c>
    </row>
    <row r="232">
      <c r="Y232" s="593" t="inlineStr">
        <is>
          <t>CHÍQUIZA</t>
        </is>
      </c>
      <c r="Z232" s="593" t="inlineStr">
        <is>
          <t>15232</t>
        </is>
      </c>
      <c r="AA232" s="593" t="inlineStr">
        <is>
          <t>Boyacá</t>
        </is>
      </c>
      <c r="AB232" s="593" t="inlineStr">
        <is>
          <t>CHÍQUIZA</t>
        </is>
      </c>
    </row>
    <row r="233">
      <c r="Y233" s="593" t="inlineStr">
        <is>
          <t>CHIRIGUANÁ</t>
        </is>
      </c>
      <c r="Z233" s="593" t="inlineStr">
        <is>
          <t>20178</t>
        </is>
      </c>
      <c r="AA233" s="593" t="inlineStr">
        <is>
          <t>Cesar</t>
        </is>
      </c>
      <c r="AB233" s="593" t="inlineStr">
        <is>
          <t>CHIRIGUANÁ</t>
        </is>
      </c>
    </row>
    <row r="234">
      <c r="Y234" s="593" t="inlineStr">
        <is>
          <t>CHISCAS</t>
        </is>
      </c>
      <c r="Z234" s="593" t="inlineStr">
        <is>
          <t>15180</t>
        </is>
      </c>
      <c r="AA234" s="593" t="inlineStr">
        <is>
          <t>Boyacá</t>
        </is>
      </c>
      <c r="AB234" s="593" t="inlineStr">
        <is>
          <t>CHISCAS</t>
        </is>
      </c>
    </row>
    <row r="235">
      <c r="Y235" s="593" t="inlineStr">
        <is>
          <t>CHITA</t>
        </is>
      </c>
      <c r="Z235" s="593" t="inlineStr">
        <is>
          <t>15183</t>
        </is>
      </c>
      <c r="AA235" s="593" t="inlineStr">
        <is>
          <t>Boyacá</t>
        </is>
      </c>
      <c r="AB235" s="593" t="inlineStr">
        <is>
          <t>CHITA</t>
        </is>
      </c>
    </row>
    <row r="236">
      <c r="Y236" s="593" t="inlineStr">
        <is>
          <t>CHITAGÁ</t>
        </is>
      </c>
      <c r="Z236" s="593" t="inlineStr">
        <is>
          <t>54174</t>
        </is>
      </c>
      <c r="AA236" s="593" t="inlineStr">
        <is>
          <t>Norte de Santander</t>
        </is>
      </c>
      <c r="AB236" s="593" t="inlineStr">
        <is>
          <t>CHITAGÁ</t>
        </is>
      </c>
    </row>
    <row r="237">
      <c r="Y237" s="593" t="inlineStr">
        <is>
          <t>CHITARAQUE</t>
        </is>
      </c>
      <c r="Z237" s="593" t="inlineStr">
        <is>
          <t>15185</t>
        </is>
      </c>
      <c r="AA237" s="593" t="inlineStr">
        <is>
          <t>Boyacá</t>
        </is>
      </c>
      <c r="AB237" s="593" t="inlineStr">
        <is>
          <t>CHITARAQUE</t>
        </is>
      </c>
    </row>
    <row r="238">
      <c r="Y238" s="593" t="inlineStr">
        <is>
          <t>CHIVATÁ</t>
        </is>
      </c>
      <c r="Z238" s="593" t="inlineStr">
        <is>
          <t>15187</t>
        </is>
      </c>
      <c r="AA238" s="593" t="inlineStr">
        <is>
          <t>Boyacá</t>
        </is>
      </c>
      <c r="AB238" s="593" t="inlineStr">
        <is>
          <t>CHIVATÁ</t>
        </is>
      </c>
    </row>
    <row r="239">
      <c r="Y239" s="593" t="inlineStr">
        <is>
          <t>CHIVOR</t>
        </is>
      </c>
      <c r="Z239" s="593" t="inlineStr">
        <is>
          <t>15236</t>
        </is>
      </c>
      <c r="AA239" s="593" t="inlineStr">
        <is>
          <t>Boyacá</t>
        </is>
      </c>
      <c r="AB239" s="593" t="inlineStr">
        <is>
          <t>CHIVOR</t>
        </is>
      </c>
    </row>
    <row r="240">
      <c r="Y240" s="593" t="inlineStr">
        <is>
          <t>CHOACHÍ</t>
        </is>
      </c>
      <c r="Z240" s="593" t="inlineStr">
        <is>
          <t>25181</t>
        </is>
      </c>
      <c r="AA240" s="593" t="inlineStr">
        <is>
          <t>Cundinamarca</t>
        </is>
      </c>
      <c r="AB240" s="593" t="inlineStr">
        <is>
          <t>CHOACHÍ</t>
        </is>
      </c>
    </row>
    <row r="241">
      <c r="Y241" s="593" t="inlineStr">
        <is>
          <t>CHOCONTÁ</t>
        </is>
      </c>
      <c r="Z241" s="593" t="inlineStr">
        <is>
          <t>25183</t>
        </is>
      </c>
      <c r="AA241" s="593" t="inlineStr">
        <is>
          <t>Cundinamarca</t>
        </is>
      </c>
      <c r="AB241" s="593" t="inlineStr">
        <is>
          <t>CHOCONTÁ</t>
        </is>
      </c>
    </row>
    <row r="242">
      <c r="Y242" s="593" t="inlineStr">
        <is>
          <t>CICUCO</t>
        </is>
      </c>
      <c r="Z242" s="593" t="inlineStr">
        <is>
          <t>13188</t>
        </is>
      </c>
      <c r="AA242" s="593" t="inlineStr">
        <is>
          <t>Bolívar</t>
        </is>
      </c>
      <c r="AB242" s="593" t="inlineStr">
        <is>
          <t>CICUCO</t>
        </is>
      </c>
    </row>
    <row r="243">
      <c r="Y243" s="593" t="inlineStr">
        <is>
          <t>CIÉNAGA</t>
        </is>
      </c>
      <c r="Z243" s="593" t="inlineStr">
        <is>
          <t>47189</t>
        </is>
      </c>
      <c r="AA243" s="593" t="inlineStr">
        <is>
          <t>Magdalena</t>
        </is>
      </c>
      <c r="AB243" s="593" t="inlineStr">
        <is>
          <t>CIÉNAGA</t>
        </is>
      </c>
    </row>
    <row r="244">
      <c r="Y244" s="593" t="inlineStr">
        <is>
          <t>CIÉNAGA DE ORO</t>
        </is>
      </c>
      <c r="Z244" s="593" t="inlineStr">
        <is>
          <t>23189</t>
        </is>
      </c>
      <c r="AA244" s="593" t="inlineStr">
        <is>
          <t>Córdoba</t>
        </is>
      </c>
      <c r="AB244" s="593" t="inlineStr">
        <is>
          <t>CIÉNAGA DE ORO</t>
        </is>
      </c>
    </row>
    <row r="245">
      <c r="Y245" s="593" t="inlineStr">
        <is>
          <t>CIÉNEGA</t>
        </is>
      </c>
      <c r="Z245" s="593" t="inlineStr">
        <is>
          <t>15189</t>
        </is>
      </c>
      <c r="AA245" s="593" t="inlineStr">
        <is>
          <t>Boyacá</t>
        </is>
      </c>
      <c r="AB245" s="593" t="inlineStr">
        <is>
          <t>CIÉNEGA</t>
        </is>
      </c>
    </row>
    <row r="246">
      <c r="Y246" s="593" t="inlineStr">
        <is>
          <t>CIMITARRA</t>
        </is>
      </c>
      <c r="Z246" s="593" t="inlineStr">
        <is>
          <t>68190</t>
        </is>
      </c>
      <c r="AA246" s="593" t="inlineStr">
        <is>
          <t>Santander</t>
        </is>
      </c>
      <c r="AB246" s="593" t="inlineStr">
        <is>
          <t>CIMITARRA</t>
        </is>
      </c>
    </row>
    <row r="247">
      <c r="Y247" s="593" t="inlineStr">
        <is>
          <t>CIRCASIA</t>
        </is>
      </c>
      <c r="Z247" s="593" t="inlineStr">
        <is>
          <t>63190</t>
        </is>
      </c>
      <c r="AA247" s="593" t="inlineStr">
        <is>
          <t>Quindio</t>
        </is>
      </c>
      <c r="AB247" s="593" t="inlineStr">
        <is>
          <t>CIRCASIA</t>
        </is>
      </c>
    </row>
    <row r="248">
      <c r="Y248" s="593" t="inlineStr">
        <is>
          <t>CISNEROS</t>
        </is>
      </c>
      <c r="Z248" s="593" t="inlineStr">
        <is>
          <t>05190</t>
        </is>
      </c>
      <c r="AA248" s="593" t="inlineStr">
        <is>
          <t>Antioquia</t>
        </is>
      </c>
      <c r="AB248" s="593" t="inlineStr">
        <is>
          <t>CISNEROS</t>
        </is>
      </c>
    </row>
    <row r="249">
      <c r="Y249" s="593" t="inlineStr">
        <is>
          <t>CIUDAD BOLÍVAR</t>
        </is>
      </c>
      <c r="Z249" s="593" t="inlineStr">
        <is>
          <t>05101</t>
        </is>
      </c>
      <c r="AA249" s="593" t="inlineStr">
        <is>
          <t>Antioquia</t>
        </is>
      </c>
      <c r="AB249" s="593" t="inlineStr">
        <is>
          <t>CIUDAD BOLÍVAR</t>
        </is>
      </c>
    </row>
    <row r="250">
      <c r="Y250" s="593" t="inlineStr">
        <is>
          <t>CLEMENCIA</t>
        </is>
      </c>
      <c r="Z250" s="593" t="inlineStr">
        <is>
          <t>13222</t>
        </is>
      </c>
      <c r="AA250" s="593" t="inlineStr">
        <is>
          <t>Bolívar</t>
        </is>
      </c>
      <c r="AB250" s="593" t="inlineStr">
        <is>
          <t>CLEMENCIA</t>
        </is>
      </c>
    </row>
    <row r="251">
      <c r="Y251" s="593" t="inlineStr">
        <is>
          <t>COCONUCO</t>
        </is>
      </c>
      <c r="Z251" s="593" t="inlineStr">
        <is>
          <t>19585</t>
        </is>
      </c>
      <c r="AA251" s="593" t="inlineStr">
        <is>
          <t>Cauca</t>
        </is>
      </c>
      <c r="AB251" s="593" t="inlineStr">
        <is>
          <t>COCONUCO</t>
        </is>
      </c>
    </row>
    <row r="252">
      <c r="Y252" s="593" t="inlineStr">
        <is>
          <t>COCORNÁ</t>
        </is>
      </c>
      <c r="Z252" s="593" t="inlineStr">
        <is>
          <t>05197</t>
        </is>
      </c>
      <c r="AA252" s="593" t="inlineStr">
        <is>
          <t>Antioquia</t>
        </is>
      </c>
      <c r="AB252" s="593" t="inlineStr">
        <is>
          <t>COCORNÁ</t>
        </is>
      </c>
    </row>
    <row r="253">
      <c r="Y253" s="593" t="inlineStr">
        <is>
          <t>COELLO</t>
        </is>
      </c>
      <c r="Z253" s="593" t="inlineStr">
        <is>
          <t>73200</t>
        </is>
      </c>
      <c r="AA253" s="593" t="inlineStr">
        <is>
          <t>Tolima</t>
        </is>
      </c>
      <c r="AB253" s="593" t="inlineStr">
        <is>
          <t>COELLO</t>
        </is>
      </c>
    </row>
    <row r="254">
      <c r="Y254" s="593" t="inlineStr">
        <is>
          <t>COGUA</t>
        </is>
      </c>
      <c r="Z254" s="593" t="inlineStr">
        <is>
          <t>25200</t>
        </is>
      </c>
      <c r="AA254" s="593" t="inlineStr">
        <is>
          <t>Cundinamarca</t>
        </is>
      </c>
      <c r="AB254" s="593" t="inlineStr">
        <is>
          <t>COGUA</t>
        </is>
      </c>
    </row>
    <row r="255">
      <c r="Y255" s="593" t="inlineStr">
        <is>
          <t>COLOMBIA</t>
        </is>
      </c>
      <c r="Z255" s="593" t="inlineStr">
        <is>
          <t>41206</t>
        </is>
      </c>
      <c r="AA255" s="593" t="inlineStr">
        <is>
          <t>Huila</t>
        </is>
      </c>
      <c r="AB255" s="593" t="inlineStr">
        <is>
          <t>COLOMBIA</t>
        </is>
      </c>
    </row>
    <row r="256">
      <c r="Y256" s="593" t="inlineStr">
        <is>
          <t>COLÓN</t>
        </is>
      </c>
      <c r="Z256" s="593" t="inlineStr">
        <is>
          <t>86219</t>
        </is>
      </c>
      <c r="AA256" s="593" t="inlineStr">
        <is>
          <t>Putumayo</t>
        </is>
      </c>
      <c r="AB256" s="593" t="inlineStr">
        <is>
          <t>COLÓN</t>
        </is>
      </c>
    </row>
    <row r="257">
      <c r="Y257" s="593" t="inlineStr">
        <is>
          <t>CÓMBITA</t>
        </is>
      </c>
      <c r="Z257" s="593" t="inlineStr">
        <is>
          <t>15204</t>
        </is>
      </c>
      <c r="AA257" s="593" t="inlineStr">
        <is>
          <t>Boyacá</t>
        </is>
      </c>
      <c r="AB257" s="593" t="inlineStr">
        <is>
          <t>CÓMBITA</t>
        </is>
      </c>
    </row>
    <row r="258">
      <c r="Y258" s="601" t="inlineStr">
        <is>
          <t>CONCEPCIÓN (AN)</t>
        </is>
      </c>
      <c r="Z258" s="593" t="inlineStr">
        <is>
          <t>05206</t>
        </is>
      </c>
      <c r="AA258" s="593" t="inlineStr">
        <is>
          <t>Antioquia</t>
        </is>
      </c>
      <c r="AB258" s="593" t="inlineStr">
        <is>
          <t>CONCEPCIÓN</t>
        </is>
      </c>
    </row>
    <row r="259">
      <c r="Y259" s="601" t="inlineStr">
        <is>
          <t>CONCEPCIÓN (SA)</t>
        </is>
      </c>
      <c r="Z259" s="593" t="inlineStr">
        <is>
          <t>68207</t>
        </is>
      </c>
      <c r="AA259" s="593" t="inlineStr">
        <is>
          <t>Santander</t>
        </is>
      </c>
      <c r="AB259" s="593" t="inlineStr">
        <is>
          <t>CONCEPCIÓN</t>
        </is>
      </c>
    </row>
    <row r="260">
      <c r="Y260" s="601" t="inlineStr">
        <is>
          <t>CONCORDIA (AN)</t>
        </is>
      </c>
      <c r="Z260" s="593" t="inlineStr">
        <is>
          <t>05209</t>
        </is>
      </c>
      <c r="AA260" s="593" t="inlineStr">
        <is>
          <t>Antioquia</t>
        </is>
      </c>
      <c r="AB260" s="593" t="inlineStr">
        <is>
          <t>CONCORDIA</t>
        </is>
      </c>
    </row>
    <row r="261">
      <c r="Y261" s="601" t="inlineStr">
        <is>
          <t>CONCORDIA (MA)</t>
        </is>
      </c>
      <c r="Z261" s="593" t="inlineStr">
        <is>
          <t>47205</t>
        </is>
      </c>
      <c r="AA261" s="593" t="inlineStr">
        <is>
          <t>Magdalena</t>
        </is>
      </c>
      <c r="AB261" s="593" t="inlineStr">
        <is>
          <t>CONCORDIA</t>
        </is>
      </c>
    </row>
    <row r="262">
      <c r="Y262" s="593" t="inlineStr">
        <is>
          <t>CONDOTO</t>
        </is>
      </c>
      <c r="Z262" s="593" t="inlineStr">
        <is>
          <t>27205</t>
        </is>
      </c>
      <c r="AA262" s="593" t="inlineStr">
        <is>
          <t>Chocó</t>
        </is>
      </c>
      <c r="AB262" s="593" t="inlineStr">
        <is>
          <t>CONDOTO</t>
        </is>
      </c>
    </row>
    <row r="263">
      <c r="Y263" s="593" t="inlineStr">
        <is>
          <t>CONFINES</t>
        </is>
      </c>
      <c r="Z263" s="593" t="inlineStr">
        <is>
          <t>68209</t>
        </is>
      </c>
      <c r="AA263" s="593" t="inlineStr">
        <is>
          <t>Santander</t>
        </is>
      </c>
      <c r="AB263" s="593" t="inlineStr">
        <is>
          <t>CONFINES</t>
        </is>
      </c>
    </row>
    <row r="264">
      <c r="Y264" s="593" t="inlineStr">
        <is>
          <t>CONSACA</t>
        </is>
      </c>
      <c r="Z264" s="593" t="inlineStr">
        <is>
          <t>52207</t>
        </is>
      </c>
      <c r="AA264" s="593" t="inlineStr">
        <is>
          <t>Nariño</t>
        </is>
      </c>
      <c r="AB264" s="593" t="inlineStr">
        <is>
          <t>CONSACA</t>
        </is>
      </c>
    </row>
    <row r="265">
      <c r="Y265" s="593" t="inlineStr">
        <is>
          <t>CONTADERO</t>
        </is>
      </c>
      <c r="Z265" s="593" t="inlineStr">
        <is>
          <t>52210</t>
        </is>
      </c>
      <c r="AA265" s="593" t="inlineStr">
        <is>
          <t>Nariño</t>
        </is>
      </c>
      <c r="AB265" s="593" t="inlineStr">
        <is>
          <t>CONTADERO</t>
        </is>
      </c>
    </row>
    <row r="266">
      <c r="Y266" s="593" t="inlineStr">
        <is>
          <t>CONTRATACIÓN</t>
        </is>
      </c>
      <c r="Z266" s="593" t="inlineStr">
        <is>
          <t>68211</t>
        </is>
      </c>
      <c r="AA266" s="593" t="inlineStr">
        <is>
          <t>Santander</t>
        </is>
      </c>
      <c r="AB266" s="593" t="inlineStr">
        <is>
          <t>CONTRATACIÓN</t>
        </is>
      </c>
    </row>
    <row r="267">
      <c r="Y267" s="593" t="inlineStr">
        <is>
          <t>CONVENCIÓN</t>
        </is>
      </c>
      <c r="Z267" s="593" t="inlineStr">
        <is>
          <t>54206</t>
        </is>
      </c>
      <c r="AA267" s="593" t="inlineStr">
        <is>
          <t>Norte de Santander</t>
        </is>
      </c>
      <c r="AB267" s="593" t="inlineStr">
        <is>
          <t>CONVENCIÓN</t>
        </is>
      </c>
    </row>
    <row r="268">
      <c r="Y268" s="593" t="inlineStr">
        <is>
          <t>COPACABANA</t>
        </is>
      </c>
      <c r="Z268" s="593" t="inlineStr">
        <is>
          <t>05212</t>
        </is>
      </c>
      <c r="AA268" s="593" t="inlineStr">
        <is>
          <t>Antioquia</t>
        </is>
      </c>
      <c r="AB268" s="593" t="inlineStr">
        <is>
          <t>COPACABANA</t>
        </is>
      </c>
    </row>
    <row r="269">
      <c r="Y269" s="593" t="inlineStr">
        <is>
          <t>COPER</t>
        </is>
      </c>
      <c r="Z269" s="593" t="inlineStr">
        <is>
          <t>15212</t>
        </is>
      </c>
      <c r="AA269" s="593" t="inlineStr">
        <is>
          <t>Boyacá</t>
        </is>
      </c>
      <c r="AB269" s="593" t="inlineStr">
        <is>
          <t>COPER</t>
        </is>
      </c>
    </row>
    <row r="270">
      <c r="Y270" s="601" t="inlineStr">
        <is>
          <t>CÓRDOBA (BO)</t>
        </is>
      </c>
      <c r="Z270" s="593" t="inlineStr">
        <is>
          <t>13212</t>
        </is>
      </c>
      <c r="AA270" s="593" t="inlineStr">
        <is>
          <t>Bolívar</t>
        </is>
      </c>
      <c r="AB270" s="593" t="inlineStr">
        <is>
          <t>CÓRDOBA</t>
        </is>
      </c>
    </row>
    <row r="271">
      <c r="Y271" s="601" t="inlineStr">
        <is>
          <t>CÓRDOBA (NA)</t>
        </is>
      </c>
      <c r="Z271" s="593" t="inlineStr">
        <is>
          <t>52215</t>
        </is>
      </c>
      <c r="AA271" s="593" t="inlineStr">
        <is>
          <t>Nariño</t>
        </is>
      </c>
      <c r="AB271" s="593" t="inlineStr">
        <is>
          <t>CÓRDOBA</t>
        </is>
      </c>
    </row>
    <row r="272">
      <c r="Y272" s="601" t="inlineStr">
        <is>
          <t>CÓRDOBA (QU)</t>
        </is>
      </c>
      <c r="Z272" s="593" t="inlineStr">
        <is>
          <t>63212</t>
        </is>
      </c>
      <c r="AA272" s="593" t="inlineStr">
        <is>
          <t>Quindio</t>
        </is>
      </c>
      <c r="AB272" s="593" t="inlineStr">
        <is>
          <t>CÓRDOBA</t>
        </is>
      </c>
    </row>
    <row r="273">
      <c r="Y273" s="593" t="inlineStr">
        <is>
          <t>CORINTO</t>
        </is>
      </c>
      <c r="Z273" s="593" t="inlineStr">
        <is>
          <t>19212</t>
        </is>
      </c>
      <c r="AA273" s="593" t="inlineStr">
        <is>
          <t>Cauca</t>
        </is>
      </c>
      <c r="AB273" s="593" t="inlineStr">
        <is>
          <t>CORINTO</t>
        </is>
      </c>
    </row>
    <row r="274">
      <c r="Y274" s="593" t="inlineStr">
        <is>
          <t>COROMORO</t>
        </is>
      </c>
      <c r="Z274" s="593" t="inlineStr">
        <is>
          <t>68217</t>
        </is>
      </c>
      <c r="AA274" s="593" t="inlineStr">
        <is>
          <t>Santander</t>
        </is>
      </c>
      <c r="AB274" s="593" t="inlineStr">
        <is>
          <t>COROMORO</t>
        </is>
      </c>
    </row>
    <row r="275">
      <c r="Y275" s="593" t="inlineStr">
        <is>
          <t>COROZAL</t>
        </is>
      </c>
      <c r="Z275" s="593" t="inlineStr">
        <is>
          <t>70215</t>
        </is>
      </c>
      <c r="AA275" s="593" t="inlineStr">
        <is>
          <t>Sucre</t>
        </is>
      </c>
      <c r="AB275" s="593" t="inlineStr">
        <is>
          <t>COROZAL</t>
        </is>
      </c>
    </row>
    <row r="276">
      <c r="Y276" s="593" t="inlineStr">
        <is>
          <t>CORRALES</t>
        </is>
      </c>
      <c r="Z276" s="593" t="inlineStr">
        <is>
          <t>15215</t>
        </is>
      </c>
      <c r="AA276" s="593" t="inlineStr">
        <is>
          <t>Boyacá</t>
        </is>
      </c>
      <c r="AB276" s="593" t="inlineStr">
        <is>
          <t>CORRALES</t>
        </is>
      </c>
    </row>
    <row r="277">
      <c r="Y277" s="593" t="inlineStr">
        <is>
          <t>COTA</t>
        </is>
      </c>
      <c r="Z277" s="593" t="inlineStr">
        <is>
          <t>25214</t>
        </is>
      </c>
      <c r="AA277" s="593" t="inlineStr">
        <is>
          <t>Cundinamarca</t>
        </is>
      </c>
      <c r="AB277" s="593" t="inlineStr">
        <is>
          <t>COTA</t>
        </is>
      </c>
    </row>
    <row r="278">
      <c r="Y278" s="593" t="inlineStr">
        <is>
          <t>COTORRA</t>
        </is>
      </c>
      <c r="Z278" s="593" t="inlineStr">
        <is>
          <t>23300</t>
        </is>
      </c>
      <c r="AA278" s="593" t="inlineStr">
        <is>
          <t>Córdoba</t>
        </is>
      </c>
      <c r="AB278" s="593" t="inlineStr">
        <is>
          <t>COTORRA</t>
        </is>
      </c>
    </row>
    <row r="279">
      <c r="Y279" s="593" t="inlineStr">
        <is>
          <t>COVARACHÍA</t>
        </is>
      </c>
      <c r="Z279" s="593" t="inlineStr">
        <is>
          <t>15218</t>
        </is>
      </c>
      <c r="AA279" s="593" t="inlineStr">
        <is>
          <t>Boyacá</t>
        </is>
      </c>
      <c r="AB279" s="593" t="inlineStr">
        <is>
          <t>COVARACHÍA</t>
        </is>
      </c>
    </row>
    <row r="280">
      <c r="Y280" s="593" t="inlineStr">
        <is>
          <t>COVEÑAS</t>
        </is>
      </c>
      <c r="Z280" s="593" t="inlineStr">
        <is>
          <t>70221</t>
        </is>
      </c>
      <c r="AA280" s="593" t="inlineStr">
        <is>
          <t>Sucre</t>
        </is>
      </c>
      <c r="AB280" s="593" t="inlineStr">
        <is>
          <t>COVEÑAS</t>
        </is>
      </c>
    </row>
    <row r="281">
      <c r="Y281" s="593" t="inlineStr">
        <is>
          <t>COYAIMA</t>
        </is>
      </c>
      <c r="Z281" s="593" t="inlineStr">
        <is>
          <t>73217</t>
        </is>
      </c>
      <c r="AA281" s="593" t="inlineStr">
        <is>
          <t>Tolima</t>
        </is>
      </c>
      <c r="AB281" s="593" t="inlineStr">
        <is>
          <t>COYAIMA</t>
        </is>
      </c>
    </row>
    <row r="282">
      <c r="Y282" s="593" t="inlineStr">
        <is>
          <t>CRAVO NORTE</t>
        </is>
      </c>
      <c r="Z282" s="593" t="inlineStr">
        <is>
          <t>81220</t>
        </is>
      </c>
      <c r="AA282" s="593" t="inlineStr">
        <is>
          <t>Arauca</t>
        </is>
      </c>
      <c r="AB282" s="593" t="inlineStr">
        <is>
          <t>CRAVO NORTE</t>
        </is>
      </c>
    </row>
    <row r="283">
      <c r="Y283" s="593" t="inlineStr">
        <is>
          <t>CUBARÁ</t>
        </is>
      </c>
      <c r="Z283" s="593" t="inlineStr">
        <is>
          <t>15223</t>
        </is>
      </c>
      <c r="AA283" s="593" t="inlineStr">
        <is>
          <t>Boyacá</t>
        </is>
      </c>
      <c r="AB283" s="593" t="inlineStr">
        <is>
          <t>CUBARÁ</t>
        </is>
      </c>
    </row>
    <row r="284">
      <c r="Y284" s="593" t="inlineStr">
        <is>
          <t>CUBARRAL</t>
        </is>
      </c>
      <c r="Z284" s="593" t="inlineStr">
        <is>
          <t>50223</t>
        </is>
      </c>
      <c r="AA284" s="593" t="inlineStr">
        <is>
          <t>Meta</t>
        </is>
      </c>
      <c r="AB284" s="593" t="inlineStr">
        <is>
          <t>CUBARRAL</t>
        </is>
      </c>
    </row>
    <row r="285">
      <c r="Y285" s="593" t="inlineStr">
        <is>
          <t>CUCAITA</t>
        </is>
      </c>
      <c r="Z285" s="593" t="inlineStr">
        <is>
          <t>15224</t>
        </is>
      </c>
      <c r="AA285" s="593" t="inlineStr">
        <is>
          <t>Boyacá</t>
        </is>
      </c>
      <c r="AB285" s="593" t="inlineStr">
        <is>
          <t>CUCAITA</t>
        </is>
      </c>
    </row>
    <row r="286">
      <c r="Y286" s="593" t="inlineStr">
        <is>
          <t>CUCUNUBÁ</t>
        </is>
      </c>
      <c r="Z286" s="593" t="inlineStr">
        <is>
          <t>25224</t>
        </is>
      </c>
      <c r="AA286" s="593" t="inlineStr">
        <is>
          <t>Cundinamarca</t>
        </is>
      </c>
      <c r="AB286" s="593" t="inlineStr">
        <is>
          <t>CUCUNUBÁ</t>
        </is>
      </c>
    </row>
    <row r="287">
      <c r="Y287" s="593" t="inlineStr">
        <is>
          <t>CUCUTILLA</t>
        </is>
      </c>
      <c r="Z287" s="593" t="inlineStr">
        <is>
          <t>54223</t>
        </is>
      </c>
      <c r="AA287" s="593" t="inlineStr">
        <is>
          <t>Norte de Santander</t>
        </is>
      </c>
      <c r="AB287" s="593" t="inlineStr">
        <is>
          <t>CUCUTILLA</t>
        </is>
      </c>
    </row>
    <row r="288">
      <c r="Y288" s="593" t="inlineStr">
        <is>
          <t>CUÍTIVA</t>
        </is>
      </c>
      <c r="Z288" s="593" t="inlineStr">
        <is>
          <t>15226</t>
        </is>
      </c>
      <c r="AA288" s="593" t="inlineStr">
        <is>
          <t>Boyacá</t>
        </is>
      </c>
      <c r="AB288" s="593" t="inlineStr">
        <is>
          <t>CUÍTIVA</t>
        </is>
      </c>
    </row>
    <row r="289">
      <c r="Y289" s="593" t="inlineStr">
        <is>
          <t>CUMARAL</t>
        </is>
      </c>
      <c r="Z289" s="593" t="inlineStr">
        <is>
          <t>50226</t>
        </is>
      </c>
      <c r="AA289" s="593" t="inlineStr">
        <is>
          <t>Meta</t>
        </is>
      </c>
      <c r="AB289" s="593" t="inlineStr">
        <is>
          <t>CUMARAL</t>
        </is>
      </c>
    </row>
    <row r="290">
      <c r="Y290" s="593" t="inlineStr">
        <is>
          <t>CUMARIBO</t>
        </is>
      </c>
      <c r="Z290" s="593" t="inlineStr">
        <is>
          <t>99773</t>
        </is>
      </c>
      <c r="AA290" s="593" t="inlineStr">
        <is>
          <t>Vichada</t>
        </is>
      </c>
      <c r="AB290" s="593" t="inlineStr">
        <is>
          <t>CUMARIBO</t>
        </is>
      </c>
    </row>
    <row r="291">
      <c r="Y291" s="593" t="inlineStr">
        <is>
          <t>CUMBAL</t>
        </is>
      </c>
      <c r="Z291" s="593" t="inlineStr">
        <is>
          <t>52227</t>
        </is>
      </c>
      <c r="AA291" s="593" t="inlineStr">
        <is>
          <t>Nariño</t>
        </is>
      </c>
      <c r="AB291" s="593" t="inlineStr">
        <is>
          <t>CUMBAL</t>
        </is>
      </c>
    </row>
    <row r="292">
      <c r="Y292" s="593" t="inlineStr">
        <is>
          <t>CUMBITARA</t>
        </is>
      </c>
      <c r="Z292" s="593" t="inlineStr">
        <is>
          <t>52233</t>
        </is>
      </c>
      <c r="AA292" s="593" t="inlineStr">
        <is>
          <t>Nariño</t>
        </is>
      </c>
      <c r="AB292" s="593" t="inlineStr">
        <is>
          <t>CUMBITARA</t>
        </is>
      </c>
    </row>
    <row r="293">
      <c r="Y293" s="593" t="inlineStr">
        <is>
          <t>CUNDAY</t>
        </is>
      </c>
      <c r="Z293" s="593" t="inlineStr">
        <is>
          <t>73226</t>
        </is>
      </c>
      <c r="AA293" s="593" t="inlineStr">
        <is>
          <t>Tolima</t>
        </is>
      </c>
      <c r="AB293" s="593" t="inlineStr">
        <is>
          <t>CUNDAY</t>
        </is>
      </c>
    </row>
    <row r="294">
      <c r="Y294" s="593" t="inlineStr">
        <is>
          <t>CURBARADÓ</t>
        </is>
      </c>
      <c r="Z294" s="593" t="inlineStr">
        <is>
          <t>27150</t>
        </is>
      </c>
      <c r="AA294" s="593" t="inlineStr">
        <is>
          <t>Chocó</t>
        </is>
      </c>
      <c r="AB294" s="593" t="inlineStr">
        <is>
          <t>CURBARADÓ</t>
        </is>
      </c>
    </row>
    <row r="295">
      <c r="Y295" s="593" t="inlineStr">
        <is>
          <t>CURILLO</t>
        </is>
      </c>
      <c r="Z295" s="593" t="inlineStr">
        <is>
          <t>18205</t>
        </is>
      </c>
      <c r="AA295" s="593" t="inlineStr">
        <is>
          <t>Caquetá</t>
        </is>
      </c>
      <c r="AB295" s="593" t="inlineStr">
        <is>
          <t>CURILLO</t>
        </is>
      </c>
    </row>
    <row r="296">
      <c r="Y296" s="593" t="inlineStr">
        <is>
          <t>CURITÍ</t>
        </is>
      </c>
      <c r="Z296" s="593" t="inlineStr">
        <is>
          <t>68229</t>
        </is>
      </c>
      <c r="AA296" s="593" t="inlineStr">
        <is>
          <t>Santander</t>
        </is>
      </c>
      <c r="AB296" s="593" t="inlineStr">
        <is>
          <t>CURITÍ</t>
        </is>
      </c>
    </row>
    <row r="297">
      <c r="Y297" s="593" t="inlineStr">
        <is>
          <t>CURUMANÍ</t>
        </is>
      </c>
      <c r="Z297" s="593" t="inlineStr">
        <is>
          <t>20228</t>
        </is>
      </c>
      <c r="AA297" s="593" t="inlineStr">
        <is>
          <t>Cesar</t>
        </is>
      </c>
      <c r="AB297" s="593" t="inlineStr">
        <is>
          <t>CURUMANÍ</t>
        </is>
      </c>
    </row>
    <row r="298">
      <c r="Y298" s="593" t="inlineStr">
        <is>
          <t>DABEIBA</t>
        </is>
      </c>
      <c r="Z298" s="593" t="inlineStr">
        <is>
          <t>05234</t>
        </is>
      </c>
      <c r="AA298" s="593" t="inlineStr">
        <is>
          <t>Antioquia</t>
        </is>
      </c>
      <c r="AB298" s="593" t="inlineStr">
        <is>
          <t>DABEIBA</t>
        </is>
      </c>
    </row>
    <row r="299">
      <c r="Y299" s="593" t="inlineStr">
        <is>
          <t>DAGUA</t>
        </is>
      </c>
      <c r="Z299" s="593" t="inlineStr">
        <is>
          <t>76233</t>
        </is>
      </c>
      <c r="AA299" s="593" t="inlineStr">
        <is>
          <t>Valle del Cauca</t>
        </is>
      </c>
      <c r="AB299" s="593" t="inlineStr">
        <is>
          <t>DAGUA</t>
        </is>
      </c>
    </row>
    <row r="300">
      <c r="Y300" s="593" t="inlineStr">
        <is>
          <t>DARIÉN</t>
        </is>
      </c>
      <c r="Z300" s="593" t="inlineStr">
        <is>
          <t>76126</t>
        </is>
      </c>
      <c r="AA300" s="593" t="inlineStr">
        <is>
          <t>Valle del Cauca</t>
        </is>
      </c>
      <c r="AB300" s="593" t="inlineStr">
        <is>
          <t>DARIÉN</t>
        </is>
      </c>
    </row>
    <row r="301">
      <c r="Y301" s="593" t="inlineStr">
        <is>
          <t>DIBULLA</t>
        </is>
      </c>
      <c r="Z301" s="593" t="inlineStr">
        <is>
          <t>44090</t>
        </is>
      </c>
      <c r="AA301" s="593" t="inlineStr">
        <is>
          <t>La Guajira</t>
        </is>
      </c>
      <c r="AB301" s="593" t="inlineStr">
        <is>
          <t>DIBULLA</t>
        </is>
      </c>
    </row>
    <row r="302">
      <c r="Y302" s="593" t="inlineStr">
        <is>
          <t>DISTRACCIÓN</t>
        </is>
      </c>
      <c r="Z302" s="593" t="inlineStr">
        <is>
          <t>44098</t>
        </is>
      </c>
      <c r="AA302" s="593" t="inlineStr">
        <is>
          <t>La Guajira</t>
        </is>
      </c>
      <c r="AB302" s="593" t="inlineStr">
        <is>
          <t>DISTRACCIÓN</t>
        </is>
      </c>
    </row>
    <row r="303">
      <c r="Y303" s="593" t="inlineStr">
        <is>
          <t>DISTRITO ESPECIAL, INDUSTRIAL Y PORTUARIO DE BARRANQUILLA</t>
        </is>
      </c>
      <c r="Z303" s="593" t="inlineStr">
        <is>
          <t>08001</t>
        </is>
      </c>
      <c r="AA303" s="593" t="inlineStr">
        <is>
          <t>Atlántico</t>
        </is>
      </c>
      <c r="AB303" s="593" t="inlineStr">
        <is>
          <t>DISTRITO ESPECIAL, INDUSTRIAL Y PORTUARIO DE BARRANQUILLA</t>
        </is>
      </c>
    </row>
    <row r="304">
      <c r="Y304" s="593" t="inlineStr">
        <is>
          <t>DISTRITO TURÍSTICO Y CULTURAL DE CARTAGENA DE INDIAS</t>
        </is>
      </c>
      <c r="Z304" s="593" t="inlineStr">
        <is>
          <t>13001</t>
        </is>
      </c>
      <c r="AA304" s="593" t="inlineStr">
        <is>
          <t>Bolívar</t>
        </is>
      </c>
      <c r="AB304" s="593" t="inlineStr">
        <is>
          <t>DISTRITO TURÍSTICO Y CULTURAL DE CARTAGENA DE INDIAS</t>
        </is>
      </c>
    </row>
    <row r="305">
      <c r="Y305" s="593" t="inlineStr">
        <is>
          <t>DISTRITO TURÍSTICO,CULTURAL E HISTÓRICO DE SANTA MARTA</t>
        </is>
      </c>
      <c r="Z305" s="593" t="inlineStr">
        <is>
          <t>47001</t>
        </is>
      </c>
      <c r="AA305" s="593" t="inlineStr">
        <is>
          <t>Magdalena</t>
        </is>
      </c>
      <c r="AB305" s="593" t="inlineStr">
        <is>
          <t>DISTRITO TURÍSTICO,CULTURAL E HISTÓRICO DE SANTA MARTA</t>
        </is>
      </c>
    </row>
    <row r="306">
      <c r="Y306" s="593" t="inlineStr">
        <is>
          <t>DOLORES</t>
        </is>
      </c>
      <c r="Z306" s="593" t="inlineStr">
        <is>
          <t>73236</t>
        </is>
      </c>
      <c r="AA306" s="593" t="inlineStr">
        <is>
          <t>Tolima</t>
        </is>
      </c>
      <c r="AB306" s="593" t="inlineStr">
        <is>
          <t>DOLORES</t>
        </is>
      </c>
    </row>
    <row r="307">
      <c r="Y307" s="593" t="inlineStr">
        <is>
          <t>DON MATÍAS</t>
        </is>
      </c>
      <c r="Z307" s="593" t="inlineStr">
        <is>
          <t>05237</t>
        </is>
      </c>
      <c r="AA307" s="593" t="inlineStr">
        <is>
          <t>Antioquia</t>
        </is>
      </c>
      <c r="AB307" s="593" t="inlineStr">
        <is>
          <t>DON MATÍAS</t>
        </is>
      </c>
    </row>
    <row r="308">
      <c r="Y308" s="593" t="inlineStr">
        <is>
          <t>DOSQUEBRADAS</t>
        </is>
      </c>
      <c r="Z308" s="593" t="inlineStr">
        <is>
          <t>66170</t>
        </is>
      </c>
      <c r="AA308" s="593" t="inlineStr">
        <is>
          <t>Risaralda</t>
        </is>
      </c>
      <c r="AB308" s="593" t="inlineStr">
        <is>
          <t>DOSQUEBRADAS</t>
        </is>
      </c>
    </row>
    <row r="309">
      <c r="Y309" s="593" t="inlineStr">
        <is>
          <t>DUITAMA</t>
        </is>
      </c>
      <c r="Z309" s="593" t="inlineStr">
        <is>
          <t>15238</t>
        </is>
      </c>
      <c r="AA309" s="593" t="inlineStr">
        <is>
          <t>Boyacá</t>
        </is>
      </c>
      <c r="AB309" s="593" t="inlineStr">
        <is>
          <t>DUITAMA</t>
        </is>
      </c>
    </row>
    <row r="310">
      <c r="Y310" s="593" t="inlineStr">
        <is>
          <t>DURANIA</t>
        </is>
      </c>
      <c r="Z310" s="593" t="inlineStr">
        <is>
          <t>54239</t>
        </is>
      </c>
      <c r="AA310" s="593" t="inlineStr">
        <is>
          <t>Norte de Santander</t>
        </is>
      </c>
      <c r="AB310" s="593" t="inlineStr">
        <is>
          <t>DURANIA</t>
        </is>
      </c>
    </row>
    <row r="311">
      <c r="Y311" s="593" t="inlineStr">
        <is>
          <t>EBÉJICO</t>
        </is>
      </c>
      <c r="Z311" s="593" t="inlineStr">
        <is>
          <t>05240</t>
        </is>
      </c>
      <c r="AA311" s="593" t="inlineStr">
        <is>
          <t>Antioquia</t>
        </is>
      </c>
      <c r="AB311" s="593" t="inlineStr">
        <is>
          <t>EBÉJICO</t>
        </is>
      </c>
    </row>
    <row r="312">
      <c r="Y312" s="593" t="inlineStr">
        <is>
          <t>EL ÁGUILA</t>
        </is>
      </c>
      <c r="Z312" s="593" t="inlineStr">
        <is>
          <t>76243</t>
        </is>
      </c>
      <c r="AA312" s="593" t="inlineStr">
        <is>
          <t>Valle del Cauca</t>
        </is>
      </c>
      <c r="AB312" s="593" t="inlineStr">
        <is>
          <t>EL ÁGUILA</t>
        </is>
      </c>
    </row>
    <row r="313">
      <c r="Y313" s="593" t="inlineStr">
        <is>
          <t>EL BAGRE</t>
        </is>
      </c>
      <c r="Z313" s="593" t="inlineStr">
        <is>
          <t>05250</t>
        </is>
      </c>
      <c r="AA313" s="593" t="inlineStr">
        <is>
          <t>Antioquia</t>
        </is>
      </c>
      <c r="AB313" s="593" t="inlineStr">
        <is>
          <t>EL BAGRE</t>
        </is>
      </c>
    </row>
    <row r="314">
      <c r="Y314" s="593" t="inlineStr">
        <is>
          <t>EL BANCO</t>
        </is>
      </c>
      <c r="Z314" s="593" t="inlineStr">
        <is>
          <t>47245</t>
        </is>
      </c>
      <c r="AA314" s="593" t="inlineStr">
        <is>
          <t>Magdalena</t>
        </is>
      </c>
      <c r="AB314" s="593" t="inlineStr">
        <is>
          <t>EL BANCO</t>
        </is>
      </c>
    </row>
    <row r="315">
      <c r="Y315" s="593" t="inlineStr">
        <is>
          <t>EL BORDO</t>
        </is>
      </c>
      <c r="Z315" s="593" t="inlineStr">
        <is>
          <t>19532</t>
        </is>
      </c>
      <c r="AA315" s="593" t="inlineStr">
        <is>
          <t>Cauca</t>
        </is>
      </c>
      <c r="AB315" s="593" t="inlineStr">
        <is>
          <t>EL BORDO</t>
        </is>
      </c>
    </row>
    <row r="316">
      <c r="Y316" s="593" t="inlineStr">
        <is>
          <t>EL CAIRO</t>
        </is>
      </c>
      <c r="Z316" s="593" t="inlineStr">
        <is>
          <t>76246</t>
        </is>
      </c>
      <c r="AA316" s="593" t="inlineStr">
        <is>
          <t>Valle del Cauca</t>
        </is>
      </c>
      <c r="AB316" s="593" t="inlineStr">
        <is>
          <t>EL CAIRO</t>
        </is>
      </c>
    </row>
    <row r="317">
      <c r="Y317" s="593" t="inlineStr">
        <is>
          <t>EL CALVARIO</t>
        </is>
      </c>
      <c r="Z317" s="593" t="inlineStr">
        <is>
          <t>50245</t>
        </is>
      </c>
      <c r="AA317" s="593" t="inlineStr">
        <is>
          <t>Meta</t>
        </is>
      </c>
      <c r="AB317" s="593" t="inlineStr">
        <is>
          <t>EL CALVARIO</t>
        </is>
      </c>
    </row>
    <row r="318">
      <c r="Y318" s="593" t="inlineStr">
        <is>
          <t>EL CARMEN</t>
        </is>
      </c>
      <c r="Z318" s="593" t="inlineStr">
        <is>
          <t>54245</t>
        </is>
      </c>
      <c r="AA318" s="593" t="inlineStr">
        <is>
          <t>Norte de Santander</t>
        </is>
      </c>
      <c r="AB318" s="593" t="inlineStr">
        <is>
          <t>EL CARMEN</t>
        </is>
      </c>
    </row>
    <row r="319">
      <c r="Y319" s="593" t="inlineStr">
        <is>
          <t>EL CARMEN DE ATRATO</t>
        </is>
      </c>
      <c r="Z319" s="593" t="inlineStr">
        <is>
          <t>27245</t>
        </is>
      </c>
      <c r="AA319" s="593" t="inlineStr">
        <is>
          <t>Chocó</t>
        </is>
      </c>
      <c r="AB319" s="593" t="inlineStr">
        <is>
          <t>EL CARMEN DE ATRATO</t>
        </is>
      </c>
    </row>
    <row r="320">
      <c r="Y320" s="593" t="inlineStr">
        <is>
          <t>EL CARMEN DE BOLÍVAR</t>
        </is>
      </c>
      <c r="Z320" s="593" t="inlineStr">
        <is>
          <t>13244</t>
        </is>
      </c>
      <c r="AA320" s="593" t="inlineStr">
        <is>
          <t>Bolívar</t>
        </is>
      </c>
      <c r="AB320" s="593" t="inlineStr">
        <is>
          <t>EL CARMEN DE BOLÍVAR</t>
        </is>
      </c>
    </row>
    <row r="321">
      <c r="Y321" s="593" t="inlineStr">
        <is>
          <t>EL CARMEN DE CHUCURÍ</t>
        </is>
      </c>
      <c r="Z321" s="593" t="inlineStr">
        <is>
          <t>68235</t>
        </is>
      </c>
      <c r="AA321" s="593" t="inlineStr">
        <is>
          <t>Santander</t>
        </is>
      </c>
      <c r="AB321" s="593" t="inlineStr">
        <is>
          <t>EL CARMEN DE CHUCURÍ</t>
        </is>
      </c>
    </row>
    <row r="322">
      <c r="Y322" s="593" t="inlineStr">
        <is>
          <t>EL CARMEN DE VIBORAL</t>
        </is>
      </c>
      <c r="Z322" s="593" t="inlineStr">
        <is>
          <t>05148</t>
        </is>
      </c>
      <c r="AA322" s="593" t="inlineStr">
        <is>
          <t>Antioquia</t>
        </is>
      </c>
      <c r="AB322" s="593" t="inlineStr">
        <is>
          <t>EL CARMEN DE VIBORAL</t>
        </is>
      </c>
    </row>
    <row r="323">
      <c r="Y323" s="593" t="inlineStr">
        <is>
          <t>EL CASTILLO</t>
        </is>
      </c>
      <c r="Z323" s="593" t="inlineStr">
        <is>
          <t>50251</t>
        </is>
      </c>
      <c r="AA323" s="593" t="inlineStr">
        <is>
          <t>Meta</t>
        </is>
      </c>
      <c r="AB323" s="593" t="inlineStr">
        <is>
          <t>EL CASTILLO</t>
        </is>
      </c>
    </row>
    <row r="324">
      <c r="Y324" s="593" t="inlineStr">
        <is>
          <t>EL CERRITO</t>
        </is>
      </c>
      <c r="Z324" s="593" t="inlineStr">
        <is>
          <t>76248</t>
        </is>
      </c>
      <c r="AA324" s="593" t="inlineStr">
        <is>
          <t>Valle del Cauca</t>
        </is>
      </c>
      <c r="AB324" s="593" t="inlineStr">
        <is>
          <t>EL CERRITO</t>
        </is>
      </c>
    </row>
    <row r="325">
      <c r="Y325" s="593" t="inlineStr">
        <is>
          <t>EL CHARCO</t>
        </is>
      </c>
      <c r="Z325" s="593" t="inlineStr">
        <is>
          <t>52250</t>
        </is>
      </c>
      <c r="AA325" s="593" t="inlineStr">
        <is>
          <t>Nariño</t>
        </is>
      </c>
      <c r="AB325" s="593" t="inlineStr">
        <is>
          <t>EL CHARCO</t>
        </is>
      </c>
    </row>
    <row r="326">
      <c r="Y326" s="593" t="inlineStr">
        <is>
          <t>EL COCUY</t>
        </is>
      </c>
      <c r="Z326" s="593" t="inlineStr">
        <is>
          <t>15244</t>
        </is>
      </c>
      <c r="AA326" s="593" t="inlineStr">
        <is>
          <t>Boyacá</t>
        </is>
      </c>
      <c r="AB326" s="593" t="inlineStr">
        <is>
          <t>EL COCUY</t>
        </is>
      </c>
    </row>
    <row r="327">
      <c r="Y327" s="593" t="inlineStr">
        <is>
          <t>EL COLEGIO</t>
        </is>
      </c>
      <c r="Z327" s="593" t="inlineStr">
        <is>
          <t>25245</t>
        </is>
      </c>
      <c r="AA327" s="593" t="inlineStr">
        <is>
          <t>Cundinamarca</t>
        </is>
      </c>
      <c r="AB327" s="593" t="inlineStr">
        <is>
          <t>EL COLEGIO</t>
        </is>
      </c>
    </row>
    <row r="328">
      <c r="Y328" s="593" t="inlineStr">
        <is>
          <t>EL COPEY</t>
        </is>
      </c>
      <c r="Z328" s="593" t="inlineStr">
        <is>
          <t>20238</t>
        </is>
      </c>
      <c r="AA328" s="593" t="inlineStr">
        <is>
          <t>Cesar</t>
        </is>
      </c>
      <c r="AB328" s="593" t="inlineStr">
        <is>
          <t>EL COPEY</t>
        </is>
      </c>
    </row>
    <row r="329">
      <c r="Y329" s="593" t="inlineStr">
        <is>
          <t>EL DIFICIL</t>
        </is>
      </c>
      <c r="Z329" s="593" t="inlineStr">
        <is>
          <t>47058</t>
        </is>
      </c>
      <c r="AA329" s="593" t="inlineStr">
        <is>
          <t>Magdalena</t>
        </is>
      </c>
      <c r="AB329" s="593" t="inlineStr">
        <is>
          <t>EL DIFICIL</t>
        </is>
      </c>
    </row>
    <row r="330">
      <c r="Y330" s="593" t="inlineStr">
        <is>
          <t>EL DONCELLO</t>
        </is>
      </c>
      <c r="Z330" s="593" t="inlineStr">
        <is>
          <t>18247</t>
        </is>
      </c>
      <c r="AA330" s="593" t="inlineStr">
        <is>
          <t>Caquetá</t>
        </is>
      </c>
      <c r="AB330" s="593" t="inlineStr">
        <is>
          <t>EL DONCELLO</t>
        </is>
      </c>
    </row>
    <row r="331">
      <c r="Y331" s="593" t="inlineStr">
        <is>
          <t>EL DORADO</t>
        </is>
      </c>
      <c r="Z331" s="593" t="inlineStr">
        <is>
          <t>50270</t>
        </is>
      </c>
      <c r="AA331" s="593" t="inlineStr">
        <is>
          <t>Meta</t>
        </is>
      </c>
      <c r="AB331" s="593" t="inlineStr">
        <is>
          <t>EL DORADO</t>
        </is>
      </c>
    </row>
    <row r="332">
      <c r="Y332" s="593" t="inlineStr">
        <is>
          <t>EL DOVIO</t>
        </is>
      </c>
      <c r="Z332" s="593" t="inlineStr">
        <is>
          <t>76250</t>
        </is>
      </c>
      <c r="AA332" s="593" t="inlineStr">
        <is>
          <t>Valle del Cauca</t>
        </is>
      </c>
      <c r="AB332" s="593" t="inlineStr">
        <is>
          <t>EL DOVIO</t>
        </is>
      </c>
    </row>
    <row r="333">
      <c r="Y333" s="593" t="inlineStr">
        <is>
          <t>EL ENCANTO</t>
        </is>
      </c>
      <c r="Z333" s="593" t="inlineStr">
        <is>
          <t>91263</t>
        </is>
      </c>
      <c r="AA333" s="593" t="inlineStr">
        <is>
          <t>Amazonas</t>
        </is>
      </c>
      <c r="AB333" s="593" t="inlineStr">
        <is>
          <t>EL ENCANTO</t>
        </is>
      </c>
    </row>
    <row r="334">
      <c r="Y334" s="593" t="inlineStr">
        <is>
          <t>EL ESPINO</t>
        </is>
      </c>
      <c r="Z334" s="593" t="inlineStr">
        <is>
          <t>15248</t>
        </is>
      </c>
      <c r="AA334" s="593" t="inlineStr">
        <is>
          <t>Boyacá</t>
        </is>
      </c>
      <c r="AB334" s="593" t="inlineStr">
        <is>
          <t>EL ESPINO</t>
        </is>
      </c>
    </row>
    <row r="335">
      <c r="Y335" s="593" t="inlineStr">
        <is>
          <t>EL GUACAMAYO</t>
        </is>
      </c>
      <c r="Z335" s="593" t="inlineStr">
        <is>
          <t>68245</t>
        </is>
      </c>
      <c r="AA335" s="593" t="inlineStr">
        <is>
          <t>Santander</t>
        </is>
      </c>
      <c r="AB335" s="593" t="inlineStr">
        <is>
          <t>EL GUACAMAYO</t>
        </is>
      </c>
    </row>
    <row r="336">
      <c r="Y336" s="593" t="inlineStr">
        <is>
          <t>EL GUAMO</t>
        </is>
      </c>
      <c r="Z336" s="593" t="inlineStr">
        <is>
          <t>13248</t>
        </is>
      </c>
      <c r="AA336" s="593" t="inlineStr">
        <is>
          <t>Bolívar</t>
        </is>
      </c>
      <c r="AB336" s="593" t="inlineStr">
        <is>
          <t>EL GUAMO</t>
        </is>
      </c>
    </row>
    <row r="337">
      <c r="Y337" s="593" t="inlineStr">
        <is>
          <t>EL MOLINO</t>
        </is>
      </c>
      <c r="Z337" s="593" t="inlineStr">
        <is>
          <t>44110</t>
        </is>
      </c>
      <c r="AA337" s="593" t="inlineStr">
        <is>
          <t>La Guajira</t>
        </is>
      </c>
      <c r="AB337" s="593" t="inlineStr">
        <is>
          <t>EL MOLINO</t>
        </is>
      </c>
    </row>
    <row r="338">
      <c r="Y338" s="593" t="inlineStr">
        <is>
          <t>EL PASO</t>
        </is>
      </c>
      <c r="Z338" s="593" t="inlineStr">
        <is>
          <t>20250</t>
        </is>
      </c>
      <c r="AA338" s="593" t="inlineStr">
        <is>
          <t>Cesar</t>
        </is>
      </c>
      <c r="AB338" s="593" t="inlineStr">
        <is>
          <t>EL PASO</t>
        </is>
      </c>
    </row>
    <row r="339">
      <c r="Y339" s="593" t="inlineStr">
        <is>
          <t>EL PAUJIL</t>
        </is>
      </c>
      <c r="Z339" s="593" t="inlineStr">
        <is>
          <t>18256</t>
        </is>
      </c>
      <c r="AA339" s="593" t="inlineStr">
        <is>
          <t>Caquetá</t>
        </is>
      </c>
      <c r="AB339" s="593" t="inlineStr">
        <is>
          <t>EL PAUJIL</t>
        </is>
      </c>
    </row>
    <row r="340">
      <c r="Y340" s="593" t="inlineStr">
        <is>
          <t>EL PEÑOL</t>
        </is>
      </c>
      <c r="Z340" s="593" t="inlineStr">
        <is>
          <t>52254</t>
        </is>
      </c>
      <c r="AA340" s="593" t="inlineStr">
        <is>
          <t>Nariño</t>
        </is>
      </c>
      <c r="AB340" s="593" t="inlineStr">
        <is>
          <t>EL PEÑOL</t>
        </is>
      </c>
    </row>
    <row r="341">
      <c r="Y341" s="601" t="inlineStr">
        <is>
          <t>EL PEÑÓN (BO)</t>
        </is>
      </c>
      <c r="Z341" s="593" t="inlineStr">
        <is>
          <t>13268</t>
        </is>
      </c>
      <c r="AA341" s="593" t="inlineStr">
        <is>
          <t>Bolívar</t>
        </is>
      </c>
      <c r="AB341" s="593" t="inlineStr">
        <is>
          <t>EL PEÑÓN</t>
        </is>
      </c>
    </row>
    <row r="342">
      <c r="Y342" s="601" t="inlineStr">
        <is>
          <t>EL PEÑÓN (CU)</t>
        </is>
      </c>
      <c r="Z342" s="593" t="inlineStr">
        <is>
          <t>25258</t>
        </is>
      </c>
      <c r="AA342" s="593" t="inlineStr">
        <is>
          <t>Cundinamarca</t>
        </is>
      </c>
      <c r="AB342" s="593" t="inlineStr">
        <is>
          <t>EL PEÑÓN</t>
        </is>
      </c>
    </row>
    <row r="343">
      <c r="Y343" s="601" t="inlineStr">
        <is>
          <t>EL PEÑÓN (SA)</t>
        </is>
      </c>
      <c r="Z343" s="593" t="inlineStr">
        <is>
          <t>68250</t>
        </is>
      </c>
      <c r="AA343" s="593" t="inlineStr">
        <is>
          <t>Santander</t>
        </is>
      </c>
      <c r="AB343" s="593" t="inlineStr">
        <is>
          <t>EL PEÑÓN</t>
        </is>
      </c>
    </row>
    <row r="344">
      <c r="Y344" s="593" t="inlineStr">
        <is>
          <t>EL PIÑON</t>
        </is>
      </c>
      <c r="Z344" s="593" t="inlineStr">
        <is>
          <t>47258</t>
        </is>
      </c>
      <c r="AA344" s="593" t="inlineStr">
        <is>
          <t>Magdalena</t>
        </is>
      </c>
      <c r="AB344" s="593" t="inlineStr">
        <is>
          <t>EL PIÑON</t>
        </is>
      </c>
    </row>
    <row r="345">
      <c r="Y345" s="593" t="inlineStr">
        <is>
          <t>EL PLAYÓN</t>
        </is>
      </c>
      <c r="Z345" s="593" t="inlineStr">
        <is>
          <t>68255</t>
        </is>
      </c>
      <c r="AA345" s="593" t="inlineStr">
        <is>
          <t>Santander</t>
        </is>
      </c>
      <c r="AB345" s="593" t="inlineStr">
        <is>
          <t>EL PLAYÓN</t>
        </is>
      </c>
    </row>
    <row r="346">
      <c r="Y346" s="593" t="inlineStr">
        <is>
          <t>EL RETÉN</t>
        </is>
      </c>
      <c r="Z346" s="593" t="inlineStr">
        <is>
          <t>47268</t>
        </is>
      </c>
      <c r="AA346" s="593" t="inlineStr">
        <is>
          <t>Magdalena</t>
        </is>
      </c>
      <c r="AB346" s="593" t="inlineStr">
        <is>
          <t>EL RETÉN</t>
        </is>
      </c>
    </row>
    <row r="347">
      <c r="Y347" s="593" t="inlineStr">
        <is>
          <t>EL RETORNO</t>
        </is>
      </c>
      <c r="Z347" s="593" t="inlineStr">
        <is>
          <t>95025</t>
        </is>
      </c>
      <c r="AA347" s="593" t="inlineStr">
        <is>
          <t>Guaviare</t>
        </is>
      </c>
      <c r="AB347" s="593" t="inlineStr">
        <is>
          <t>EL RETORNO</t>
        </is>
      </c>
    </row>
    <row r="348">
      <c r="Y348" s="593" t="inlineStr">
        <is>
          <t>EL ROBLE</t>
        </is>
      </c>
      <c r="Z348" s="593" t="inlineStr">
        <is>
          <t>70233</t>
        </is>
      </c>
      <c r="AA348" s="593" t="inlineStr">
        <is>
          <t>Sucre</t>
        </is>
      </c>
      <c r="AB348" s="593" t="inlineStr">
        <is>
          <t>EL ROBLE</t>
        </is>
      </c>
    </row>
    <row r="349">
      <c r="Y349" s="593" t="inlineStr">
        <is>
          <t>EL ROSAL</t>
        </is>
      </c>
      <c r="Z349" s="593" t="inlineStr">
        <is>
          <t>25260</t>
        </is>
      </c>
      <c r="AA349" s="593" t="inlineStr">
        <is>
          <t>Cundinamarca</t>
        </is>
      </c>
      <c r="AB349" s="593" t="inlineStr">
        <is>
          <t>EL ROSAL</t>
        </is>
      </c>
    </row>
    <row r="350">
      <c r="Y350" s="593" t="inlineStr">
        <is>
          <t>EL ROSARIO</t>
        </is>
      </c>
      <c r="Z350" s="593" t="inlineStr">
        <is>
          <t>52256</t>
        </is>
      </c>
      <c r="AA350" s="593" t="inlineStr">
        <is>
          <t>Nariño</t>
        </is>
      </c>
      <c r="AB350" s="593" t="inlineStr">
        <is>
          <t>EL ROSARIO</t>
        </is>
      </c>
    </row>
    <row r="351">
      <c r="Y351" s="593" t="inlineStr">
        <is>
          <t>EL SANTUARIO</t>
        </is>
      </c>
      <c r="Z351" s="593" t="inlineStr">
        <is>
          <t>05697</t>
        </is>
      </c>
      <c r="AA351" s="593" t="inlineStr">
        <is>
          <t>Antioquia</t>
        </is>
      </c>
      <c r="AB351" s="593" t="inlineStr">
        <is>
          <t>EL SANTUARIO</t>
        </is>
      </c>
    </row>
    <row r="352">
      <c r="Y352" s="593" t="inlineStr">
        <is>
          <t>EL TABLÓN DE GÓMEZ</t>
        </is>
      </c>
      <c r="Z352" s="593" t="inlineStr">
        <is>
          <t>52258</t>
        </is>
      </c>
      <c r="AA352" s="593" t="inlineStr">
        <is>
          <t>Nariño</t>
        </is>
      </c>
      <c r="AB352" s="593" t="inlineStr">
        <is>
          <t>EL TABLÓN DE GÓMEZ</t>
        </is>
      </c>
    </row>
    <row r="353">
      <c r="Y353" s="601" t="inlineStr">
        <is>
          <t>EL TAMBO (CA)</t>
        </is>
      </c>
      <c r="Z353" s="593" t="inlineStr">
        <is>
          <t>19256</t>
        </is>
      </c>
      <c r="AA353" s="593" t="inlineStr">
        <is>
          <t>Cauca</t>
        </is>
      </c>
      <c r="AB353" s="593" t="inlineStr">
        <is>
          <t>EL TAMBO</t>
        </is>
      </c>
    </row>
    <row r="354">
      <c r="Y354" s="601" t="inlineStr">
        <is>
          <t>EL TAMBO (NA)</t>
        </is>
      </c>
      <c r="Z354" s="593" t="inlineStr">
        <is>
          <t>52260</t>
        </is>
      </c>
      <c r="AA354" s="593" t="inlineStr">
        <is>
          <t>Nariño</t>
        </is>
      </c>
      <c r="AB354" s="593" t="inlineStr">
        <is>
          <t>EL TAMBO</t>
        </is>
      </c>
    </row>
    <row r="355">
      <c r="Y355" s="593" t="inlineStr">
        <is>
          <t>EL TARRA</t>
        </is>
      </c>
      <c r="Z355" s="593" t="inlineStr">
        <is>
          <t>54250</t>
        </is>
      </c>
      <c r="AA355" s="593" t="inlineStr">
        <is>
          <t>Norte de Santander</t>
        </is>
      </c>
      <c r="AB355" s="593" t="inlineStr">
        <is>
          <t>EL TARRA</t>
        </is>
      </c>
    </row>
    <row r="356">
      <c r="Y356" s="593" t="inlineStr">
        <is>
          <t>EL ZULIA</t>
        </is>
      </c>
      <c r="Z356" s="593" t="inlineStr">
        <is>
          <t>54261</t>
        </is>
      </c>
      <c r="AA356" s="593" t="inlineStr">
        <is>
          <t>Norte de Santander</t>
        </is>
      </c>
      <c r="AB356" s="593" t="inlineStr">
        <is>
          <t>EL ZULIA</t>
        </is>
      </c>
    </row>
    <row r="357">
      <c r="Y357" s="593" t="inlineStr">
        <is>
          <t>ELÍAS</t>
        </is>
      </c>
      <c r="Z357" s="593" t="inlineStr">
        <is>
          <t>41244</t>
        </is>
      </c>
      <c r="AA357" s="593" t="inlineStr">
        <is>
          <t>Huila</t>
        </is>
      </c>
      <c r="AB357" s="593" t="inlineStr">
        <is>
          <t>ELÍAS</t>
        </is>
      </c>
    </row>
    <row r="358">
      <c r="Y358" s="593" t="inlineStr">
        <is>
          <t>ENCINO</t>
        </is>
      </c>
      <c r="Z358" s="593" t="inlineStr">
        <is>
          <t>68264</t>
        </is>
      </c>
      <c r="AA358" s="593" t="inlineStr">
        <is>
          <t>Santander</t>
        </is>
      </c>
      <c r="AB358" s="593" t="inlineStr">
        <is>
          <t>ENCINO</t>
        </is>
      </c>
    </row>
    <row r="359">
      <c r="Y359" s="593" t="inlineStr">
        <is>
          <t>ENCISO</t>
        </is>
      </c>
      <c r="Z359" s="593" t="inlineStr">
        <is>
          <t>68266</t>
        </is>
      </c>
      <c r="AA359" s="593" t="inlineStr">
        <is>
          <t>Santander</t>
        </is>
      </c>
      <c r="AB359" s="593" t="inlineStr">
        <is>
          <t>ENCISO</t>
        </is>
      </c>
    </row>
    <row r="360">
      <c r="Y360" s="593" t="inlineStr">
        <is>
          <t>ENTRERRIOS</t>
        </is>
      </c>
      <c r="Z360" s="593" t="inlineStr">
        <is>
          <t>05264</t>
        </is>
      </c>
      <c r="AA360" s="593" t="inlineStr">
        <is>
          <t>Antioquia</t>
        </is>
      </c>
      <c r="AB360" s="593" t="inlineStr">
        <is>
          <t>ENTRERRIOS</t>
        </is>
      </c>
    </row>
    <row r="361">
      <c r="Y361" s="593" t="inlineStr">
        <is>
          <t>ENVIGADO</t>
        </is>
      </c>
      <c r="Z361" s="593" t="inlineStr">
        <is>
          <t>05266</t>
        </is>
      </c>
      <c r="AA361" s="593" t="inlineStr">
        <is>
          <t>Antioquia</t>
        </is>
      </c>
      <c r="AB361" s="593" t="inlineStr">
        <is>
          <t>ENVIGADO</t>
        </is>
      </c>
    </row>
    <row r="362">
      <c r="Y362" s="593" t="inlineStr">
        <is>
          <t>ESPINAL</t>
        </is>
      </c>
      <c r="Z362" s="593" t="inlineStr">
        <is>
          <t>73268</t>
        </is>
      </c>
      <c r="AA362" s="593" t="inlineStr">
        <is>
          <t>Tolima</t>
        </is>
      </c>
      <c r="AB362" s="593" t="inlineStr">
        <is>
          <t>ESPINAL</t>
        </is>
      </c>
    </row>
    <row r="363">
      <c r="Y363" s="593" t="inlineStr">
        <is>
          <t>FACATATIVÁ</t>
        </is>
      </c>
      <c r="Z363" s="593" t="inlineStr">
        <is>
          <t>25269</t>
        </is>
      </c>
      <c r="AA363" s="593" t="inlineStr">
        <is>
          <t>Cundinamarca</t>
        </is>
      </c>
      <c r="AB363" s="593" t="inlineStr">
        <is>
          <t>FACATATIVÁ</t>
        </is>
      </c>
    </row>
    <row r="364">
      <c r="Y364" s="593" t="inlineStr">
        <is>
          <t>FALAN</t>
        </is>
      </c>
      <c r="Z364" s="593" t="inlineStr">
        <is>
          <t>73270</t>
        </is>
      </c>
      <c r="AA364" s="593" t="inlineStr">
        <is>
          <t>Tolima</t>
        </is>
      </c>
      <c r="AB364" s="593" t="inlineStr">
        <is>
          <t>FALAN</t>
        </is>
      </c>
    </row>
    <row r="365">
      <c r="Y365" s="593" t="inlineStr">
        <is>
          <t>FILADELFIA</t>
        </is>
      </c>
      <c r="Z365" s="593" t="inlineStr">
        <is>
          <t>17272</t>
        </is>
      </c>
      <c r="AA365" s="593" t="inlineStr">
        <is>
          <t>Caldas</t>
        </is>
      </c>
      <c r="AB365" s="593" t="inlineStr">
        <is>
          <t>FILADELFIA</t>
        </is>
      </c>
    </row>
    <row r="366">
      <c r="Y366" s="593" t="inlineStr">
        <is>
          <t>FILANDIA</t>
        </is>
      </c>
      <c r="Z366" s="593" t="inlineStr">
        <is>
          <t>63272</t>
        </is>
      </c>
      <c r="AA366" s="593" t="inlineStr">
        <is>
          <t>Quindio</t>
        </is>
      </c>
      <c r="AB366" s="593" t="inlineStr">
        <is>
          <t>FILANDIA</t>
        </is>
      </c>
    </row>
    <row r="367">
      <c r="Y367" s="593" t="inlineStr">
        <is>
          <t>FIRAVITOBA</t>
        </is>
      </c>
      <c r="Z367" s="593" t="inlineStr">
        <is>
          <t>15272</t>
        </is>
      </c>
      <c r="AA367" s="593" t="inlineStr">
        <is>
          <t>Boyacá</t>
        </is>
      </c>
      <c r="AB367" s="593" t="inlineStr">
        <is>
          <t>FIRAVITOBA</t>
        </is>
      </c>
    </row>
    <row r="368">
      <c r="Y368" s="593" t="inlineStr">
        <is>
          <t>FLANDES</t>
        </is>
      </c>
      <c r="Z368" s="593" t="inlineStr">
        <is>
          <t>73275</t>
        </is>
      </c>
      <c r="AA368" s="593" t="inlineStr">
        <is>
          <t>Tolima</t>
        </is>
      </c>
      <c r="AB368" s="593" t="inlineStr">
        <is>
          <t>FLANDES</t>
        </is>
      </c>
    </row>
    <row r="369">
      <c r="Y369" s="601" t="inlineStr">
        <is>
          <t>FLORENCIA (CAQ)</t>
        </is>
      </c>
      <c r="Z369" s="593" t="inlineStr">
        <is>
          <t>18001</t>
        </is>
      </c>
      <c r="AA369" s="593" t="inlineStr">
        <is>
          <t>Caquetá</t>
        </is>
      </c>
      <c r="AB369" s="593" t="inlineStr">
        <is>
          <t>FLORENCIA</t>
        </is>
      </c>
    </row>
    <row r="370">
      <c r="Y370" s="601" t="inlineStr">
        <is>
          <t>FLORENCIA (CAU)</t>
        </is>
      </c>
      <c r="Z370" s="593" t="inlineStr">
        <is>
          <t>19290</t>
        </is>
      </c>
      <c r="AA370" s="593" t="inlineStr">
        <is>
          <t>Cauca</t>
        </is>
      </c>
      <c r="AB370" s="593" t="inlineStr">
        <is>
          <t>FLORENCIA</t>
        </is>
      </c>
    </row>
    <row r="371">
      <c r="Y371" s="593" t="inlineStr">
        <is>
          <t>FLORESTA</t>
        </is>
      </c>
      <c r="Z371" s="593" t="inlineStr">
        <is>
          <t>15276</t>
        </is>
      </c>
      <c r="AA371" s="593" t="inlineStr">
        <is>
          <t>Boyacá</t>
        </is>
      </c>
      <c r="AB371" s="593" t="inlineStr">
        <is>
          <t>FLORESTA</t>
        </is>
      </c>
    </row>
    <row r="372">
      <c r="Y372" s="593" t="inlineStr">
        <is>
          <t>FLORIÁN</t>
        </is>
      </c>
      <c r="Z372" s="593" t="inlineStr">
        <is>
          <t>68271</t>
        </is>
      </c>
      <c r="AA372" s="593" t="inlineStr">
        <is>
          <t>Santander</t>
        </is>
      </c>
      <c r="AB372" s="593" t="inlineStr">
        <is>
          <t>FLORIÁN</t>
        </is>
      </c>
    </row>
    <row r="373">
      <c r="Y373" s="593" t="inlineStr">
        <is>
          <t>FLORIDA</t>
        </is>
      </c>
      <c r="Z373" s="593" t="inlineStr">
        <is>
          <t>76275</t>
        </is>
      </c>
      <c r="AA373" s="593" t="inlineStr">
        <is>
          <t>Valle del Cauca</t>
        </is>
      </c>
      <c r="AB373" s="593" t="inlineStr">
        <is>
          <t>FLORIDA</t>
        </is>
      </c>
    </row>
    <row r="374">
      <c r="Y374" s="593" t="inlineStr">
        <is>
          <t>FLORIDABLANCA</t>
        </is>
      </c>
      <c r="Z374" s="593" t="inlineStr">
        <is>
          <t>68276</t>
        </is>
      </c>
      <c r="AA374" s="593" t="inlineStr">
        <is>
          <t>Santander</t>
        </is>
      </c>
      <c r="AB374" s="593" t="inlineStr">
        <is>
          <t>FLORIDABLANCA</t>
        </is>
      </c>
    </row>
    <row r="375">
      <c r="Y375" s="593" t="inlineStr">
        <is>
          <t>FOMEQUE</t>
        </is>
      </c>
      <c r="Z375" s="593" t="inlineStr">
        <is>
          <t>25279</t>
        </is>
      </c>
      <c r="AA375" s="593" t="inlineStr">
        <is>
          <t>Cundinamarca</t>
        </is>
      </c>
      <c r="AB375" s="593" t="inlineStr">
        <is>
          <t>FOMEQUE</t>
        </is>
      </c>
    </row>
    <row r="376">
      <c r="Y376" s="593" t="inlineStr">
        <is>
          <t>FONSECA</t>
        </is>
      </c>
      <c r="Z376" s="593" t="inlineStr">
        <is>
          <t>44279</t>
        </is>
      </c>
      <c r="AA376" s="593" t="inlineStr">
        <is>
          <t>La Guajira</t>
        </is>
      </c>
      <c r="AB376" s="593" t="inlineStr">
        <is>
          <t>FONSECA</t>
        </is>
      </c>
    </row>
    <row r="377">
      <c r="Y377" s="593" t="inlineStr">
        <is>
          <t>FORTUL</t>
        </is>
      </c>
      <c r="Z377" s="593" t="inlineStr">
        <is>
          <t>81300</t>
        </is>
      </c>
      <c r="AA377" s="593" t="inlineStr">
        <is>
          <t>Arauca</t>
        </is>
      </c>
      <c r="AB377" s="593" t="inlineStr">
        <is>
          <t>FORTUL</t>
        </is>
      </c>
    </row>
    <row r="378">
      <c r="Y378" s="593" t="inlineStr">
        <is>
          <t>FOSCA</t>
        </is>
      </c>
      <c r="Z378" s="593" t="inlineStr">
        <is>
          <t>25281</t>
        </is>
      </c>
      <c r="AA378" s="593" t="inlineStr">
        <is>
          <t>Cundinamarca</t>
        </is>
      </c>
      <c r="AB378" s="593" t="inlineStr">
        <is>
          <t>FOSCA</t>
        </is>
      </c>
    </row>
    <row r="379">
      <c r="Y379" s="593" t="inlineStr">
        <is>
          <t>FREDONIA</t>
        </is>
      </c>
      <c r="Z379" s="593" t="inlineStr">
        <is>
          <t>05282</t>
        </is>
      </c>
      <c r="AA379" s="593" t="inlineStr">
        <is>
          <t>Antioquia</t>
        </is>
      </c>
      <c r="AB379" s="593" t="inlineStr">
        <is>
          <t>FREDONIA</t>
        </is>
      </c>
    </row>
    <row r="380">
      <c r="Y380" s="593" t="inlineStr">
        <is>
          <t>FRESNO</t>
        </is>
      </c>
      <c r="Z380" s="593" t="inlineStr">
        <is>
          <t>73283</t>
        </is>
      </c>
      <c r="AA380" s="593" t="inlineStr">
        <is>
          <t>Tolima</t>
        </is>
      </c>
      <c r="AB380" s="593" t="inlineStr">
        <is>
          <t>FRESNO</t>
        </is>
      </c>
    </row>
    <row r="381">
      <c r="Y381" s="593" t="inlineStr">
        <is>
          <t>FRONTINO</t>
        </is>
      </c>
      <c r="Z381" s="593" t="inlineStr">
        <is>
          <t>05284</t>
        </is>
      </c>
      <c r="AA381" s="593" t="inlineStr">
        <is>
          <t>Antioquia</t>
        </is>
      </c>
      <c r="AB381" s="593" t="inlineStr">
        <is>
          <t>FRONTINO</t>
        </is>
      </c>
    </row>
    <row r="382">
      <c r="Y382" s="593" t="inlineStr">
        <is>
          <t>FUENTE DE ORO</t>
        </is>
      </c>
      <c r="Z382" s="593" t="inlineStr">
        <is>
          <t>50287</t>
        </is>
      </c>
      <c r="AA382" s="593" t="inlineStr">
        <is>
          <t>Meta</t>
        </is>
      </c>
      <c r="AB382" s="593" t="inlineStr">
        <is>
          <t>FUENTE DE ORO</t>
        </is>
      </c>
    </row>
    <row r="383">
      <c r="Y383" s="593" t="inlineStr">
        <is>
          <t>FUNDACIÓN</t>
        </is>
      </c>
      <c r="Z383" s="593" t="inlineStr">
        <is>
          <t>47288</t>
        </is>
      </c>
      <c r="AA383" s="593" t="inlineStr">
        <is>
          <t>Magdalena</t>
        </is>
      </c>
      <c r="AB383" s="593" t="inlineStr">
        <is>
          <t>FUNDACIÓN</t>
        </is>
      </c>
    </row>
    <row r="384">
      <c r="Y384" s="593" t="inlineStr">
        <is>
          <t>FUNES</t>
        </is>
      </c>
      <c r="Z384" s="593" t="inlineStr">
        <is>
          <t>52287</t>
        </is>
      </c>
      <c r="AA384" s="593" t="inlineStr">
        <is>
          <t>Nariño</t>
        </is>
      </c>
      <c r="AB384" s="593" t="inlineStr">
        <is>
          <t>FUNES</t>
        </is>
      </c>
    </row>
    <row r="385">
      <c r="Y385" s="593" t="inlineStr">
        <is>
          <t>FUNZA</t>
        </is>
      </c>
      <c r="Z385" s="593" t="inlineStr">
        <is>
          <t>25286</t>
        </is>
      </c>
      <c r="AA385" s="593" t="inlineStr">
        <is>
          <t>Cundinamarca</t>
        </is>
      </c>
      <c r="AB385" s="593" t="inlineStr">
        <is>
          <t>FUNZA</t>
        </is>
      </c>
    </row>
    <row r="386">
      <c r="Y386" s="593" t="inlineStr">
        <is>
          <t>FÚQUENE</t>
        </is>
      </c>
      <c r="Z386" s="593" t="inlineStr">
        <is>
          <t>25288</t>
        </is>
      </c>
      <c r="AA386" s="593" t="inlineStr">
        <is>
          <t>Cundinamarca</t>
        </is>
      </c>
      <c r="AB386" s="593" t="inlineStr">
        <is>
          <t>FÚQUENE</t>
        </is>
      </c>
    </row>
    <row r="387">
      <c r="Y387" s="593" t="inlineStr">
        <is>
          <t>FUSAGASUGÁ</t>
        </is>
      </c>
      <c r="Z387" s="593" t="inlineStr">
        <is>
          <t>25290</t>
        </is>
      </c>
      <c r="AA387" s="593" t="inlineStr">
        <is>
          <t>Cundinamarca</t>
        </is>
      </c>
      <c r="AB387" s="593" t="inlineStr">
        <is>
          <t>FUSAGASUGÁ</t>
        </is>
      </c>
    </row>
    <row r="388">
      <c r="Y388" s="593" t="inlineStr">
        <is>
          <t>GACHALA</t>
        </is>
      </c>
      <c r="Z388" s="593" t="inlineStr">
        <is>
          <t>25293</t>
        </is>
      </c>
      <c r="AA388" s="593" t="inlineStr">
        <is>
          <t>Cundinamarca</t>
        </is>
      </c>
      <c r="AB388" s="593" t="inlineStr">
        <is>
          <t>GACHALA</t>
        </is>
      </c>
    </row>
    <row r="389">
      <c r="Y389" s="593" t="inlineStr">
        <is>
          <t>GACHANCIPÁ</t>
        </is>
      </c>
      <c r="Z389" s="593" t="inlineStr">
        <is>
          <t>25295</t>
        </is>
      </c>
      <c r="AA389" s="593" t="inlineStr">
        <is>
          <t>Cundinamarca</t>
        </is>
      </c>
      <c r="AB389" s="593" t="inlineStr">
        <is>
          <t>GACHANCIPÁ</t>
        </is>
      </c>
    </row>
    <row r="390">
      <c r="Y390" s="593" t="inlineStr">
        <is>
          <t>GACHANTIVÁ</t>
        </is>
      </c>
      <c r="Z390" s="593" t="inlineStr">
        <is>
          <t>15293</t>
        </is>
      </c>
      <c r="AA390" s="593" t="inlineStr">
        <is>
          <t>Boyacá</t>
        </is>
      </c>
      <c r="AB390" s="593" t="inlineStr">
        <is>
          <t>GACHANTIVÁ</t>
        </is>
      </c>
    </row>
    <row r="391">
      <c r="Y391" s="593" t="inlineStr">
        <is>
          <t>GACHETÁ</t>
        </is>
      </c>
      <c r="Z391" s="593" t="inlineStr">
        <is>
          <t>25297</t>
        </is>
      </c>
      <c r="AA391" s="593" t="inlineStr">
        <is>
          <t>Cundinamarca</t>
        </is>
      </c>
      <c r="AB391" s="593" t="inlineStr">
        <is>
          <t>GACHETÁ</t>
        </is>
      </c>
    </row>
    <row r="392">
      <c r="Y392" s="593" t="inlineStr">
        <is>
          <t>GALÁN</t>
        </is>
      </c>
      <c r="Z392" s="593" t="inlineStr">
        <is>
          <t>68296</t>
        </is>
      </c>
      <c r="AA392" s="593" t="inlineStr">
        <is>
          <t>Santander</t>
        </is>
      </c>
      <c r="AB392" s="593" t="inlineStr">
        <is>
          <t>GALÁN</t>
        </is>
      </c>
    </row>
    <row r="393">
      <c r="Y393" s="593" t="inlineStr">
        <is>
          <t>GALAPA</t>
        </is>
      </c>
      <c r="Z393" s="593" t="inlineStr">
        <is>
          <t>08296</t>
        </is>
      </c>
      <c r="AA393" s="593" t="inlineStr">
        <is>
          <t>Atlántico</t>
        </is>
      </c>
      <c r="AB393" s="593" t="inlineStr">
        <is>
          <t>GALAPA</t>
        </is>
      </c>
    </row>
    <row r="394">
      <c r="Y394" s="593" t="inlineStr">
        <is>
          <t>GALERAS</t>
        </is>
      </c>
      <c r="Z394" s="593" t="inlineStr">
        <is>
          <t>70235</t>
        </is>
      </c>
      <c r="AA394" s="593" t="inlineStr">
        <is>
          <t>Sucre</t>
        </is>
      </c>
      <c r="AB394" s="593" t="inlineStr">
        <is>
          <t>GALERAS</t>
        </is>
      </c>
    </row>
    <row r="395">
      <c r="Y395" s="593" t="inlineStr">
        <is>
          <t>GAMA</t>
        </is>
      </c>
      <c r="Z395" s="593" t="inlineStr">
        <is>
          <t>25299</t>
        </is>
      </c>
      <c r="AA395" s="593" t="inlineStr">
        <is>
          <t>Cundinamarca</t>
        </is>
      </c>
      <c r="AB395" s="593" t="inlineStr">
        <is>
          <t>GAMA</t>
        </is>
      </c>
    </row>
    <row r="396">
      <c r="Y396" s="593" t="inlineStr">
        <is>
          <t>GAMARRA</t>
        </is>
      </c>
      <c r="Z396" s="593" t="inlineStr">
        <is>
          <t>20295</t>
        </is>
      </c>
      <c r="AA396" s="593" t="inlineStr">
        <is>
          <t>Cesar</t>
        </is>
      </c>
      <c r="AB396" s="593" t="inlineStr">
        <is>
          <t>GAMARRA</t>
        </is>
      </c>
    </row>
    <row r="397">
      <c r="Y397" s="593" t="inlineStr">
        <is>
          <t>GAMBITA</t>
        </is>
      </c>
      <c r="Z397" s="593" t="inlineStr">
        <is>
          <t>68298</t>
        </is>
      </c>
      <c r="AA397" s="593" t="inlineStr">
        <is>
          <t>Santander</t>
        </is>
      </c>
      <c r="AB397" s="593" t="inlineStr">
        <is>
          <t>GAMBITA</t>
        </is>
      </c>
    </row>
    <row r="398">
      <c r="Y398" s="593" t="inlineStr">
        <is>
          <t>GAMEZA</t>
        </is>
      </c>
      <c r="Z398" s="593" t="inlineStr">
        <is>
          <t>15296</t>
        </is>
      </c>
      <c r="AA398" s="593" t="inlineStr">
        <is>
          <t>Boyacá</t>
        </is>
      </c>
      <c r="AB398" s="593" t="inlineStr">
        <is>
          <t>GAMEZA</t>
        </is>
      </c>
    </row>
    <row r="399">
      <c r="Y399" s="593" t="inlineStr">
        <is>
          <t>GARAGOA</t>
        </is>
      </c>
      <c r="Z399" s="593" t="inlineStr">
        <is>
          <t>15299</t>
        </is>
      </c>
      <c r="AA399" s="593" t="inlineStr">
        <is>
          <t>Boyacá</t>
        </is>
      </c>
      <c r="AB399" s="593" t="inlineStr">
        <is>
          <t>GARAGOA</t>
        </is>
      </c>
    </row>
    <row r="400">
      <c r="Y400" s="593" t="inlineStr">
        <is>
          <t>GARZÓN</t>
        </is>
      </c>
      <c r="Z400" s="593" t="inlineStr">
        <is>
          <t>41298</t>
        </is>
      </c>
      <c r="AA400" s="593" t="inlineStr">
        <is>
          <t>Huila</t>
        </is>
      </c>
      <c r="AB400" s="593" t="inlineStr">
        <is>
          <t>GARZÓN</t>
        </is>
      </c>
    </row>
    <row r="401">
      <c r="Y401" s="601" t="inlineStr">
        <is>
          <t>GÉNOVA (NA)</t>
        </is>
      </c>
      <c r="Z401" s="593" t="inlineStr">
        <is>
          <t>52203</t>
        </is>
      </c>
      <c r="AA401" s="593" t="inlineStr">
        <is>
          <t>Nariño</t>
        </is>
      </c>
      <c r="AB401" s="593" t="inlineStr">
        <is>
          <t>GÉNOVA</t>
        </is>
      </c>
    </row>
    <row r="402">
      <c r="Y402" s="601" t="inlineStr">
        <is>
          <t>GÉNOVA (QU)</t>
        </is>
      </c>
      <c r="Z402" s="593" t="inlineStr">
        <is>
          <t>63302</t>
        </is>
      </c>
      <c r="AA402" s="593" t="inlineStr">
        <is>
          <t>Quindio</t>
        </is>
      </c>
      <c r="AB402" s="593" t="inlineStr">
        <is>
          <t>GÉNOVA</t>
        </is>
      </c>
    </row>
    <row r="403">
      <c r="Y403" s="593" t="inlineStr">
        <is>
          <t>GIGANTE</t>
        </is>
      </c>
      <c r="Z403" s="593" t="inlineStr">
        <is>
          <t>41306</t>
        </is>
      </c>
      <c r="AA403" s="593" t="inlineStr">
        <is>
          <t>Huila</t>
        </is>
      </c>
      <c r="AB403" s="593" t="inlineStr">
        <is>
          <t>GIGANTE</t>
        </is>
      </c>
    </row>
    <row r="404">
      <c r="Y404" s="593" t="inlineStr">
        <is>
          <t>GINEBRA</t>
        </is>
      </c>
      <c r="Z404" s="593" t="inlineStr">
        <is>
          <t>76306</t>
        </is>
      </c>
      <c r="AA404" s="593" t="inlineStr">
        <is>
          <t>Valle del Cauca</t>
        </is>
      </c>
      <c r="AB404" s="593" t="inlineStr">
        <is>
          <t>GINEBRA</t>
        </is>
      </c>
    </row>
    <row r="405">
      <c r="Y405" s="593" t="inlineStr">
        <is>
          <t>GIRALDO</t>
        </is>
      </c>
      <c r="Z405" s="593" t="inlineStr">
        <is>
          <t>05306</t>
        </is>
      </c>
      <c r="AA405" s="593" t="inlineStr">
        <is>
          <t>Antioquia</t>
        </is>
      </c>
      <c r="AB405" s="593" t="inlineStr">
        <is>
          <t>GIRALDO</t>
        </is>
      </c>
    </row>
    <row r="406">
      <c r="Y406" s="593" t="inlineStr">
        <is>
          <t>GIRARDOT</t>
        </is>
      </c>
      <c r="Z406" s="593" t="inlineStr">
        <is>
          <t>25307</t>
        </is>
      </c>
      <c r="AA406" s="593" t="inlineStr">
        <is>
          <t>Cundinamarca</t>
        </is>
      </c>
      <c r="AB406" s="593" t="inlineStr">
        <is>
          <t>GIRARDOT</t>
        </is>
      </c>
    </row>
    <row r="407">
      <c r="Y407" s="593" t="inlineStr">
        <is>
          <t>GIRARDOTA</t>
        </is>
      </c>
      <c r="Z407" s="593" t="inlineStr">
        <is>
          <t>05308</t>
        </is>
      </c>
      <c r="AA407" s="593" t="inlineStr">
        <is>
          <t>Antioquia</t>
        </is>
      </c>
      <c r="AB407" s="593" t="inlineStr">
        <is>
          <t>GIRARDOTA</t>
        </is>
      </c>
    </row>
    <row r="408">
      <c r="Y408" s="593" t="inlineStr">
        <is>
          <t>GIRÓN</t>
        </is>
      </c>
      <c r="Z408" s="593" t="inlineStr">
        <is>
          <t>68307</t>
        </is>
      </c>
      <c r="AA408" s="593" t="inlineStr">
        <is>
          <t>Santander</t>
        </is>
      </c>
      <c r="AB408" s="593" t="inlineStr">
        <is>
          <t>GIRÓN</t>
        </is>
      </c>
    </row>
    <row r="409">
      <c r="Y409" s="593" t="inlineStr">
        <is>
          <t>GÓMEZ PLATA</t>
        </is>
      </c>
      <c r="Z409" s="593" t="inlineStr">
        <is>
          <t>05310</t>
        </is>
      </c>
      <c r="AA409" s="593" t="inlineStr">
        <is>
          <t>Antioquia</t>
        </is>
      </c>
      <c r="AB409" s="593" t="inlineStr">
        <is>
          <t>GÓMEZ PLATA</t>
        </is>
      </c>
    </row>
    <row r="410">
      <c r="Y410" s="593" t="inlineStr">
        <is>
          <t>GONZÁLEZ</t>
        </is>
      </c>
      <c r="Z410" s="593" t="inlineStr">
        <is>
          <t>20310</t>
        </is>
      </c>
      <c r="AA410" s="593" t="inlineStr">
        <is>
          <t>Cesar</t>
        </is>
      </c>
      <c r="AB410" s="593" t="inlineStr">
        <is>
          <t>GONZÁLEZ</t>
        </is>
      </c>
    </row>
    <row r="411">
      <c r="Y411" s="593" t="inlineStr">
        <is>
          <t>GRAMALOTE</t>
        </is>
      </c>
      <c r="Z411" s="593" t="inlineStr">
        <is>
          <t>54313</t>
        </is>
      </c>
      <c r="AA411" s="593" t="inlineStr">
        <is>
          <t>Norte de Santander</t>
        </is>
      </c>
      <c r="AB411" s="593" t="inlineStr">
        <is>
          <t>GRAMALOTE</t>
        </is>
      </c>
    </row>
    <row r="412">
      <c r="Y412" s="601" t="inlineStr">
        <is>
          <t>GRANADA (AN)</t>
        </is>
      </c>
      <c r="Z412" s="593" t="inlineStr">
        <is>
          <t>05313</t>
        </is>
      </c>
      <c r="AA412" s="593" t="inlineStr">
        <is>
          <t>Antioquia</t>
        </is>
      </c>
      <c r="AB412" s="593" t="inlineStr">
        <is>
          <t>GRANADA</t>
        </is>
      </c>
    </row>
    <row r="413">
      <c r="Y413" s="601" t="inlineStr">
        <is>
          <t>GRANADA (CU)</t>
        </is>
      </c>
      <c r="Z413" s="593" t="inlineStr">
        <is>
          <t>25312</t>
        </is>
      </c>
      <c r="AA413" s="593" t="inlineStr">
        <is>
          <t>Cundinamarca</t>
        </is>
      </c>
      <c r="AB413" s="593" t="inlineStr">
        <is>
          <t>GRANADA</t>
        </is>
      </c>
    </row>
    <row r="414">
      <c r="Y414" s="601" t="inlineStr">
        <is>
          <t>GRANADA (MA)</t>
        </is>
      </c>
      <c r="Z414" s="593" t="inlineStr">
        <is>
          <t>47460</t>
        </is>
      </c>
      <c r="AA414" s="593" t="inlineStr">
        <is>
          <t>Magdalena</t>
        </is>
      </c>
      <c r="AB414" s="593" t="inlineStr">
        <is>
          <t>GRANADA</t>
        </is>
      </c>
    </row>
    <row r="415">
      <c r="Y415" s="601" t="inlineStr">
        <is>
          <t>GRANADA (ME)</t>
        </is>
      </c>
      <c r="Z415" s="593" t="inlineStr">
        <is>
          <t>50313</t>
        </is>
      </c>
      <c r="AA415" s="593" t="inlineStr">
        <is>
          <t>Meta</t>
        </is>
      </c>
      <c r="AB415" s="593" t="inlineStr">
        <is>
          <t>GRANADA</t>
        </is>
      </c>
    </row>
    <row r="416">
      <c r="Y416" s="593" t="inlineStr">
        <is>
          <t>GUACA</t>
        </is>
      </c>
      <c r="Z416" s="593" t="inlineStr">
        <is>
          <t>68318</t>
        </is>
      </c>
      <c r="AA416" s="593" t="inlineStr">
        <is>
          <t>Santander</t>
        </is>
      </c>
      <c r="AB416" s="593" t="inlineStr">
        <is>
          <t>GUACA</t>
        </is>
      </c>
    </row>
    <row r="417">
      <c r="Y417" s="593" t="inlineStr">
        <is>
          <t>GUACAMAYAS</t>
        </is>
      </c>
      <c r="Z417" s="593" t="inlineStr">
        <is>
          <t>15317</t>
        </is>
      </c>
      <c r="AA417" s="593" t="inlineStr">
        <is>
          <t>Boyacá</t>
        </is>
      </c>
      <c r="AB417" s="593" t="inlineStr">
        <is>
          <t>GUACAMAYAS</t>
        </is>
      </c>
    </row>
    <row r="418">
      <c r="Y418" s="593" t="inlineStr">
        <is>
          <t>GUACARÍ</t>
        </is>
      </c>
      <c r="Z418" s="593" t="inlineStr">
        <is>
          <t>76318</t>
        </is>
      </c>
      <c r="AA418" s="593" t="inlineStr">
        <is>
          <t>Valle del Cauca</t>
        </is>
      </c>
      <c r="AB418" s="593" t="inlineStr">
        <is>
          <t>GUACARÍ</t>
        </is>
      </c>
    </row>
    <row r="419">
      <c r="Y419" s="593" t="inlineStr">
        <is>
          <t>GUACHAVES</t>
        </is>
      </c>
      <c r="Z419" s="593" t="inlineStr">
        <is>
          <t>52699</t>
        </is>
      </c>
      <c r="AA419" s="593" t="inlineStr">
        <is>
          <t>Nariño</t>
        </is>
      </c>
      <c r="AB419" s="593" t="inlineStr">
        <is>
          <t>GUACHAVES</t>
        </is>
      </c>
    </row>
    <row r="420">
      <c r="Y420" s="593" t="inlineStr">
        <is>
          <t>GUACHETÁ</t>
        </is>
      </c>
      <c r="Z420" s="593" t="inlineStr">
        <is>
          <t>25317</t>
        </is>
      </c>
      <c r="AA420" s="593" t="inlineStr">
        <is>
          <t>Cundinamarca</t>
        </is>
      </c>
      <c r="AB420" s="593" t="inlineStr">
        <is>
          <t>GUACHETÁ</t>
        </is>
      </c>
    </row>
    <row r="421">
      <c r="Y421" s="593" t="inlineStr">
        <is>
          <t>GUACHUCAL</t>
        </is>
      </c>
      <c r="Z421" s="593" t="inlineStr">
        <is>
          <t>52317</t>
        </is>
      </c>
      <c r="AA421" s="593" t="inlineStr">
        <is>
          <t>Nariño</t>
        </is>
      </c>
      <c r="AB421" s="593" t="inlineStr">
        <is>
          <t>GUACHUCAL</t>
        </is>
      </c>
    </row>
    <row r="422">
      <c r="Y422" s="593" t="inlineStr">
        <is>
          <t>GUADALAJARA DE BUGA</t>
        </is>
      </c>
      <c r="Z422" s="593" t="inlineStr">
        <is>
          <t>76111</t>
        </is>
      </c>
      <c r="AA422" s="593" t="inlineStr">
        <is>
          <t>Valle del Cauca</t>
        </is>
      </c>
      <c r="AB422" s="593" t="inlineStr">
        <is>
          <t>GUADALAJARA DE BUGA</t>
        </is>
      </c>
    </row>
    <row r="423">
      <c r="Y423" s="601" t="inlineStr">
        <is>
          <t>GUADALUPE (AN)</t>
        </is>
      </c>
      <c r="Z423" s="593" t="inlineStr">
        <is>
          <t>05315</t>
        </is>
      </c>
      <c r="AA423" s="593" t="inlineStr">
        <is>
          <t>Antioquia</t>
        </is>
      </c>
      <c r="AB423" s="593" t="inlineStr">
        <is>
          <t>GUADALUPE</t>
        </is>
      </c>
    </row>
    <row r="424">
      <c r="Y424" s="601" t="inlineStr">
        <is>
          <t>GUADALUPE (HU)</t>
        </is>
      </c>
      <c r="Z424" s="593" t="inlineStr">
        <is>
          <t>41319</t>
        </is>
      </c>
      <c r="AA424" s="593" t="inlineStr">
        <is>
          <t>Huila</t>
        </is>
      </c>
      <c r="AB424" s="593" t="inlineStr">
        <is>
          <t>GUADALUPE</t>
        </is>
      </c>
    </row>
    <row r="425">
      <c r="Y425" s="601" t="inlineStr">
        <is>
          <t>GUADALUPE (SA)</t>
        </is>
      </c>
      <c r="Z425" s="593" t="inlineStr">
        <is>
          <t>68320</t>
        </is>
      </c>
      <c r="AA425" s="593" t="inlineStr">
        <is>
          <t>Santander</t>
        </is>
      </c>
      <c r="AB425" s="593" t="inlineStr">
        <is>
          <t>GUADALUPE</t>
        </is>
      </c>
    </row>
    <row r="426">
      <c r="Y426" s="593" t="inlineStr">
        <is>
          <t>GUADUAS</t>
        </is>
      </c>
      <c r="Z426" s="593" t="inlineStr">
        <is>
          <t>25320</t>
        </is>
      </c>
      <c r="AA426" s="593" t="inlineStr">
        <is>
          <t>Cundinamarca</t>
        </is>
      </c>
      <c r="AB426" s="593" t="inlineStr">
        <is>
          <t>GUADUAS</t>
        </is>
      </c>
    </row>
    <row r="427">
      <c r="Y427" s="593" t="inlineStr">
        <is>
          <t>GUAITARILLA</t>
        </is>
      </c>
      <c r="Z427" s="593" t="inlineStr">
        <is>
          <t>52320</t>
        </is>
      </c>
      <c r="AA427" s="593" t="inlineStr">
        <is>
          <t>Nariño</t>
        </is>
      </c>
      <c r="AB427" s="593" t="inlineStr">
        <is>
          <t>GUAITARILLA</t>
        </is>
      </c>
    </row>
    <row r="428">
      <c r="Y428" s="593" t="inlineStr">
        <is>
          <t>GUALMATÁN</t>
        </is>
      </c>
      <c r="Z428" s="593" t="inlineStr">
        <is>
          <t>52323</t>
        </is>
      </c>
      <c r="AA428" s="593" t="inlineStr">
        <is>
          <t>Nariño</t>
        </is>
      </c>
      <c r="AB428" s="593" t="inlineStr">
        <is>
          <t>GUALMATÁN</t>
        </is>
      </c>
    </row>
    <row r="429">
      <c r="Y429" s="601" t="inlineStr">
        <is>
          <t>GUAMAL (MA)</t>
        </is>
      </c>
      <c r="Z429" s="593" t="inlineStr">
        <is>
          <t>47318</t>
        </is>
      </c>
      <c r="AA429" s="593" t="inlineStr">
        <is>
          <t>Magdalena</t>
        </is>
      </c>
      <c r="AB429" s="593" t="inlineStr">
        <is>
          <t>GUAMAL</t>
        </is>
      </c>
    </row>
    <row r="430">
      <c r="Y430" s="601" t="inlineStr">
        <is>
          <t>GUAMAL (ME)</t>
        </is>
      </c>
      <c r="Z430" s="593" t="inlineStr">
        <is>
          <t>50318</t>
        </is>
      </c>
      <c r="AA430" s="593" t="inlineStr">
        <is>
          <t>Meta</t>
        </is>
      </c>
      <c r="AB430" s="593" t="inlineStr">
        <is>
          <t>GUAMAL</t>
        </is>
      </c>
    </row>
    <row r="431">
      <c r="Y431" s="593" t="inlineStr">
        <is>
          <t>GUAMO</t>
        </is>
      </c>
      <c r="Z431" s="593" t="inlineStr">
        <is>
          <t>73319</t>
        </is>
      </c>
      <c r="AA431" s="593" t="inlineStr">
        <is>
          <t>Tolima</t>
        </is>
      </c>
      <c r="AB431" s="593" t="inlineStr">
        <is>
          <t>GUAMO</t>
        </is>
      </c>
    </row>
    <row r="432">
      <c r="Y432" s="593" t="inlineStr">
        <is>
          <t>GUAPI</t>
        </is>
      </c>
      <c r="Z432" s="593" t="inlineStr">
        <is>
          <t>19318</t>
        </is>
      </c>
      <c r="AA432" s="593" t="inlineStr">
        <is>
          <t>Cauca</t>
        </is>
      </c>
      <c r="AB432" s="593" t="inlineStr">
        <is>
          <t>GUAPI</t>
        </is>
      </c>
    </row>
    <row r="433">
      <c r="Y433" s="593" t="inlineStr">
        <is>
          <t>GUAPOTÁ</t>
        </is>
      </c>
      <c r="Z433" s="593" t="inlineStr">
        <is>
          <t>68322</t>
        </is>
      </c>
      <c r="AA433" s="593" t="inlineStr">
        <is>
          <t>Santander</t>
        </is>
      </c>
      <c r="AB433" s="593" t="inlineStr">
        <is>
          <t>GUAPOTÁ</t>
        </is>
      </c>
    </row>
    <row r="434">
      <c r="Y434" s="593" t="inlineStr">
        <is>
          <t>GUARANDA</t>
        </is>
      </c>
      <c r="Z434" s="593" t="inlineStr">
        <is>
          <t>70265</t>
        </is>
      </c>
      <c r="AA434" s="593" t="inlineStr">
        <is>
          <t>Sucre</t>
        </is>
      </c>
      <c r="AB434" s="593" t="inlineStr">
        <is>
          <t>GUARANDA</t>
        </is>
      </c>
    </row>
    <row r="435">
      <c r="Y435" s="593" t="inlineStr">
        <is>
          <t>GUARNE</t>
        </is>
      </c>
      <c r="Z435" s="593" t="inlineStr">
        <is>
          <t>05318</t>
        </is>
      </c>
      <c r="AA435" s="593" t="inlineStr">
        <is>
          <t>Antioquia</t>
        </is>
      </c>
      <c r="AB435" s="593" t="inlineStr">
        <is>
          <t>GUARNE</t>
        </is>
      </c>
    </row>
    <row r="436">
      <c r="Y436" s="593" t="inlineStr">
        <is>
          <t>GUASCA</t>
        </is>
      </c>
      <c r="Z436" s="593" t="inlineStr">
        <is>
          <t>25322</t>
        </is>
      </c>
      <c r="AA436" s="593" t="inlineStr">
        <is>
          <t>Cundinamarca</t>
        </is>
      </c>
      <c r="AB436" s="593" t="inlineStr">
        <is>
          <t>GUASCA</t>
        </is>
      </c>
    </row>
    <row r="437">
      <c r="Y437" s="593" t="inlineStr">
        <is>
          <t>GUATAPE</t>
        </is>
      </c>
      <c r="Z437" s="593" t="inlineStr">
        <is>
          <t>05321</t>
        </is>
      </c>
      <c r="AA437" s="593" t="inlineStr">
        <is>
          <t>Antioquia</t>
        </is>
      </c>
      <c r="AB437" s="593" t="inlineStr">
        <is>
          <t>GUATAPE</t>
        </is>
      </c>
    </row>
    <row r="438">
      <c r="Y438" s="593" t="inlineStr">
        <is>
          <t>GUATAQUÍ</t>
        </is>
      </c>
      <c r="Z438" s="593" t="inlineStr">
        <is>
          <t>25324</t>
        </is>
      </c>
      <c r="AA438" s="593" t="inlineStr">
        <is>
          <t>Cundinamarca</t>
        </is>
      </c>
      <c r="AB438" s="593" t="inlineStr">
        <is>
          <t>GUATAQUÍ</t>
        </is>
      </c>
    </row>
    <row r="439">
      <c r="Y439" s="593" t="inlineStr">
        <is>
          <t>GUATAVITA</t>
        </is>
      </c>
      <c r="Z439" s="593" t="inlineStr">
        <is>
          <t>25326</t>
        </is>
      </c>
      <c r="AA439" s="593" t="inlineStr">
        <is>
          <t>Cundinamarca</t>
        </is>
      </c>
      <c r="AB439" s="593" t="inlineStr">
        <is>
          <t>GUATAVITA</t>
        </is>
      </c>
    </row>
    <row r="440">
      <c r="Y440" s="593" t="inlineStr">
        <is>
          <t>GUATEQUE</t>
        </is>
      </c>
      <c r="Z440" s="593" t="inlineStr">
        <is>
          <t>15322</t>
        </is>
      </c>
      <c r="AA440" s="593" t="inlineStr">
        <is>
          <t>Boyacá</t>
        </is>
      </c>
      <c r="AB440" s="593" t="inlineStr">
        <is>
          <t>GUATEQUE</t>
        </is>
      </c>
    </row>
    <row r="441">
      <c r="Y441" s="593" t="inlineStr">
        <is>
          <t>GUÁTICA</t>
        </is>
      </c>
      <c r="Z441" s="593" t="inlineStr">
        <is>
          <t>66318</t>
        </is>
      </c>
      <c r="AA441" s="593" t="inlineStr">
        <is>
          <t>Risaralda</t>
        </is>
      </c>
      <c r="AB441" s="593" t="inlineStr">
        <is>
          <t>GUÁTICA</t>
        </is>
      </c>
    </row>
    <row r="442">
      <c r="Y442" s="593" t="inlineStr">
        <is>
          <t>GUAVATÁ</t>
        </is>
      </c>
      <c r="Z442" s="593" t="inlineStr">
        <is>
          <t>68324</t>
        </is>
      </c>
      <c r="AA442" s="593" t="inlineStr">
        <is>
          <t>Santander</t>
        </is>
      </c>
      <c r="AB442" s="593" t="inlineStr">
        <is>
          <t>GUAVATÁ</t>
        </is>
      </c>
    </row>
    <row r="443">
      <c r="Y443" s="593" t="inlineStr">
        <is>
          <t>GUAYABAL</t>
        </is>
      </c>
      <c r="Z443" s="593" t="inlineStr">
        <is>
          <t>73055</t>
        </is>
      </c>
      <c r="AA443" s="593" t="inlineStr">
        <is>
          <t>Tolima</t>
        </is>
      </c>
      <c r="AB443" s="593" t="inlineStr">
        <is>
          <t>GUAYABAL</t>
        </is>
      </c>
    </row>
    <row r="444">
      <c r="Y444" s="593" t="inlineStr">
        <is>
          <t>GUAYABAL DE SIQUIMA</t>
        </is>
      </c>
      <c r="Z444" s="593" t="inlineStr">
        <is>
          <t>25328</t>
        </is>
      </c>
      <c r="AA444" s="593" t="inlineStr">
        <is>
          <t>Cundinamarca</t>
        </is>
      </c>
      <c r="AB444" s="593" t="inlineStr">
        <is>
          <t>GUAYABAL DE SIQUIMA</t>
        </is>
      </c>
    </row>
    <row r="445">
      <c r="Y445" s="593" t="inlineStr">
        <is>
          <t>GUAYABETAL</t>
        </is>
      </c>
      <c r="Z445" s="593" t="inlineStr">
        <is>
          <t>25335</t>
        </is>
      </c>
      <c r="AA445" s="593" t="inlineStr">
        <is>
          <t>Cundinamarca</t>
        </is>
      </c>
      <c r="AB445" s="593" t="inlineStr">
        <is>
          <t>GUAYABETAL</t>
        </is>
      </c>
    </row>
    <row r="446">
      <c r="Y446" s="593" t="inlineStr">
        <is>
          <t>GUAYATÁ</t>
        </is>
      </c>
      <c r="Z446" s="593" t="inlineStr">
        <is>
          <t>15325</t>
        </is>
      </c>
      <c r="AA446" s="593" t="inlineStr">
        <is>
          <t>Boyacá</t>
        </is>
      </c>
      <c r="AB446" s="593" t="inlineStr">
        <is>
          <t>GUAYATÁ</t>
        </is>
      </c>
    </row>
    <row r="447">
      <c r="Y447" s="593" t="inlineStr">
        <is>
          <t>GÜEPSA</t>
        </is>
      </c>
      <c r="Z447" s="593" t="inlineStr">
        <is>
          <t>68327</t>
        </is>
      </c>
      <c r="AA447" s="593" t="inlineStr">
        <is>
          <t>Santander</t>
        </is>
      </c>
      <c r="AB447" s="593" t="inlineStr">
        <is>
          <t>GÜEPSA</t>
        </is>
      </c>
    </row>
    <row r="448">
      <c r="Y448" s="593" t="inlineStr">
        <is>
          <t>GÜICÁN</t>
        </is>
      </c>
      <c r="Z448" s="593" t="inlineStr">
        <is>
          <t>15332</t>
        </is>
      </c>
      <c r="AA448" s="593" t="inlineStr">
        <is>
          <t>Boyacá</t>
        </is>
      </c>
      <c r="AB448" s="593" t="inlineStr">
        <is>
          <t>GÜICÁN</t>
        </is>
      </c>
    </row>
    <row r="449">
      <c r="Y449" s="593" t="inlineStr">
        <is>
          <t>GUTIÉRREZ</t>
        </is>
      </c>
      <c r="Z449" s="593" t="inlineStr">
        <is>
          <t>25339</t>
        </is>
      </c>
      <c r="AA449" s="593" t="inlineStr">
        <is>
          <t>Cundinamarca</t>
        </is>
      </c>
      <c r="AB449" s="593" t="inlineStr">
        <is>
          <t>GUTIÉRREZ</t>
        </is>
      </c>
    </row>
    <row r="450">
      <c r="Y450" s="593" t="inlineStr">
        <is>
          <t>HACARÍ</t>
        </is>
      </c>
      <c r="Z450" s="593" t="inlineStr">
        <is>
          <t>54344</t>
        </is>
      </c>
      <c r="AA450" s="593" t="inlineStr">
        <is>
          <t>Norte de Santander</t>
        </is>
      </c>
      <c r="AB450" s="593" t="inlineStr">
        <is>
          <t>HACARÍ</t>
        </is>
      </c>
    </row>
    <row r="451">
      <c r="Y451" s="593" t="inlineStr">
        <is>
          <t>HATILLO DE LOBA</t>
        </is>
      </c>
      <c r="Z451" s="593" t="inlineStr">
        <is>
          <t>13300</t>
        </is>
      </c>
      <c r="AA451" s="593" t="inlineStr">
        <is>
          <t>Bolívar</t>
        </is>
      </c>
      <c r="AB451" s="593" t="inlineStr">
        <is>
          <t>HATILLO DE LOBA</t>
        </is>
      </c>
    </row>
    <row r="452">
      <c r="Y452" s="593" t="inlineStr">
        <is>
          <t>HATO</t>
        </is>
      </c>
      <c r="Z452" s="593" t="inlineStr">
        <is>
          <t>68344</t>
        </is>
      </c>
      <c r="AA452" s="593" t="inlineStr">
        <is>
          <t>Santander</t>
        </is>
      </c>
      <c r="AB452" s="593" t="inlineStr">
        <is>
          <t>HATO</t>
        </is>
      </c>
    </row>
    <row r="453">
      <c r="Y453" s="593" t="inlineStr">
        <is>
          <t>HATO COROZAL</t>
        </is>
      </c>
      <c r="Z453" s="593" t="inlineStr">
        <is>
          <t>85125</t>
        </is>
      </c>
      <c r="AA453" s="593" t="inlineStr">
        <is>
          <t>Casanare</t>
        </is>
      </c>
      <c r="AB453" s="593" t="inlineStr">
        <is>
          <t>HATO COROZAL</t>
        </is>
      </c>
    </row>
    <row r="454">
      <c r="Y454" s="593" t="inlineStr">
        <is>
          <t>HATONUEVO</t>
        </is>
      </c>
      <c r="Z454" s="593" t="inlineStr">
        <is>
          <t>44378</t>
        </is>
      </c>
      <c r="AA454" s="593" t="inlineStr">
        <is>
          <t>La Guajira</t>
        </is>
      </c>
      <c r="AB454" s="593" t="inlineStr">
        <is>
          <t>HATONUEVO</t>
        </is>
      </c>
    </row>
    <row r="455">
      <c r="Y455" s="593" t="inlineStr">
        <is>
          <t>HELICONIA</t>
        </is>
      </c>
      <c r="Z455" s="593" t="inlineStr">
        <is>
          <t>05347</t>
        </is>
      </c>
      <c r="AA455" s="593" t="inlineStr">
        <is>
          <t>Antioquia</t>
        </is>
      </c>
      <c r="AB455" s="593" t="inlineStr">
        <is>
          <t>HELICONIA</t>
        </is>
      </c>
    </row>
    <row r="456">
      <c r="Y456" s="593" t="inlineStr">
        <is>
          <t>HERRÁN</t>
        </is>
      </c>
      <c r="Z456" s="593" t="inlineStr">
        <is>
          <t>54347</t>
        </is>
      </c>
      <c r="AA456" s="593" t="inlineStr">
        <is>
          <t>Norte de Santander</t>
        </is>
      </c>
      <c r="AB456" s="593" t="inlineStr">
        <is>
          <t>HERRÁN</t>
        </is>
      </c>
    </row>
    <row r="457">
      <c r="Y457" s="593" t="inlineStr">
        <is>
          <t>HERVEO</t>
        </is>
      </c>
      <c r="Z457" s="593" t="inlineStr">
        <is>
          <t>73347</t>
        </is>
      </c>
      <c r="AA457" s="593" t="inlineStr">
        <is>
          <t>Tolima</t>
        </is>
      </c>
      <c r="AB457" s="593" t="inlineStr">
        <is>
          <t>HERVEO</t>
        </is>
      </c>
    </row>
    <row r="458">
      <c r="Y458" s="593" t="inlineStr">
        <is>
          <t>HISPANIA</t>
        </is>
      </c>
      <c r="Z458" s="593" t="inlineStr">
        <is>
          <t>05353</t>
        </is>
      </c>
      <c r="AA458" s="593" t="inlineStr">
        <is>
          <t>Antioquia</t>
        </is>
      </c>
      <c r="AB458" s="593" t="inlineStr">
        <is>
          <t>HISPANIA</t>
        </is>
      </c>
    </row>
    <row r="459">
      <c r="Y459" s="593" t="inlineStr">
        <is>
          <t>HOBO</t>
        </is>
      </c>
      <c r="Z459" s="593" t="inlineStr">
        <is>
          <t>41349</t>
        </is>
      </c>
      <c r="AA459" s="593" t="inlineStr">
        <is>
          <t>Huila</t>
        </is>
      </c>
      <c r="AB459" s="593" t="inlineStr">
        <is>
          <t>HOBO</t>
        </is>
      </c>
    </row>
    <row r="460">
      <c r="Y460" s="593" t="inlineStr">
        <is>
          <t>HONDA</t>
        </is>
      </c>
      <c r="Z460" s="593" t="inlineStr">
        <is>
          <t>73349</t>
        </is>
      </c>
      <c r="AA460" s="593" t="inlineStr">
        <is>
          <t>Tolima</t>
        </is>
      </c>
      <c r="AB460" s="593" t="inlineStr">
        <is>
          <t>HONDA</t>
        </is>
      </c>
    </row>
    <row r="461">
      <c r="Y461" s="593" t="inlineStr">
        <is>
          <t>IBAGUÉ</t>
        </is>
      </c>
      <c r="Z461" s="593" t="inlineStr">
        <is>
          <t>73001</t>
        </is>
      </c>
      <c r="AA461" s="593" t="inlineStr">
        <is>
          <t>Tolima</t>
        </is>
      </c>
      <c r="AB461" s="593" t="inlineStr">
        <is>
          <t>IBAGUÉ</t>
        </is>
      </c>
    </row>
    <row r="462">
      <c r="Y462" s="593" t="inlineStr">
        <is>
          <t>ICONONZO</t>
        </is>
      </c>
      <c r="Z462" s="593" t="inlineStr">
        <is>
          <t>73352</t>
        </is>
      </c>
      <c r="AA462" s="593" t="inlineStr">
        <is>
          <t>Tolima</t>
        </is>
      </c>
      <c r="AB462" s="593" t="inlineStr">
        <is>
          <t>ICONONZO</t>
        </is>
      </c>
    </row>
    <row r="463">
      <c r="Y463" s="593" t="inlineStr">
        <is>
          <t>ILES</t>
        </is>
      </c>
      <c r="Z463" s="593" t="inlineStr">
        <is>
          <t>52352</t>
        </is>
      </c>
      <c r="AA463" s="593" t="inlineStr">
        <is>
          <t>Nariño</t>
        </is>
      </c>
      <c r="AB463" s="593" t="inlineStr">
        <is>
          <t>ILES</t>
        </is>
      </c>
    </row>
    <row r="464">
      <c r="Y464" s="593" t="inlineStr">
        <is>
          <t>IMUÉS</t>
        </is>
      </c>
      <c r="Z464" s="593" t="inlineStr">
        <is>
          <t>52354</t>
        </is>
      </c>
      <c r="AA464" s="593" t="inlineStr">
        <is>
          <t>Nariño</t>
        </is>
      </c>
      <c r="AB464" s="593" t="inlineStr">
        <is>
          <t>IMUÉS</t>
        </is>
      </c>
    </row>
    <row r="465">
      <c r="Y465" s="593" t="inlineStr">
        <is>
          <t>INÍRIDA</t>
        </is>
      </c>
      <c r="Z465" s="593" t="inlineStr">
        <is>
          <t>94001</t>
        </is>
      </c>
      <c r="AA465" s="593" t="inlineStr">
        <is>
          <t>Guainía</t>
        </is>
      </c>
      <c r="AB465" s="593" t="inlineStr">
        <is>
          <t>INÍRIDA</t>
        </is>
      </c>
    </row>
    <row r="466">
      <c r="Y466" s="593" t="inlineStr">
        <is>
          <t>INZÁ</t>
        </is>
      </c>
      <c r="Z466" s="593" t="inlineStr">
        <is>
          <t>19355</t>
        </is>
      </c>
      <c r="AA466" s="593" t="inlineStr">
        <is>
          <t>Cauca</t>
        </is>
      </c>
      <c r="AB466" s="593" t="inlineStr">
        <is>
          <t>INZÁ</t>
        </is>
      </c>
    </row>
    <row r="467">
      <c r="Y467" s="593" t="inlineStr">
        <is>
          <t>IPIALES</t>
        </is>
      </c>
      <c r="Z467" s="593" t="inlineStr">
        <is>
          <t>52356</t>
        </is>
      </c>
      <c r="AA467" s="593" t="inlineStr">
        <is>
          <t>Nariño</t>
        </is>
      </c>
      <c r="AB467" s="593" t="inlineStr">
        <is>
          <t>IPIALES</t>
        </is>
      </c>
    </row>
    <row r="468">
      <c r="Y468" s="593" t="inlineStr">
        <is>
          <t>IQUIRA</t>
        </is>
      </c>
      <c r="Z468" s="593" t="inlineStr">
        <is>
          <t>41357</t>
        </is>
      </c>
      <c r="AA468" s="593" t="inlineStr">
        <is>
          <t>Huila</t>
        </is>
      </c>
      <c r="AB468" s="593" t="inlineStr">
        <is>
          <t>IQUIRA</t>
        </is>
      </c>
    </row>
    <row r="469">
      <c r="Y469" s="593" t="inlineStr">
        <is>
          <t>ISCUANDÉ</t>
        </is>
      </c>
      <c r="Z469" s="593" t="inlineStr">
        <is>
          <t>52696</t>
        </is>
      </c>
      <c r="AA469" s="593" t="inlineStr">
        <is>
          <t>Nariño</t>
        </is>
      </c>
      <c r="AB469" s="593" t="inlineStr">
        <is>
          <t>ISCUANDÉ</t>
        </is>
      </c>
    </row>
    <row r="470">
      <c r="Y470" s="593" t="inlineStr">
        <is>
          <t>ISTMINA</t>
        </is>
      </c>
      <c r="Z470" s="593" t="inlineStr">
        <is>
          <t>27361</t>
        </is>
      </c>
      <c r="AA470" s="593" t="inlineStr">
        <is>
          <t>Chocó</t>
        </is>
      </c>
      <c r="AB470" s="593" t="inlineStr">
        <is>
          <t>ISTMINA</t>
        </is>
      </c>
    </row>
    <row r="471">
      <c r="Y471" s="593" t="inlineStr">
        <is>
          <t>ITAGUI</t>
        </is>
      </c>
      <c r="Z471" s="593" t="inlineStr">
        <is>
          <t>05360</t>
        </is>
      </c>
      <c r="AA471" s="593" t="inlineStr">
        <is>
          <t>Antioquia</t>
        </is>
      </c>
      <c r="AB471" s="593" t="inlineStr">
        <is>
          <t>ITAGUI</t>
        </is>
      </c>
    </row>
    <row r="472">
      <c r="Y472" s="593" t="inlineStr">
        <is>
          <t>ITUANGO</t>
        </is>
      </c>
      <c r="Z472" s="593" t="inlineStr">
        <is>
          <t>05361</t>
        </is>
      </c>
      <c r="AA472" s="593" t="inlineStr">
        <is>
          <t>Antioquia</t>
        </is>
      </c>
      <c r="AB472" s="593" t="inlineStr">
        <is>
          <t>ITUANGO</t>
        </is>
      </c>
    </row>
    <row r="473">
      <c r="Y473" s="593" t="inlineStr">
        <is>
          <t>IZA</t>
        </is>
      </c>
      <c r="Z473" s="593" t="inlineStr">
        <is>
          <t>15362</t>
        </is>
      </c>
      <c r="AA473" s="593" t="inlineStr">
        <is>
          <t>Boyacá</t>
        </is>
      </c>
      <c r="AB473" s="593" t="inlineStr">
        <is>
          <t>IZA</t>
        </is>
      </c>
    </row>
    <row r="474">
      <c r="Y474" s="593" t="inlineStr">
        <is>
          <t>JAMBALÓ</t>
        </is>
      </c>
      <c r="Z474" s="593" t="inlineStr">
        <is>
          <t>19364</t>
        </is>
      </c>
      <c r="AA474" s="593" t="inlineStr">
        <is>
          <t>Cauca</t>
        </is>
      </c>
      <c r="AB474" s="593" t="inlineStr">
        <is>
          <t>JAMBALÓ</t>
        </is>
      </c>
    </row>
    <row r="475">
      <c r="Y475" s="593" t="inlineStr">
        <is>
          <t>JAMUNDÍ</t>
        </is>
      </c>
      <c r="Z475" s="593" t="inlineStr">
        <is>
          <t>76364</t>
        </is>
      </c>
      <c r="AA475" s="593" t="inlineStr">
        <is>
          <t>Valle del Cauca</t>
        </is>
      </c>
      <c r="AB475" s="593" t="inlineStr">
        <is>
          <t>JAMUNDÍ</t>
        </is>
      </c>
    </row>
    <row r="476">
      <c r="Y476" s="593" t="inlineStr">
        <is>
          <t>JARDÍN</t>
        </is>
      </c>
      <c r="Z476" s="593" t="inlineStr">
        <is>
          <t>05364</t>
        </is>
      </c>
      <c r="AA476" s="593" t="inlineStr">
        <is>
          <t>Antioquia</t>
        </is>
      </c>
      <c r="AB476" s="593" t="inlineStr">
        <is>
          <t>JARDÍN</t>
        </is>
      </c>
    </row>
    <row r="477">
      <c r="Y477" s="593" t="inlineStr">
        <is>
          <t>JENESANO</t>
        </is>
      </c>
      <c r="Z477" s="593" t="inlineStr">
        <is>
          <t>15367</t>
        </is>
      </c>
      <c r="AA477" s="593" t="inlineStr">
        <is>
          <t>Boyacá</t>
        </is>
      </c>
      <c r="AB477" s="593" t="inlineStr">
        <is>
          <t>JENESANO</t>
        </is>
      </c>
    </row>
    <row r="478">
      <c r="Y478" s="601" t="inlineStr">
        <is>
          <t>JERICÓ (AN)</t>
        </is>
      </c>
      <c r="Z478" s="593" t="inlineStr">
        <is>
          <t>05368</t>
        </is>
      </c>
      <c r="AA478" s="593" t="inlineStr">
        <is>
          <t>Antioquia</t>
        </is>
      </c>
      <c r="AB478" s="593" t="inlineStr">
        <is>
          <t>JERICÓ</t>
        </is>
      </c>
    </row>
    <row r="479">
      <c r="Y479" s="601" t="inlineStr">
        <is>
          <t>JERICÓ (BO)</t>
        </is>
      </c>
      <c r="Z479" s="593" t="inlineStr">
        <is>
          <t>15368</t>
        </is>
      </c>
      <c r="AA479" s="593" t="inlineStr">
        <is>
          <t>Boyacá</t>
        </is>
      </c>
      <c r="AB479" s="593" t="inlineStr">
        <is>
          <t>JERICÓ</t>
        </is>
      </c>
    </row>
    <row r="480">
      <c r="Y480" s="593" t="inlineStr">
        <is>
          <t>JERUSALÉN</t>
        </is>
      </c>
      <c r="Z480" s="593" t="inlineStr">
        <is>
          <t>25368</t>
        </is>
      </c>
      <c r="AA480" s="593" t="inlineStr">
        <is>
          <t>Cundinamarca</t>
        </is>
      </c>
      <c r="AB480" s="593" t="inlineStr">
        <is>
          <t>JERUSALÉN</t>
        </is>
      </c>
    </row>
    <row r="481">
      <c r="Y481" s="593" t="inlineStr">
        <is>
          <t>JESÚS MARÍA</t>
        </is>
      </c>
      <c r="Z481" s="593" t="inlineStr">
        <is>
          <t>68368</t>
        </is>
      </c>
      <c r="AA481" s="593" t="inlineStr">
        <is>
          <t>Santander</t>
        </is>
      </c>
      <c r="AB481" s="593" t="inlineStr">
        <is>
          <t>JESÚS MARÍA</t>
        </is>
      </c>
    </row>
    <row r="482">
      <c r="Y482" s="593" t="inlineStr">
        <is>
          <t>JORDÁN SUBE</t>
        </is>
      </c>
      <c r="Z482" s="593" t="inlineStr">
        <is>
          <t>68370</t>
        </is>
      </c>
      <c r="AA482" s="593" t="inlineStr">
        <is>
          <t>Santander</t>
        </is>
      </c>
      <c r="AB482" s="593" t="inlineStr">
        <is>
          <t>JORDÁN SUBE</t>
        </is>
      </c>
    </row>
    <row r="483">
      <c r="Y483" s="593" t="inlineStr">
        <is>
          <t>JUAN DE ACOSTA</t>
        </is>
      </c>
      <c r="Z483" s="593" t="inlineStr">
        <is>
          <t>08372</t>
        </is>
      </c>
      <c r="AA483" s="593" t="inlineStr">
        <is>
          <t>Atlántico</t>
        </is>
      </c>
      <c r="AB483" s="593" t="inlineStr">
        <is>
          <t>JUAN DE ACOSTA</t>
        </is>
      </c>
    </row>
    <row r="484">
      <c r="Y484" s="593" t="inlineStr">
        <is>
          <t>JUNÍN</t>
        </is>
      </c>
      <c r="Z484" s="593" t="inlineStr">
        <is>
          <t>25372</t>
        </is>
      </c>
      <c r="AA484" s="593" t="inlineStr">
        <is>
          <t>Cundinamarca</t>
        </is>
      </c>
      <c r="AB484" s="593" t="inlineStr">
        <is>
          <t>JUNÍN</t>
        </is>
      </c>
    </row>
    <row r="485">
      <c r="Y485" s="593" t="inlineStr">
        <is>
          <t>JURADÓ</t>
        </is>
      </c>
      <c r="Z485" s="593" t="inlineStr">
        <is>
          <t>27372</t>
        </is>
      </c>
      <c r="AA485" s="593" t="inlineStr">
        <is>
          <t>Chocó</t>
        </is>
      </c>
      <c r="AB485" s="593" t="inlineStr">
        <is>
          <t>JURADÓ</t>
        </is>
      </c>
    </row>
    <row r="486">
      <c r="Y486" s="593" t="inlineStr">
        <is>
          <t>LA APARTADA Y LA FRONTERA</t>
        </is>
      </c>
      <c r="Z486" s="593" t="inlineStr">
        <is>
          <t>23350</t>
        </is>
      </c>
      <c r="AA486" s="593" t="inlineStr">
        <is>
          <t>Córdoba</t>
        </is>
      </c>
      <c r="AB486" s="593" t="inlineStr">
        <is>
          <t>LA APARTADA Y LA FRONTERA</t>
        </is>
      </c>
    </row>
    <row r="487">
      <c r="Y487" s="593" t="inlineStr">
        <is>
          <t>LA ARGENTINA</t>
        </is>
      </c>
      <c r="Z487" s="593" t="inlineStr">
        <is>
          <t>41378</t>
        </is>
      </c>
      <c r="AA487" s="593" t="inlineStr">
        <is>
          <t>Huila</t>
        </is>
      </c>
      <c r="AB487" s="593" t="inlineStr">
        <is>
          <t>LA ARGENTINA</t>
        </is>
      </c>
    </row>
    <row r="488">
      <c r="Y488" s="593" t="inlineStr">
        <is>
          <t>LA BELLEZA</t>
        </is>
      </c>
      <c r="Z488" s="593" t="inlineStr">
        <is>
          <t>68377</t>
        </is>
      </c>
      <c r="AA488" s="593" t="inlineStr">
        <is>
          <t>Santander</t>
        </is>
      </c>
      <c r="AB488" s="593" t="inlineStr">
        <is>
          <t>LA BELLEZA</t>
        </is>
      </c>
    </row>
    <row r="489">
      <c r="Y489" s="593" t="inlineStr">
        <is>
          <t>LA CALERA</t>
        </is>
      </c>
      <c r="Z489" s="593" t="inlineStr">
        <is>
          <t>25377</t>
        </is>
      </c>
      <c r="AA489" s="593" t="inlineStr">
        <is>
          <t>Cundinamarca</t>
        </is>
      </c>
      <c r="AB489" s="593" t="inlineStr">
        <is>
          <t>LA CALERA</t>
        </is>
      </c>
    </row>
    <row r="490">
      <c r="Y490" s="593" t="inlineStr">
        <is>
          <t>LA CAPILLA</t>
        </is>
      </c>
      <c r="Z490" s="593" t="inlineStr">
        <is>
          <t>15380</t>
        </is>
      </c>
      <c r="AA490" s="593" t="inlineStr">
        <is>
          <t>Boyacá</t>
        </is>
      </c>
      <c r="AB490" s="593" t="inlineStr">
        <is>
          <t>LA CAPILLA</t>
        </is>
      </c>
    </row>
    <row r="491">
      <c r="Y491" s="593" t="inlineStr">
        <is>
          <t>LA CEJA</t>
        </is>
      </c>
      <c r="Z491" s="593" t="inlineStr">
        <is>
          <t>05376</t>
        </is>
      </c>
      <c r="AA491" s="593" t="inlineStr">
        <is>
          <t>Antioquia</t>
        </is>
      </c>
      <c r="AB491" s="593" t="inlineStr">
        <is>
          <t>LA CEJA</t>
        </is>
      </c>
    </row>
    <row r="492">
      <c r="Y492" s="593" t="inlineStr">
        <is>
          <t>LA CELIA</t>
        </is>
      </c>
      <c r="Z492" s="593" t="inlineStr">
        <is>
          <t>66383</t>
        </is>
      </c>
      <c r="AA492" s="593" t="inlineStr">
        <is>
          <t>Risaralda</t>
        </is>
      </c>
      <c r="AB492" s="593" t="inlineStr">
        <is>
          <t>LA CELIA</t>
        </is>
      </c>
    </row>
    <row r="493">
      <c r="Y493" s="593" t="inlineStr">
        <is>
          <t>LA CHORRERA</t>
        </is>
      </c>
      <c r="Z493" s="593" t="inlineStr">
        <is>
          <t>91405</t>
        </is>
      </c>
      <c r="AA493" s="593" t="inlineStr">
        <is>
          <t>Amazonas</t>
        </is>
      </c>
      <c r="AB493" s="593" t="inlineStr">
        <is>
          <t>LA CHORRERA</t>
        </is>
      </c>
    </row>
    <row r="494">
      <c r="Y494" s="593" t="inlineStr">
        <is>
          <t>LA CRUZ</t>
        </is>
      </c>
      <c r="Z494" s="593" t="inlineStr">
        <is>
          <t>52378</t>
        </is>
      </c>
      <c r="AA494" s="593" t="inlineStr">
        <is>
          <t>Nariño</t>
        </is>
      </c>
      <c r="AB494" s="593" t="inlineStr">
        <is>
          <t>LA CRUZ</t>
        </is>
      </c>
    </row>
    <row r="495">
      <c r="Y495" s="593" t="inlineStr">
        <is>
          <t>LA CUMBRE</t>
        </is>
      </c>
      <c r="Z495" s="593" t="inlineStr">
        <is>
          <t>76377</t>
        </is>
      </c>
      <c r="AA495" s="593" t="inlineStr">
        <is>
          <t>Valle del Cauca</t>
        </is>
      </c>
      <c r="AB495" s="593" t="inlineStr">
        <is>
          <t>LA CUMBRE</t>
        </is>
      </c>
    </row>
    <row r="496">
      <c r="Y496" s="601" t="inlineStr">
        <is>
          <t>LA DORADA (CA)</t>
        </is>
      </c>
      <c r="Z496" s="593" t="inlineStr">
        <is>
          <t>17380</t>
        </is>
      </c>
      <c r="AA496" s="593" t="inlineStr">
        <is>
          <t>Caldas</t>
        </is>
      </c>
      <c r="AB496" s="593" t="inlineStr">
        <is>
          <t>LA DORADA</t>
        </is>
      </c>
    </row>
    <row r="497">
      <c r="Y497" s="601" t="inlineStr">
        <is>
          <t>LA DORADA (PU)</t>
        </is>
      </c>
      <c r="Z497" s="593" t="inlineStr">
        <is>
          <t>86757</t>
        </is>
      </c>
      <c r="AA497" s="593" t="inlineStr">
        <is>
          <t>Putumayo</t>
        </is>
      </c>
      <c r="AB497" s="593" t="inlineStr">
        <is>
          <t>LA DORADA</t>
        </is>
      </c>
    </row>
    <row r="498">
      <c r="Y498" s="593" t="inlineStr">
        <is>
          <t>LA ESPERANZA</t>
        </is>
      </c>
      <c r="Z498" s="593" t="inlineStr">
        <is>
          <t>54385</t>
        </is>
      </c>
      <c r="AA498" s="593" t="inlineStr">
        <is>
          <t>Norte de Santander</t>
        </is>
      </c>
      <c r="AB498" s="593" t="inlineStr">
        <is>
          <t>LA ESPERANZA</t>
        </is>
      </c>
    </row>
    <row r="499">
      <c r="Y499" s="593" t="inlineStr">
        <is>
          <t>LA ESTRELLA</t>
        </is>
      </c>
      <c r="Z499" s="593" t="inlineStr">
        <is>
          <t>05380</t>
        </is>
      </c>
      <c r="AA499" s="593" t="inlineStr">
        <is>
          <t>Antioquia</t>
        </is>
      </c>
      <c r="AB499" s="593" t="inlineStr">
        <is>
          <t>LA ESTRELLA</t>
        </is>
      </c>
    </row>
    <row r="500">
      <c r="Y500" s="593" t="inlineStr">
        <is>
          <t>LA FLORIDA</t>
        </is>
      </c>
      <c r="Z500" s="593" t="inlineStr">
        <is>
          <t>52381</t>
        </is>
      </c>
      <c r="AA500" s="593" t="inlineStr">
        <is>
          <t>Nariño</t>
        </is>
      </c>
      <c r="AB500" s="593" t="inlineStr">
        <is>
          <t>LA FLORIDA</t>
        </is>
      </c>
    </row>
    <row r="501">
      <c r="Y501" s="593" t="inlineStr">
        <is>
          <t>LA GLORIA</t>
        </is>
      </c>
      <c r="Z501" s="593" t="inlineStr">
        <is>
          <t>20383</t>
        </is>
      </c>
      <c r="AA501" s="593" t="inlineStr">
        <is>
          <t>Cesar</t>
        </is>
      </c>
      <c r="AB501" s="593" t="inlineStr">
        <is>
          <t>LA GLORIA</t>
        </is>
      </c>
    </row>
    <row r="502">
      <c r="Y502" s="593" t="inlineStr">
        <is>
          <t>LA GUADALUPE</t>
        </is>
      </c>
      <c r="Z502" s="593" t="inlineStr">
        <is>
          <t>94885</t>
        </is>
      </c>
      <c r="AA502" s="593" t="inlineStr">
        <is>
          <t>Guainía</t>
        </is>
      </c>
      <c r="AB502" s="593" t="inlineStr">
        <is>
          <t>LA GUADALUPE</t>
        </is>
      </c>
    </row>
    <row r="503">
      <c r="Y503" s="593" t="inlineStr">
        <is>
          <t>LA HORMIGA</t>
        </is>
      </c>
      <c r="Z503" s="593" t="inlineStr">
        <is>
          <t>86865</t>
        </is>
      </c>
      <c r="AA503" s="593" t="inlineStr">
        <is>
          <t>Putumayo</t>
        </is>
      </c>
      <c r="AB503" s="593" t="inlineStr">
        <is>
          <t>LA HORMIGA</t>
        </is>
      </c>
    </row>
    <row r="504">
      <c r="Y504" s="593" t="inlineStr">
        <is>
          <t>LA JAGUA DE IBIRICO</t>
        </is>
      </c>
      <c r="Z504" s="593" t="inlineStr">
        <is>
          <t>20400</t>
        </is>
      </c>
      <c r="AA504" s="593" t="inlineStr">
        <is>
          <t>Cesar</t>
        </is>
      </c>
      <c r="AB504" s="593" t="inlineStr">
        <is>
          <t>LA JAGUA DE IBIRICO</t>
        </is>
      </c>
    </row>
    <row r="505">
      <c r="Y505" s="593" t="inlineStr">
        <is>
          <t>LA JAGUA DEL PILAR</t>
        </is>
      </c>
      <c r="Z505" s="593" t="inlineStr">
        <is>
          <t>44420</t>
        </is>
      </c>
      <c r="AA505" s="593" t="inlineStr">
        <is>
          <t>La Guajira</t>
        </is>
      </c>
      <c r="AB505" s="593" t="inlineStr">
        <is>
          <t>LA JAGUA DEL PILAR</t>
        </is>
      </c>
    </row>
    <row r="506">
      <c r="Y506" s="593" t="inlineStr">
        <is>
          <t>LA LLANADA</t>
        </is>
      </c>
      <c r="Z506" s="593" t="inlineStr">
        <is>
          <t>52385</t>
        </is>
      </c>
      <c r="AA506" s="593" t="inlineStr">
        <is>
          <t>Nariño</t>
        </is>
      </c>
      <c r="AB506" s="593" t="inlineStr">
        <is>
          <t>LA LLANADA</t>
        </is>
      </c>
    </row>
    <row r="507">
      <c r="Y507" s="593" t="inlineStr">
        <is>
          <t>LA MACARENA</t>
        </is>
      </c>
      <c r="Z507" s="593" t="inlineStr">
        <is>
          <t>50350</t>
        </is>
      </c>
      <c r="AA507" s="593" t="inlineStr">
        <is>
          <t>Meta</t>
        </is>
      </c>
      <c r="AB507" s="593" t="inlineStr">
        <is>
          <t>LA MACARENA</t>
        </is>
      </c>
    </row>
    <row r="508">
      <c r="Y508" s="593" t="inlineStr">
        <is>
          <t>LA MERCED</t>
        </is>
      </c>
      <c r="Z508" s="593" t="inlineStr">
        <is>
          <t>17388</t>
        </is>
      </c>
      <c r="AA508" s="593" t="inlineStr">
        <is>
          <t>Caldas</t>
        </is>
      </c>
      <c r="AB508" s="593" t="inlineStr">
        <is>
          <t>LA MERCED</t>
        </is>
      </c>
    </row>
    <row r="509">
      <c r="Y509" s="593" t="inlineStr">
        <is>
          <t>LA MESA</t>
        </is>
      </c>
      <c r="Z509" s="593" t="inlineStr">
        <is>
          <t>25386</t>
        </is>
      </c>
      <c r="AA509" s="593" t="inlineStr">
        <is>
          <t>Cundinamarca</t>
        </is>
      </c>
      <c r="AB509" s="593" t="inlineStr">
        <is>
          <t>LA MESA</t>
        </is>
      </c>
    </row>
    <row r="510">
      <c r="Y510" s="593" t="inlineStr">
        <is>
          <t>LA MONTAÑITA</t>
        </is>
      </c>
      <c r="Z510" s="593" t="inlineStr">
        <is>
          <t>18410</t>
        </is>
      </c>
      <c r="AA510" s="593" t="inlineStr">
        <is>
          <t>Caquetá</t>
        </is>
      </c>
      <c r="AB510" s="593" t="inlineStr">
        <is>
          <t>LA MONTAÑITA</t>
        </is>
      </c>
    </row>
    <row r="511">
      <c r="Y511" s="593" t="inlineStr">
        <is>
          <t>LA PALMA</t>
        </is>
      </c>
      <c r="Z511" s="593" t="inlineStr">
        <is>
          <t>25394</t>
        </is>
      </c>
      <c r="AA511" s="593" t="inlineStr">
        <is>
          <t>Cundinamarca</t>
        </is>
      </c>
      <c r="AB511" s="593" t="inlineStr">
        <is>
          <t>LA PALMA</t>
        </is>
      </c>
    </row>
    <row r="512">
      <c r="Y512" s="593" t="inlineStr">
        <is>
          <t>LA PAZ</t>
        </is>
      </c>
      <c r="Z512" s="593" t="inlineStr">
        <is>
          <t>68397</t>
        </is>
      </c>
      <c r="AA512" s="593" t="inlineStr">
        <is>
          <t>Santander</t>
        </is>
      </c>
      <c r="AB512" s="593" t="inlineStr">
        <is>
          <t>LA PAZ</t>
        </is>
      </c>
    </row>
    <row r="513">
      <c r="Y513" s="593" t="inlineStr">
        <is>
          <t>LA PEDRERA</t>
        </is>
      </c>
      <c r="Z513" s="593" t="inlineStr">
        <is>
          <t>91407</t>
        </is>
      </c>
      <c r="AA513" s="593" t="inlineStr">
        <is>
          <t>Amazonas</t>
        </is>
      </c>
      <c r="AB513" s="593" t="inlineStr">
        <is>
          <t>LA PEDRERA</t>
        </is>
      </c>
    </row>
    <row r="514">
      <c r="Y514" s="593" t="inlineStr">
        <is>
          <t>LA PEÑA</t>
        </is>
      </c>
      <c r="Z514" s="593" t="inlineStr">
        <is>
          <t>25398</t>
        </is>
      </c>
      <c r="AA514" s="593" t="inlineStr">
        <is>
          <t>Cundinamarca</t>
        </is>
      </c>
      <c r="AB514" s="593" t="inlineStr">
        <is>
          <t>LA PEÑA</t>
        </is>
      </c>
    </row>
    <row r="515">
      <c r="Y515" s="593" t="inlineStr">
        <is>
          <t>LA PINTADA</t>
        </is>
      </c>
      <c r="Z515" s="593" t="inlineStr">
        <is>
          <t>05390</t>
        </is>
      </c>
      <c r="AA515" s="593" t="inlineStr">
        <is>
          <t>Antioquia</t>
        </is>
      </c>
      <c r="AB515" s="593" t="inlineStr">
        <is>
          <t>LA PINTADA</t>
        </is>
      </c>
    </row>
    <row r="516">
      <c r="Y516" s="593" t="inlineStr">
        <is>
          <t>LA PLATA</t>
        </is>
      </c>
      <c r="Z516" s="593" t="inlineStr">
        <is>
          <t>41396</t>
        </is>
      </c>
      <c r="AA516" s="593" t="inlineStr">
        <is>
          <t>Huila</t>
        </is>
      </c>
      <c r="AB516" s="593" t="inlineStr">
        <is>
          <t>LA PLATA</t>
        </is>
      </c>
    </row>
    <row r="517">
      <c r="Y517" s="593" t="inlineStr">
        <is>
          <t>LA PLAYA</t>
        </is>
      </c>
      <c r="Z517" s="593" t="inlineStr">
        <is>
          <t>54398</t>
        </is>
      </c>
      <c r="AA517" s="593" t="inlineStr">
        <is>
          <t>Norte de Santander</t>
        </is>
      </c>
      <c r="AB517" s="593" t="inlineStr">
        <is>
          <t>LA PLAYA</t>
        </is>
      </c>
    </row>
    <row r="518">
      <c r="Y518" s="593" t="inlineStr">
        <is>
          <t>LA PRIMAVERA</t>
        </is>
      </c>
      <c r="Z518" s="593" t="inlineStr">
        <is>
          <t>99524</t>
        </is>
      </c>
      <c r="AA518" s="593" t="inlineStr">
        <is>
          <t>Vichada</t>
        </is>
      </c>
      <c r="AB518" s="593" t="inlineStr">
        <is>
          <t>LA PRIMAVERA</t>
        </is>
      </c>
    </row>
    <row r="519">
      <c r="Y519" s="593" t="inlineStr">
        <is>
          <t>LA SALINA</t>
        </is>
      </c>
      <c r="Z519" s="593" t="inlineStr">
        <is>
          <t>85136</t>
        </is>
      </c>
      <c r="AA519" s="593" t="inlineStr">
        <is>
          <t>Casanare</t>
        </is>
      </c>
      <c r="AB519" s="593" t="inlineStr">
        <is>
          <t>LA SALINA</t>
        </is>
      </c>
    </row>
    <row r="520">
      <c r="Y520" s="593" t="inlineStr">
        <is>
          <t>LA SIERRA</t>
        </is>
      </c>
      <c r="Z520" s="593" t="inlineStr">
        <is>
          <t>19392</t>
        </is>
      </c>
      <c r="AA520" s="593" t="inlineStr">
        <is>
          <t>Cauca</t>
        </is>
      </c>
      <c r="AB520" s="593" t="inlineStr">
        <is>
          <t>LA SIERRA</t>
        </is>
      </c>
    </row>
    <row r="521">
      <c r="Y521" s="593" t="inlineStr">
        <is>
          <t>LA TEBAIDA</t>
        </is>
      </c>
      <c r="Z521" s="593" t="inlineStr">
        <is>
          <t>63401</t>
        </is>
      </c>
      <c r="AA521" s="593" t="inlineStr">
        <is>
          <t>Quindio</t>
        </is>
      </c>
      <c r="AB521" s="593" t="inlineStr">
        <is>
          <t>LA TEBAIDA</t>
        </is>
      </c>
    </row>
    <row r="522">
      <c r="Y522" s="593" t="inlineStr">
        <is>
          <t>LA TOLA</t>
        </is>
      </c>
      <c r="Z522" s="593" t="inlineStr">
        <is>
          <t>52390</t>
        </is>
      </c>
      <c r="AA522" s="593" t="inlineStr">
        <is>
          <t>Nariño</t>
        </is>
      </c>
      <c r="AB522" s="593" t="inlineStr">
        <is>
          <t>LA TOLA</t>
        </is>
      </c>
    </row>
    <row r="523">
      <c r="Y523" s="601" t="inlineStr">
        <is>
          <t>LA UNIÓN (AN)</t>
        </is>
      </c>
      <c r="Z523" s="593" t="inlineStr">
        <is>
          <t>05400</t>
        </is>
      </c>
      <c r="AA523" s="593" t="inlineStr">
        <is>
          <t>Antioquia</t>
        </is>
      </c>
      <c r="AB523" s="593" t="inlineStr">
        <is>
          <t>LA UNIÓN</t>
        </is>
      </c>
    </row>
    <row r="524">
      <c r="Y524" s="601" t="inlineStr">
        <is>
          <t>LA UNIÓN (NA)</t>
        </is>
      </c>
      <c r="Z524" s="593" t="inlineStr">
        <is>
          <t>52399</t>
        </is>
      </c>
      <c r="AA524" s="593" t="inlineStr">
        <is>
          <t>Nariño</t>
        </is>
      </c>
      <c r="AB524" s="593" t="inlineStr">
        <is>
          <t>LA UNIÓN</t>
        </is>
      </c>
    </row>
    <row r="525">
      <c r="Y525" s="601" t="inlineStr">
        <is>
          <t>LA UNIÓN (SU)</t>
        </is>
      </c>
      <c r="Z525" s="593" t="inlineStr">
        <is>
          <t>70400</t>
        </is>
      </c>
      <c r="AA525" s="593" t="inlineStr">
        <is>
          <t>Sucre</t>
        </is>
      </c>
      <c r="AB525" s="593" t="inlineStr">
        <is>
          <t>LA UNIÓN</t>
        </is>
      </c>
    </row>
    <row r="526">
      <c r="Y526" s="601" t="inlineStr">
        <is>
          <t>LA UNIÓN (VA)</t>
        </is>
      </c>
      <c r="Z526" s="593" t="inlineStr">
        <is>
          <t>76400</t>
        </is>
      </c>
      <c r="AA526" s="593" t="inlineStr">
        <is>
          <t>Valle del Cauca</t>
        </is>
      </c>
      <c r="AB526" s="593" t="inlineStr">
        <is>
          <t>LA UNIÓN</t>
        </is>
      </c>
    </row>
    <row r="527">
      <c r="Y527" s="593" t="inlineStr">
        <is>
          <t>LA UVITA</t>
        </is>
      </c>
      <c r="Z527" s="593" t="inlineStr">
        <is>
          <t>15403</t>
        </is>
      </c>
      <c r="AA527" s="593" t="inlineStr">
        <is>
          <t>Boyacá</t>
        </is>
      </c>
      <c r="AB527" s="593" t="inlineStr">
        <is>
          <t>LA UVITA</t>
        </is>
      </c>
    </row>
    <row r="528">
      <c r="Y528" s="601" t="inlineStr">
        <is>
          <t>LA VEGA (CA)</t>
        </is>
      </c>
      <c r="Z528" s="593" t="inlineStr">
        <is>
          <t>19397</t>
        </is>
      </c>
      <c r="AA528" s="593" t="inlineStr">
        <is>
          <t>Cauca</t>
        </is>
      </c>
      <c r="AB528" s="593" t="inlineStr">
        <is>
          <t>LA VEGA</t>
        </is>
      </c>
    </row>
    <row r="529">
      <c r="Y529" s="601" t="inlineStr">
        <is>
          <t>LA VEGA (CU)</t>
        </is>
      </c>
      <c r="Z529" s="593" t="inlineStr">
        <is>
          <t>25402</t>
        </is>
      </c>
      <c r="AA529" s="593" t="inlineStr">
        <is>
          <t>Cundinamarca</t>
        </is>
      </c>
      <c r="AB529" s="593" t="inlineStr">
        <is>
          <t>LA VEGA</t>
        </is>
      </c>
    </row>
    <row r="530">
      <c r="Y530" s="601" t="inlineStr">
        <is>
          <t>LA VICTORIA (BO)</t>
        </is>
      </c>
      <c r="Z530" s="593" t="inlineStr">
        <is>
          <t>15401</t>
        </is>
      </c>
      <c r="AA530" s="593" t="inlineStr">
        <is>
          <t>Boyacá</t>
        </is>
      </c>
      <c r="AB530" s="593" t="inlineStr">
        <is>
          <t>LA VICTORIA</t>
        </is>
      </c>
    </row>
    <row r="531">
      <c r="Y531" s="601" t="inlineStr">
        <is>
          <t>LA VICTORIA (VA)</t>
        </is>
      </c>
      <c r="Z531" s="593" t="inlineStr">
        <is>
          <t>76403</t>
        </is>
      </c>
      <c r="AA531" s="593" t="inlineStr">
        <is>
          <t>Valle del Cauca</t>
        </is>
      </c>
      <c r="AB531" s="593" t="inlineStr">
        <is>
          <t>LA VICTORIA</t>
        </is>
      </c>
    </row>
    <row r="532">
      <c r="Y532" s="593" t="inlineStr">
        <is>
          <t>LA VIRGINIA</t>
        </is>
      </c>
      <c r="Z532" s="593" t="inlineStr">
        <is>
          <t>66400</t>
        </is>
      </c>
      <c r="AA532" s="593" t="inlineStr">
        <is>
          <t>Risaralda</t>
        </is>
      </c>
      <c r="AB532" s="593" t="inlineStr">
        <is>
          <t>LA VIRGINIA</t>
        </is>
      </c>
    </row>
    <row r="533">
      <c r="Y533" s="593" t="inlineStr">
        <is>
          <t>LABATECA</t>
        </is>
      </c>
      <c r="Z533" s="593" t="inlineStr">
        <is>
          <t>54377</t>
        </is>
      </c>
      <c r="AA533" s="593" t="inlineStr">
        <is>
          <t>Norte de Santander</t>
        </is>
      </c>
      <c r="AB533" s="593" t="inlineStr">
        <is>
          <t>LABATECA</t>
        </is>
      </c>
    </row>
    <row r="534">
      <c r="Y534" s="593" t="inlineStr">
        <is>
          <t>LABRANZAGRANDE</t>
        </is>
      </c>
      <c r="Z534" s="593" t="inlineStr">
        <is>
          <t>15377</t>
        </is>
      </c>
      <c r="AA534" s="593" t="inlineStr">
        <is>
          <t>Boyacá</t>
        </is>
      </c>
      <c r="AB534" s="593" t="inlineStr">
        <is>
          <t>LABRANZAGRANDE</t>
        </is>
      </c>
    </row>
    <row r="535">
      <c r="Y535" s="593" t="inlineStr">
        <is>
          <t>LANDÁZURI</t>
        </is>
      </c>
      <c r="Z535" s="593" t="inlineStr">
        <is>
          <t>68385</t>
        </is>
      </c>
      <c r="AA535" s="593" t="inlineStr">
        <is>
          <t>Santander</t>
        </is>
      </c>
      <c r="AB535" s="593" t="inlineStr">
        <is>
          <t>LANDÁZURI</t>
        </is>
      </c>
    </row>
    <row r="536">
      <c r="Y536" s="593" t="inlineStr">
        <is>
          <t>LEBRÍJA</t>
        </is>
      </c>
      <c r="Z536" s="593" t="inlineStr">
        <is>
          <t>68406</t>
        </is>
      </c>
      <c r="AA536" s="593" t="inlineStr">
        <is>
          <t>Santander</t>
        </is>
      </c>
      <c r="AB536" s="593" t="inlineStr">
        <is>
          <t>LEBRÍJA</t>
        </is>
      </c>
    </row>
    <row r="537">
      <c r="Y537" s="593" t="inlineStr">
        <is>
          <t>LEGUÍZAMO</t>
        </is>
      </c>
      <c r="Z537" s="593" t="inlineStr">
        <is>
          <t>86573</t>
        </is>
      </c>
      <c r="AA537" s="593" t="inlineStr">
        <is>
          <t>Putumayo</t>
        </is>
      </c>
      <c r="AB537" s="593" t="inlineStr">
        <is>
          <t>LEGUÍZAMO</t>
        </is>
      </c>
    </row>
    <row r="538">
      <c r="Y538" s="593" t="inlineStr">
        <is>
          <t>LEIVA</t>
        </is>
      </c>
      <c r="Z538" s="593" t="inlineStr">
        <is>
          <t>52405</t>
        </is>
      </c>
      <c r="AA538" s="593" t="inlineStr">
        <is>
          <t>Nariño</t>
        </is>
      </c>
      <c r="AB538" s="593" t="inlineStr">
        <is>
          <t>LEIVA</t>
        </is>
      </c>
    </row>
    <row r="539">
      <c r="Y539" s="593" t="inlineStr">
        <is>
          <t>LEJANÍAS</t>
        </is>
      </c>
      <c r="Z539" s="593" t="inlineStr">
        <is>
          <t>50400</t>
        </is>
      </c>
      <c r="AA539" s="593" t="inlineStr">
        <is>
          <t>Meta</t>
        </is>
      </c>
      <c r="AB539" s="593" t="inlineStr">
        <is>
          <t>LEJANÍAS</t>
        </is>
      </c>
    </row>
    <row r="540">
      <c r="Y540" s="593" t="inlineStr">
        <is>
          <t>LENGUAZAQUE</t>
        </is>
      </c>
      <c r="Z540" s="593" t="inlineStr">
        <is>
          <t>25407</t>
        </is>
      </c>
      <c r="AA540" s="593" t="inlineStr">
        <is>
          <t>Cundinamarca</t>
        </is>
      </c>
      <c r="AB540" s="593" t="inlineStr">
        <is>
          <t>LENGUAZAQUE</t>
        </is>
      </c>
    </row>
    <row r="541">
      <c r="Y541" s="593" t="inlineStr">
        <is>
          <t>LÉRIDA</t>
        </is>
      </c>
      <c r="Z541" s="593" t="inlineStr">
        <is>
          <t>73408</t>
        </is>
      </c>
      <c r="AA541" s="593" t="inlineStr">
        <is>
          <t>Tolima</t>
        </is>
      </c>
      <c r="AB541" s="593" t="inlineStr">
        <is>
          <t>LÉRIDA</t>
        </is>
      </c>
    </row>
    <row r="542">
      <c r="Y542" s="593" t="inlineStr">
        <is>
          <t>LETICIA</t>
        </is>
      </c>
      <c r="Z542" s="593" t="inlineStr">
        <is>
          <t>91001</t>
        </is>
      </c>
      <c r="AA542" s="593" t="inlineStr">
        <is>
          <t>Amazonas</t>
        </is>
      </c>
      <c r="AB542" s="593" t="inlineStr">
        <is>
          <t>LETICIA</t>
        </is>
      </c>
    </row>
    <row r="543">
      <c r="Y543" s="593" t="inlineStr">
        <is>
          <t>LÍBANO</t>
        </is>
      </c>
      <c r="Z543" s="593" t="inlineStr">
        <is>
          <t>73411</t>
        </is>
      </c>
      <c r="AA543" s="593" t="inlineStr">
        <is>
          <t>Tolima</t>
        </is>
      </c>
      <c r="AB543" s="593" t="inlineStr">
        <is>
          <t>LÍBANO</t>
        </is>
      </c>
    </row>
    <row r="544">
      <c r="Y544" s="593" t="inlineStr">
        <is>
          <t>LIBORINA</t>
        </is>
      </c>
      <c r="Z544" s="593" t="inlineStr">
        <is>
          <t>05411</t>
        </is>
      </c>
      <c r="AA544" s="593" t="inlineStr">
        <is>
          <t>Antioquia</t>
        </is>
      </c>
      <c r="AB544" s="593" t="inlineStr">
        <is>
          <t>LIBORINA</t>
        </is>
      </c>
    </row>
    <row r="545">
      <c r="Y545" s="593" t="inlineStr">
        <is>
          <t>LINARES</t>
        </is>
      </c>
      <c r="Z545" s="593" t="inlineStr">
        <is>
          <t>52411</t>
        </is>
      </c>
      <c r="AA545" s="593" t="inlineStr">
        <is>
          <t>Nariño</t>
        </is>
      </c>
      <c r="AB545" s="593" t="inlineStr">
        <is>
          <t>LINARES</t>
        </is>
      </c>
    </row>
    <row r="546">
      <c r="Y546" s="593" t="inlineStr">
        <is>
          <t>LLORÓ</t>
        </is>
      </c>
      <c r="Z546" s="593" t="inlineStr">
        <is>
          <t>27413</t>
        </is>
      </c>
      <c r="AA546" s="593" t="inlineStr">
        <is>
          <t>Chocó</t>
        </is>
      </c>
      <c r="AB546" s="593" t="inlineStr">
        <is>
          <t>LLORÓ</t>
        </is>
      </c>
    </row>
    <row r="547">
      <c r="Y547" s="593" t="inlineStr">
        <is>
          <t>LOS CÓRDOBAS</t>
        </is>
      </c>
      <c r="Z547" s="593" t="inlineStr">
        <is>
          <t>23419</t>
        </is>
      </c>
      <c r="AA547" s="593" t="inlineStr">
        <is>
          <t>Córdoba</t>
        </is>
      </c>
      <c r="AB547" s="593" t="inlineStr">
        <is>
          <t>LOS CÓRDOBAS</t>
        </is>
      </c>
    </row>
    <row r="548">
      <c r="Y548" s="593" t="inlineStr">
        <is>
          <t>LOS PALMITOS</t>
        </is>
      </c>
      <c r="Z548" s="593" t="inlineStr">
        <is>
          <t>70418</t>
        </is>
      </c>
      <c r="AA548" s="593" t="inlineStr">
        <is>
          <t>Sucre</t>
        </is>
      </c>
      <c r="AB548" s="593" t="inlineStr">
        <is>
          <t>LOS PALMITOS</t>
        </is>
      </c>
    </row>
    <row r="549">
      <c r="Y549" s="593" t="inlineStr">
        <is>
          <t>LOS PATIOS</t>
        </is>
      </c>
      <c r="Z549" s="593" t="inlineStr">
        <is>
          <t>54405</t>
        </is>
      </c>
      <c r="AA549" s="593" t="inlineStr">
        <is>
          <t>Norte de Santander</t>
        </is>
      </c>
      <c r="AB549" s="593" t="inlineStr">
        <is>
          <t>LOS PATIOS</t>
        </is>
      </c>
    </row>
    <row r="550">
      <c r="Y550" s="593" t="inlineStr">
        <is>
          <t>LOS SANTOS</t>
        </is>
      </c>
      <c r="Z550" s="593" t="inlineStr">
        <is>
          <t>68418</t>
        </is>
      </c>
      <c r="AA550" s="593" t="inlineStr">
        <is>
          <t>Santander</t>
        </is>
      </c>
      <c r="AB550" s="593" t="inlineStr">
        <is>
          <t>LOS SANTOS</t>
        </is>
      </c>
    </row>
    <row r="551">
      <c r="Y551" s="593" t="inlineStr">
        <is>
          <t>LOURDES</t>
        </is>
      </c>
      <c r="Z551" s="593" t="inlineStr">
        <is>
          <t>54418</t>
        </is>
      </c>
      <c r="AA551" s="593" t="inlineStr">
        <is>
          <t>Norte de Santander</t>
        </is>
      </c>
      <c r="AB551" s="593" t="inlineStr">
        <is>
          <t>LOURDES</t>
        </is>
      </c>
    </row>
    <row r="552">
      <c r="Y552" s="593" t="inlineStr">
        <is>
          <t>LURUACO</t>
        </is>
      </c>
      <c r="Z552" s="593" t="inlineStr">
        <is>
          <t>08421</t>
        </is>
      </c>
      <c r="AA552" s="593" t="inlineStr">
        <is>
          <t>Atlántico</t>
        </is>
      </c>
      <c r="AB552" s="593" t="inlineStr">
        <is>
          <t>LURUACO</t>
        </is>
      </c>
    </row>
    <row r="553">
      <c r="Y553" s="593" t="inlineStr">
        <is>
          <t>MACANAL</t>
        </is>
      </c>
      <c r="Z553" s="593" t="inlineStr">
        <is>
          <t>15425</t>
        </is>
      </c>
      <c r="AA553" s="593" t="inlineStr">
        <is>
          <t>Boyacá</t>
        </is>
      </c>
      <c r="AB553" s="593" t="inlineStr">
        <is>
          <t>MACANAL</t>
        </is>
      </c>
    </row>
    <row r="554">
      <c r="Y554" s="593" t="inlineStr">
        <is>
          <t>MACARAVITA</t>
        </is>
      </c>
      <c r="Z554" s="593" t="inlineStr">
        <is>
          <t>68425</t>
        </is>
      </c>
      <c r="AA554" s="593" t="inlineStr">
        <is>
          <t>Santander</t>
        </is>
      </c>
      <c r="AB554" s="593" t="inlineStr">
        <is>
          <t>MACARAVITA</t>
        </is>
      </c>
    </row>
    <row r="555">
      <c r="Y555" s="593" t="inlineStr">
        <is>
          <t>MACEO</t>
        </is>
      </c>
      <c r="Z555" s="593" t="inlineStr">
        <is>
          <t>05425</t>
        </is>
      </c>
      <c r="AA555" s="593" t="inlineStr">
        <is>
          <t>Antioquia</t>
        </is>
      </c>
      <c r="AB555" s="593" t="inlineStr">
        <is>
          <t>MACEO</t>
        </is>
      </c>
    </row>
    <row r="556">
      <c r="Y556" s="593" t="inlineStr">
        <is>
          <t>MACHETA</t>
        </is>
      </c>
      <c r="Z556" s="593" t="inlineStr">
        <is>
          <t>25426</t>
        </is>
      </c>
      <c r="AA556" s="593" t="inlineStr">
        <is>
          <t>Cundinamarca</t>
        </is>
      </c>
      <c r="AB556" s="593" t="inlineStr">
        <is>
          <t>MACHETA</t>
        </is>
      </c>
    </row>
    <row r="557">
      <c r="Y557" s="593" t="inlineStr">
        <is>
          <t>MADRID</t>
        </is>
      </c>
      <c r="Z557" s="593" t="inlineStr">
        <is>
          <t>25430</t>
        </is>
      </c>
      <c r="AA557" s="593" t="inlineStr">
        <is>
          <t>Cundinamarca</t>
        </is>
      </c>
      <c r="AB557" s="593" t="inlineStr">
        <is>
          <t>MADRID</t>
        </is>
      </c>
    </row>
    <row r="558">
      <c r="Y558" s="593" t="inlineStr">
        <is>
          <t>MAGANGUÉ</t>
        </is>
      </c>
      <c r="Z558" s="593" t="inlineStr">
        <is>
          <t>13430</t>
        </is>
      </c>
      <c r="AA558" s="593" t="inlineStr">
        <is>
          <t>Bolívar</t>
        </is>
      </c>
      <c r="AB558" s="593" t="inlineStr">
        <is>
          <t>MAGANGUÉ</t>
        </is>
      </c>
    </row>
    <row r="559">
      <c r="Y559" s="593" t="inlineStr">
        <is>
          <t>MAHATES</t>
        </is>
      </c>
      <c r="Z559" s="593" t="inlineStr">
        <is>
          <t>13433</t>
        </is>
      </c>
      <c r="AA559" s="593" t="inlineStr">
        <is>
          <t>Bolívar</t>
        </is>
      </c>
      <c r="AB559" s="593" t="inlineStr">
        <is>
          <t>MAHATES</t>
        </is>
      </c>
    </row>
    <row r="560">
      <c r="Y560" s="593" t="inlineStr">
        <is>
          <t>MAICAO</t>
        </is>
      </c>
      <c r="Z560" s="593" t="inlineStr">
        <is>
          <t>44430</t>
        </is>
      </c>
      <c r="AA560" s="593" t="inlineStr">
        <is>
          <t>La Guajira</t>
        </is>
      </c>
      <c r="AB560" s="593" t="inlineStr">
        <is>
          <t>MAICAO</t>
        </is>
      </c>
    </row>
    <row r="561">
      <c r="Y561" s="593" t="inlineStr">
        <is>
          <t>MAJAGUAL</t>
        </is>
      </c>
      <c r="Z561" s="593" t="inlineStr">
        <is>
          <t>70429</t>
        </is>
      </c>
      <c r="AA561" s="593" t="inlineStr">
        <is>
          <t>Sucre</t>
        </is>
      </c>
      <c r="AB561" s="593" t="inlineStr">
        <is>
          <t>MAJAGUAL</t>
        </is>
      </c>
    </row>
    <row r="562">
      <c r="Y562" s="593" t="inlineStr">
        <is>
          <t>MÁLAGA</t>
        </is>
      </c>
      <c r="Z562" s="593" t="inlineStr">
        <is>
          <t>68432</t>
        </is>
      </c>
      <c r="AA562" s="593" t="inlineStr">
        <is>
          <t>Santander</t>
        </is>
      </c>
      <c r="AB562" s="593" t="inlineStr">
        <is>
          <t>MÁLAGA</t>
        </is>
      </c>
    </row>
    <row r="563">
      <c r="Y563" s="593" t="inlineStr">
        <is>
          <t>MALAMBO</t>
        </is>
      </c>
      <c r="Z563" s="593" t="inlineStr">
        <is>
          <t>08433</t>
        </is>
      </c>
      <c r="AA563" s="593" t="inlineStr">
        <is>
          <t>Atlántico</t>
        </is>
      </c>
      <c r="AB563" s="593" t="inlineStr">
        <is>
          <t>MALAMBO</t>
        </is>
      </c>
    </row>
    <row r="564">
      <c r="Y564" s="593" t="inlineStr">
        <is>
          <t>MANAGRÚ</t>
        </is>
      </c>
      <c r="Z564" s="593" t="inlineStr">
        <is>
          <t>27135</t>
        </is>
      </c>
      <c r="AA564" s="593" t="inlineStr">
        <is>
          <t>Chocó</t>
        </is>
      </c>
      <c r="AB564" s="593" t="inlineStr">
        <is>
          <t>MANAGRÚ</t>
        </is>
      </c>
    </row>
    <row r="565">
      <c r="Y565" s="593" t="inlineStr">
        <is>
          <t>MANATÍ</t>
        </is>
      </c>
      <c r="Z565" s="593" t="inlineStr">
        <is>
          <t>08436</t>
        </is>
      </c>
      <c r="AA565" s="593" t="inlineStr">
        <is>
          <t>Atlántico</t>
        </is>
      </c>
      <c r="AB565" s="593" t="inlineStr">
        <is>
          <t>MANATÍ</t>
        </is>
      </c>
    </row>
    <row r="566">
      <c r="Y566" s="593" t="inlineStr">
        <is>
          <t>MANAURE</t>
        </is>
      </c>
      <c r="Z566" s="593" t="inlineStr">
        <is>
          <t>44560</t>
        </is>
      </c>
      <c r="AA566" s="593" t="inlineStr">
        <is>
          <t>La Guajira</t>
        </is>
      </c>
      <c r="AB566" s="593" t="inlineStr">
        <is>
          <t>MANAURE</t>
        </is>
      </c>
    </row>
    <row r="567">
      <c r="Y567" s="593" t="inlineStr">
        <is>
          <t>MANÍ</t>
        </is>
      </c>
      <c r="Z567" s="593" t="inlineStr">
        <is>
          <t>85139</t>
        </is>
      </c>
      <c r="AA567" s="593" t="inlineStr">
        <is>
          <t>Casanare</t>
        </is>
      </c>
      <c r="AB567" s="593" t="inlineStr">
        <is>
          <t>MANÍ</t>
        </is>
      </c>
    </row>
    <row r="568">
      <c r="Y568" s="593" t="inlineStr">
        <is>
          <t>MANIZALES</t>
        </is>
      </c>
      <c r="Z568" s="593" t="inlineStr">
        <is>
          <t>17001</t>
        </is>
      </c>
      <c r="AA568" s="593" t="inlineStr">
        <is>
          <t>Caldas</t>
        </is>
      </c>
      <c r="AB568" s="593" t="inlineStr">
        <is>
          <t>MANIZALES</t>
        </is>
      </c>
    </row>
    <row r="569">
      <c r="Y569" s="593" t="inlineStr">
        <is>
          <t>MANTA</t>
        </is>
      </c>
      <c r="Z569" s="593" t="inlineStr">
        <is>
          <t>25436</t>
        </is>
      </c>
      <c r="AA569" s="593" t="inlineStr">
        <is>
          <t>Cundinamarca</t>
        </is>
      </c>
      <c r="AB569" s="593" t="inlineStr">
        <is>
          <t>MANTA</t>
        </is>
      </c>
    </row>
    <row r="570">
      <c r="Y570" s="593" t="inlineStr">
        <is>
          <t>MANZANARES</t>
        </is>
      </c>
      <c r="Z570" s="593" t="inlineStr">
        <is>
          <t>17433</t>
        </is>
      </c>
      <c r="AA570" s="593" t="inlineStr">
        <is>
          <t>Caldas</t>
        </is>
      </c>
      <c r="AB570" s="593" t="inlineStr">
        <is>
          <t>MANZANARES</t>
        </is>
      </c>
    </row>
    <row r="571">
      <c r="Y571" s="593" t="inlineStr">
        <is>
          <t>MAPIRIPÁN</t>
        </is>
      </c>
      <c r="Z571" s="593" t="inlineStr">
        <is>
          <t>50325</t>
        </is>
      </c>
      <c r="AA571" s="593" t="inlineStr">
        <is>
          <t>Meta</t>
        </is>
      </c>
      <c r="AB571" s="593" t="inlineStr">
        <is>
          <t>MAPIRIPÁN</t>
        </is>
      </c>
    </row>
    <row r="572">
      <c r="Y572" s="593" t="inlineStr">
        <is>
          <t>MAPIRIPANA</t>
        </is>
      </c>
      <c r="Z572" s="593" t="inlineStr">
        <is>
          <t>94663</t>
        </is>
      </c>
      <c r="AA572" s="593" t="inlineStr">
        <is>
          <t>Guainía</t>
        </is>
      </c>
      <c r="AB572" s="593" t="inlineStr">
        <is>
          <t>MAPIRIPANA</t>
        </is>
      </c>
    </row>
    <row r="573">
      <c r="Y573" s="593" t="inlineStr">
        <is>
          <t>MARGARITA</t>
        </is>
      </c>
      <c r="Z573" s="593" t="inlineStr">
        <is>
          <t>13440</t>
        </is>
      </c>
      <c r="AA573" s="593" t="inlineStr">
        <is>
          <t>Bolívar</t>
        </is>
      </c>
      <c r="AB573" s="593" t="inlineStr">
        <is>
          <t>MARGARITA</t>
        </is>
      </c>
    </row>
    <row r="574">
      <c r="Y574" s="593" t="inlineStr">
        <is>
          <t>MARÍA LA BAJA</t>
        </is>
      </c>
      <c r="Z574" s="593" t="inlineStr">
        <is>
          <t>13442</t>
        </is>
      </c>
      <c r="AA574" s="593" t="inlineStr">
        <is>
          <t>Bolívar</t>
        </is>
      </c>
      <c r="AB574" s="593" t="inlineStr">
        <is>
          <t>MARÍA LA BAJA</t>
        </is>
      </c>
    </row>
    <row r="575">
      <c r="Y575" s="593" t="inlineStr">
        <is>
          <t>MARINILLA</t>
        </is>
      </c>
      <c r="Z575" s="593" t="inlineStr">
        <is>
          <t>05440</t>
        </is>
      </c>
      <c r="AA575" s="593" t="inlineStr">
        <is>
          <t>Antioquia</t>
        </is>
      </c>
      <c r="AB575" s="593" t="inlineStr">
        <is>
          <t>MARINILLA</t>
        </is>
      </c>
    </row>
    <row r="576">
      <c r="Y576" s="593" t="inlineStr">
        <is>
          <t>MARIPÍ</t>
        </is>
      </c>
      <c r="Z576" s="593" t="inlineStr">
        <is>
          <t>15442</t>
        </is>
      </c>
      <c r="AA576" s="593" t="inlineStr">
        <is>
          <t>Boyacá</t>
        </is>
      </c>
      <c r="AB576" s="593" t="inlineStr">
        <is>
          <t>MARIPÍ</t>
        </is>
      </c>
    </row>
    <row r="577">
      <c r="Y577" s="593" t="inlineStr">
        <is>
          <t>MARIQUITA</t>
        </is>
      </c>
      <c r="Z577" s="593" t="inlineStr">
        <is>
          <t>73443</t>
        </is>
      </c>
      <c r="AA577" s="593" t="inlineStr">
        <is>
          <t>Tolima</t>
        </is>
      </c>
      <c r="AB577" s="593" t="inlineStr">
        <is>
          <t>MARIQUITA</t>
        </is>
      </c>
    </row>
    <row r="578">
      <c r="Y578" s="593" t="inlineStr">
        <is>
          <t>MARMATO</t>
        </is>
      </c>
      <c r="Z578" s="593" t="inlineStr">
        <is>
          <t>17442</t>
        </is>
      </c>
      <c r="AA578" s="593" t="inlineStr">
        <is>
          <t>Caldas</t>
        </is>
      </c>
      <c r="AB578" s="593" t="inlineStr">
        <is>
          <t>MARMATO</t>
        </is>
      </c>
    </row>
    <row r="579">
      <c r="Y579" s="593" t="inlineStr">
        <is>
          <t>MARQUETALIA</t>
        </is>
      </c>
      <c r="Z579" s="593" t="inlineStr">
        <is>
          <t>17444</t>
        </is>
      </c>
      <c r="AA579" s="593" t="inlineStr">
        <is>
          <t>Caldas</t>
        </is>
      </c>
      <c r="AB579" s="593" t="inlineStr">
        <is>
          <t>MARQUETALIA</t>
        </is>
      </c>
    </row>
    <row r="580">
      <c r="Y580" s="593" t="inlineStr">
        <is>
          <t>MARSELLA</t>
        </is>
      </c>
      <c r="Z580" s="593" t="inlineStr">
        <is>
          <t>66440</t>
        </is>
      </c>
      <c r="AA580" s="593" t="inlineStr">
        <is>
          <t>Risaralda</t>
        </is>
      </c>
      <c r="AB580" s="593" t="inlineStr">
        <is>
          <t>MARSELLA</t>
        </is>
      </c>
    </row>
    <row r="581">
      <c r="Y581" s="593" t="inlineStr">
        <is>
          <t>MARULANDA</t>
        </is>
      </c>
      <c r="Z581" s="593" t="inlineStr">
        <is>
          <t>17446</t>
        </is>
      </c>
      <c r="AA581" s="593" t="inlineStr">
        <is>
          <t>Caldas</t>
        </is>
      </c>
      <c r="AB581" s="593" t="inlineStr">
        <is>
          <t>MARULANDA</t>
        </is>
      </c>
    </row>
    <row r="582">
      <c r="Y582" s="593" t="inlineStr">
        <is>
          <t>MATANZA</t>
        </is>
      </c>
      <c r="Z582" s="593" t="inlineStr">
        <is>
          <t>68444</t>
        </is>
      </c>
      <c r="AA582" s="593" t="inlineStr">
        <is>
          <t>Santander</t>
        </is>
      </c>
      <c r="AB582" s="593" t="inlineStr">
        <is>
          <t>MATANZA</t>
        </is>
      </c>
    </row>
    <row r="583">
      <c r="Y583" s="593" t="inlineStr">
        <is>
          <t>MEDELLÍN</t>
        </is>
      </c>
      <c r="Z583" s="593" t="inlineStr">
        <is>
          <t>05001</t>
        </is>
      </c>
      <c r="AA583" s="593" t="inlineStr">
        <is>
          <t>Antioquia</t>
        </is>
      </c>
      <c r="AB583" s="593" t="inlineStr">
        <is>
          <t>MEDELLÍN</t>
        </is>
      </c>
    </row>
    <row r="584">
      <c r="Y584" s="593" t="inlineStr">
        <is>
          <t>MEDINA</t>
        </is>
      </c>
      <c r="Z584" s="593" t="inlineStr">
        <is>
          <t>25438</t>
        </is>
      </c>
      <c r="AA584" s="593" t="inlineStr">
        <is>
          <t>Cundinamarca</t>
        </is>
      </c>
      <c r="AB584" s="593" t="inlineStr">
        <is>
          <t>MEDINA</t>
        </is>
      </c>
    </row>
    <row r="585">
      <c r="Y585" s="593" t="inlineStr">
        <is>
          <t>MELGAR</t>
        </is>
      </c>
      <c r="Z585" s="593" t="inlineStr">
        <is>
          <t>73449</t>
        </is>
      </c>
      <c r="AA585" s="593" t="inlineStr">
        <is>
          <t>Tolima</t>
        </is>
      </c>
      <c r="AB585" s="593" t="inlineStr">
        <is>
          <t>MELGAR</t>
        </is>
      </c>
    </row>
    <row r="586">
      <c r="Y586" s="593" t="inlineStr">
        <is>
          <t>MERCADERES</t>
        </is>
      </c>
      <c r="Z586" s="593" t="inlineStr">
        <is>
          <t>19450</t>
        </is>
      </c>
      <c r="AA586" s="593" t="inlineStr">
        <is>
          <t>Cauca</t>
        </is>
      </c>
      <c r="AB586" s="593" t="inlineStr">
        <is>
          <t>MERCADERES</t>
        </is>
      </c>
    </row>
    <row r="587">
      <c r="Y587" s="593" t="inlineStr">
        <is>
          <t>MESETAS</t>
        </is>
      </c>
      <c r="Z587" s="593" t="inlineStr">
        <is>
          <t>50330</t>
        </is>
      </c>
      <c r="AA587" s="593" t="inlineStr">
        <is>
          <t>Meta</t>
        </is>
      </c>
      <c r="AB587" s="593" t="inlineStr">
        <is>
          <t>MESETAS</t>
        </is>
      </c>
    </row>
    <row r="588">
      <c r="Y588" s="593" t="inlineStr">
        <is>
          <t>MICAY</t>
        </is>
      </c>
      <c r="Z588" s="593" t="inlineStr">
        <is>
          <t>19418</t>
        </is>
      </c>
      <c r="AA588" s="593" t="inlineStr">
        <is>
          <t>Cauca</t>
        </is>
      </c>
      <c r="AB588" s="593" t="inlineStr">
        <is>
          <t>MICAY</t>
        </is>
      </c>
    </row>
    <row r="589">
      <c r="Y589" s="593" t="inlineStr">
        <is>
          <t>MILÁN</t>
        </is>
      </c>
      <c r="Z589" s="593" t="inlineStr">
        <is>
          <t>18460</t>
        </is>
      </c>
      <c r="AA589" s="593" t="inlineStr">
        <is>
          <t>Caquetá</t>
        </is>
      </c>
      <c r="AB589" s="593" t="inlineStr">
        <is>
          <t>MILÁN</t>
        </is>
      </c>
    </row>
    <row r="590">
      <c r="Y590" s="601" t="inlineStr">
        <is>
          <t>MIRAFLORES (BO)</t>
        </is>
      </c>
      <c r="Z590" s="593" t="inlineStr">
        <is>
          <t>15455</t>
        </is>
      </c>
      <c r="AA590" s="593" t="inlineStr">
        <is>
          <t>Boyacá</t>
        </is>
      </c>
      <c r="AB590" s="593" t="inlineStr">
        <is>
          <t>MIRAFLORES</t>
        </is>
      </c>
    </row>
    <row r="591">
      <c r="Y591" s="601" t="inlineStr">
        <is>
          <t>MIRAFLORES (GU)</t>
        </is>
      </c>
      <c r="Z591" s="593" t="inlineStr">
        <is>
          <t>95200</t>
        </is>
      </c>
      <c r="AA591" s="593" t="inlineStr">
        <is>
          <t>Guaviare</t>
        </is>
      </c>
      <c r="AB591" s="593" t="inlineStr">
        <is>
          <t>MIRAFLORES</t>
        </is>
      </c>
    </row>
    <row r="592">
      <c r="Y592" s="593" t="inlineStr">
        <is>
          <t>MIRANDA</t>
        </is>
      </c>
      <c r="Z592" s="593" t="inlineStr">
        <is>
          <t>19455</t>
        </is>
      </c>
      <c r="AA592" s="593" t="inlineStr">
        <is>
          <t>Cauca</t>
        </is>
      </c>
      <c r="AB592" s="593" t="inlineStr">
        <is>
          <t>MIRANDA</t>
        </is>
      </c>
    </row>
    <row r="593">
      <c r="Y593" s="593" t="inlineStr">
        <is>
          <t>MIRITI - PARANÁ</t>
        </is>
      </c>
      <c r="Z593" s="593" t="inlineStr">
        <is>
          <t>91460</t>
        </is>
      </c>
      <c r="AA593" s="593" t="inlineStr">
        <is>
          <t>Amazonas</t>
        </is>
      </c>
      <c r="AB593" s="593" t="inlineStr">
        <is>
          <t>MIRITI - PARANÁ</t>
        </is>
      </c>
    </row>
    <row r="594">
      <c r="Y594" s="593" t="inlineStr">
        <is>
          <t>MISTRATÓ</t>
        </is>
      </c>
      <c r="Z594" s="593" t="inlineStr">
        <is>
          <t>66456</t>
        </is>
      </c>
      <c r="AA594" s="593" t="inlineStr">
        <is>
          <t>Risaralda</t>
        </is>
      </c>
      <c r="AB594" s="593" t="inlineStr">
        <is>
          <t>MISTRATÓ</t>
        </is>
      </c>
    </row>
    <row r="595">
      <c r="Y595" s="593" t="inlineStr">
        <is>
          <t>MITÚ</t>
        </is>
      </c>
      <c r="Z595" s="593" t="inlineStr">
        <is>
          <t>97001</t>
        </is>
      </c>
      <c r="AA595" s="593" t="inlineStr">
        <is>
          <t>Vaupés</t>
        </is>
      </c>
      <c r="AB595" s="593" t="inlineStr">
        <is>
          <t>MITÚ</t>
        </is>
      </c>
    </row>
    <row r="596">
      <c r="Y596" s="593" t="inlineStr">
        <is>
          <t>MOCOA</t>
        </is>
      </c>
      <c r="Z596" s="593" t="inlineStr">
        <is>
          <t>86001</t>
        </is>
      </c>
      <c r="AA596" s="593" t="inlineStr">
        <is>
          <t>Putumayo</t>
        </is>
      </c>
      <c r="AB596" s="593" t="inlineStr">
        <is>
          <t>MOCOA</t>
        </is>
      </c>
    </row>
    <row r="597">
      <c r="Y597" s="593" t="inlineStr">
        <is>
          <t>MOGOTES</t>
        </is>
      </c>
      <c r="Z597" s="593" t="inlineStr">
        <is>
          <t>68464</t>
        </is>
      </c>
      <c r="AA597" s="593" t="inlineStr">
        <is>
          <t>Santander</t>
        </is>
      </c>
      <c r="AB597" s="593" t="inlineStr">
        <is>
          <t>MOGOTES</t>
        </is>
      </c>
    </row>
    <row r="598">
      <c r="Y598" s="593" t="inlineStr">
        <is>
          <t>MOLAGAVITA</t>
        </is>
      </c>
      <c r="Z598" s="593" t="inlineStr">
        <is>
          <t>68468</t>
        </is>
      </c>
      <c r="AA598" s="593" t="inlineStr">
        <is>
          <t>Santander</t>
        </is>
      </c>
      <c r="AB598" s="593" t="inlineStr">
        <is>
          <t>MOLAGAVITA</t>
        </is>
      </c>
    </row>
    <row r="599">
      <c r="Y599" s="593" t="inlineStr">
        <is>
          <t>MOMIL</t>
        </is>
      </c>
      <c r="Z599" s="593" t="inlineStr">
        <is>
          <t>23464</t>
        </is>
      </c>
      <c r="AA599" s="593" t="inlineStr">
        <is>
          <t>Córdoba</t>
        </is>
      </c>
      <c r="AB599" s="593" t="inlineStr">
        <is>
          <t>MOMIL</t>
        </is>
      </c>
    </row>
    <row r="600">
      <c r="Y600" s="593" t="inlineStr">
        <is>
          <t>MOMPÓS</t>
        </is>
      </c>
      <c r="Z600" s="593" t="inlineStr">
        <is>
          <t>13468</t>
        </is>
      </c>
      <c r="AA600" s="593" t="inlineStr">
        <is>
          <t>Bolívar</t>
        </is>
      </c>
      <c r="AB600" s="593" t="inlineStr">
        <is>
          <t>MOMPÓS</t>
        </is>
      </c>
    </row>
    <row r="601">
      <c r="Y601" s="593" t="inlineStr">
        <is>
          <t>MONGUA</t>
        </is>
      </c>
      <c r="Z601" s="593" t="inlineStr">
        <is>
          <t>15464</t>
        </is>
      </c>
      <c r="AA601" s="593" t="inlineStr">
        <is>
          <t>Boyacá</t>
        </is>
      </c>
      <c r="AB601" s="593" t="inlineStr">
        <is>
          <t>MONGUA</t>
        </is>
      </c>
    </row>
    <row r="602">
      <c r="Y602" s="593" t="inlineStr">
        <is>
          <t>MONGUÍ</t>
        </is>
      </c>
      <c r="Z602" s="593" t="inlineStr">
        <is>
          <t>15466</t>
        </is>
      </c>
      <c r="AA602" s="593" t="inlineStr">
        <is>
          <t>Boyacá</t>
        </is>
      </c>
      <c r="AB602" s="593" t="inlineStr">
        <is>
          <t>MONGUÍ</t>
        </is>
      </c>
    </row>
    <row r="603">
      <c r="Y603" s="593" t="inlineStr">
        <is>
          <t>MONIQUIRÁ</t>
        </is>
      </c>
      <c r="Z603" s="593" t="inlineStr">
        <is>
          <t>15469</t>
        </is>
      </c>
      <c r="AA603" s="593" t="inlineStr">
        <is>
          <t>Boyacá</t>
        </is>
      </c>
      <c r="AB603" s="593" t="inlineStr">
        <is>
          <t>MONIQUIRÁ</t>
        </is>
      </c>
    </row>
    <row r="604">
      <c r="Y604" s="593" t="inlineStr">
        <is>
          <t>MONTEBELLO</t>
        </is>
      </c>
      <c r="Z604" s="593" t="inlineStr">
        <is>
          <t>05467</t>
        </is>
      </c>
      <c r="AA604" s="593" t="inlineStr">
        <is>
          <t>Antioquia</t>
        </is>
      </c>
      <c r="AB604" s="593" t="inlineStr">
        <is>
          <t>MONTEBELLO</t>
        </is>
      </c>
    </row>
    <row r="605">
      <c r="Y605" s="593" t="inlineStr">
        <is>
          <t>MONTECRISTO</t>
        </is>
      </c>
      <c r="Z605" s="593" t="inlineStr">
        <is>
          <t>13458</t>
        </is>
      </c>
      <c r="AA605" s="593" t="inlineStr">
        <is>
          <t>Bolívar</t>
        </is>
      </c>
      <c r="AB605" s="593" t="inlineStr">
        <is>
          <t>MONTECRISTO</t>
        </is>
      </c>
    </row>
    <row r="606">
      <c r="Y606" s="593" t="inlineStr">
        <is>
          <t>MONTELÍBANO</t>
        </is>
      </c>
      <c r="Z606" s="593" t="inlineStr">
        <is>
          <t>23466</t>
        </is>
      </c>
      <c r="AA606" s="593" t="inlineStr">
        <is>
          <t>Córdoba</t>
        </is>
      </c>
      <c r="AB606" s="593" t="inlineStr">
        <is>
          <t>MONTELÍBANO</t>
        </is>
      </c>
    </row>
    <row r="607">
      <c r="Y607" s="593" t="inlineStr">
        <is>
          <t>MONTENEGRO</t>
        </is>
      </c>
      <c r="Z607" s="593" t="inlineStr">
        <is>
          <t>63470</t>
        </is>
      </c>
      <c r="AA607" s="593" t="inlineStr">
        <is>
          <t>Quindio</t>
        </is>
      </c>
      <c r="AB607" s="593" t="inlineStr">
        <is>
          <t>MONTENEGRO</t>
        </is>
      </c>
    </row>
    <row r="608">
      <c r="Y608" s="593" t="inlineStr">
        <is>
          <t>MONTERÍA</t>
        </is>
      </c>
      <c r="Z608" s="593" t="inlineStr">
        <is>
          <t>23001</t>
        </is>
      </c>
      <c r="AA608" s="593" t="inlineStr">
        <is>
          <t>Córdoba</t>
        </is>
      </c>
      <c r="AB608" s="593" t="inlineStr">
        <is>
          <t>MONTERÍA</t>
        </is>
      </c>
    </row>
    <row r="609">
      <c r="Y609" s="593" t="inlineStr">
        <is>
          <t>MONTERREY</t>
        </is>
      </c>
      <c r="Z609" s="593" t="inlineStr">
        <is>
          <t>85162</t>
        </is>
      </c>
      <c r="AA609" s="593" t="inlineStr">
        <is>
          <t>Casanare</t>
        </is>
      </c>
      <c r="AB609" s="593" t="inlineStr">
        <is>
          <t>MONTERREY</t>
        </is>
      </c>
    </row>
    <row r="610">
      <c r="Y610" s="593" t="inlineStr">
        <is>
          <t>MOÑITOS</t>
        </is>
      </c>
      <c r="Z610" s="593" t="inlineStr">
        <is>
          <t>23500</t>
        </is>
      </c>
      <c r="AA610" s="593" t="inlineStr">
        <is>
          <t>Córdoba</t>
        </is>
      </c>
      <c r="AB610" s="593" t="inlineStr">
        <is>
          <t>MOÑITOS</t>
        </is>
      </c>
    </row>
    <row r="611">
      <c r="Y611" s="601" t="inlineStr">
        <is>
          <t>MORALES (BO)</t>
        </is>
      </c>
      <c r="Z611" s="593" t="inlineStr">
        <is>
          <t>13473</t>
        </is>
      </c>
      <c r="AA611" s="593" t="inlineStr">
        <is>
          <t>Bolívar</t>
        </is>
      </c>
      <c r="AB611" s="593" t="inlineStr">
        <is>
          <t>MORALES</t>
        </is>
      </c>
    </row>
    <row r="612">
      <c r="Y612" s="601" t="inlineStr">
        <is>
          <t>MORALES (CA)</t>
        </is>
      </c>
      <c r="Z612" s="593" t="inlineStr">
        <is>
          <t>19473</t>
        </is>
      </c>
      <c r="AA612" s="593" t="inlineStr">
        <is>
          <t>Cauca</t>
        </is>
      </c>
      <c r="AB612" s="593" t="inlineStr">
        <is>
          <t>MORALES</t>
        </is>
      </c>
    </row>
    <row r="613">
      <c r="Y613" s="593" t="inlineStr">
        <is>
          <t>MORELIA</t>
        </is>
      </c>
      <c r="Z613" s="593" t="inlineStr">
        <is>
          <t>18479</t>
        </is>
      </c>
      <c r="AA613" s="593" t="inlineStr">
        <is>
          <t>Caquetá</t>
        </is>
      </c>
      <c r="AB613" s="593" t="inlineStr">
        <is>
          <t>MORELIA</t>
        </is>
      </c>
    </row>
    <row r="614">
      <c r="Y614" s="593" t="inlineStr">
        <is>
          <t>MORICHAL</t>
        </is>
      </c>
      <c r="Z614" s="593" t="inlineStr">
        <is>
          <t>97777</t>
        </is>
      </c>
      <c r="AA614" s="593" t="inlineStr">
        <is>
          <t>Vaupés</t>
        </is>
      </c>
      <c r="AB614" s="593" t="inlineStr">
        <is>
          <t>MORICHAL</t>
        </is>
      </c>
    </row>
    <row r="615">
      <c r="Y615" s="593" t="inlineStr">
        <is>
          <t>MORICHAL NUEVO</t>
        </is>
      </c>
      <c r="Z615" s="593" t="inlineStr">
        <is>
          <t>94888</t>
        </is>
      </c>
      <c r="AA615" s="593" t="inlineStr">
        <is>
          <t>Guainía</t>
        </is>
      </c>
      <c r="AB615" s="593" t="inlineStr">
        <is>
          <t>MORICHAL NUEVO</t>
        </is>
      </c>
    </row>
    <row r="616">
      <c r="Y616" s="593" t="inlineStr">
        <is>
          <t>MORROA</t>
        </is>
      </c>
      <c r="Z616" s="593" t="inlineStr">
        <is>
          <t>70473</t>
        </is>
      </c>
      <c r="AA616" s="593" t="inlineStr">
        <is>
          <t>Sucre</t>
        </is>
      </c>
      <c r="AB616" s="593" t="inlineStr">
        <is>
          <t>MORROA</t>
        </is>
      </c>
    </row>
    <row r="617">
      <c r="Y617" s="601" t="inlineStr">
        <is>
          <t>MOSQUERA (CU)</t>
        </is>
      </c>
      <c r="Z617" s="593" t="inlineStr">
        <is>
          <t>25473</t>
        </is>
      </c>
      <c r="AA617" s="593" t="inlineStr">
        <is>
          <t>Cundinamarca</t>
        </is>
      </c>
      <c r="AB617" s="593" t="inlineStr">
        <is>
          <t>MOSQUERA</t>
        </is>
      </c>
    </row>
    <row r="618">
      <c r="Y618" s="601" t="inlineStr">
        <is>
          <t>MOSQUERA (NA)</t>
        </is>
      </c>
      <c r="Z618" s="593" t="inlineStr">
        <is>
          <t>52473</t>
        </is>
      </c>
      <c r="AA618" s="593" t="inlineStr">
        <is>
          <t>Nariño</t>
        </is>
      </c>
      <c r="AB618" s="593" t="inlineStr">
        <is>
          <t>MOSQUERA</t>
        </is>
      </c>
    </row>
    <row r="619">
      <c r="Y619" s="593" t="inlineStr">
        <is>
          <t>MOTAVITA</t>
        </is>
      </c>
      <c r="Z619" s="593" t="inlineStr">
        <is>
          <t>15476</t>
        </is>
      </c>
      <c r="AA619" s="593" t="inlineStr">
        <is>
          <t>Boyacá</t>
        </is>
      </c>
      <c r="AB619" s="593" t="inlineStr">
        <is>
          <t>MOTAVITA</t>
        </is>
      </c>
    </row>
    <row r="620">
      <c r="Y620" s="593" t="inlineStr">
        <is>
          <t>MURILLO</t>
        </is>
      </c>
      <c r="Z620" s="593" t="inlineStr">
        <is>
          <t>73461</t>
        </is>
      </c>
      <c r="AA620" s="593" t="inlineStr">
        <is>
          <t>Tolima</t>
        </is>
      </c>
      <c r="AB620" s="593" t="inlineStr">
        <is>
          <t>MURILLO</t>
        </is>
      </c>
    </row>
    <row r="621">
      <c r="Y621" s="593" t="inlineStr">
        <is>
          <t>MURINDÓ</t>
        </is>
      </c>
      <c r="Z621" s="593" t="inlineStr">
        <is>
          <t>05475</t>
        </is>
      </c>
      <c r="AA621" s="593" t="inlineStr">
        <is>
          <t>Antioquia</t>
        </is>
      </c>
      <c r="AB621" s="593" t="inlineStr">
        <is>
          <t>MURINDÓ</t>
        </is>
      </c>
    </row>
    <row r="622">
      <c r="Y622" s="593" t="inlineStr">
        <is>
          <t>MUTATÁ</t>
        </is>
      </c>
      <c r="Z622" s="593" t="inlineStr">
        <is>
          <t>05480</t>
        </is>
      </c>
      <c r="AA622" s="593" t="inlineStr">
        <is>
          <t>Antioquia</t>
        </is>
      </c>
      <c r="AB622" s="593" t="inlineStr">
        <is>
          <t>MUTATÁ</t>
        </is>
      </c>
    </row>
    <row r="623">
      <c r="Y623" s="593" t="inlineStr">
        <is>
          <t>MÚTIS</t>
        </is>
      </c>
      <c r="Z623" s="593" t="inlineStr">
        <is>
          <t>27075</t>
        </is>
      </c>
      <c r="AA623" s="593" t="inlineStr">
        <is>
          <t>Chocó</t>
        </is>
      </c>
      <c r="AB623" s="593" t="inlineStr">
        <is>
          <t>MÚTIS</t>
        </is>
      </c>
    </row>
    <row r="624">
      <c r="Y624" s="593" t="inlineStr">
        <is>
          <t>MUTISCUA</t>
        </is>
      </c>
      <c r="Z624" s="593" t="inlineStr">
        <is>
          <t>54480</t>
        </is>
      </c>
      <c r="AA624" s="593" t="inlineStr">
        <is>
          <t>Norte de Santander</t>
        </is>
      </c>
      <c r="AB624" s="593" t="inlineStr">
        <is>
          <t>MUTISCUA</t>
        </is>
      </c>
    </row>
    <row r="625">
      <c r="Y625" s="593" t="inlineStr">
        <is>
          <t>MUZO</t>
        </is>
      </c>
      <c r="Z625" s="593" t="inlineStr">
        <is>
          <t>15480</t>
        </is>
      </c>
      <c r="AA625" s="593" t="inlineStr">
        <is>
          <t>Boyacá</t>
        </is>
      </c>
      <c r="AB625" s="593" t="inlineStr">
        <is>
          <t>MUZO</t>
        </is>
      </c>
    </row>
    <row r="626">
      <c r="Y626" s="601" t="inlineStr">
        <is>
          <t>NARIÑO (AN)</t>
        </is>
      </c>
      <c r="Z626" s="593" t="inlineStr">
        <is>
          <t>05483</t>
        </is>
      </c>
      <c r="AA626" s="593" t="inlineStr">
        <is>
          <t>Antioquia</t>
        </is>
      </c>
      <c r="AB626" s="593" t="inlineStr">
        <is>
          <t>NARIÑO</t>
        </is>
      </c>
    </row>
    <row r="627">
      <c r="Y627" s="601" t="inlineStr">
        <is>
          <t>NARIÑO (CU)</t>
        </is>
      </c>
      <c r="Z627" s="593" t="inlineStr">
        <is>
          <t>25483</t>
        </is>
      </c>
      <c r="AA627" s="593" t="inlineStr">
        <is>
          <t>Cundinamarca</t>
        </is>
      </c>
      <c r="AB627" s="593" t="inlineStr">
        <is>
          <t>NARIÑO</t>
        </is>
      </c>
    </row>
    <row r="628">
      <c r="Y628" s="601" t="inlineStr">
        <is>
          <t>NARIÑO (NA)</t>
        </is>
      </c>
      <c r="Z628" s="593" t="inlineStr">
        <is>
          <t>52480</t>
        </is>
      </c>
      <c r="AA628" s="593" t="inlineStr">
        <is>
          <t>Nariño</t>
        </is>
      </c>
      <c r="AB628" s="593" t="inlineStr">
        <is>
          <t>NARIÑO</t>
        </is>
      </c>
    </row>
    <row r="629">
      <c r="Y629" s="593" t="inlineStr">
        <is>
          <t>NÁTAGA</t>
        </is>
      </c>
      <c r="Z629" s="593" t="inlineStr">
        <is>
          <t>41483</t>
        </is>
      </c>
      <c r="AA629" s="593" t="inlineStr">
        <is>
          <t>Huila</t>
        </is>
      </c>
      <c r="AB629" s="593" t="inlineStr">
        <is>
          <t>NÁTAGA</t>
        </is>
      </c>
    </row>
    <row r="630">
      <c r="Y630" s="593" t="inlineStr">
        <is>
          <t>NATAGAIMA</t>
        </is>
      </c>
      <c r="Z630" s="593" t="inlineStr">
        <is>
          <t>73483</t>
        </is>
      </c>
      <c r="AA630" s="593" t="inlineStr">
        <is>
          <t>Tolima</t>
        </is>
      </c>
      <c r="AB630" s="593" t="inlineStr">
        <is>
          <t>NATAGAIMA</t>
        </is>
      </c>
    </row>
    <row r="631">
      <c r="Y631" s="593" t="inlineStr">
        <is>
          <t>NECHÍ</t>
        </is>
      </c>
      <c r="Z631" s="593" t="inlineStr">
        <is>
          <t>05495</t>
        </is>
      </c>
      <c r="AA631" s="593" t="inlineStr">
        <is>
          <t>Antioquia</t>
        </is>
      </c>
      <c r="AB631" s="593" t="inlineStr">
        <is>
          <t>NECHÍ</t>
        </is>
      </c>
    </row>
    <row r="632">
      <c r="Y632" s="593" t="inlineStr">
        <is>
          <t>NECOCLÍ</t>
        </is>
      </c>
      <c r="Z632" s="593" t="inlineStr">
        <is>
          <t>05490</t>
        </is>
      </c>
      <c r="AA632" s="593" t="inlineStr">
        <is>
          <t>Antioquia</t>
        </is>
      </c>
      <c r="AB632" s="593" t="inlineStr">
        <is>
          <t>NECOCLÍ</t>
        </is>
      </c>
    </row>
    <row r="633">
      <c r="Y633" s="593" t="inlineStr">
        <is>
          <t>NEIRA</t>
        </is>
      </c>
      <c r="Z633" s="593" t="inlineStr">
        <is>
          <t>17486</t>
        </is>
      </c>
      <c r="AA633" s="593" t="inlineStr">
        <is>
          <t>Caldas</t>
        </is>
      </c>
      <c r="AB633" s="593" t="inlineStr">
        <is>
          <t>NEIRA</t>
        </is>
      </c>
    </row>
    <row r="634">
      <c r="Y634" s="593" t="inlineStr">
        <is>
          <t>NEIVA</t>
        </is>
      </c>
      <c r="Z634" s="593" t="inlineStr">
        <is>
          <t>41001</t>
        </is>
      </c>
      <c r="AA634" s="593" t="inlineStr">
        <is>
          <t>Huila</t>
        </is>
      </c>
      <c r="AB634" s="593" t="inlineStr">
        <is>
          <t>NEIVA</t>
        </is>
      </c>
    </row>
    <row r="635">
      <c r="Y635" s="593" t="inlineStr">
        <is>
          <t>NEMOCÓN</t>
        </is>
      </c>
      <c r="Z635" s="593" t="inlineStr">
        <is>
          <t>25486</t>
        </is>
      </c>
      <c r="AA635" s="593" t="inlineStr">
        <is>
          <t>Cundinamarca</t>
        </is>
      </c>
      <c r="AB635" s="593" t="inlineStr">
        <is>
          <t>NEMOCÓN</t>
        </is>
      </c>
    </row>
    <row r="636">
      <c r="Y636" s="593" t="inlineStr">
        <is>
          <t>NILO</t>
        </is>
      </c>
      <c r="Z636" s="593" t="inlineStr">
        <is>
          <t>25488</t>
        </is>
      </c>
      <c r="AA636" s="593" t="inlineStr">
        <is>
          <t>Cundinamarca</t>
        </is>
      </c>
      <c r="AB636" s="593" t="inlineStr">
        <is>
          <t>NILO</t>
        </is>
      </c>
    </row>
    <row r="637">
      <c r="Y637" s="593" t="inlineStr">
        <is>
          <t>NIMAIMA</t>
        </is>
      </c>
      <c r="Z637" s="593" t="inlineStr">
        <is>
          <t>25489</t>
        </is>
      </c>
      <c r="AA637" s="593" t="inlineStr">
        <is>
          <t>Cundinamarca</t>
        </is>
      </c>
      <c r="AB637" s="593" t="inlineStr">
        <is>
          <t>NIMAIMA</t>
        </is>
      </c>
    </row>
    <row r="638">
      <c r="Y638" s="593" t="inlineStr">
        <is>
          <t>NOBSA</t>
        </is>
      </c>
      <c r="Z638" s="593" t="inlineStr">
        <is>
          <t>15491</t>
        </is>
      </c>
      <c r="AA638" s="593" t="inlineStr">
        <is>
          <t>Boyacá</t>
        </is>
      </c>
      <c r="AB638" s="593" t="inlineStr">
        <is>
          <t>NOBSA</t>
        </is>
      </c>
    </row>
    <row r="639">
      <c r="Y639" s="593" t="inlineStr">
        <is>
          <t>NOCAIMA</t>
        </is>
      </c>
      <c r="Z639" s="593" t="inlineStr">
        <is>
          <t>25491</t>
        </is>
      </c>
      <c r="AA639" s="593" t="inlineStr">
        <is>
          <t>Cundinamarca</t>
        </is>
      </c>
      <c r="AB639" s="593" t="inlineStr">
        <is>
          <t>NOCAIMA</t>
        </is>
      </c>
    </row>
    <row r="640">
      <c r="Y640" s="593" t="inlineStr">
        <is>
          <t>NORCASIA</t>
        </is>
      </c>
      <c r="Z640" s="593" t="inlineStr">
        <is>
          <t>17495</t>
        </is>
      </c>
      <c r="AA640" s="593" t="inlineStr">
        <is>
          <t>Caldas</t>
        </is>
      </c>
      <c r="AB640" s="593" t="inlineStr">
        <is>
          <t>NORCASIA</t>
        </is>
      </c>
    </row>
    <row r="641">
      <c r="Y641" s="593" t="inlineStr">
        <is>
          <t>NÓVITA</t>
        </is>
      </c>
      <c r="Z641" s="593" t="inlineStr">
        <is>
          <t>27491</t>
        </is>
      </c>
      <c r="AA641" s="593" t="inlineStr">
        <is>
          <t>Chocó</t>
        </is>
      </c>
      <c r="AB641" s="593" t="inlineStr">
        <is>
          <t>NÓVITA</t>
        </is>
      </c>
    </row>
    <row r="642">
      <c r="Y642" s="593" t="inlineStr">
        <is>
          <t>NUEVO COLÓN</t>
        </is>
      </c>
      <c r="Z642" s="593" t="inlineStr">
        <is>
          <t>15494</t>
        </is>
      </c>
      <c r="AA642" s="593" t="inlineStr">
        <is>
          <t>Boyacá</t>
        </is>
      </c>
      <c r="AB642" s="593" t="inlineStr">
        <is>
          <t>NUEVO COLÓN</t>
        </is>
      </c>
    </row>
    <row r="643">
      <c r="Y643" s="593" t="inlineStr">
        <is>
          <t>NUNCHÍA</t>
        </is>
      </c>
      <c r="Z643" s="593" t="inlineStr">
        <is>
          <t>85225</t>
        </is>
      </c>
      <c r="AA643" s="593" t="inlineStr">
        <is>
          <t>Casanare</t>
        </is>
      </c>
      <c r="AB643" s="593" t="inlineStr">
        <is>
          <t>NUNCHÍA</t>
        </is>
      </c>
    </row>
    <row r="644">
      <c r="Y644" s="593" t="inlineStr">
        <is>
          <t>NUQUÍ</t>
        </is>
      </c>
      <c r="Z644" s="593" t="inlineStr">
        <is>
          <t>27495</t>
        </is>
      </c>
      <c r="AA644" s="593" t="inlineStr">
        <is>
          <t>Chocó</t>
        </is>
      </c>
      <c r="AB644" s="593" t="inlineStr">
        <is>
          <t>NUQUÍ</t>
        </is>
      </c>
    </row>
    <row r="645">
      <c r="Y645" s="593" t="inlineStr">
        <is>
          <t>OBANDO</t>
        </is>
      </c>
      <c r="Z645" s="593" t="inlineStr">
        <is>
          <t>76497</t>
        </is>
      </c>
      <c r="AA645" s="593" t="inlineStr">
        <is>
          <t>Valle del Cauca</t>
        </is>
      </c>
      <c r="AB645" s="593" t="inlineStr">
        <is>
          <t>OBANDO</t>
        </is>
      </c>
    </row>
    <row r="646">
      <c r="Y646" s="593" t="inlineStr">
        <is>
          <t>OCAMONTE</t>
        </is>
      </c>
      <c r="Z646" s="593" t="inlineStr">
        <is>
          <t>68498</t>
        </is>
      </c>
      <c r="AA646" s="593" t="inlineStr">
        <is>
          <t>Santander</t>
        </is>
      </c>
      <c r="AB646" s="593" t="inlineStr">
        <is>
          <t>OCAMONTE</t>
        </is>
      </c>
    </row>
    <row r="647">
      <c r="Y647" s="593" t="inlineStr">
        <is>
          <t>OCAÑA</t>
        </is>
      </c>
      <c r="Z647" s="593" t="inlineStr">
        <is>
          <t>54498</t>
        </is>
      </c>
      <c r="AA647" s="593" t="inlineStr">
        <is>
          <t>Norte de Santander</t>
        </is>
      </c>
      <c r="AB647" s="593" t="inlineStr">
        <is>
          <t>OCAÑA</t>
        </is>
      </c>
    </row>
    <row r="648">
      <c r="Y648" s="593" t="inlineStr">
        <is>
          <t>OIBA</t>
        </is>
      </c>
      <c r="Z648" s="593" t="inlineStr">
        <is>
          <t>68500</t>
        </is>
      </c>
      <c r="AA648" s="593" t="inlineStr">
        <is>
          <t>Santander</t>
        </is>
      </c>
      <c r="AB648" s="593" t="inlineStr">
        <is>
          <t>OIBA</t>
        </is>
      </c>
    </row>
    <row r="649">
      <c r="Y649" s="593" t="inlineStr">
        <is>
          <t>OICATÁ</t>
        </is>
      </c>
      <c r="Z649" s="593" t="inlineStr">
        <is>
          <t>15500</t>
        </is>
      </c>
      <c r="AA649" s="593" t="inlineStr">
        <is>
          <t>Boyacá</t>
        </is>
      </c>
      <c r="AB649" s="593" t="inlineStr">
        <is>
          <t>OICATÁ</t>
        </is>
      </c>
    </row>
    <row r="650">
      <c r="Y650" s="593" t="inlineStr">
        <is>
          <t>OLAYA</t>
        </is>
      </c>
      <c r="Z650" s="593" t="inlineStr">
        <is>
          <t>05501</t>
        </is>
      </c>
      <c r="AA650" s="593" t="inlineStr">
        <is>
          <t>Antioquia</t>
        </is>
      </c>
      <c r="AB650" s="593" t="inlineStr">
        <is>
          <t>OLAYA</t>
        </is>
      </c>
    </row>
    <row r="651">
      <c r="Y651" s="593" t="inlineStr">
        <is>
          <t>ONZAGA</t>
        </is>
      </c>
      <c r="Z651" s="593" t="inlineStr">
        <is>
          <t>68502</t>
        </is>
      </c>
      <c r="AA651" s="593" t="inlineStr">
        <is>
          <t>Santander</t>
        </is>
      </c>
      <c r="AB651" s="593" t="inlineStr">
        <is>
          <t>ONZAGA</t>
        </is>
      </c>
    </row>
    <row r="652">
      <c r="Y652" s="593" t="inlineStr">
        <is>
          <t>OPORAPA</t>
        </is>
      </c>
      <c r="Z652" s="593" t="inlineStr">
        <is>
          <t>41503</t>
        </is>
      </c>
      <c r="AA652" s="593" t="inlineStr">
        <is>
          <t>Huila</t>
        </is>
      </c>
      <c r="AB652" s="593" t="inlineStr">
        <is>
          <t>OPORAPA</t>
        </is>
      </c>
    </row>
    <row r="653">
      <c r="Y653" s="593" t="inlineStr">
        <is>
          <t>ORITO</t>
        </is>
      </c>
      <c r="Z653" s="593" t="inlineStr">
        <is>
          <t>86320</t>
        </is>
      </c>
      <c r="AA653" s="593" t="inlineStr">
        <is>
          <t>Putumayo</t>
        </is>
      </c>
      <c r="AB653" s="593" t="inlineStr">
        <is>
          <t>ORITO</t>
        </is>
      </c>
    </row>
    <row r="654">
      <c r="Y654" s="593" t="inlineStr">
        <is>
          <t>OROCUÉ</t>
        </is>
      </c>
      <c r="Z654" s="593" t="inlineStr">
        <is>
          <t>85230</t>
        </is>
      </c>
      <c r="AA654" s="593" t="inlineStr">
        <is>
          <t>Casanare</t>
        </is>
      </c>
      <c r="AB654" s="593" t="inlineStr">
        <is>
          <t>OROCUÉ</t>
        </is>
      </c>
    </row>
    <row r="655">
      <c r="Y655" s="593" t="inlineStr">
        <is>
          <t>ORTEGA</t>
        </is>
      </c>
      <c r="Z655" s="593" t="inlineStr">
        <is>
          <t>73504</t>
        </is>
      </c>
      <c r="AA655" s="593" t="inlineStr">
        <is>
          <t>Tolima</t>
        </is>
      </c>
      <c r="AB655" s="593" t="inlineStr">
        <is>
          <t>ORTEGA</t>
        </is>
      </c>
    </row>
    <row r="656">
      <c r="Y656" s="593" t="inlineStr">
        <is>
          <t>OSPINA</t>
        </is>
      </c>
      <c r="Z656" s="593" t="inlineStr">
        <is>
          <t>52506</t>
        </is>
      </c>
      <c r="AA656" s="593" t="inlineStr">
        <is>
          <t>Nariño</t>
        </is>
      </c>
      <c r="AB656" s="593" t="inlineStr">
        <is>
          <t>OSPINA</t>
        </is>
      </c>
    </row>
    <row r="657">
      <c r="Y657" s="593" t="inlineStr">
        <is>
          <t>OTANCHE</t>
        </is>
      </c>
      <c r="Z657" s="593" t="inlineStr">
        <is>
          <t>15507</t>
        </is>
      </c>
      <c r="AA657" s="593" t="inlineStr">
        <is>
          <t>Boyacá</t>
        </is>
      </c>
      <c r="AB657" s="593" t="inlineStr">
        <is>
          <t>OTANCHE</t>
        </is>
      </c>
    </row>
    <row r="658">
      <c r="Y658" s="593" t="inlineStr">
        <is>
          <t>OVEJAS</t>
        </is>
      </c>
      <c r="Z658" s="593" t="inlineStr">
        <is>
          <t>70508</t>
        </is>
      </c>
      <c r="AA658" s="593" t="inlineStr">
        <is>
          <t>Sucre</t>
        </is>
      </c>
      <c r="AB658" s="593" t="inlineStr">
        <is>
          <t>OVEJAS</t>
        </is>
      </c>
    </row>
    <row r="659">
      <c r="Y659" s="593" t="inlineStr">
        <is>
          <t>PACHAVITA</t>
        </is>
      </c>
      <c r="Z659" s="593" t="inlineStr">
        <is>
          <t>15511</t>
        </is>
      </c>
      <c r="AA659" s="593" t="inlineStr">
        <is>
          <t>Boyacá</t>
        </is>
      </c>
      <c r="AB659" s="593" t="inlineStr">
        <is>
          <t>PACHAVITA</t>
        </is>
      </c>
    </row>
    <row r="660">
      <c r="Y660" s="593" t="inlineStr">
        <is>
          <t>PACHO</t>
        </is>
      </c>
      <c r="Z660" s="593" t="inlineStr">
        <is>
          <t>25513</t>
        </is>
      </c>
      <c r="AA660" s="593" t="inlineStr">
        <is>
          <t>Cundinamarca</t>
        </is>
      </c>
      <c r="AB660" s="593" t="inlineStr">
        <is>
          <t>PACHO</t>
        </is>
      </c>
    </row>
    <row r="661">
      <c r="Y661" s="601" t="inlineStr">
        <is>
          <t>PACOA (AM)</t>
        </is>
      </c>
      <c r="Z661" s="593" t="inlineStr">
        <is>
          <t>91430</t>
        </is>
      </c>
      <c r="AA661" s="593" t="inlineStr">
        <is>
          <t>Amazonas</t>
        </is>
      </c>
      <c r="AB661" s="593" t="inlineStr">
        <is>
          <t>PACOA</t>
        </is>
      </c>
    </row>
    <row r="662">
      <c r="Y662" s="601" t="inlineStr">
        <is>
          <t>PACOA (VA)</t>
        </is>
      </c>
      <c r="Z662" s="593" t="inlineStr">
        <is>
          <t>97511</t>
        </is>
      </c>
      <c r="AA662" s="593" t="inlineStr">
        <is>
          <t>Vaupés</t>
        </is>
      </c>
      <c r="AB662" s="593" t="inlineStr">
        <is>
          <t>PACOA</t>
        </is>
      </c>
    </row>
    <row r="663">
      <c r="Y663" s="593" t="inlineStr">
        <is>
          <t>PÁCORA</t>
        </is>
      </c>
      <c r="Z663" s="593" t="inlineStr">
        <is>
          <t>17513</t>
        </is>
      </c>
      <c r="AA663" s="593" t="inlineStr">
        <is>
          <t>Caldas</t>
        </is>
      </c>
      <c r="AB663" s="593" t="inlineStr">
        <is>
          <t>PÁCORA</t>
        </is>
      </c>
    </row>
    <row r="664">
      <c r="Y664" s="593" t="inlineStr">
        <is>
          <t>PADILLA</t>
        </is>
      </c>
      <c r="Z664" s="593" t="inlineStr">
        <is>
          <t>19513</t>
        </is>
      </c>
      <c r="AA664" s="593" t="inlineStr">
        <is>
          <t>Cauca</t>
        </is>
      </c>
      <c r="AB664" s="593" t="inlineStr">
        <is>
          <t>PADILLA</t>
        </is>
      </c>
    </row>
    <row r="665">
      <c r="Y665" s="593" t="inlineStr">
        <is>
          <t>PÁEZ</t>
        </is>
      </c>
      <c r="Z665" s="593" t="inlineStr">
        <is>
          <t>15514</t>
        </is>
      </c>
      <c r="AA665" s="593" t="inlineStr">
        <is>
          <t>Boyacá</t>
        </is>
      </c>
      <c r="AB665" s="593" t="inlineStr">
        <is>
          <t>PÁEZ</t>
        </is>
      </c>
    </row>
    <row r="666">
      <c r="Y666" s="593" t="inlineStr">
        <is>
          <t>PAICOL</t>
        </is>
      </c>
      <c r="Z666" s="593" t="inlineStr">
        <is>
          <t>41518</t>
        </is>
      </c>
      <c r="AA666" s="593" t="inlineStr">
        <is>
          <t>Huila</t>
        </is>
      </c>
      <c r="AB666" s="593" t="inlineStr">
        <is>
          <t>PAICOL</t>
        </is>
      </c>
    </row>
    <row r="667">
      <c r="Y667" s="593" t="inlineStr">
        <is>
          <t>PAILITAS</t>
        </is>
      </c>
      <c r="Z667" s="593" t="inlineStr">
        <is>
          <t>20517</t>
        </is>
      </c>
      <c r="AA667" s="593" t="inlineStr">
        <is>
          <t>Cesar</t>
        </is>
      </c>
      <c r="AB667" s="593" t="inlineStr">
        <is>
          <t>PAILITAS</t>
        </is>
      </c>
    </row>
    <row r="668">
      <c r="Y668" s="593" t="inlineStr">
        <is>
          <t>PAIMADÓ</t>
        </is>
      </c>
      <c r="Z668" s="593" t="inlineStr">
        <is>
          <t>27600</t>
        </is>
      </c>
      <c r="AA668" s="593" t="inlineStr">
        <is>
          <t>Chocó</t>
        </is>
      </c>
      <c r="AB668" s="593" t="inlineStr">
        <is>
          <t>PAIMADÓ</t>
        </is>
      </c>
    </row>
    <row r="669">
      <c r="Y669" s="593" t="inlineStr">
        <is>
          <t>PAIME</t>
        </is>
      </c>
      <c r="Z669" s="593" t="inlineStr">
        <is>
          <t>25518</t>
        </is>
      </c>
      <c r="AA669" s="593" t="inlineStr">
        <is>
          <t>Cundinamarca</t>
        </is>
      </c>
      <c r="AB669" s="593" t="inlineStr">
        <is>
          <t>PAIME</t>
        </is>
      </c>
    </row>
    <row r="670">
      <c r="Y670" s="593" t="inlineStr">
        <is>
          <t>PAIPA</t>
        </is>
      </c>
      <c r="Z670" s="593" t="inlineStr">
        <is>
          <t>15516</t>
        </is>
      </c>
      <c r="AA670" s="593" t="inlineStr">
        <is>
          <t>Boyacá</t>
        </is>
      </c>
      <c r="AB670" s="593" t="inlineStr">
        <is>
          <t>PAIPA</t>
        </is>
      </c>
    </row>
    <row r="671">
      <c r="Y671" s="593" t="inlineStr">
        <is>
          <t>PAISPAMBA</t>
        </is>
      </c>
      <c r="Z671" s="593" t="inlineStr">
        <is>
          <t>19760</t>
        </is>
      </c>
      <c r="AA671" s="593" t="inlineStr">
        <is>
          <t>Cauca</t>
        </is>
      </c>
      <c r="AB671" s="593" t="inlineStr">
        <is>
          <t>PAISPAMBA</t>
        </is>
      </c>
    </row>
    <row r="672">
      <c r="Y672" s="593" t="inlineStr">
        <is>
          <t>PAJARITO</t>
        </is>
      </c>
      <c r="Z672" s="593" t="inlineStr">
        <is>
          <t>15518</t>
        </is>
      </c>
      <c r="AA672" s="593" t="inlineStr">
        <is>
          <t>Boyacá</t>
        </is>
      </c>
      <c r="AB672" s="593" t="inlineStr">
        <is>
          <t>PAJARITO</t>
        </is>
      </c>
    </row>
    <row r="673">
      <c r="Y673" s="593" t="inlineStr">
        <is>
          <t>PALERMO</t>
        </is>
      </c>
      <c r="Z673" s="593" t="inlineStr">
        <is>
          <t>41524</t>
        </is>
      </c>
      <c r="AA673" s="593" t="inlineStr">
        <is>
          <t>Huila</t>
        </is>
      </c>
      <c r="AB673" s="593" t="inlineStr">
        <is>
          <t>PALERMO</t>
        </is>
      </c>
    </row>
    <row r="674">
      <c r="Y674" s="601" t="inlineStr">
        <is>
          <t>PALESTINA (CA)</t>
        </is>
      </c>
      <c r="Z674" s="593" t="inlineStr">
        <is>
          <t>17524</t>
        </is>
      </c>
      <c r="AA674" s="593" t="inlineStr">
        <is>
          <t>Caldas</t>
        </is>
      </c>
      <c r="AB674" s="593" t="inlineStr">
        <is>
          <t>PALESTINA</t>
        </is>
      </c>
    </row>
    <row r="675">
      <c r="Y675" s="601" t="inlineStr">
        <is>
          <t>PALESTINA (HU)</t>
        </is>
      </c>
      <c r="Z675" s="593" t="inlineStr">
        <is>
          <t>41530</t>
        </is>
      </c>
      <c r="AA675" s="593" t="inlineStr">
        <is>
          <t>Huila</t>
        </is>
      </c>
      <c r="AB675" s="593" t="inlineStr">
        <is>
          <t>PALESTINA</t>
        </is>
      </c>
    </row>
    <row r="676">
      <c r="Y676" s="593" t="inlineStr">
        <is>
          <t>PALMAR</t>
        </is>
      </c>
      <c r="Z676" s="593" t="inlineStr">
        <is>
          <t>68522</t>
        </is>
      </c>
      <c r="AA676" s="593" t="inlineStr">
        <is>
          <t>Santander</t>
        </is>
      </c>
      <c r="AB676" s="593" t="inlineStr">
        <is>
          <t>PALMAR</t>
        </is>
      </c>
    </row>
    <row r="677">
      <c r="Y677" s="593" t="inlineStr">
        <is>
          <t>PALMAR DE VARELA</t>
        </is>
      </c>
      <c r="Z677" s="593" t="inlineStr">
        <is>
          <t>08520</t>
        </is>
      </c>
      <c r="AA677" s="593" t="inlineStr">
        <is>
          <t>Atlántico</t>
        </is>
      </c>
      <c r="AB677" s="593" t="inlineStr">
        <is>
          <t>PALMAR DE VARELA</t>
        </is>
      </c>
    </row>
    <row r="678">
      <c r="Y678" s="593" t="inlineStr">
        <is>
          <t>PALMAS DEL SOCORRO</t>
        </is>
      </c>
      <c r="Z678" s="593" t="inlineStr">
        <is>
          <t>68524</t>
        </is>
      </c>
      <c r="AA678" s="593" t="inlineStr">
        <is>
          <t>Santander</t>
        </is>
      </c>
      <c r="AB678" s="593" t="inlineStr">
        <is>
          <t>PALMAS DEL SOCORRO</t>
        </is>
      </c>
    </row>
    <row r="679">
      <c r="Y679" s="593" t="inlineStr">
        <is>
          <t>PALMIRA</t>
        </is>
      </c>
      <c r="Z679" s="593" t="inlineStr">
        <is>
          <t>76520</t>
        </is>
      </c>
      <c r="AA679" s="593" t="inlineStr">
        <is>
          <t>Valle del Cauca</t>
        </is>
      </c>
      <c r="AB679" s="593" t="inlineStr">
        <is>
          <t>PALMIRA</t>
        </is>
      </c>
    </row>
    <row r="680">
      <c r="Y680" s="593" t="inlineStr">
        <is>
          <t>PALMITO</t>
        </is>
      </c>
      <c r="Z680" s="593" t="inlineStr">
        <is>
          <t>70523</t>
        </is>
      </c>
      <c r="AA680" s="593" t="inlineStr">
        <is>
          <t>Sucre</t>
        </is>
      </c>
      <c r="AB680" s="593" t="inlineStr">
        <is>
          <t>PALMITO</t>
        </is>
      </c>
    </row>
    <row r="681">
      <c r="Y681" s="593" t="inlineStr">
        <is>
          <t>PALOCABILDO</t>
        </is>
      </c>
      <c r="Z681" s="593" t="inlineStr">
        <is>
          <t>73520</t>
        </is>
      </c>
      <c r="AA681" s="593" t="inlineStr">
        <is>
          <t>Tolima</t>
        </is>
      </c>
      <c r="AB681" s="593" t="inlineStr">
        <is>
          <t>PALOCABILDO</t>
        </is>
      </c>
    </row>
    <row r="682">
      <c r="Y682" s="593" t="inlineStr">
        <is>
          <t>PAMPLONA</t>
        </is>
      </c>
      <c r="Z682" s="593" t="inlineStr">
        <is>
          <t>54518</t>
        </is>
      </c>
      <c r="AA682" s="593" t="inlineStr">
        <is>
          <t>Norte de Santander</t>
        </is>
      </c>
      <c r="AB682" s="593" t="inlineStr">
        <is>
          <t>PAMPLONA</t>
        </is>
      </c>
    </row>
    <row r="683">
      <c r="Y683" s="593" t="inlineStr">
        <is>
          <t>PAMPLONITA</t>
        </is>
      </c>
      <c r="Z683" s="593" t="inlineStr">
        <is>
          <t>54520</t>
        </is>
      </c>
      <c r="AA683" s="593" t="inlineStr">
        <is>
          <t>Norte de Santander</t>
        </is>
      </c>
      <c r="AB683" s="593" t="inlineStr">
        <is>
          <t>PAMPLONITA</t>
        </is>
      </c>
    </row>
    <row r="684">
      <c r="Y684" s="593" t="inlineStr">
        <is>
          <t>PANDI</t>
        </is>
      </c>
      <c r="Z684" s="593" t="inlineStr">
        <is>
          <t>25524</t>
        </is>
      </c>
      <c r="AA684" s="593" t="inlineStr">
        <is>
          <t>Cundinamarca</t>
        </is>
      </c>
      <c r="AB684" s="593" t="inlineStr">
        <is>
          <t>PANDI</t>
        </is>
      </c>
    </row>
    <row r="685">
      <c r="Y685" s="593" t="inlineStr">
        <is>
          <t>PANQUEBA</t>
        </is>
      </c>
      <c r="Z685" s="593" t="inlineStr">
        <is>
          <t>15522</t>
        </is>
      </c>
      <c r="AA685" s="593" t="inlineStr">
        <is>
          <t>Boyacá</t>
        </is>
      </c>
      <c r="AB685" s="593" t="inlineStr">
        <is>
          <t>PANQUEBA</t>
        </is>
      </c>
    </row>
    <row r="686">
      <c r="Y686" s="593" t="inlineStr">
        <is>
          <t>PÁRAMO</t>
        </is>
      </c>
      <c r="Z686" s="593" t="inlineStr">
        <is>
          <t>68533</t>
        </is>
      </c>
      <c r="AA686" s="593" t="inlineStr">
        <is>
          <t>Santander</t>
        </is>
      </c>
      <c r="AB686" s="593" t="inlineStr">
        <is>
          <t>PÁRAMO</t>
        </is>
      </c>
    </row>
    <row r="687">
      <c r="Y687" s="593" t="inlineStr">
        <is>
          <t>PARATEBUENO</t>
        </is>
      </c>
      <c r="Z687" s="593" t="inlineStr">
        <is>
          <t>25530</t>
        </is>
      </c>
      <c r="AA687" s="593" t="inlineStr">
        <is>
          <t>Cundinamarca</t>
        </is>
      </c>
      <c r="AB687" s="593" t="inlineStr">
        <is>
          <t>PARATEBUENO</t>
        </is>
      </c>
    </row>
    <row r="688">
      <c r="Y688" s="593" t="inlineStr">
        <is>
          <t>PASCA</t>
        </is>
      </c>
      <c r="Z688" s="593" t="inlineStr">
        <is>
          <t>25535</t>
        </is>
      </c>
      <c r="AA688" s="593" t="inlineStr">
        <is>
          <t>Cundinamarca</t>
        </is>
      </c>
      <c r="AB688" s="593" t="inlineStr">
        <is>
          <t>PASCA</t>
        </is>
      </c>
    </row>
    <row r="689">
      <c r="Y689" s="593" t="inlineStr">
        <is>
          <t>PAUNA</t>
        </is>
      </c>
      <c r="Z689" s="593" t="inlineStr">
        <is>
          <t>15531</t>
        </is>
      </c>
      <c r="AA689" s="593" t="inlineStr">
        <is>
          <t>Boyacá</t>
        </is>
      </c>
      <c r="AB689" s="593" t="inlineStr">
        <is>
          <t>PAUNA</t>
        </is>
      </c>
    </row>
    <row r="690">
      <c r="Y690" s="593" t="inlineStr">
        <is>
          <t>PAYA</t>
        </is>
      </c>
      <c r="Z690" s="593" t="inlineStr">
        <is>
          <t>15533</t>
        </is>
      </c>
      <c r="AA690" s="593" t="inlineStr">
        <is>
          <t>Boyacá</t>
        </is>
      </c>
      <c r="AB690" s="593" t="inlineStr">
        <is>
          <t>PAYA</t>
        </is>
      </c>
    </row>
    <row r="691">
      <c r="Y691" s="593" t="inlineStr">
        <is>
          <t>PAYÁN</t>
        </is>
      </c>
      <c r="Z691" s="593" t="inlineStr">
        <is>
          <t>52427</t>
        </is>
      </c>
      <c r="AA691" s="593" t="inlineStr">
        <is>
          <t>Nariño</t>
        </is>
      </c>
      <c r="AB691" s="593" t="inlineStr">
        <is>
          <t>PAYÁN</t>
        </is>
      </c>
    </row>
    <row r="692">
      <c r="Y692" s="593" t="inlineStr">
        <is>
          <t>PAZ DE ARIPORO</t>
        </is>
      </c>
      <c r="Z692" s="593" t="inlineStr">
        <is>
          <t>85250</t>
        </is>
      </c>
      <c r="AA692" s="593" t="inlineStr">
        <is>
          <t>Casanare</t>
        </is>
      </c>
      <c r="AB692" s="593" t="inlineStr">
        <is>
          <t>PAZ DE ARIPORO</t>
        </is>
      </c>
    </row>
    <row r="693">
      <c r="Y693" s="593" t="inlineStr">
        <is>
          <t>PAZ DE RÍO</t>
        </is>
      </c>
      <c r="Z693" s="593" t="inlineStr">
        <is>
          <t>15537</t>
        </is>
      </c>
      <c r="AA693" s="593" t="inlineStr">
        <is>
          <t>Boyacá</t>
        </is>
      </c>
      <c r="AB693" s="593" t="inlineStr">
        <is>
          <t>PAZ DE RÍO</t>
        </is>
      </c>
    </row>
    <row r="694">
      <c r="Y694" s="593" t="inlineStr">
        <is>
          <t>PEDRAZA</t>
        </is>
      </c>
      <c r="Z694" s="593" t="inlineStr">
        <is>
          <t>47541</t>
        </is>
      </c>
      <c r="AA694" s="593" t="inlineStr">
        <is>
          <t>Magdalena</t>
        </is>
      </c>
      <c r="AB694" s="593" t="inlineStr">
        <is>
          <t>PEDRAZA</t>
        </is>
      </c>
    </row>
    <row r="695">
      <c r="Y695" s="593" t="inlineStr">
        <is>
          <t>PELAYA</t>
        </is>
      </c>
      <c r="Z695" s="593" t="inlineStr">
        <is>
          <t>20550</t>
        </is>
      </c>
      <c r="AA695" s="593" t="inlineStr">
        <is>
          <t>Cesar</t>
        </is>
      </c>
      <c r="AB695" s="593" t="inlineStr">
        <is>
          <t>PELAYA</t>
        </is>
      </c>
    </row>
    <row r="696">
      <c r="Y696" s="593" t="inlineStr">
        <is>
          <t>PENSILVANIA</t>
        </is>
      </c>
      <c r="Z696" s="593" t="inlineStr">
        <is>
          <t>17541</t>
        </is>
      </c>
      <c r="AA696" s="593" t="inlineStr">
        <is>
          <t>Caldas</t>
        </is>
      </c>
      <c r="AB696" s="593" t="inlineStr">
        <is>
          <t>PENSILVANIA</t>
        </is>
      </c>
    </row>
    <row r="697">
      <c r="Y697" s="593" t="inlineStr">
        <is>
          <t>PEÑOL</t>
        </is>
      </c>
      <c r="Z697" s="593" t="inlineStr">
        <is>
          <t>05541</t>
        </is>
      </c>
      <c r="AA697" s="593" t="inlineStr">
        <is>
          <t>Antioquia</t>
        </is>
      </c>
      <c r="AB697" s="593" t="inlineStr">
        <is>
          <t>PEÑOL</t>
        </is>
      </c>
    </row>
    <row r="698">
      <c r="Y698" s="593" t="inlineStr">
        <is>
          <t>PEQUE</t>
        </is>
      </c>
      <c r="Z698" s="593" t="inlineStr">
        <is>
          <t>05543</t>
        </is>
      </c>
      <c r="AA698" s="593" t="inlineStr">
        <is>
          <t>Antioquia</t>
        </is>
      </c>
      <c r="AB698" s="593" t="inlineStr">
        <is>
          <t>PEQUE</t>
        </is>
      </c>
    </row>
    <row r="699">
      <c r="Y699" s="593" t="inlineStr">
        <is>
          <t>PEREIRA</t>
        </is>
      </c>
      <c r="Z699" s="593" t="inlineStr">
        <is>
          <t>66001</t>
        </is>
      </c>
      <c r="AA699" s="593" t="inlineStr">
        <is>
          <t>Risaralda</t>
        </is>
      </c>
      <c r="AB699" s="593" t="inlineStr">
        <is>
          <t>PEREIRA</t>
        </is>
      </c>
    </row>
    <row r="700">
      <c r="Y700" s="593" t="inlineStr">
        <is>
          <t>PESCA</t>
        </is>
      </c>
      <c r="Z700" s="593" t="inlineStr">
        <is>
          <t>15542</t>
        </is>
      </c>
      <c r="AA700" s="593" t="inlineStr">
        <is>
          <t>Boyacá</t>
        </is>
      </c>
      <c r="AB700" s="593" t="inlineStr">
        <is>
          <t>PESCA</t>
        </is>
      </c>
    </row>
    <row r="701">
      <c r="Y701" s="593" t="inlineStr">
        <is>
          <t>PIAMONTE</t>
        </is>
      </c>
      <c r="Z701" s="593" t="inlineStr">
        <is>
          <t>19533</t>
        </is>
      </c>
      <c r="AA701" s="593" t="inlineStr">
        <is>
          <t>Cauca</t>
        </is>
      </c>
      <c r="AB701" s="593" t="inlineStr">
        <is>
          <t>PIAMONTE</t>
        </is>
      </c>
    </row>
    <row r="702">
      <c r="Y702" s="593" t="inlineStr">
        <is>
          <t>PIE DE PATO</t>
        </is>
      </c>
      <c r="Z702" s="593" t="inlineStr">
        <is>
          <t>27025</t>
        </is>
      </c>
      <c r="AA702" s="593" t="inlineStr">
        <is>
          <t>Chocó</t>
        </is>
      </c>
      <c r="AB702" s="593" t="inlineStr">
        <is>
          <t>PIE DE PATO</t>
        </is>
      </c>
    </row>
    <row r="703">
      <c r="Y703" s="593" t="inlineStr">
        <is>
          <t>PIEDECUESTA</t>
        </is>
      </c>
      <c r="Z703" s="593" t="inlineStr">
        <is>
          <t>68547</t>
        </is>
      </c>
      <c r="AA703" s="593" t="inlineStr">
        <is>
          <t>Santander</t>
        </is>
      </c>
      <c r="AB703" s="593" t="inlineStr">
        <is>
          <t>PIEDECUESTA</t>
        </is>
      </c>
    </row>
    <row r="704">
      <c r="Y704" s="593" t="inlineStr">
        <is>
          <t>PIEDRANCHA</t>
        </is>
      </c>
      <c r="Z704" s="593" t="inlineStr">
        <is>
          <t>52435</t>
        </is>
      </c>
      <c r="AA704" s="593" t="inlineStr">
        <is>
          <t>Nariño</t>
        </is>
      </c>
      <c r="AB704" s="593" t="inlineStr">
        <is>
          <t>PIEDRANCHA</t>
        </is>
      </c>
    </row>
    <row r="705">
      <c r="Y705" s="593" t="inlineStr">
        <is>
          <t>PIEDRAS</t>
        </is>
      </c>
      <c r="Z705" s="593" t="inlineStr">
        <is>
          <t>73547</t>
        </is>
      </c>
      <c r="AA705" s="593" t="inlineStr">
        <is>
          <t>Tolima</t>
        </is>
      </c>
      <c r="AB705" s="593" t="inlineStr">
        <is>
          <t>PIEDRAS</t>
        </is>
      </c>
    </row>
    <row r="706">
      <c r="Y706" s="593" t="inlineStr">
        <is>
          <t>PIENDAMÓ</t>
        </is>
      </c>
      <c r="Z706" s="593" t="inlineStr">
        <is>
          <t>19548</t>
        </is>
      </c>
      <c r="AA706" s="593" t="inlineStr">
        <is>
          <t>Cauca</t>
        </is>
      </c>
      <c r="AB706" s="593" t="inlineStr">
        <is>
          <t>PIENDAMÓ</t>
        </is>
      </c>
    </row>
    <row r="707">
      <c r="Y707" s="593" t="inlineStr">
        <is>
          <t>PIJAO</t>
        </is>
      </c>
      <c r="Z707" s="593" t="inlineStr">
        <is>
          <t>63548</t>
        </is>
      </c>
      <c r="AA707" s="593" t="inlineStr">
        <is>
          <t>Quindio</t>
        </is>
      </c>
      <c r="AB707" s="593" t="inlineStr">
        <is>
          <t>PIJAO</t>
        </is>
      </c>
    </row>
    <row r="708">
      <c r="Y708" s="593" t="inlineStr">
        <is>
          <t>PIJIÑO</t>
        </is>
      </c>
      <c r="Z708" s="593" t="inlineStr">
        <is>
          <t>47545</t>
        </is>
      </c>
      <c r="AA708" s="593" t="inlineStr">
        <is>
          <t>Magdalena</t>
        </is>
      </c>
      <c r="AB708" s="593" t="inlineStr">
        <is>
          <t>PIJIÑO</t>
        </is>
      </c>
    </row>
    <row r="709">
      <c r="Y709" s="593" t="inlineStr">
        <is>
          <t>PINCHOTE</t>
        </is>
      </c>
      <c r="Z709" s="593" t="inlineStr">
        <is>
          <t>68549</t>
        </is>
      </c>
      <c r="AA709" s="593" t="inlineStr">
        <is>
          <t>Santander</t>
        </is>
      </c>
      <c r="AB709" s="593" t="inlineStr">
        <is>
          <t>PINCHOTE</t>
        </is>
      </c>
    </row>
    <row r="710">
      <c r="Y710" s="593" t="inlineStr">
        <is>
          <t>PINILLOS</t>
        </is>
      </c>
      <c r="Z710" s="593" t="inlineStr">
        <is>
          <t>13549</t>
        </is>
      </c>
      <c r="AA710" s="593" t="inlineStr">
        <is>
          <t>Bolívar</t>
        </is>
      </c>
      <c r="AB710" s="593" t="inlineStr">
        <is>
          <t>PINILLOS</t>
        </is>
      </c>
    </row>
    <row r="711">
      <c r="Y711" s="593" t="inlineStr">
        <is>
          <t>PIOJÓ</t>
        </is>
      </c>
      <c r="Z711" s="593" t="inlineStr">
        <is>
          <t>08549</t>
        </is>
      </c>
      <c r="AA711" s="593" t="inlineStr">
        <is>
          <t>Atlántico</t>
        </is>
      </c>
      <c r="AB711" s="593" t="inlineStr">
        <is>
          <t>PIOJÓ</t>
        </is>
      </c>
    </row>
    <row r="712">
      <c r="Y712" s="593" t="inlineStr">
        <is>
          <t>PISBA</t>
        </is>
      </c>
      <c r="Z712" s="593" t="inlineStr">
        <is>
          <t>15550</t>
        </is>
      </c>
      <c r="AA712" s="593" t="inlineStr">
        <is>
          <t>Boyacá</t>
        </is>
      </c>
      <c r="AB712" s="593" t="inlineStr">
        <is>
          <t>PISBA</t>
        </is>
      </c>
    </row>
    <row r="713">
      <c r="Y713" s="593" t="inlineStr">
        <is>
          <t>PITAL</t>
        </is>
      </c>
      <c r="Z713" s="593" t="inlineStr">
        <is>
          <t>41548</t>
        </is>
      </c>
      <c r="AA713" s="593" t="inlineStr">
        <is>
          <t>Huila</t>
        </is>
      </c>
      <c r="AB713" s="593" t="inlineStr">
        <is>
          <t>PITAL</t>
        </is>
      </c>
    </row>
    <row r="714">
      <c r="Y714" s="593" t="inlineStr">
        <is>
          <t>PITALITO</t>
        </is>
      </c>
      <c r="Z714" s="593" t="inlineStr">
        <is>
          <t>41551</t>
        </is>
      </c>
      <c r="AA714" s="593" t="inlineStr">
        <is>
          <t>Huila</t>
        </is>
      </c>
      <c r="AB714" s="593" t="inlineStr">
        <is>
          <t>PITALITO</t>
        </is>
      </c>
    </row>
    <row r="715">
      <c r="Y715" s="593" t="inlineStr">
        <is>
          <t>PIVIJAY</t>
        </is>
      </c>
      <c r="Z715" s="593" t="inlineStr">
        <is>
          <t>47551</t>
        </is>
      </c>
      <c r="AA715" s="593" t="inlineStr">
        <is>
          <t>Magdalena</t>
        </is>
      </c>
      <c r="AB715" s="593" t="inlineStr">
        <is>
          <t>PIVIJAY</t>
        </is>
      </c>
    </row>
    <row r="716">
      <c r="Y716" s="593" t="inlineStr">
        <is>
          <t>PIZARRO</t>
        </is>
      </c>
      <c r="Z716" s="593" t="inlineStr">
        <is>
          <t>27077</t>
        </is>
      </c>
      <c r="AA716" s="593" t="inlineStr">
        <is>
          <t>Chocó</t>
        </is>
      </c>
      <c r="AB716" s="593" t="inlineStr">
        <is>
          <t>PIZARRO</t>
        </is>
      </c>
    </row>
    <row r="717">
      <c r="Y717" s="593" t="inlineStr">
        <is>
          <t>PLANADAS</t>
        </is>
      </c>
      <c r="Z717" s="593" t="inlineStr">
        <is>
          <t>73555</t>
        </is>
      </c>
      <c r="AA717" s="593" t="inlineStr">
        <is>
          <t>Tolima</t>
        </is>
      </c>
      <c r="AB717" s="593" t="inlineStr">
        <is>
          <t>PLANADAS</t>
        </is>
      </c>
    </row>
    <row r="718">
      <c r="Y718" s="593" t="inlineStr">
        <is>
          <t>PLANETA RICA</t>
        </is>
      </c>
      <c r="Z718" s="593" t="inlineStr">
        <is>
          <t>23555</t>
        </is>
      </c>
      <c r="AA718" s="593" t="inlineStr">
        <is>
          <t>Córdoba</t>
        </is>
      </c>
      <c r="AB718" s="593" t="inlineStr">
        <is>
          <t>PLANETA RICA</t>
        </is>
      </c>
    </row>
    <row r="719">
      <c r="Y719" s="593" t="inlineStr">
        <is>
          <t>PLATO</t>
        </is>
      </c>
      <c r="Z719" s="593" t="inlineStr">
        <is>
          <t>47555</t>
        </is>
      </c>
      <c r="AA719" s="593" t="inlineStr">
        <is>
          <t>Magdalena</t>
        </is>
      </c>
      <c r="AB719" s="593" t="inlineStr">
        <is>
          <t>PLATO</t>
        </is>
      </c>
    </row>
    <row r="720">
      <c r="Y720" s="593" t="inlineStr">
        <is>
          <t>POLICARPA</t>
        </is>
      </c>
      <c r="Z720" s="593" t="inlineStr">
        <is>
          <t>52540</t>
        </is>
      </c>
      <c r="AA720" s="593" t="inlineStr">
        <is>
          <t>Nariño</t>
        </is>
      </c>
      <c r="AB720" s="593" t="inlineStr">
        <is>
          <t>POLICARPA</t>
        </is>
      </c>
    </row>
    <row r="721">
      <c r="Y721" s="593" t="inlineStr">
        <is>
          <t>POLONUEVO</t>
        </is>
      </c>
      <c r="Z721" s="593" t="inlineStr">
        <is>
          <t>08558</t>
        </is>
      </c>
      <c r="AA721" s="593" t="inlineStr">
        <is>
          <t>Atlántico</t>
        </is>
      </c>
      <c r="AB721" s="593" t="inlineStr">
        <is>
          <t>POLONUEVO</t>
        </is>
      </c>
    </row>
    <row r="722">
      <c r="Y722" s="593" t="inlineStr">
        <is>
          <t>PONEDERA</t>
        </is>
      </c>
      <c r="Z722" s="593" t="inlineStr">
        <is>
          <t>08560</t>
        </is>
      </c>
      <c r="AA722" s="593" t="inlineStr">
        <is>
          <t>Atlántico</t>
        </is>
      </c>
      <c r="AB722" s="593" t="inlineStr">
        <is>
          <t>PONEDERA</t>
        </is>
      </c>
    </row>
    <row r="723">
      <c r="Y723" s="593" t="inlineStr">
        <is>
          <t>POPAYÁN</t>
        </is>
      </c>
      <c r="Z723" s="593" t="inlineStr">
        <is>
          <t>19001</t>
        </is>
      </c>
      <c r="AA723" s="593" t="inlineStr">
        <is>
          <t>Cauca</t>
        </is>
      </c>
      <c r="AB723" s="593" t="inlineStr">
        <is>
          <t>POPAYÁN</t>
        </is>
      </c>
    </row>
    <row r="724">
      <c r="Y724" s="593" t="inlineStr">
        <is>
          <t>PORE</t>
        </is>
      </c>
      <c r="Z724" s="593" t="inlineStr">
        <is>
          <t>85263</t>
        </is>
      </c>
      <c r="AA724" s="593" t="inlineStr">
        <is>
          <t>Casanare</t>
        </is>
      </c>
      <c r="AB724" s="593" t="inlineStr">
        <is>
          <t>PORE</t>
        </is>
      </c>
    </row>
    <row r="725">
      <c r="Y725" s="593" t="inlineStr">
        <is>
          <t>POTOSÍ</t>
        </is>
      </c>
      <c r="Z725" s="593" t="inlineStr">
        <is>
          <t>52560</t>
        </is>
      </c>
      <c r="AA725" s="593" t="inlineStr">
        <is>
          <t>Nariño</t>
        </is>
      </c>
      <c r="AB725" s="593" t="inlineStr">
        <is>
          <t>POTOSÍ</t>
        </is>
      </c>
    </row>
    <row r="726">
      <c r="Y726" s="593" t="inlineStr">
        <is>
          <t>PRADERA</t>
        </is>
      </c>
      <c r="Z726" s="593" t="inlineStr">
        <is>
          <t>76563</t>
        </is>
      </c>
      <c r="AA726" s="593" t="inlineStr">
        <is>
          <t>Valle del Cauca</t>
        </is>
      </c>
      <c r="AB726" s="593" t="inlineStr">
        <is>
          <t>PRADERA</t>
        </is>
      </c>
    </row>
    <row r="727">
      <c r="Y727" s="593" t="inlineStr">
        <is>
          <t>PRADO</t>
        </is>
      </c>
      <c r="Z727" s="593" t="inlineStr">
        <is>
          <t>73563</t>
        </is>
      </c>
      <c r="AA727" s="593" t="inlineStr">
        <is>
          <t>Tolima</t>
        </is>
      </c>
      <c r="AB727" s="593" t="inlineStr">
        <is>
          <t>PRADO</t>
        </is>
      </c>
    </row>
    <row r="728">
      <c r="Y728" s="593" t="inlineStr">
        <is>
          <t>PRADO - SEVILLA</t>
        </is>
      </c>
      <c r="Z728" s="593" t="inlineStr">
        <is>
          <t>47980</t>
        </is>
      </c>
      <c r="AA728" s="593" t="inlineStr">
        <is>
          <t>Magdalena</t>
        </is>
      </c>
      <c r="AB728" s="593" t="inlineStr">
        <is>
          <t>PRADO - SEVILLA</t>
        </is>
      </c>
    </row>
    <row r="729">
      <c r="Y729" s="601" t="inlineStr">
        <is>
          <t>PROVIDENCIA (NA)</t>
        </is>
      </c>
      <c r="Z729" s="593" t="inlineStr">
        <is>
          <t>52565</t>
        </is>
      </c>
      <c r="AA729" s="593" t="inlineStr">
        <is>
          <t>Nariño</t>
        </is>
      </c>
      <c r="AB729" s="593" t="inlineStr">
        <is>
          <t>PROVIDENCIA</t>
        </is>
      </c>
    </row>
    <row r="730">
      <c r="Y730" s="601" t="inlineStr">
        <is>
          <t>PROVIDENCIA (SA)</t>
        </is>
      </c>
      <c r="Z730" s="593" t="inlineStr">
        <is>
          <t>88564</t>
        </is>
      </c>
      <c r="AA730" s="593" t="inlineStr">
        <is>
          <t>Archipiélago de San Andrés, Providencia y Santa Catalina</t>
        </is>
      </c>
      <c r="AB730" s="593" t="inlineStr">
        <is>
          <t>PROVIDENCIA</t>
        </is>
      </c>
    </row>
    <row r="731">
      <c r="Y731" s="593" t="inlineStr">
        <is>
          <t>PUEBLO BELLO</t>
        </is>
      </c>
      <c r="Z731" s="593" t="inlineStr">
        <is>
          <t>20570</t>
        </is>
      </c>
      <c r="AA731" s="593" t="inlineStr">
        <is>
          <t>Cesar</t>
        </is>
      </c>
      <c r="AB731" s="593" t="inlineStr">
        <is>
          <t>PUEBLO BELLO</t>
        </is>
      </c>
    </row>
    <row r="732">
      <c r="Y732" s="601" t="inlineStr">
        <is>
          <t>PUEBLO NUEVO (CO)</t>
        </is>
      </c>
      <c r="Z732" s="593" t="inlineStr">
        <is>
          <t>23570</t>
        </is>
      </c>
      <c r="AA732" s="593" t="inlineStr">
        <is>
          <t>Córdoba</t>
        </is>
      </c>
      <c r="AB732" s="593" t="inlineStr">
        <is>
          <t>PUEBLO NUEVO</t>
        </is>
      </c>
    </row>
    <row r="733">
      <c r="Y733" s="601" t="inlineStr">
        <is>
          <t>PUEBLO NUEVO (CU)</t>
        </is>
      </c>
      <c r="Z733" s="593" t="inlineStr">
        <is>
          <t>25653</t>
        </is>
      </c>
      <c r="AA733" s="593" t="inlineStr">
        <is>
          <t>Cundinamarca</t>
        </is>
      </c>
      <c r="AB733" s="593" t="inlineStr">
        <is>
          <t>PUEBLO NUEVO</t>
        </is>
      </c>
    </row>
    <row r="734">
      <c r="Y734" s="593" t="inlineStr">
        <is>
          <t>PUEBLO RICO</t>
        </is>
      </c>
      <c r="Z734" s="593" t="inlineStr">
        <is>
          <t>66572</t>
        </is>
      </c>
      <c r="AA734" s="593" t="inlineStr">
        <is>
          <t>Risaralda</t>
        </is>
      </c>
      <c r="AB734" s="593" t="inlineStr">
        <is>
          <t>PUEBLO RICO</t>
        </is>
      </c>
    </row>
    <row r="735">
      <c r="Y735" s="593" t="inlineStr">
        <is>
          <t>PUEBLORRICO</t>
        </is>
      </c>
      <c r="Z735" s="593" t="inlineStr">
        <is>
          <t>05576</t>
        </is>
      </c>
      <c r="AA735" s="593" t="inlineStr">
        <is>
          <t>Antioquia</t>
        </is>
      </c>
      <c r="AB735" s="593" t="inlineStr">
        <is>
          <t>PUEBLORRICO</t>
        </is>
      </c>
    </row>
    <row r="736">
      <c r="Y736" s="593" t="inlineStr">
        <is>
          <t>PUEBLOVIEJO</t>
        </is>
      </c>
      <c r="Z736" s="593" t="inlineStr">
        <is>
          <t>47570</t>
        </is>
      </c>
      <c r="AA736" s="593" t="inlineStr">
        <is>
          <t>Magdalena</t>
        </is>
      </c>
      <c r="AB736" s="593" t="inlineStr">
        <is>
          <t>PUEBLOVIEJO</t>
        </is>
      </c>
    </row>
    <row r="737">
      <c r="Y737" s="593" t="inlineStr">
        <is>
          <t>PUENTE NACIONAL</t>
        </is>
      </c>
      <c r="Z737" s="593" t="inlineStr">
        <is>
          <t>68572</t>
        </is>
      </c>
      <c r="AA737" s="593" t="inlineStr">
        <is>
          <t>Santander</t>
        </is>
      </c>
      <c r="AB737" s="593" t="inlineStr">
        <is>
          <t>PUENTE NACIONAL</t>
        </is>
      </c>
    </row>
    <row r="738">
      <c r="Y738" s="593" t="inlineStr">
        <is>
          <t>PUERRES</t>
        </is>
      </c>
      <c r="Z738" s="593" t="inlineStr">
        <is>
          <t>52573</t>
        </is>
      </c>
      <c r="AA738" s="593" t="inlineStr">
        <is>
          <t>Nariño</t>
        </is>
      </c>
      <c r="AB738" s="593" t="inlineStr">
        <is>
          <t>PUERRES</t>
        </is>
      </c>
    </row>
    <row r="739">
      <c r="Y739" s="593" t="inlineStr">
        <is>
          <t>PUERTO ALEGRÍA</t>
        </is>
      </c>
      <c r="Z739" s="593" t="inlineStr">
        <is>
          <t>91530</t>
        </is>
      </c>
      <c r="AA739" s="593" t="inlineStr">
        <is>
          <t>Amazonas</t>
        </is>
      </c>
      <c r="AB739" s="593" t="inlineStr">
        <is>
          <t>PUERTO ALEGRÍA</t>
        </is>
      </c>
    </row>
    <row r="740">
      <c r="Y740" s="593" t="inlineStr">
        <is>
          <t>PUERTO ARICA</t>
        </is>
      </c>
      <c r="Z740" s="593" t="inlineStr">
        <is>
          <t>91536</t>
        </is>
      </c>
      <c r="AA740" s="593" t="inlineStr">
        <is>
          <t>Amazonas</t>
        </is>
      </c>
      <c r="AB740" s="593" t="inlineStr">
        <is>
          <t>PUERTO ARICA</t>
        </is>
      </c>
    </row>
    <row r="741">
      <c r="Y741" s="593" t="inlineStr">
        <is>
          <t>PUERTO ASÍS</t>
        </is>
      </c>
      <c r="Z741" s="593" t="inlineStr">
        <is>
          <t>86568</t>
        </is>
      </c>
      <c r="AA741" s="593" t="inlineStr">
        <is>
          <t>Putumayo</t>
        </is>
      </c>
      <c r="AB741" s="593" t="inlineStr">
        <is>
          <t>PUERTO ASÍS</t>
        </is>
      </c>
    </row>
    <row r="742">
      <c r="Y742" s="593" t="inlineStr">
        <is>
          <t>PUERTO BERRÍO</t>
        </is>
      </c>
      <c r="Z742" s="593" t="inlineStr">
        <is>
          <t>05579</t>
        </is>
      </c>
      <c r="AA742" s="593" t="inlineStr">
        <is>
          <t>Antioquia</t>
        </is>
      </c>
      <c r="AB742" s="593" t="inlineStr">
        <is>
          <t>PUERTO BERRÍO</t>
        </is>
      </c>
    </row>
    <row r="743">
      <c r="Y743" s="593" t="inlineStr">
        <is>
          <t>PUERTO BOYACÁ</t>
        </is>
      </c>
      <c r="Z743" s="593" t="inlineStr">
        <is>
          <t>15572</t>
        </is>
      </c>
      <c r="AA743" s="593" t="inlineStr">
        <is>
          <t>Boyacá</t>
        </is>
      </c>
      <c r="AB743" s="593" t="inlineStr">
        <is>
          <t>PUERTO BOYACÁ</t>
        </is>
      </c>
    </row>
    <row r="744">
      <c r="Y744" s="593" t="inlineStr">
        <is>
          <t>PUERTO CAICEDO</t>
        </is>
      </c>
      <c r="Z744" s="593" t="inlineStr">
        <is>
          <t>86569</t>
        </is>
      </c>
      <c r="AA744" s="593" t="inlineStr">
        <is>
          <t>Putumayo</t>
        </is>
      </c>
      <c r="AB744" s="593" t="inlineStr">
        <is>
          <t>PUERTO CAICEDO</t>
        </is>
      </c>
    </row>
    <row r="745">
      <c r="Y745" s="593" t="inlineStr">
        <is>
          <t>PUERTO CARREÑO</t>
        </is>
      </c>
      <c r="Z745" s="593" t="inlineStr">
        <is>
          <t>99001</t>
        </is>
      </c>
      <c r="AA745" s="593" t="inlineStr">
        <is>
          <t>Vichada</t>
        </is>
      </c>
      <c r="AB745" s="593" t="inlineStr">
        <is>
          <t>PUERTO CARREÑO</t>
        </is>
      </c>
    </row>
    <row r="746">
      <c r="Y746" s="601" t="inlineStr">
        <is>
          <t>PUERTO COLOMBIA (AT)</t>
        </is>
      </c>
      <c r="Z746" s="593" t="inlineStr">
        <is>
          <t>08573</t>
        </is>
      </c>
      <c r="AA746" s="593" t="inlineStr">
        <is>
          <t>Atlántico</t>
        </is>
      </c>
      <c r="AB746" s="593" t="inlineStr">
        <is>
          <t>PUERTO COLOMBIA</t>
        </is>
      </c>
    </row>
    <row r="747">
      <c r="Y747" s="601" t="inlineStr">
        <is>
          <t>PUERTO COLOMBIA (GU)</t>
        </is>
      </c>
      <c r="Z747" s="593" t="inlineStr">
        <is>
          <t>94884</t>
        </is>
      </c>
      <c r="AA747" s="593" t="inlineStr">
        <is>
          <t>Guainía</t>
        </is>
      </c>
      <c r="AB747" s="593" t="inlineStr">
        <is>
          <t>PUERTO COLOMBIA</t>
        </is>
      </c>
    </row>
    <row r="748">
      <c r="Y748" s="593" t="inlineStr">
        <is>
          <t>PUERTO CONCORDIA</t>
        </is>
      </c>
      <c r="Z748" s="593" t="inlineStr">
        <is>
          <t>50450</t>
        </is>
      </c>
      <c r="AA748" s="593" t="inlineStr">
        <is>
          <t>Meta</t>
        </is>
      </c>
      <c r="AB748" s="593" t="inlineStr">
        <is>
          <t>PUERTO CONCORDIA</t>
        </is>
      </c>
    </row>
    <row r="749">
      <c r="Y749" s="593" t="inlineStr">
        <is>
          <t>PUERTO ESCONDIDO</t>
        </is>
      </c>
      <c r="Z749" s="593" t="inlineStr">
        <is>
          <t>23574</t>
        </is>
      </c>
      <c r="AA749" s="593" t="inlineStr">
        <is>
          <t>Córdoba</t>
        </is>
      </c>
      <c r="AB749" s="593" t="inlineStr">
        <is>
          <t>PUERTO ESCONDIDO</t>
        </is>
      </c>
    </row>
    <row r="750">
      <c r="Y750" s="593" t="inlineStr">
        <is>
          <t>PUERTO GAITÁN</t>
        </is>
      </c>
      <c r="Z750" s="593" t="inlineStr">
        <is>
          <t>50568</t>
        </is>
      </c>
      <c r="AA750" s="593" t="inlineStr">
        <is>
          <t>Meta</t>
        </is>
      </c>
      <c r="AB750" s="593" t="inlineStr">
        <is>
          <t>PUERTO GAITÁN</t>
        </is>
      </c>
    </row>
    <row r="751">
      <c r="Y751" s="593" t="inlineStr">
        <is>
          <t>PUERTO GUZMÁN</t>
        </is>
      </c>
      <c r="Z751" s="593" t="inlineStr">
        <is>
          <t>86571</t>
        </is>
      </c>
      <c r="AA751" s="593" t="inlineStr">
        <is>
          <t>Putumayo</t>
        </is>
      </c>
      <c r="AB751" s="593" t="inlineStr">
        <is>
          <t>PUERTO GUZMÁN</t>
        </is>
      </c>
    </row>
    <row r="752">
      <c r="Y752" s="593" t="inlineStr">
        <is>
          <t>PUERTO LIBERTADOR</t>
        </is>
      </c>
      <c r="Z752" s="593" t="inlineStr">
        <is>
          <t>23580</t>
        </is>
      </c>
      <c r="AA752" s="593" t="inlineStr">
        <is>
          <t>Córdoba</t>
        </is>
      </c>
      <c r="AB752" s="593" t="inlineStr">
        <is>
          <t>PUERTO LIBERTADOR</t>
        </is>
      </c>
    </row>
    <row r="753">
      <c r="Y753" s="593" t="inlineStr">
        <is>
          <t>PUERTO LLERAS</t>
        </is>
      </c>
      <c r="Z753" s="593" t="inlineStr">
        <is>
          <t>50577</t>
        </is>
      </c>
      <c r="AA753" s="593" t="inlineStr">
        <is>
          <t>Meta</t>
        </is>
      </c>
      <c r="AB753" s="593" t="inlineStr">
        <is>
          <t>PUERTO LLERAS</t>
        </is>
      </c>
    </row>
    <row r="754">
      <c r="Y754" s="593" t="inlineStr">
        <is>
          <t>PUERTO LÓPEZ</t>
        </is>
      </c>
      <c r="Z754" s="593" t="inlineStr">
        <is>
          <t>50573</t>
        </is>
      </c>
      <c r="AA754" s="593" t="inlineStr">
        <is>
          <t>Meta</t>
        </is>
      </c>
      <c r="AB754" s="593" t="inlineStr">
        <is>
          <t>PUERTO LÓPEZ</t>
        </is>
      </c>
    </row>
    <row r="755">
      <c r="Y755" s="593" t="inlineStr">
        <is>
          <t>PUERTO NARE</t>
        </is>
      </c>
      <c r="Z755" s="593" t="inlineStr">
        <is>
          <t>05585</t>
        </is>
      </c>
      <c r="AA755" s="593" t="inlineStr">
        <is>
          <t>Antioquia</t>
        </is>
      </c>
      <c r="AB755" s="593" t="inlineStr">
        <is>
          <t>PUERTO NARE</t>
        </is>
      </c>
    </row>
    <row r="756">
      <c r="Y756" s="593" t="inlineStr">
        <is>
          <t>PUERTO NARIÑO</t>
        </is>
      </c>
      <c r="Z756" s="593" t="inlineStr">
        <is>
          <t>91540</t>
        </is>
      </c>
      <c r="AA756" s="593" t="inlineStr">
        <is>
          <t>Amazonas</t>
        </is>
      </c>
      <c r="AB756" s="593" t="inlineStr">
        <is>
          <t>PUERTO NARIÑO</t>
        </is>
      </c>
    </row>
    <row r="757">
      <c r="Y757" s="593" t="inlineStr">
        <is>
          <t>PUERTO PARRA</t>
        </is>
      </c>
      <c r="Z757" s="593" t="inlineStr">
        <is>
          <t>68573</t>
        </is>
      </c>
      <c r="AA757" s="593" t="inlineStr">
        <is>
          <t>Santander</t>
        </is>
      </c>
      <c r="AB757" s="593" t="inlineStr">
        <is>
          <t>PUERTO PARRA</t>
        </is>
      </c>
    </row>
    <row r="758">
      <c r="Y758" s="601" t="inlineStr">
        <is>
          <t>PUERTO RICO (BO)</t>
        </is>
      </c>
      <c r="Z758" s="593" t="inlineStr">
        <is>
          <t>13810</t>
        </is>
      </c>
      <c r="AA758" s="593" t="inlineStr">
        <is>
          <t>Bolívar</t>
        </is>
      </c>
      <c r="AB758" s="593" t="inlineStr">
        <is>
          <t>PUERTO RICO</t>
        </is>
      </c>
    </row>
    <row r="759">
      <c r="Y759" s="601" t="inlineStr">
        <is>
          <t>PUERTO RICO (CA)</t>
        </is>
      </c>
      <c r="Z759" s="593" t="inlineStr">
        <is>
          <t>18592</t>
        </is>
      </c>
      <c r="AA759" s="593" t="inlineStr">
        <is>
          <t>Caquetá</t>
        </is>
      </c>
      <c r="AB759" s="593" t="inlineStr">
        <is>
          <t>PUERTO RICO</t>
        </is>
      </c>
    </row>
    <row r="760">
      <c r="Y760" s="601" t="inlineStr">
        <is>
          <t>PUERTO RICO (ME)</t>
        </is>
      </c>
      <c r="Z760" s="593" t="inlineStr">
        <is>
          <t>50590</t>
        </is>
      </c>
      <c r="AA760" s="593" t="inlineStr">
        <is>
          <t>Meta</t>
        </is>
      </c>
      <c r="AB760" s="593" t="inlineStr">
        <is>
          <t>PUERTO RICO</t>
        </is>
      </c>
    </row>
    <row r="761">
      <c r="Y761" s="593" t="inlineStr">
        <is>
          <t>PUERTO RONDÓN</t>
        </is>
      </c>
      <c r="Z761" s="593" t="inlineStr">
        <is>
          <t>81591</t>
        </is>
      </c>
      <c r="AA761" s="593" t="inlineStr">
        <is>
          <t>Arauca</t>
        </is>
      </c>
      <c r="AB761" s="593" t="inlineStr">
        <is>
          <t>PUERTO RONDÓN</t>
        </is>
      </c>
    </row>
    <row r="762">
      <c r="Y762" s="593" t="inlineStr">
        <is>
          <t>PUERTO SALGAR</t>
        </is>
      </c>
      <c r="Z762" s="593" t="inlineStr">
        <is>
          <t>25572</t>
        </is>
      </c>
      <c r="AA762" s="593" t="inlineStr">
        <is>
          <t>Cundinamarca</t>
        </is>
      </c>
      <c r="AB762" s="593" t="inlineStr">
        <is>
          <t>PUERTO SALGAR</t>
        </is>
      </c>
    </row>
    <row r="763">
      <c r="Y763" s="601" t="inlineStr">
        <is>
          <t>PUERTO SANTANDER (NS)</t>
        </is>
      </c>
      <c r="Z763" s="593" t="inlineStr">
        <is>
          <t>54553</t>
        </is>
      </c>
      <c r="AA763" s="593" t="inlineStr">
        <is>
          <t>Norte de Santander</t>
        </is>
      </c>
      <c r="AB763" s="593" t="inlineStr">
        <is>
          <t>PUERTO SANTANDER</t>
        </is>
      </c>
    </row>
    <row r="764">
      <c r="Y764" s="601" t="inlineStr">
        <is>
          <t>PUERTO SANTANDER (AM)</t>
        </is>
      </c>
      <c r="Z764" s="593" t="inlineStr">
        <is>
          <t>91669</t>
        </is>
      </c>
      <c r="AA764" s="593" t="inlineStr">
        <is>
          <t>Amazonas</t>
        </is>
      </c>
      <c r="AB764" s="593" t="inlineStr">
        <is>
          <t>PUERTO SANTANDER</t>
        </is>
      </c>
    </row>
    <row r="765">
      <c r="Y765" s="593" t="inlineStr">
        <is>
          <t>PUERTO TEJADA</t>
        </is>
      </c>
      <c r="Z765" s="593" t="inlineStr">
        <is>
          <t>19573</t>
        </is>
      </c>
      <c r="AA765" s="593" t="inlineStr">
        <is>
          <t>Cauca</t>
        </is>
      </c>
      <c r="AB765" s="593" t="inlineStr">
        <is>
          <t>PUERTO TEJADA</t>
        </is>
      </c>
    </row>
    <row r="766">
      <c r="Y766" s="593" t="inlineStr">
        <is>
          <t>PUERTO TRIUNFO</t>
        </is>
      </c>
      <c r="Z766" s="593" t="inlineStr">
        <is>
          <t>05591</t>
        </is>
      </c>
      <c r="AA766" s="593" t="inlineStr">
        <is>
          <t>Antioquia</t>
        </is>
      </c>
      <c r="AB766" s="593" t="inlineStr">
        <is>
          <t>PUERTO TRIUNFO</t>
        </is>
      </c>
    </row>
    <row r="767">
      <c r="Y767" s="593" t="inlineStr">
        <is>
          <t>PUERTO WILCHES</t>
        </is>
      </c>
      <c r="Z767" s="593" t="inlineStr">
        <is>
          <t>68575</t>
        </is>
      </c>
      <c r="AA767" s="593" t="inlineStr">
        <is>
          <t>Santander</t>
        </is>
      </c>
      <c r="AB767" s="593" t="inlineStr">
        <is>
          <t>PUERTO WILCHES</t>
        </is>
      </c>
    </row>
    <row r="768">
      <c r="Y768" s="593" t="inlineStr">
        <is>
          <t>PULÍ</t>
        </is>
      </c>
      <c r="Z768" s="593" t="inlineStr">
        <is>
          <t>25580</t>
        </is>
      </c>
      <c r="AA768" s="593" t="inlineStr">
        <is>
          <t>Cundinamarca</t>
        </is>
      </c>
      <c r="AB768" s="593" t="inlineStr">
        <is>
          <t>PULÍ</t>
        </is>
      </c>
    </row>
    <row r="769">
      <c r="Y769" s="593" t="inlineStr">
        <is>
          <t>PUNTA DE PIEDRAS</t>
        </is>
      </c>
      <c r="Z769" s="593" t="inlineStr">
        <is>
          <t>47960</t>
        </is>
      </c>
      <c r="AA769" s="593" t="inlineStr">
        <is>
          <t>Magdalena</t>
        </is>
      </c>
      <c r="AB769" s="593" t="inlineStr">
        <is>
          <t>PUNTA DE PIEDRAS</t>
        </is>
      </c>
    </row>
    <row r="770">
      <c r="Y770" s="593" t="inlineStr">
        <is>
          <t>PUPIALES</t>
        </is>
      </c>
      <c r="Z770" s="593" t="inlineStr">
        <is>
          <t>52585</t>
        </is>
      </c>
      <c r="AA770" s="593" t="inlineStr">
        <is>
          <t>Nariño</t>
        </is>
      </c>
      <c r="AB770" s="593" t="inlineStr">
        <is>
          <t>PUPIALES</t>
        </is>
      </c>
    </row>
    <row r="771">
      <c r="Y771" s="593" t="inlineStr">
        <is>
          <t>PURIFICACIÓN</t>
        </is>
      </c>
      <c r="Z771" s="593" t="inlineStr">
        <is>
          <t>73585</t>
        </is>
      </c>
      <c r="AA771" s="593" t="inlineStr">
        <is>
          <t>Tolima</t>
        </is>
      </c>
      <c r="AB771" s="593" t="inlineStr">
        <is>
          <t>PURIFICACIÓN</t>
        </is>
      </c>
    </row>
    <row r="772">
      <c r="Y772" s="593" t="inlineStr">
        <is>
          <t>PURÍSIMA</t>
        </is>
      </c>
      <c r="Z772" s="593" t="inlineStr">
        <is>
          <t>23586</t>
        </is>
      </c>
      <c r="AA772" s="593" t="inlineStr">
        <is>
          <t>Córdoba</t>
        </is>
      </c>
      <c r="AB772" s="593" t="inlineStr">
        <is>
          <t>PURÍSIMA</t>
        </is>
      </c>
    </row>
    <row r="773">
      <c r="Y773" s="593" t="inlineStr">
        <is>
          <t>QUEBRADANEGRA</t>
        </is>
      </c>
      <c r="Z773" s="593" t="inlineStr">
        <is>
          <t>25592</t>
        </is>
      </c>
      <c r="AA773" s="593" t="inlineStr">
        <is>
          <t>Cundinamarca</t>
        </is>
      </c>
      <c r="AB773" s="593" t="inlineStr">
        <is>
          <t>QUEBRADANEGRA</t>
        </is>
      </c>
    </row>
    <row r="774">
      <c r="Y774" s="593" t="inlineStr">
        <is>
          <t>QUETAME</t>
        </is>
      </c>
      <c r="Z774" s="593" t="inlineStr">
        <is>
          <t>25594</t>
        </is>
      </c>
      <c r="AA774" s="593" t="inlineStr">
        <is>
          <t>Cundinamarca</t>
        </is>
      </c>
      <c r="AB774" s="593" t="inlineStr">
        <is>
          <t>QUETAME</t>
        </is>
      </c>
    </row>
    <row r="775">
      <c r="Y775" s="593" t="inlineStr">
        <is>
          <t>QUIMBAYA</t>
        </is>
      </c>
      <c r="Z775" s="593" t="inlineStr">
        <is>
          <t>63594</t>
        </is>
      </c>
      <c r="AA775" s="593" t="inlineStr">
        <is>
          <t>Quindio</t>
        </is>
      </c>
      <c r="AB775" s="593" t="inlineStr">
        <is>
          <t>QUIMBAYA</t>
        </is>
      </c>
    </row>
    <row r="776">
      <c r="Y776" s="593" t="inlineStr">
        <is>
          <t>QUINCHÍA</t>
        </is>
      </c>
      <c r="Z776" s="593" t="inlineStr">
        <is>
          <t>66594</t>
        </is>
      </c>
      <c r="AA776" s="593" t="inlineStr">
        <is>
          <t>Risaralda</t>
        </is>
      </c>
      <c r="AB776" s="593" t="inlineStr">
        <is>
          <t>QUINCHÍA</t>
        </is>
      </c>
    </row>
    <row r="777">
      <c r="Y777" s="593" t="inlineStr">
        <is>
          <t>QUÍPAMA</t>
        </is>
      </c>
      <c r="Z777" s="593" t="inlineStr">
        <is>
          <t>15580</t>
        </is>
      </c>
      <c r="AA777" s="593" t="inlineStr">
        <is>
          <t>Boyacá</t>
        </is>
      </c>
      <c r="AB777" s="593" t="inlineStr">
        <is>
          <t>QUÍPAMA</t>
        </is>
      </c>
    </row>
    <row r="778">
      <c r="Y778" s="593" t="inlineStr">
        <is>
          <t>QUIPILE</t>
        </is>
      </c>
      <c r="Z778" s="593" t="inlineStr">
        <is>
          <t>25596</t>
        </is>
      </c>
      <c r="AA778" s="593" t="inlineStr">
        <is>
          <t>Cundinamarca</t>
        </is>
      </c>
      <c r="AB778" s="593" t="inlineStr">
        <is>
          <t>QUIPILE</t>
        </is>
      </c>
    </row>
    <row r="779">
      <c r="Y779" s="593" t="inlineStr">
        <is>
          <t>RAGONVALIA</t>
        </is>
      </c>
      <c r="Z779" s="593" t="inlineStr">
        <is>
          <t>54599</t>
        </is>
      </c>
      <c r="AA779" s="593" t="inlineStr">
        <is>
          <t>Norte de Santander</t>
        </is>
      </c>
      <c r="AB779" s="593" t="inlineStr">
        <is>
          <t>RAGONVALIA</t>
        </is>
      </c>
    </row>
    <row r="780">
      <c r="Y780" s="593" t="inlineStr">
        <is>
          <t>RAMIRIQUÍ</t>
        </is>
      </c>
      <c r="Z780" s="593" t="inlineStr">
        <is>
          <t>15599</t>
        </is>
      </c>
      <c r="AA780" s="593" t="inlineStr">
        <is>
          <t>Boyacá</t>
        </is>
      </c>
      <c r="AB780" s="593" t="inlineStr">
        <is>
          <t>RAMIRIQUÍ</t>
        </is>
      </c>
    </row>
    <row r="781">
      <c r="Y781" s="593" t="inlineStr">
        <is>
          <t>RÁQUIRA</t>
        </is>
      </c>
      <c r="Z781" s="593" t="inlineStr">
        <is>
          <t>15600</t>
        </is>
      </c>
      <c r="AA781" s="593" t="inlineStr">
        <is>
          <t>Boyacá</t>
        </is>
      </c>
      <c r="AB781" s="593" t="inlineStr">
        <is>
          <t>RÁQUIRA</t>
        </is>
      </c>
    </row>
    <row r="782">
      <c r="Y782" s="593" t="inlineStr">
        <is>
          <t>RECETOR</t>
        </is>
      </c>
      <c r="Z782" s="593" t="inlineStr">
        <is>
          <t>85279</t>
        </is>
      </c>
      <c r="AA782" s="593" t="inlineStr">
        <is>
          <t>Casanare</t>
        </is>
      </c>
      <c r="AB782" s="593" t="inlineStr">
        <is>
          <t>RECETOR</t>
        </is>
      </c>
    </row>
    <row r="783">
      <c r="Y783" s="593" t="inlineStr">
        <is>
          <t>REGIDOR</t>
        </is>
      </c>
      <c r="Z783" s="593" t="inlineStr">
        <is>
          <t>13580</t>
        </is>
      </c>
      <c r="AA783" s="593" t="inlineStr">
        <is>
          <t>Bolívar</t>
        </is>
      </c>
      <c r="AB783" s="593" t="inlineStr">
        <is>
          <t>REGIDOR</t>
        </is>
      </c>
    </row>
    <row r="784">
      <c r="Y784" s="593" t="inlineStr">
        <is>
          <t>REMEDIOS</t>
        </is>
      </c>
      <c r="Z784" s="593" t="inlineStr">
        <is>
          <t>05604</t>
        </is>
      </c>
      <c r="AA784" s="593" t="inlineStr">
        <is>
          <t>Antioquia</t>
        </is>
      </c>
      <c r="AB784" s="593" t="inlineStr">
        <is>
          <t>REMEDIOS</t>
        </is>
      </c>
    </row>
    <row r="785">
      <c r="Y785" s="593" t="inlineStr">
        <is>
          <t>REMOLINO</t>
        </is>
      </c>
      <c r="Z785" s="593" t="inlineStr">
        <is>
          <t>47605</t>
        </is>
      </c>
      <c r="AA785" s="593" t="inlineStr">
        <is>
          <t>Magdalena</t>
        </is>
      </c>
      <c r="AB785" s="593" t="inlineStr">
        <is>
          <t>REMOLINO</t>
        </is>
      </c>
    </row>
    <row r="786">
      <c r="Y786" s="593" t="inlineStr">
        <is>
          <t>REPELÓN</t>
        </is>
      </c>
      <c r="Z786" s="593" t="inlineStr">
        <is>
          <t>08606</t>
        </is>
      </c>
      <c r="AA786" s="593" t="inlineStr">
        <is>
          <t>Atlántico</t>
        </is>
      </c>
      <c r="AB786" s="593" t="inlineStr">
        <is>
          <t>REPELÓN</t>
        </is>
      </c>
    </row>
    <row r="787">
      <c r="Y787" s="601" t="inlineStr">
        <is>
          <t>RESTREPO (ME)</t>
        </is>
      </c>
      <c r="Z787" s="593" t="inlineStr">
        <is>
          <t>50606</t>
        </is>
      </c>
      <c r="AA787" s="593" t="inlineStr">
        <is>
          <t>Meta</t>
        </is>
      </c>
      <c r="AB787" s="593" t="inlineStr">
        <is>
          <t>RESTREPO</t>
        </is>
      </c>
    </row>
    <row r="788">
      <c r="Y788" s="601" t="inlineStr">
        <is>
          <t>RESTREPO (VA)</t>
        </is>
      </c>
      <c r="Z788" s="593" t="inlineStr">
        <is>
          <t>76606</t>
        </is>
      </c>
      <c r="AA788" s="593" t="inlineStr">
        <is>
          <t>Valle del Cauca</t>
        </is>
      </c>
      <c r="AB788" s="593" t="inlineStr">
        <is>
          <t>RESTREPO</t>
        </is>
      </c>
    </row>
    <row r="789">
      <c r="Y789" s="593" t="inlineStr">
        <is>
          <t>RETIRO</t>
        </is>
      </c>
      <c r="Z789" s="593" t="inlineStr">
        <is>
          <t>05607</t>
        </is>
      </c>
      <c r="AA789" s="593" t="inlineStr">
        <is>
          <t>Antioquia</t>
        </is>
      </c>
      <c r="AB789" s="593" t="inlineStr">
        <is>
          <t>RETIRO</t>
        </is>
      </c>
    </row>
    <row r="790">
      <c r="Y790" s="601" t="inlineStr">
        <is>
          <t>RICAURTE (CU)</t>
        </is>
      </c>
      <c r="Z790" s="593" t="inlineStr">
        <is>
          <t>25612</t>
        </is>
      </c>
      <c r="AA790" s="593" t="inlineStr">
        <is>
          <t>Cundinamarca</t>
        </is>
      </c>
      <c r="AB790" s="593" t="inlineStr">
        <is>
          <t>RICAURTE</t>
        </is>
      </c>
    </row>
    <row r="791">
      <c r="Y791" s="601" t="inlineStr">
        <is>
          <t>RICAURTE (NA)</t>
        </is>
      </c>
      <c r="Z791" s="593" t="inlineStr">
        <is>
          <t>52612</t>
        </is>
      </c>
      <c r="AA791" s="593" t="inlineStr">
        <is>
          <t>Nariño</t>
        </is>
      </c>
      <c r="AB791" s="593" t="inlineStr">
        <is>
          <t>RICAURTE</t>
        </is>
      </c>
    </row>
    <row r="792">
      <c r="Y792" s="593" t="inlineStr">
        <is>
          <t>RICAURTE (COLOSO)</t>
        </is>
      </c>
      <c r="Z792" s="593" t="inlineStr">
        <is>
          <t>70204</t>
        </is>
      </c>
      <c r="AA792" s="593" t="inlineStr">
        <is>
          <t>Sucre</t>
        </is>
      </c>
      <c r="AB792" s="593" t="inlineStr">
        <is>
          <t>RICAURTE (COLOSO)</t>
        </is>
      </c>
    </row>
    <row r="793">
      <c r="Y793" s="593" t="inlineStr">
        <is>
          <t>RÍO DE ORO</t>
        </is>
      </c>
      <c r="Z793" s="593" t="inlineStr">
        <is>
          <t>20614</t>
        </is>
      </c>
      <c r="AA793" s="593" t="inlineStr">
        <is>
          <t>Cesar</t>
        </is>
      </c>
      <c r="AB793" s="593" t="inlineStr">
        <is>
          <t>RÍO DE ORO</t>
        </is>
      </c>
    </row>
    <row r="794">
      <c r="Y794" s="593" t="inlineStr">
        <is>
          <t>RÍO VIEJO</t>
        </is>
      </c>
      <c r="Z794" s="593" t="inlineStr">
        <is>
          <t>13600</t>
        </is>
      </c>
      <c r="AA794" s="593" t="inlineStr">
        <is>
          <t>Bolívar</t>
        </is>
      </c>
      <c r="AB794" s="593" t="inlineStr">
        <is>
          <t>RÍO VIEJO</t>
        </is>
      </c>
    </row>
    <row r="795">
      <c r="Y795" s="593" t="inlineStr">
        <is>
          <t>RIOBLANCO</t>
        </is>
      </c>
      <c r="Z795" s="593" t="inlineStr">
        <is>
          <t>73616</t>
        </is>
      </c>
      <c r="AA795" s="593" t="inlineStr">
        <is>
          <t>Tolima</t>
        </is>
      </c>
      <c r="AB795" s="593" t="inlineStr">
        <is>
          <t>RIOBLANCO</t>
        </is>
      </c>
    </row>
    <row r="796">
      <c r="Y796" s="593" t="inlineStr">
        <is>
          <t>RIOFRÍO</t>
        </is>
      </c>
      <c r="Z796" s="593" t="inlineStr">
        <is>
          <t>76616</t>
        </is>
      </c>
      <c r="AA796" s="593" t="inlineStr">
        <is>
          <t>Valle del Cauca</t>
        </is>
      </c>
      <c r="AB796" s="593" t="inlineStr">
        <is>
          <t>RIOFRÍO</t>
        </is>
      </c>
    </row>
    <row r="797">
      <c r="Y797" s="593" t="inlineStr">
        <is>
          <t>RIOHACHA</t>
        </is>
      </c>
      <c r="Z797" s="593" t="inlineStr">
        <is>
          <t>44001</t>
        </is>
      </c>
      <c r="AA797" s="593" t="inlineStr">
        <is>
          <t>La Guajira</t>
        </is>
      </c>
      <c r="AB797" s="593" t="inlineStr">
        <is>
          <t>RIOHACHA</t>
        </is>
      </c>
    </row>
    <row r="798">
      <c r="Y798" s="601" t="inlineStr">
        <is>
          <t>RIONEGRO (AN)</t>
        </is>
      </c>
      <c r="Z798" s="593" t="inlineStr">
        <is>
          <t>05615</t>
        </is>
      </c>
      <c r="AA798" s="593" t="inlineStr">
        <is>
          <t>Antioquia</t>
        </is>
      </c>
      <c r="AB798" s="593" t="inlineStr">
        <is>
          <t>RIONEGRO</t>
        </is>
      </c>
    </row>
    <row r="799">
      <c r="Y799" s="601" t="inlineStr">
        <is>
          <t>RIONEGRO (SA)</t>
        </is>
      </c>
      <c r="Z799" s="593" t="inlineStr">
        <is>
          <t>68615</t>
        </is>
      </c>
      <c r="AA799" s="593" t="inlineStr">
        <is>
          <t>Santander</t>
        </is>
      </c>
      <c r="AB799" s="593" t="inlineStr">
        <is>
          <t>RIONEGRO</t>
        </is>
      </c>
    </row>
    <row r="800">
      <c r="Y800" s="601" t="inlineStr">
        <is>
          <t>RIOSUCIO (CA)</t>
        </is>
      </c>
      <c r="Z800" s="593" t="inlineStr">
        <is>
          <t>17614</t>
        </is>
      </c>
      <c r="AA800" s="593" t="inlineStr">
        <is>
          <t>Caldas</t>
        </is>
      </c>
      <c r="AB800" s="593" t="inlineStr">
        <is>
          <t>RIOSUCIO</t>
        </is>
      </c>
    </row>
    <row r="801">
      <c r="Y801" s="601" t="inlineStr">
        <is>
          <t>RIOSUCIO (CH)</t>
        </is>
      </c>
      <c r="Z801" s="593" t="inlineStr">
        <is>
          <t>27615</t>
        </is>
      </c>
      <c r="AA801" s="593" t="inlineStr">
        <is>
          <t>Chocó</t>
        </is>
      </c>
      <c r="AB801" s="593" t="inlineStr">
        <is>
          <t>RIOSUCIO</t>
        </is>
      </c>
    </row>
    <row r="802">
      <c r="Y802" s="593" t="inlineStr">
        <is>
          <t>RISARALDA</t>
        </is>
      </c>
      <c r="Z802" s="593" t="inlineStr">
        <is>
          <t>17616</t>
        </is>
      </c>
      <c r="AA802" s="593" t="inlineStr">
        <is>
          <t>Caldas</t>
        </is>
      </c>
      <c r="AB802" s="593" t="inlineStr">
        <is>
          <t>RISARALDA</t>
        </is>
      </c>
    </row>
    <row r="803">
      <c r="Y803" s="593" t="inlineStr">
        <is>
          <t>RIVERA</t>
        </is>
      </c>
      <c r="Z803" s="593" t="inlineStr">
        <is>
          <t>41615</t>
        </is>
      </c>
      <c r="AA803" s="593" t="inlineStr">
        <is>
          <t>Huila</t>
        </is>
      </c>
      <c r="AB803" s="593" t="inlineStr">
        <is>
          <t>RIVERA</t>
        </is>
      </c>
    </row>
    <row r="804">
      <c r="Y804" s="593" t="inlineStr">
        <is>
          <t>ROBLES</t>
        </is>
      </c>
      <c r="Z804" s="593" t="inlineStr">
        <is>
          <t>20621</t>
        </is>
      </c>
      <c r="AA804" s="593" t="inlineStr">
        <is>
          <t>Cesar</t>
        </is>
      </c>
      <c r="AB804" s="593" t="inlineStr">
        <is>
          <t>ROBLES</t>
        </is>
      </c>
    </row>
    <row r="805">
      <c r="Y805" s="593" t="inlineStr">
        <is>
          <t>ROLDANILLO</t>
        </is>
      </c>
      <c r="Z805" s="593" t="inlineStr">
        <is>
          <t>76622</t>
        </is>
      </c>
      <c r="AA805" s="593" t="inlineStr">
        <is>
          <t>Valle del Cauca</t>
        </is>
      </c>
      <c r="AB805" s="593" t="inlineStr">
        <is>
          <t>ROLDANILLO</t>
        </is>
      </c>
    </row>
    <row r="806">
      <c r="Y806" s="593" t="inlineStr">
        <is>
          <t>RONCESVALLES</t>
        </is>
      </c>
      <c r="Z806" s="593" t="inlineStr">
        <is>
          <t>73622</t>
        </is>
      </c>
      <c r="AA806" s="593" t="inlineStr">
        <is>
          <t>Tolima</t>
        </is>
      </c>
      <c r="AB806" s="593" t="inlineStr">
        <is>
          <t>RONCESVALLES</t>
        </is>
      </c>
    </row>
    <row r="807">
      <c r="Y807" s="593" t="inlineStr">
        <is>
          <t>RONDÓN</t>
        </is>
      </c>
      <c r="Z807" s="593" t="inlineStr">
        <is>
          <t>15621</t>
        </is>
      </c>
      <c r="AA807" s="593" t="inlineStr">
        <is>
          <t>Boyacá</t>
        </is>
      </c>
      <c r="AB807" s="593" t="inlineStr">
        <is>
          <t>RONDÓN</t>
        </is>
      </c>
    </row>
    <row r="808">
      <c r="Y808" s="593" t="inlineStr">
        <is>
          <t>ROSAS</t>
        </is>
      </c>
      <c r="Z808" s="593" t="inlineStr">
        <is>
          <t>19622</t>
        </is>
      </c>
      <c r="AA808" s="593" t="inlineStr">
        <is>
          <t>Cauca</t>
        </is>
      </c>
      <c r="AB808" s="593" t="inlineStr">
        <is>
          <t>ROSAS</t>
        </is>
      </c>
    </row>
    <row r="809">
      <c r="Y809" s="593" t="inlineStr">
        <is>
          <t>ROVIRA</t>
        </is>
      </c>
      <c r="Z809" s="593" t="inlineStr">
        <is>
          <t>73624</t>
        </is>
      </c>
      <c r="AA809" s="593" t="inlineStr">
        <is>
          <t>Tolima</t>
        </is>
      </c>
      <c r="AB809" s="593" t="inlineStr">
        <is>
          <t>ROVIRA</t>
        </is>
      </c>
    </row>
    <row r="810">
      <c r="Y810" s="593" t="inlineStr">
        <is>
          <t>SABANA DE TORRES</t>
        </is>
      </c>
      <c r="Z810" s="593" t="inlineStr">
        <is>
          <t>68655</t>
        </is>
      </c>
      <c r="AA810" s="593" t="inlineStr">
        <is>
          <t>Santander</t>
        </is>
      </c>
      <c r="AB810" s="593" t="inlineStr">
        <is>
          <t>SABANA DE TORRES</t>
        </is>
      </c>
    </row>
    <row r="811">
      <c r="Y811" s="593" t="inlineStr">
        <is>
          <t>SABANAGRANDE</t>
        </is>
      </c>
      <c r="Z811" s="593" t="inlineStr">
        <is>
          <t>08634</t>
        </is>
      </c>
      <c r="AA811" s="593" t="inlineStr">
        <is>
          <t>Atlántico</t>
        </is>
      </c>
      <c r="AB811" s="593" t="inlineStr">
        <is>
          <t>SABANAGRANDE</t>
        </is>
      </c>
    </row>
    <row r="812">
      <c r="Y812" s="601" t="inlineStr">
        <is>
          <t>SABANALARGA (AN)</t>
        </is>
      </c>
      <c r="Z812" s="593" t="inlineStr">
        <is>
          <t>05628</t>
        </is>
      </c>
      <c r="AA812" s="593" t="inlineStr">
        <is>
          <t>Antioquia</t>
        </is>
      </c>
      <c r="AB812" s="593" t="inlineStr">
        <is>
          <t>SABANALARGA</t>
        </is>
      </c>
    </row>
    <row r="813">
      <c r="Y813" s="601" t="inlineStr">
        <is>
          <t>SABANALARGA (AT)</t>
        </is>
      </c>
      <c r="Z813" s="593" t="inlineStr">
        <is>
          <t>08638</t>
        </is>
      </c>
      <c r="AA813" s="593" t="inlineStr">
        <is>
          <t>Atlántico</t>
        </is>
      </c>
      <c r="AB813" s="593" t="inlineStr">
        <is>
          <t>SABANALARGA</t>
        </is>
      </c>
    </row>
    <row r="814">
      <c r="Y814" s="601" t="inlineStr">
        <is>
          <t>SABANALARGA (CA)</t>
        </is>
      </c>
      <c r="Z814" s="593" t="inlineStr">
        <is>
          <t>85300</t>
        </is>
      </c>
      <c r="AA814" s="593" t="inlineStr">
        <is>
          <t>Casanare</t>
        </is>
      </c>
      <c r="AB814" s="593" t="inlineStr">
        <is>
          <t>SABANALARGA</t>
        </is>
      </c>
    </row>
    <row r="815">
      <c r="Y815" s="593" t="inlineStr">
        <is>
          <t>SABANETA</t>
        </is>
      </c>
      <c r="Z815" s="593" t="inlineStr">
        <is>
          <t>05631</t>
        </is>
      </c>
      <c r="AA815" s="593" t="inlineStr">
        <is>
          <t>Antioquia</t>
        </is>
      </c>
      <c r="AB815" s="593" t="inlineStr">
        <is>
          <t>SABANETA</t>
        </is>
      </c>
    </row>
    <row r="816">
      <c r="Y816" s="593" t="inlineStr">
        <is>
          <t>SABOYÁ</t>
        </is>
      </c>
      <c r="Z816" s="593" t="inlineStr">
        <is>
          <t>15632</t>
        </is>
      </c>
      <c r="AA816" s="593" t="inlineStr">
        <is>
          <t>Boyacá</t>
        </is>
      </c>
      <c r="AB816" s="593" t="inlineStr">
        <is>
          <t>SABOYÁ</t>
        </is>
      </c>
    </row>
    <row r="817">
      <c r="Y817" s="593" t="inlineStr">
        <is>
          <t>SÁCAMA</t>
        </is>
      </c>
      <c r="Z817" s="593" t="inlineStr">
        <is>
          <t>85315</t>
        </is>
      </c>
      <c r="AA817" s="593" t="inlineStr">
        <is>
          <t>Casanare</t>
        </is>
      </c>
      <c r="AB817" s="593" t="inlineStr">
        <is>
          <t>SÁCAMA</t>
        </is>
      </c>
    </row>
    <row r="818">
      <c r="Y818" s="593" t="inlineStr">
        <is>
          <t>SÁCHICA</t>
        </is>
      </c>
      <c r="Z818" s="593" t="inlineStr">
        <is>
          <t>15638</t>
        </is>
      </c>
      <c r="AA818" s="593" t="inlineStr">
        <is>
          <t>Boyacá</t>
        </is>
      </c>
      <c r="AB818" s="593" t="inlineStr">
        <is>
          <t>SÁCHICA</t>
        </is>
      </c>
    </row>
    <row r="819">
      <c r="Y819" s="593" t="inlineStr">
        <is>
          <t>SAHAGÚN</t>
        </is>
      </c>
      <c r="Z819" s="593" t="inlineStr">
        <is>
          <t>23660</t>
        </is>
      </c>
      <c r="AA819" s="593" t="inlineStr">
        <is>
          <t>Córdoba</t>
        </is>
      </c>
      <c r="AB819" s="593" t="inlineStr">
        <is>
          <t>SAHAGÚN</t>
        </is>
      </c>
    </row>
    <row r="820">
      <c r="Y820" s="593" t="inlineStr">
        <is>
          <t>SALADOBLANCO</t>
        </is>
      </c>
      <c r="Z820" s="593" t="inlineStr">
        <is>
          <t>41660</t>
        </is>
      </c>
      <c r="AA820" s="593" t="inlineStr">
        <is>
          <t>Huila</t>
        </is>
      </c>
      <c r="AB820" s="593" t="inlineStr">
        <is>
          <t>SALADOBLANCO</t>
        </is>
      </c>
    </row>
    <row r="821">
      <c r="Y821" s="593" t="inlineStr">
        <is>
          <t>SALAHONDA</t>
        </is>
      </c>
      <c r="Z821" s="593" t="inlineStr">
        <is>
          <t>52520</t>
        </is>
      </c>
      <c r="AA821" s="593" t="inlineStr">
        <is>
          <t>Nariño</t>
        </is>
      </c>
      <c r="AB821" s="593" t="inlineStr">
        <is>
          <t>SALAHONDA</t>
        </is>
      </c>
    </row>
    <row r="822">
      <c r="Y822" s="601" t="inlineStr">
        <is>
          <t>SALAMINA (CA)</t>
        </is>
      </c>
      <c r="Z822" s="593" t="inlineStr">
        <is>
          <t>17653</t>
        </is>
      </c>
      <c r="AA822" s="593" t="inlineStr">
        <is>
          <t>Caldas</t>
        </is>
      </c>
      <c r="AB822" s="593" t="inlineStr">
        <is>
          <t>SALAMINA</t>
        </is>
      </c>
    </row>
    <row r="823">
      <c r="Y823" s="601" t="inlineStr">
        <is>
          <t>SALAMINA (MA)</t>
        </is>
      </c>
      <c r="Z823" s="593" t="inlineStr">
        <is>
          <t>47675</t>
        </is>
      </c>
      <c r="AA823" s="593" t="inlineStr">
        <is>
          <t>Magdalena</t>
        </is>
      </c>
      <c r="AB823" s="593" t="inlineStr">
        <is>
          <t>SALAMINA</t>
        </is>
      </c>
    </row>
    <row r="824">
      <c r="Y824" s="593" t="inlineStr">
        <is>
          <t>SALAZAR</t>
        </is>
      </c>
      <c r="Z824" s="593" t="inlineStr">
        <is>
          <t>54660</t>
        </is>
      </c>
      <c r="AA824" s="593" t="inlineStr">
        <is>
          <t>Norte de Santander</t>
        </is>
      </c>
      <c r="AB824" s="593" t="inlineStr">
        <is>
          <t>SALAZAR</t>
        </is>
      </c>
    </row>
    <row r="825">
      <c r="Y825" s="593" t="inlineStr">
        <is>
          <t>SALDAÑA</t>
        </is>
      </c>
      <c r="Z825" s="593" t="inlineStr">
        <is>
          <t>73671</t>
        </is>
      </c>
      <c r="AA825" s="593" t="inlineStr">
        <is>
          <t>Tolima</t>
        </is>
      </c>
      <c r="AB825" s="593" t="inlineStr">
        <is>
          <t>SALDAÑA</t>
        </is>
      </c>
    </row>
    <row r="826">
      <c r="Y826" s="593" t="inlineStr">
        <is>
          <t>SALENTO</t>
        </is>
      </c>
      <c r="Z826" s="593" t="inlineStr">
        <is>
          <t>63690</t>
        </is>
      </c>
      <c r="AA826" s="593" t="inlineStr">
        <is>
          <t>Quindio</t>
        </is>
      </c>
      <c r="AB826" s="593" t="inlineStr">
        <is>
          <t>SALENTO</t>
        </is>
      </c>
    </row>
    <row r="827">
      <c r="Y827" s="593" t="inlineStr">
        <is>
          <t>SALGAR</t>
        </is>
      </c>
      <c r="Z827" s="593" t="inlineStr">
        <is>
          <t>05642</t>
        </is>
      </c>
      <c r="AA827" s="593" t="inlineStr">
        <is>
          <t>Antioquia</t>
        </is>
      </c>
      <c r="AB827" s="593" t="inlineStr">
        <is>
          <t>SALGAR</t>
        </is>
      </c>
    </row>
    <row r="828">
      <c r="Y828" s="593" t="inlineStr">
        <is>
          <t>SAMACÁ</t>
        </is>
      </c>
      <c r="Z828" s="593" t="inlineStr">
        <is>
          <t>15646</t>
        </is>
      </c>
      <c r="AA828" s="593" t="inlineStr">
        <is>
          <t>Boyacá</t>
        </is>
      </c>
      <c r="AB828" s="593" t="inlineStr">
        <is>
          <t>SAMACÁ</t>
        </is>
      </c>
    </row>
    <row r="829">
      <c r="Y829" s="593" t="inlineStr">
        <is>
          <t>SAMANÁ</t>
        </is>
      </c>
      <c r="Z829" s="593" t="inlineStr">
        <is>
          <t>17662</t>
        </is>
      </c>
      <c r="AA829" s="593" t="inlineStr">
        <is>
          <t>Caldas</t>
        </is>
      </c>
      <c r="AB829" s="593" t="inlineStr">
        <is>
          <t>SAMANÁ</t>
        </is>
      </c>
    </row>
    <row r="830">
      <c r="Y830" s="593" t="inlineStr">
        <is>
          <t>SAMANIEGO</t>
        </is>
      </c>
      <c r="Z830" s="593" t="inlineStr">
        <is>
          <t>52678</t>
        </is>
      </c>
      <c r="AA830" s="593" t="inlineStr">
        <is>
          <t>Nariño</t>
        </is>
      </c>
      <c r="AB830" s="593" t="inlineStr">
        <is>
          <t>SAMANIEGO</t>
        </is>
      </c>
    </row>
    <row r="831">
      <c r="Y831" s="593" t="inlineStr">
        <is>
          <t>SAMPUÉS</t>
        </is>
      </c>
      <c r="Z831" s="593" t="inlineStr">
        <is>
          <t>70670</t>
        </is>
      </c>
      <c r="AA831" s="593" t="inlineStr">
        <is>
          <t>Sucre</t>
        </is>
      </c>
      <c r="AB831" s="593" t="inlineStr">
        <is>
          <t>SAMPUÉS</t>
        </is>
      </c>
    </row>
    <row r="832">
      <c r="Y832" s="593" t="inlineStr">
        <is>
          <t>SAN AGUSTÍN</t>
        </is>
      </c>
      <c r="Z832" s="593" t="inlineStr">
        <is>
          <t>41668</t>
        </is>
      </c>
      <c r="AA832" s="593" t="inlineStr">
        <is>
          <t>Huila</t>
        </is>
      </c>
      <c r="AB832" s="593" t="inlineStr">
        <is>
          <t>SAN AGUSTÍN</t>
        </is>
      </c>
    </row>
    <row r="833">
      <c r="Y833" s="593" t="inlineStr">
        <is>
          <t>SAN ALBERTO</t>
        </is>
      </c>
      <c r="Z833" s="593" t="inlineStr">
        <is>
          <t>20710</t>
        </is>
      </c>
      <c r="AA833" s="593" t="inlineStr">
        <is>
          <t>Cesar</t>
        </is>
      </c>
      <c r="AB833" s="593" t="inlineStr">
        <is>
          <t>SAN ALBERTO</t>
        </is>
      </c>
    </row>
    <row r="834">
      <c r="Y834" s="601" t="inlineStr">
        <is>
          <t>SAN ANDRÉS (ST)</t>
        </is>
      </c>
      <c r="Z834" s="593" t="inlineStr">
        <is>
          <t>68669</t>
        </is>
      </c>
      <c r="AA834" s="593" t="inlineStr">
        <is>
          <t>Santander</t>
        </is>
      </c>
      <c r="AB834" s="593" t="inlineStr">
        <is>
          <t>SAN ANDRÉS</t>
        </is>
      </c>
    </row>
    <row r="835">
      <c r="Y835" s="601" t="inlineStr">
        <is>
          <t>SAN ANDRÉS (SA)</t>
        </is>
      </c>
      <c r="Z835" s="593" t="inlineStr">
        <is>
          <t>88001</t>
        </is>
      </c>
      <c r="AA835" s="593" t="inlineStr">
        <is>
          <t>Archipiélago de San Andrés, Providencia y Santa Catalina</t>
        </is>
      </c>
      <c r="AB835" s="593" t="inlineStr">
        <is>
          <t>SAN ANDRÉS</t>
        </is>
      </c>
    </row>
    <row r="836">
      <c r="Y836" s="593" t="inlineStr">
        <is>
          <t>SAN ANDRÉS DE CUERQUÍA</t>
        </is>
      </c>
      <c r="Z836" s="593" t="inlineStr">
        <is>
          <t>05647</t>
        </is>
      </c>
      <c r="AA836" s="593" t="inlineStr">
        <is>
          <t>Antioquia</t>
        </is>
      </c>
      <c r="AB836" s="593" t="inlineStr">
        <is>
          <t>SAN ANDRÉS DE CUERQUÍA</t>
        </is>
      </c>
    </row>
    <row r="837">
      <c r="Y837" s="593" t="inlineStr">
        <is>
          <t>SAN ANDRÉS SOTAVENTO</t>
        </is>
      </c>
      <c r="Z837" s="593" t="inlineStr">
        <is>
          <t>23670</t>
        </is>
      </c>
      <c r="AA837" s="593" t="inlineStr">
        <is>
          <t>Córdoba</t>
        </is>
      </c>
      <c r="AB837" s="593" t="inlineStr">
        <is>
          <t>SAN ANDRÉS SOTAVENTO</t>
        </is>
      </c>
    </row>
    <row r="838">
      <c r="Y838" s="593" t="inlineStr">
        <is>
          <t>SAN ÁNGEL</t>
        </is>
      </c>
      <c r="Z838" s="593" t="inlineStr">
        <is>
          <t>47660</t>
        </is>
      </c>
      <c r="AA838" s="593" t="inlineStr">
        <is>
          <t>Magdalena</t>
        </is>
      </c>
      <c r="AB838" s="593" t="inlineStr">
        <is>
          <t>SAN ÁNGEL</t>
        </is>
      </c>
    </row>
    <row r="839">
      <c r="Y839" s="593" t="inlineStr">
        <is>
          <t>SAN ANTERO</t>
        </is>
      </c>
      <c r="Z839" s="593" t="inlineStr">
        <is>
          <t>23672</t>
        </is>
      </c>
      <c r="AA839" s="593" t="inlineStr">
        <is>
          <t>Córdoba</t>
        </is>
      </c>
      <c r="AB839" s="593" t="inlineStr">
        <is>
          <t>SAN ANTERO</t>
        </is>
      </c>
    </row>
    <row r="840">
      <c r="Y840" s="593" t="inlineStr">
        <is>
          <t>SAN ANTONIO</t>
        </is>
      </c>
      <c r="Z840" s="593" t="inlineStr">
        <is>
          <t>73675</t>
        </is>
      </c>
      <c r="AA840" s="593" t="inlineStr">
        <is>
          <t>Tolima</t>
        </is>
      </c>
      <c r="AB840" s="593" t="inlineStr">
        <is>
          <t>SAN ANTONIO</t>
        </is>
      </c>
    </row>
    <row r="841">
      <c r="Y841" s="593" t="inlineStr">
        <is>
          <t>SAN ANTONIO DEL TEQUENDAMA</t>
        </is>
      </c>
      <c r="Z841" s="593" t="inlineStr">
        <is>
          <t>25645</t>
        </is>
      </c>
      <c r="AA841" s="593" t="inlineStr">
        <is>
          <t>Cundinamarca</t>
        </is>
      </c>
      <c r="AB841" s="593" t="inlineStr">
        <is>
          <t>SAN ANTONIO DEL TEQUENDAMA</t>
        </is>
      </c>
    </row>
    <row r="842">
      <c r="Y842" s="593" t="inlineStr">
        <is>
          <t>SAN BENITO</t>
        </is>
      </c>
      <c r="Z842" s="593" t="inlineStr">
        <is>
          <t>68673</t>
        </is>
      </c>
      <c r="AA842" s="593" t="inlineStr">
        <is>
          <t>Santander</t>
        </is>
      </c>
      <c r="AB842" s="593" t="inlineStr">
        <is>
          <t>SAN BENITO</t>
        </is>
      </c>
    </row>
    <row r="843">
      <c r="Y843" s="593" t="inlineStr">
        <is>
          <t>SAN BENITO ABAD</t>
        </is>
      </c>
      <c r="Z843" s="593" t="inlineStr">
        <is>
          <t>70678</t>
        </is>
      </c>
      <c r="AA843" s="593" t="inlineStr">
        <is>
          <t>Sucre</t>
        </is>
      </c>
      <c r="AB843" s="593" t="inlineStr">
        <is>
          <t>SAN BENITO ABAD</t>
        </is>
      </c>
    </row>
    <row r="844">
      <c r="Y844" s="601" t="inlineStr">
        <is>
          <t>SAN BERNARDO (CU)</t>
        </is>
      </c>
      <c r="Z844" s="593" t="inlineStr">
        <is>
          <t>25649</t>
        </is>
      </c>
      <c r="AA844" s="593" t="inlineStr">
        <is>
          <t>Cundinamarca</t>
        </is>
      </c>
      <c r="AB844" s="593" t="inlineStr">
        <is>
          <t>SAN BERNARDO</t>
        </is>
      </c>
    </row>
    <row r="845">
      <c r="Y845" s="601" t="inlineStr">
        <is>
          <t>SAN BERNARDO (NA)</t>
        </is>
      </c>
      <c r="Z845" s="593" t="inlineStr">
        <is>
          <t>52685</t>
        </is>
      </c>
      <c r="AA845" s="593" t="inlineStr">
        <is>
          <t>Nariño</t>
        </is>
      </c>
      <c r="AB845" s="593" t="inlineStr">
        <is>
          <t>SAN BERNARDO</t>
        </is>
      </c>
    </row>
    <row r="846">
      <c r="Y846" s="593" t="inlineStr">
        <is>
          <t>SAN BERNARDO DEL VIENTO</t>
        </is>
      </c>
      <c r="Z846" s="593" t="inlineStr">
        <is>
          <t>23675</t>
        </is>
      </c>
      <c r="AA846" s="593" t="inlineStr">
        <is>
          <t>Córdoba</t>
        </is>
      </c>
      <c r="AB846" s="593" t="inlineStr">
        <is>
          <t>SAN BERNARDO DEL VIENTO</t>
        </is>
      </c>
    </row>
    <row r="847">
      <c r="Y847" s="593" t="inlineStr">
        <is>
          <t>SAN CALIXTO</t>
        </is>
      </c>
      <c r="Z847" s="593" t="inlineStr">
        <is>
          <t>54670</t>
        </is>
      </c>
      <c r="AA847" s="593" t="inlineStr">
        <is>
          <t>Norte de Santander</t>
        </is>
      </c>
      <c r="AB847" s="593" t="inlineStr">
        <is>
          <t>SAN CALIXTO</t>
        </is>
      </c>
    </row>
    <row r="848">
      <c r="Y848" s="601" t="inlineStr">
        <is>
          <t>SAN CARLOS (AN)</t>
        </is>
      </c>
      <c r="Z848" s="593" t="inlineStr">
        <is>
          <t>05649</t>
        </is>
      </c>
      <c r="AA848" s="593" t="inlineStr">
        <is>
          <t>Antioquia</t>
        </is>
      </c>
      <c r="AB848" s="593" t="inlineStr">
        <is>
          <t>SAN CARLOS</t>
        </is>
      </c>
    </row>
    <row r="849">
      <c r="Y849" s="601" t="inlineStr">
        <is>
          <t>SAN CARLOS (CO)</t>
        </is>
      </c>
      <c r="Z849" s="593" t="inlineStr">
        <is>
          <t>23678</t>
        </is>
      </c>
      <c r="AA849" s="593" t="inlineStr">
        <is>
          <t>Córdoba</t>
        </is>
      </c>
      <c r="AB849" s="593" t="inlineStr">
        <is>
          <t>SAN CARLOS</t>
        </is>
      </c>
    </row>
    <row r="850">
      <c r="Y850" s="593" t="inlineStr">
        <is>
          <t>SAN CARLOS DE GUAROA</t>
        </is>
      </c>
      <c r="Z850" s="593" t="inlineStr">
        <is>
          <t>50680</t>
        </is>
      </c>
      <c r="AA850" s="593" t="inlineStr">
        <is>
          <t>Meta</t>
        </is>
      </c>
      <c r="AB850" s="593" t="inlineStr">
        <is>
          <t>SAN CARLOS DE GUAROA</t>
        </is>
      </c>
    </row>
    <row r="851">
      <c r="Y851" s="593" t="inlineStr">
        <is>
          <t>SAN CAYETANO</t>
        </is>
      </c>
      <c r="Z851" s="593" t="inlineStr">
        <is>
          <t>54673</t>
        </is>
      </c>
      <c r="AA851" s="593" t="inlineStr">
        <is>
          <t>Norte de Santander</t>
        </is>
      </c>
      <c r="AB851" s="593" t="inlineStr">
        <is>
          <t>SAN CAYETANO</t>
        </is>
      </c>
    </row>
    <row r="852">
      <c r="Y852" s="593" t="inlineStr">
        <is>
          <t>SAN CRISTÓBAL</t>
        </is>
      </c>
      <c r="Z852" s="593" t="inlineStr">
        <is>
          <t>13620</t>
        </is>
      </c>
      <c r="AA852" s="593" t="inlineStr">
        <is>
          <t>Bolívar</t>
        </is>
      </c>
      <c r="AB852" s="593" t="inlineStr">
        <is>
          <t>SAN CRISTÓBAL</t>
        </is>
      </c>
    </row>
    <row r="853">
      <c r="Y853" s="593" t="inlineStr">
        <is>
          <t>SAN DIEGO</t>
        </is>
      </c>
      <c r="Z853" s="593" t="inlineStr">
        <is>
          <t>20750</t>
        </is>
      </c>
      <c r="AA853" s="593" t="inlineStr">
        <is>
          <t>Cesar</t>
        </is>
      </c>
      <c r="AB853" s="593" t="inlineStr">
        <is>
          <t>SAN DIEGO</t>
        </is>
      </c>
    </row>
    <row r="854">
      <c r="Y854" s="593" t="inlineStr">
        <is>
          <t>SAN EDUARDO</t>
        </is>
      </c>
      <c r="Z854" s="593" t="inlineStr">
        <is>
          <t>15660</t>
        </is>
      </c>
      <c r="AA854" s="593" t="inlineStr">
        <is>
          <t>Boyacá</t>
        </is>
      </c>
      <c r="AB854" s="593" t="inlineStr">
        <is>
          <t>SAN EDUARDO</t>
        </is>
      </c>
    </row>
    <row r="855">
      <c r="Y855" s="593" t="inlineStr">
        <is>
          <t>SAN ESTANISLAO DE KOSTKA</t>
        </is>
      </c>
      <c r="Z855" s="593" t="inlineStr">
        <is>
          <t>13647</t>
        </is>
      </c>
      <c r="AA855" s="593" t="inlineStr">
        <is>
          <t>Bolívar</t>
        </is>
      </c>
      <c r="AB855" s="593" t="inlineStr">
        <is>
          <t>SAN ESTANISLAO DE KOSTKA</t>
        </is>
      </c>
    </row>
    <row r="856">
      <c r="Y856" s="593" t="inlineStr">
        <is>
          <t>SAN FELIPE</t>
        </is>
      </c>
      <c r="Z856" s="593" t="inlineStr">
        <is>
          <t>94883</t>
        </is>
      </c>
      <c r="AA856" s="593" t="inlineStr">
        <is>
          <t>Guainía</t>
        </is>
      </c>
      <c r="AB856" s="593" t="inlineStr">
        <is>
          <t>SAN FELIPE</t>
        </is>
      </c>
    </row>
    <row r="857">
      <c r="Y857" s="593" t="inlineStr">
        <is>
          <t>SAN FERNANDO</t>
        </is>
      </c>
      <c r="Z857" s="593" t="inlineStr">
        <is>
          <t>13650</t>
        </is>
      </c>
      <c r="AA857" s="593" t="inlineStr">
        <is>
          <t>Bolívar</t>
        </is>
      </c>
      <c r="AB857" s="593" t="inlineStr">
        <is>
          <t>SAN FERNANDO</t>
        </is>
      </c>
    </row>
    <row r="858">
      <c r="Y858" s="601" t="inlineStr">
        <is>
          <t>SAN FRANCISCO (AN)</t>
        </is>
      </c>
      <c r="Z858" s="593" t="inlineStr">
        <is>
          <t>05652</t>
        </is>
      </c>
      <c r="AA858" s="593" t="inlineStr">
        <is>
          <t>Antioquia</t>
        </is>
      </c>
      <c r="AB858" s="593" t="inlineStr">
        <is>
          <t>SAN FRANCISCO</t>
        </is>
      </c>
    </row>
    <row r="859">
      <c r="Y859" s="601" t="inlineStr">
        <is>
          <t>SAN FRANCISCO (CU)</t>
        </is>
      </c>
      <c r="Z859" s="593" t="inlineStr">
        <is>
          <t>25658</t>
        </is>
      </c>
      <c r="AA859" s="593" t="inlineStr">
        <is>
          <t>Cundinamarca</t>
        </is>
      </c>
      <c r="AB859" s="593" t="inlineStr">
        <is>
          <t>SAN FRANCISCO</t>
        </is>
      </c>
    </row>
    <row r="860">
      <c r="Y860" s="601" t="inlineStr">
        <is>
          <t>SAN FRANCISCO (PU)</t>
        </is>
      </c>
      <c r="Z860" s="593" t="inlineStr">
        <is>
          <t>86755</t>
        </is>
      </c>
      <c r="AA860" s="593" t="inlineStr">
        <is>
          <t>Putumayo</t>
        </is>
      </c>
      <c r="AB860" s="593" t="inlineStr">
        <is>
          <t>SAN FRANCISCO</t>
        </is>
      </c>
    </row>
    <row r="861">
      <c r="Y861" s="593" t="inlineStr">
        <is>
          <t>SAN FRANCISCO DE QUIBDO</t>
        </is>
      </c>
      <c r="Z861" s="593" t="inlineStr">
        <is>
          <t>27001</t>
        </is>
      </c>
      <c r="AA861" s="593" t="inlineStr">
        <is>
          <t>Chocó</t>
        </is>
      </c>
      <c r="AB861" s="593" t="inlineStr">
        <is>
          <t>SAN FRANCISCO DE QUIBDO</t>
        </is>
      </c>
    </row>
    <row r="862">
      <c r="Y862" s="593" t="inlineStr">
        <is>
          <t>SAN GIL</t>
        </is>
      </c>
      <c r="Z862" s="593" t="inlineStr">
        <is>
          <t>68679</t>
        </is>
      </c>
      <c r="AA862" s="593" t="inlineStr">
        <is>
          <t>Santander</t>
        </is>
      </c>
      <c r="AB862" s="593" t="inlineStr">
        <is>
          <t>SAN GIL</t>
        </is>
      </c>
    </row>
    <row r="863">
      <c r="Y863" s="593" t="inlineStr">
        <is>
          <t>SAN JACINTO</t>
        </is>
      </c>
      <c r="Z863" s="593" t="inlineStr">
        <is>
          <t>13654</t>
        </is>
      </c>
      <c r="AA863" s="593" t="inlineStr">
        <is>
          <t>Bolívar</t>
        </is>
      </c>
      <c r="AB863" s="593" t="inlineStr">
        <is>
          <t>SAN JACINTO</t>
        </is>
      </c>
    </row>
    <row r="864">
      <c r="Y864" s="593" t="inlineStr">
        <is>
          <t>SAN JACINTO DEL CAUCA</t>
        </is>
      </c>
      <c r="Z864" s="593" t="inlineStr">
        <is>
          <t>13655</t>
        </is>
      </c>
      <c r="AA864" s="593" t="inlineStr">
        <is>
          <t>Bolívar</t>
        </is>
      </c>
      <c r="AB864" s="593" t="inlineStr">
        <is>
          <t>SAN JACINTO DEL CAUCA</t>
        </is>
      </c>
    </row>
    <row r="865">
      <c r="Y865" s="593" t="inlineStr">
        <is>
          <t>SAN JERÓNIMO</t>
        </is>
      </c>
      <c r="Z865" s="593" t="inlineStr">
        <is>
          <t>05656</t>
        </is>
      </c>
      <c r="AA865" s="593" t="inlineStr">
        <is>
          <t>Antioquia</t>
        </is>
      </c>
      <c r="AB865" s="593" t="inlineStr">
        <is>
          <t>SAN JERÓNIMO</t>
        </is>
      </c>
    </row>
    <row r="866">
      <c r="Y866" s="593" t="inlineStr">
        <is>
          <t>SAN JOAQUÍN</t>
        </is>
      </c>
      <c r="Z866" s="593" t="inlineStr">
        <is>
          <t>68682</t>
        </is>
      </c>
      <c r="AA866" s="593" t="inlineStr">
        <is>
          <t>Santander</t>
        </is>
      </c>
      <c r="AB866" s="593" t="inlineStr">
        <is>
          <t>SAN JOAQUÍN</t>
        </is>
      </c>
    </row>
    <row r="867">
      <c r="Y867" s="601" t="inlineStr">
        <is>
          <t>SAN JOSÉ (CA)</t>
        </is>
      </c>
      <c r="Z867" s="593" t="inlineStr">
        <is>
          <t>17665</t>
        </is>
      </c>
      <c r="AA867" s="593" t="inlineStr">
        <is>
          <t>Caldas</t>
        </is>
      </c>
      <c r="AB867" s="593" t="inlineStr">
        <is>
          <t>SAN JOSÉ</t>
        </is>
      </c>
    </row>
    <row r="868">
      <c r="Y868" s="601" t="inlineStr">
        <is>
          <t>SAN JOSÉ (NA1)</t>
        </is>
      </c>
      <c r="Z868" s="593" t="inlineStr">
        <is>
          <t>52019</t>
        </is>
      </c>
      <c r="AA868" s="593" t="inlineStr">
        <is>
          <t>Nariño</t>
        </is>
      </c>
      <c r="AB868" s="593" t="inlineStr">
        <is>
          <t>SAN JOSÉ</t>
        </is>
      </c>
    </row>
    <row r="869">
      <c r="Y869" s="601" t="inlineStr">
        <is>
          <t>SAN JOSÉ (NA2)</t>
        </is>
      </c>
      <c r="Z869" s="593" t="inlineStr">
        <is>
          <t>52621</t>
        </is>
      </c>
      <c r="AA869" s="593" t="inlineStr">
        <is>
          <t>Nariño</t>
        </is>
      </c>
      <c r="AB869" s="593" t="inlineStr">
        <is>
          <t>SAN JOSÉ</t>
        </is>
      </c>
    </row>
    <row r="870">
      <c r="Y870" s="593" t="inlineStr">
        <is>
          <t>SAN JOSÉ DE CÚCUTA</t>
        </is>
      </c>
      <c r="Z870" s="593" t="inlineStr">
        <is>
          <t>54001</t>
        </is>
      </c>
      <c r="AA870" s="593" t="inlineStr">
        <is>
          <t>Norte de Santander</t>
        </is>
      </c>
      <c r="AB870" s="593" t="inlineStr">
        <is>
          <t>SAN JOSÉ DE CÚCUTA</t>
        </is>
      </c>
    </row>
    <row r="871">
      <c r="Y871" s="593" t="inlineStr">
        <is>
          <t>SAN JOSÉ DE ISNOS</t>
        </is>
      </c>
      <c r="Z871" s="593" t="inlineStr">
        <is>
          <t>41359</t>
        </is>
      </c>
      <c r="AA871" s="593" t="inlineStr">
        <is>
          <t>Huila</t>
        </is>
      </c>
      <c r="AB871" s="593" t="inlineStr">
        <is>
          <t>SAN JOSÉ DE ISNOS</t>
        </is>
      </c>
    </row>
    <row r="872">
      <c r="Y872" s="593" t="inlineStr">
        <is>
          <t>SAN JOSÉ DE LA MONTAÑA</t>
        </is>
      </c>
      <c r="Z872" s="593" t="inlineStr">
        <is>
          <t>05658</t>
        </is>
      </c>
      <c r="AA872" s="593" t="inlineStr">
        <is>
          <t>Antioquia</t>
        </is>
      </c>
      <c r="AB872" s="593" t="inlineStr">
        <is>
          <t>SAN JOSÉ DE LA MONTAÑA</t>
        </is>
      </c>
    </row>
    <row r="873">
      <c r="Y873" s="593" t="inlineStr">
        <is>
          <t>SAN JOSÉ DE MIRANDA</t>
        </is>
      </c>
      <c r="Z873" s="593" t="inlineStr">
        <is>
          <t>68684</t>
        </is>
      </c>
      <c r="AA873" s="593" t="inlineStr">
        <is>
          <t>Santander</t>
        </is>
      </c>
      <c r="AB873" s="593" t="inlineStr">
        <is>
          <t>SAN JOSÉ DE MIRANDA</t>
        </is>
      </c>
    </row>
    <row r="874">
      <c r="Y874" s="593" t="inlineStr">
        <is>
          <t>SAN JOSÉ DE PARE</t>
        </is>
      </c>
      <c r="Z874" s="593" t="inlineStr">
        <is>
          <t>15664</t>
        </is>
      </c>
      <c r="AA874" s="593" t="inlineStr">
        <is>
          <t>Boyacá</t>
        </is>
      </c>
      <c r="AB874" s="593" t="inlineStr">
        <is>
          <t>SAN JOSÉ DE PARE</t>
        </is>
      </c>
    </row>
    <row r="875">
      <c r="Y875" s="593" t="inlineStr">
        <is>
          <t>SAN JOSÉ DEL FRAGUA</t>
        </is>
      </c>
      <c r="Z875" s="593" t="inlineStr">
        <is>
          <t>18610</t>
        </is>
      </c>
      <c r="AA875" s="593" t="inlineStr">
        <is>
          <t>Caquetá</t>
        </is>
      </c>
      <c r="AB875" s="593" t="inlineStr">
        <is>
          <t>SAN JOSÉ DEL FRAGUA</t>
        </is>
      </c>
    </row>
    <row r="876">
      <c r="Y876" s="593" t="inlineStr">
        <is>
          <t>SAN JOSÉ DEL GUAVIARE</t>
        </is>
      </c>
      <c r="Z876" s="593" t="inlineStr">
        <is>
          <t>95001</t>
        </is>
      </c>
      <c r="AA876" s="593" t="inlineStr">
        <is>
          <t>Guaviare</t>
        </is>
      </c>
      <c r="AB876" s="593" t="inlineStr">
        <is>
          <t>SAN JOSÉ DEL GUAVIARE</t>
        </is>
      </c>
    </row>
    <row r="877">
      <c r="Y877" s="593" t="inlineStr">
        <is>
          <t>SAN JOSÉ DEL PALMAR</t>
        </is>
      </c>
      <c r="Z877" s="593" t="inlineStr">
        <is>
          <t>27660</t>
        </is>
      </c>
      <c r="AA877" s="593" t="inlineStr">
        <is>
          <t>Chocó</t>
        </is>
      </c>
      <c r="AB877" s="593" t="inlineStr">
        <is>
          <t>SAN JOSÉ DEL PALMAR</t>
        </is>
      </c>
    </row>
    <row r="878">
      <c r="Y878" s="593" t="inlineStr">
        <is>
          <t>SAN JUAN DE ARAMA</t>
        </is>
      </c>
      <c r="Z878" s="593" t="inlineStr">
        <is>
          <t>50683</t>
        </is>
      </c>
      <c r="AA878" s="593" t="inlineStr">
        <is>
          <t>Meta</t>
        </is>
      </c>
      <c r="AB878" s="593" t="inlineStr">
        <is>
          <t>SAN JUAN DE ARAMA</t>
        </is>
      </c>
    </row>
    <row r="879">
      <c r="Y879" s="593" t="inlineStr">
        <is>
          <t>SAN JUAN DE PASTO</t>
        </is>
      </c>
      <c r="Z879" s="593" t="inlineStr">
        <is>
          <t>52001</t>
        </is>
      </c>
      <c r="AA879" s="593" t="inlineStr">
        <is>
          <t>Nariño</t>
        </is>
      </c>
      <c r="AB879" s="593" t="inlineStr">
        <is>
          <t>SAN JUAN DE PASTO</t>
        </is>
      </c>
    </row>
    <row r="880">
      <c r="Y880" s="593" t="inlineStr">
        <is>
          <t>SAN JUAN DE RÍO SECO</t>
        </is>
      </c>
      <c r="Z880" s="593" t="inlineStr">
        <is>
          <t>25662</t>
        </is>
      </c>
      <c r="AA880" s="593" t="inlineStr">
        <is>
          <t>Cundinamarca</t>
        </is>
      </c>
      <c r="AB880" s="593" t="inlineStr">
        <is>
          <t>SAN JUAN DE RÍO SECO</t>
        </is>
      </c>
    </row>
    <row r="881">
      <c r="Y881" s="593" t="inlineStr">
        <is>
          <t>SAN JUAN DE URABÁ</t>
        </is>
      </c>
      <c r="Z881" s="593" t="inlineStr">
        <is>
          <t>05659</t>
        </is>
      </c>
      <c r="AA881" s="593" t="inlineStr">
        <is>
          <t>Antioquia</t>
        </is>
      </c>
      <c r="AB881" s="593" t="inlineStr">
        <is>
          <t>SAN JUAN DE URABÁ</t>
        </is>
      </c>
    </row>
    <row r="882">
      <c r="Y882" s="593" t="inlineStr">
        <is>
          <t>SAN JUAN DEL CESAR</t>
        </is>
      </c>
      <c r="Z882" s="593" t="inlineStr">
        <is>
          <t>44650</t>
        </is>
      </c>
      <c r="AA882" s="593" t="inlineStr">
        <is>
          <t>La Guajira</t>
        </is>
      </c>
      <c r="AB882" s="593" t="inlineStr">
        <is>
          <t>SAN JUAN DEL CESAR</t>
        </is>
      </c>
    </row>
    <row r="883">
      <c r="Y883" s="593" t="inlineStr">
        <is>
          <t>SAN JUAN NEPOMUCENO</t>
        </is>
      </c>
      <c r="Z883" s="593" t="inlineStr">
        <is>
          <t>13657</t>
        </is>
      </c>
      <c r="AA883" s="593" t="inlineStr">
        <is>
          <t>Bolívar</t>
        </is>
      </c>
      <c r="AB883" s="593" t="inlineStr">
        <is>
          <t>SAN JUAN NEPOMUCENO</t>
        </is>
      </c>
    </row>
    <row r="884">
      <c r="Y884" s="593" t="inlineStr">
        <is>
          <t>SAN JUANITO</t>
        </is>
      </c>
      <c r="Z884" s="593" t="inlineStr">
        <is>
          <t>50686</t>
        </is>
      </c>
      <c r="AA884" s="593" t="inlineStr">
        <is>
          <t>Meta</t>
        </is>
      </c>
      <c r="AB884" s="593" t="inlineStr">
        <is>
          <t>SAN JUANITO</t>
        </is>
      </c>
    </row>
    <row r="885">
      <c r="Y885" s="593" t="inlineStr">
        <is>
          <t>SAN LORENZO</t>
        </is>
      </c>
      <c r="Z885" s="593" t="inlineStr">
        <is>
          <t>52687</t>
        </is>
      </c>
      <c r="AA885" s="593" t="inlineStr">
        <is>
          <t>Nariño</t>
        </is>
      </c>
      <c r="AB885" s="593" t="inlineStr">
        <is>
          <t>SAN LORENZO</t>
        </is>
      </c>
    </row>
    <row r="886">
      <c r="Y886" s="601" t="inlineStr">
        <is>
          <t>SAN LUIS (AN)</t>
        </is>
      </c>
      <c r="Z886" s="593" t="inlineStr">
        <is>
          <t>05660</t>
        </is>
      </c>
      <c r="AA886" s="593" t="inlineStr">
        <is>
          <t>Antioquia</t>
        </is>
      </c>
      <c r="AB886" s="593" t="inlineStr">
        <is>
          <t>SAN LUIS</t>
        </is>
      </c>
    </row>
    <row r="887">
      <c r="Y887" s="601" t="inlineStr">
        <is>
          <t>SAN LUIS (TO)</t>
        </is>
      </c>
      <c r="Z887" s="593" t="inlineStr">
        <is>
          <t>73678</t>
        </is>
      </c>
      <c r="AA887" s="593" t="inlineStr">
        <is>
          <t>Tolima</t>
        </is>
      </c>
      <c r="AB887" s="593" t="inlineStr">
        <is>
          <t>SAN LUIS</t>
        </is>
      </c>
    </row>
    <row r="888">
      <c r="Y888" s="593" t="inlineStr">
        <is>
          <t>SAN LUIS DE GACENO</t>
        </is>
      </c>
      <c r="Z888" s="593" t="inlineStr">
        <is>
          <t>15667</t>
        </is>
      </c>
      <c r="AA888" s="593" t="inlineStr">
        <is>
          <t>Boyacá</t>
        </is>
      </c>
      <c r="AB888" s="593" t="inlineStr">
        <is>
          <t>SAN LUIS DE GACENO</t>
        </is>
      </c>
    </row>
    <row r="889">
      <c r="Y889" s="593" t="inlineStr">
        <is>
          <t>SAN LUIS DE PALENQUE</t>
        </is>
      </c>
      <c r="Z889" s="593" t="inlineStr">
        <is>
          <t>85325</t>
        </is>
      </c>
      <c r="AA889" s="593" t="inlineStr">
        <is>
          <t>Casanare</t>
        </is>
      </c>
      <c r="AB889" s="593" t="inlineStr">
        <is>
          <t>SAN LUIS DE PALENQUE</t>
        </is>
      </c>
    </row>
    <row r="890">
      <c r="Y890" s="593" t="inlineStr">
        <is>
          <t>SAN MARCOS</t>
        </is>
      </c>
      <c r="Z890" s="593" t="inlineStr">
        <is>
          <t>70708</t>
        </is>
      </c>
      <c r="AA890" s="593" t="inlineStr">
        <is>
          <t>Sucre</t>
        </is>
      </c>
      <c r="AB890" s="593" t="inlineStr">
        <is>
          <t>SAN MARCOS</t>
        </is>
      </c>
    </row>
    <row r="891">
      <c r="Y891" s="601" t="inlineStr">
        <is>
          <t>SAN MARTÍN (CE)</t>
        </is>
      </c>
      <c r="Z891" s="593" t="inlineStr">
        <is>
          <t>20770</t>
        </is>
      </c>
      <c r="AA891" s="593" t="inlineStr">
        <is>
          <t>Cesar</t>
        </is>
      </c>
      <c r="AB891" s="593" t="inlineStr">
        <is>
          <t>SAN MARTÍN</t>
        </is>
      </c>
    </row>
    <row r="892">
      <c r="Y892" s="601" t="inlineStr">
        <is>
          <t>SAN MARTÍN (ME)</t>
        </is>
      </c>
      <c r="Z892" s="593" t="inlineStr">
        <is>
          <t>50689</t>
        </is>
      </c>
      <c r="AA892" s="593" t="inlineStr">
        <is>
          <t>Meta</t>
        </is>
      </c>
      <c r="AB892" s="593" t="inlineStr">
        <is>
          <t>SAN MARTÍN</t>
        </is>
      </c>
    </row>
    <row r="893">
      <c r="Y893" s="593" t="inlineStr">
        <is>
          <t>SAN MARTÍN DE LOBA</t>
        </is>
      </c>
      <c r="Z893" s="593" t="inlineStr">
        <is>
          <t>13667</t>
        </is>
      </c>
      <c r="AA893" s="593" t="inlineStr">
        <is>
          <t>Bolívar</t>
        </is>
      </c>
      <c r="AB893" s="593" t="inlineStr">
        <is>
          <t>SAN MARTÍN DE LOBA</t>
        </is>
      </c>
    </row>
    <row r="894">
      <c r="Y894" s="593" t="inlineStr">
        <is>
          <t>SAN MATEO</t>
        </is>
      </c>
      <c r="Z894" s="593" t="inlineStr">
        <is>
          <t>15673</t>
        </is>
      </c>
      <c r="AA894" s="593" t="inlineStr">
        <is>
          <t>Boyacá</t>
        </is>
      </c>
      <c r="AB894" s="593" t="inlineStr">
        <is>
          <t>SAN MATEO</t>
        </is>
      </c>
    </row>
    <row r="895">
      <c r="Y895" s="593" t="inlineStr">
        <is>
          <t>SAN MIGUEL</t>
        </is>
      </c>
      <c r="Z895" s="593" t="inlineStr">
        <is>
          <t>68686</t>
        </is>
      </c>
      <c r="AA895" s="593" t="inlineStr">
        <is>
          <t>Santander</t>
        </is>
      </c>
      <c r="AB895" s="593" t="inlineStr">
        <is>
          <t>SAN MIGUEL</t>
        </is>
      </c>
    </row>
    <row r="896">
      <c r="Y896" s="593" t="inlineStr">
        <is>
          <t>SAN MIGUEL DE SEMA</t>
        </is>
      </c>
      <c r="Z896" s="593" t="inlineStr">
        <is>
          <t>15676</t>
        </is>
      </c>
      <c r="AA896" s="593" t="inlineStr">
        <is>
          <t>Boyacá</t>
        </is>
      </c>
      <c r="AB896" s="593" t="inlineStr">
        <is>
          <t>SAN MIGUEL DE SEMA</t>
        </is>
      </c>
    </row>
    <row r="897">
      <c r="Y897" s="593" t="inlineStr">
        <is>
          <t>SAN ONOFRE</t>
        </is>
      </c>
      <c r="Z897" s="593" t="inlineStr">
        <is>
          <t>70713</t>
        </is>
      </c>
      <c r="AA897" s="593" t="inlineStr">
        <is>
          <t>Sucre</t>
        </is>
      </c>
      <c r="AB897" s="593" t="inlineStr">
        <is>
          <t>SAN ONOFRE</t>
        </is>
      </c>
    </row>
    <row r="898">
      <c r="Y898" s="601" t="inlineStr">
        <is>
          <t>SAN PABLO (BO)</t>
        </is>
      </c>
      <c r="Z898" s="593" t="inlineStr">
        <is>
          <t>13670</t>
        </is>
      </c>
      <c r="AA898" s="593" t="inlineStr">
        <is>
          <t>Bolívar</t>
        </is>
      </c>
      <c r="AB898" s="593" t="inlineStr">
        <is>
          <t>SAN PABLO</t>
        </is>
      </c>
    </row>
    <row r="899">
      <c r="Y899" s="601" t="inlineStr">
        <is>
          <t>SAN PABLO (NA)</t>
        </is>
      </c>
      <c r="Z899" s="593" t="inlineStr">
        <is>
          <t>52693</t>
        </is>
      </c>
      <c r="AA899" s="593" t="inlineStr">
        <is>
          <t>Nariño</t>
        </is>
      </c>
      <c r="AB899" s="593" t="inlineStr">
        <is>
          <t>SAN PABLO</t>
        </is>
      </c>
    </row>
    <row r="900">
      <c r="Y900" s="593" t="inlineStr">
        <is>
          <t>SAN PABLO DE BORBUR</t>
        </is>
      </c>
      <c r="Z900" s="593" t="inlineStr">
        <is>
          <t>15681</t>
        </is>
      </c>
      <c r="AA900" s="593" t="inlineStr">
        <is>
          <t>Boyacá</t>
        </is>
      </c>
      <c r="AB900" s="593" t="inlineStr">
        <is>
          <t>SAN PABLO DE BORBUR</t>
        </is>
      </c>
    </row>
    <row r="901">
      <c r="Y901" s="601" t="inlineStr">
        <is>
          <t>SAN PEDRO (AN)</t>
        </is>
      </c>
      <c r="Z901" s="593" t="inlineStr">
        <is>
          <t>05664</t>
        </is>
      </c>
      <c r="AA901" s="593" t="inlineStr">
        <is>
          <t>Antioquia</t>
        </is>
      </c>
      <c r="AB901" s="593" t="inlineStr">
        <is>
          <t>SAN PEDRO</t>
        </is>
      </c>
    </row>
    <row r="902">
      <c r="Y902" s="601" t="inlineStr">
        <is>
          <t>SAN PEDRO (SU)</t>
        </is>
      </c>
      <c r="Z902" s="593" t="inlineStr">
        <is>
          <t>70717</t>
        </is>
      </c>
      <c r="AA902" s="593" t="inlineStr">
        <is>
          <t>Sucre</t>
        </is>
      </c>
      <c r="AB902" s="593" t="inlineStr">
        <is>
          <t>SAN PEDRO</t>
        </is>
      </c>
    </row>
    <row r="903">
      <c r="Y903" s="601" t="inlineStr">
        <is>
          <t>SAN PEDRO (VA)</t>
        </is>
      </c>
      <c r="Z903" s="593" t="inlineStr">
        <is>
          <t>76670</t>
        </is>
      </c>
      <c r="AA903" s="593" t="inlineStr">
        <is>
          <t>Valle del Cauca</t>
        </is>
      </c>
      <c r="AB903" s="593" t="inlineStr">
        <is>
          <t>SAN PEDRO</t>
        </is>
      </c>
    </row>
    <row r="904">
      <c r="Y904" s="593" t="inlineStr">
        <is>
          <t>SAN PEDRO DE CARTAGO</t>
        </is>
      </c>
      <c r="Z904" s="593" t="inlineStr">
        <is>
          <t>52694</t>
        </is>
      </c>
      <c r="AA904" s="593" t="inlineStr">
        <is>
          <t>Nariño</t>
        </is>
      </c>
      <c r="AB904" s="593" t="inlineStr">
        <is>
          <t>SAN PEDRO DE CARTAGO</t>
        </is>
      </c>
    </row>
    <row r="905">
      <c r="Y905" s="593" t="inlineStr">
        <is>
          <t>SAN PEDRO DE URABA</t>
        </is>
      </c>
      <c r="Z905" s="593" t="inlineStr">
        <is>
          <t>05665</t>
        </is>
      </c>
      <c r="AA905" s="593" t="inlineStr">
        <is>
          <t>Antioquia</t>
        </is>
      </c>
      <c r="AB905" s="593" t="inlineStr">
        <is>
          <t>SAN PEDRO DE URABA</t>
        </is>
      </c>
    </row>
    <row r="906">
      <c r="Y906" s="593" t="inlineStr">
        <is>
          <t>SAN PELAYO</t>
        </is>
      </c>
      <c r="Z906" s="593" t="inlineStr">
        <is>
          <t>23686</t>
        </is>
      </c>
      <c r="AA906" s="593" t="inlineStr">
        <is>
          <t>Córdoba</t>
        </is>
      </c>
      <c r="AB906" s="593" t="inlineStr">
        <is>
          <t>SAN PELAYO</t>
        </is>
      </c>
    </row>
    <row r="907">
      <c r="Y907" s="593" t="inlineStr">
        <is>
          <t>SAN RAFAEL</t>
        </is>
      </c>
      <c r="Z907" s="593" t="inlineStr">
        <is>
          <t>05667</t>
        </is>
      </c>
      <c r="AA907" s="593" t="inlineStr">
        <is>
          <t>Antioquia</t>
        </is>
      </c>
      <c r="AB907" s="593" t="inlineStr">
        <is>
          <t>SAN RAFAEL</t>
        </is>
      </c>
    </row>
    <row r="908">
      <c r="Y908" s="593" t="inlineStr">
        <is>
          <t>SAN ROQUE</t>
        </is>
      </c>
      <c r="Z908" s="593" t="inlineStr">
        <is>
          <t>05670</t>
        </is>
      </c>
      <c r="AA908" s="593" t="inlineStr">
        <is>
          <t>Antioquia</t>
        </is>
      </c>
      <c r="AB908" s="593" t="inlineStr">
        <is>
          <t>SAN ROQUE</t>
        </is>
      </c>
    </row>
    <row r="909">
      <c r="Y909" s="593" t="inlineStr">
        <is>
          <t>SAN SEBASTIÁN</t>
        </is>
      </c>
      <c r="Z909" s="593" t="inlineStr">
        <is>
          <t>19693</t>
        </is>
      </c>
      <c r="AA909" s="593" t="inlineStr">
        <is>
          <t>Cauca</t>
        </is>
      </c>
      <c r="AB909" s="593" t="inlineStr">
        <is>
          <t>SAN SEBASTIÁN</t>
        </is>
      </c>
    </row>
    <row r="910">
      <c r="Y910" s="593" t="inlineStr">
        <is>
          <t>SAN SEBASTIÁN DE BUENAVISTA</t>
        </is>
      </c>
      <c r="Z910" s="593" t="inlineStr">
        <is>
          <t>47692</t>
        </is>
      </c>
      <c r="AA910" s="593" t="inlineStr">
        <is>
          <t>Magdalena</t>
        </is>
      </c>
      <c r="AB910" s="593" t="inlineStr">
        <is>
          <t>SAN SEBASTIÁN DE BUENAVISTA</t>
        </is>
      </c>
    </row>
    <row r="911">
      <c r="Y911" s="593" t="inlineStr">
        <is>
          <t>SAN VICENTE</t>
        </is>
      </c>
      <c r="Z911" s="593" t="inlineStr">
        <is>
          <t>05674</t>
        </is>
      </c>
      <c r="AA911" s="593" t="inlineStr">
        <is>
          <t>Antioquia</t>
        </is>
      </c>
      <c r="AB911" s="593" t="inlineStr">
        <is>
          <t>SAN VICENTE</t>
        </is>
      </c>
    </row>
    <row r="912">
      <c r="Y912" s="593" t="inlineStr">
        <is>
          <t>SAN VICENTE DE CHUCURÍ</t>
        </is>
      </c>
      <c r="Z912" s="593" t="inlineStr">
        <is>
          <t>68689</t>
        </is>
      </c>
      <c r="AA912" s="593" t="inlineStr">
        <is>
          <t>Santander</t>
        </is>
      </c>
      <c r="AB912" s="593" t="inlineStr">
        <is>
          <t>SAN VICENTE DE CHUCURÍ</t>
        </is>
      </c>
    </row>
    <row r="913">
      <c r="Y913" s="593" t="inlineStr">
        <is>
          <t>SAN VICENTE DEL CAGUÁN</t>
        </is>
      </c>
      <c r="Z913" s="593" t="inlineStr">
        <is>
          <t>18753</t>
        </is>
      </c>
      <c r="AA913" s="593" t="inlineStr">
        <is>
          <t>Caquetá</t>
        </is>
      </c>
      <c r="AB913" s="593" t="inlineStr">
        <is>
          <t>SAN VICENTE DEL CAGUÁN</t>
        </is>
      </c>
    </row>
    <row r="914">
      <c r="Y914" s="593" t="inlineStr">
        <is>
          <t>SAN ZENÓN</t>
        </is>
      </c>
      <c r="Z914" s="593" t="inlineStr">
        <is>
          <t>47703</t>
        </is>
      </c>
      <c r="AA914" s="593" t="inlineStr">
        <is>
          <t>Magdalena</t>
        </is>
      </c>
      <c r="AB914" s="593" t="inlineStr">
        <is>
          <t>SAN ZENÓN</t>
        </is>
      </c>
    </row>
    <row r="915">
      <c r="Y915" s="593" t="inlineStr">
        <is>
          <t>SANDONÁ</t>
        </is>
      </c>
      <c r="Z915" s="593" t="inlineStr">
        <is>
          <t>52683</t>
        </is>
      </c>
      <c r="AA915" s="593" t="inlineStr">
        <is>
          <t>Nariño</t>
        </is>
      </c>
      <c r="AB915" s="593" t="inlineStr">
        <is>
          <t>SANDONÁ</t>
        </is>
      </c>
    </row>
    <row r="916">
      <c r="Y916" s="593" t="inlineStr">
        <is>
          <t>SANTA ANA</t>
        </is>
      </c>
      <c r="Z916" s="593" t="inlineStr">
        <is>
          <t>47707</t>
        </is>
      </c>
      <c r="AA916" s="593" t="inlineStr">
        <is>
          <t>Magdalena</t>
        </is>
      </c>
      <c r="AB916" s="593" t="inlineStr">
        <is>
          <t>SANTA ANA</t>
        </is>
      </c>
    </row>
    <row r="917">
      <c r="Y917" s="601" t="inlineStr">
        <is>
          <t>SANTA BÁRBARA (AN)</t>
        </is>
      </c>
      <c r="Z917" s="593" t="inlineStr">
        <is>
          <t>05679</t>
        </is>
      </c>
      <c r="AA917" s="593" t="inlineStr">
        <is>
          <t>Antioquia</t>
        </is>
      </c>
      <c r="AB917" s="593" t="inlineStr">
        <is>
          <t>SANTA BÁRBARA</t>
        </is>
      </c>
    </row>
    <row r="918">
      <c r="Y918" s="601" t="inlineStr">
        <is>
          <t>SANTA BÁRBARA (SA)</t>
        </is>
      </c>
      <c r="Z918" s="593" t="inlineStr">
        <is>
          <t>68705</t>
        </is>
      </c>
      <c r="AA918" s="593" t="inlineStr">
        <is>
          <t>Santander</t>
        </is>
      </c>
      <c r="AB918" s="593" t="inlineStr">
        <is>
          <t>SANTA BÁRBARA</t>
        </is>
      </c>
    </row>
    <row r="919">
      <c r="Y919" s="593" t="inlineStr">
        <is>
          <t>SANTA BÁRBARA DE PINTO</t>
        </is>
      </c>
      <c r="Z919" s="593" t="inlineStr">
        <is>
          <t>47720</t>
        </is>
      </c>
      <c r="AA919" s="593" t="inlineStr">
        <is>
          <t>Magdalena</t>
        </is>
      </c>
      <c r="AB919" s="593" t="inlineStr">
        <is>
          <t>SANTA BÁRBARA DE PINTO</t>
        </is>
      </c>
    </row>
    <row r="920">
      <c r="Y920" s="593" t="inlineStr">
        <is>
          <t>SANTA CATALINA</t>
        </is>
      </c>
      <c r="Z920" s="593" t="inlineStr">
        <is>
          <t>13673</t>
        </is>
      </c>
      <c r="AA920" s="593" t="inlineStr">
        <is>
          <t>Bolívar</t>
        </is>
      </c>
      <c r="AB920" s="593" t="inlineStr">
        <is>
          <t>SANTA CATALINA</t>
        </is>
      </c>
    </row>
    <row r="921">
      <c r="Y921" s="593" t="inlineStr">
        <is>
          <t>SANTA CRUZ DE LORICA</t>
        </is>
      </c>
      <c r="Z921" s="593" t="inlineStr">
        <is>
          <t>23417</t>
        </is>
      </c>
      <c r="AA921" s="593" t="inlineStr">
        <is>
          <t>Córdoba</t>
        </is>
      </c>
      <c r="AB921" s="593" t="inlineStr">
        <is>
          <t>SANTA CRUZ DE LORICA</t>
        </is>
      </c>
    </row>
    <row r="922">
      <c r="Y922" s="593" t="inlineStr">
        <is>
          <t>SANTA GENOVEVA DE DOCORDÓ</t>
        </is>
      </c>
      <c r="Z922" s="593" t="inlineStr">
        <is>
          <t>27250</t>
        </is>
      </c>
      <c r="AA922" s="593" t="inlineStr">
        <is>
          <t>Chocó</t>
        </is>
      </c>
      <c r="AB922" s="593" t="inlineStr">
        <is>
          <t>SANTA GENOVEVA DE DOCORDÓ</t>
        </is>
      </c>
    </row>
    <row r="923">
      <c r="Y923" s="593" t="inlineStr">
        <is>
          <t>SANTA HELENA DEL OPÓN</t>
        </is>
      </c>
      <c r="Z923" s="593" t="inlineStr">
        <is>
          <t>68720</t>
        </is>
      </c>
      <c r="AA923" s="593" t="inlineStr">
        <is>
          <t>Santander</t>
        </is>
      </c>
      <c r="AB923" s="593" t="inlineStr">
        <is>
          <t>SANTA HELENA DEL OPÓN</t>
        </is>
      </c>
    </row>
    <row r="924">
      <c r="Y924" s="593" t="inlineStr">
        <is>
          <t>SANTA ISABEL</t>
        </is>
      </c>
      <c r="Z924" s="593" t="inlineStr">
        <is>
          <t>73686</t>
        </is>
      </c>
      <c r="AA924" s="593" t="inlineStr">
        <is>
          <t>Tolima</t>
        </is>
      </c>
      <c r="AB924" s="593" t="inlineStr">
        <is>
          <t>SANTA ISABEL</t>
        </is>
      </c>
    </row>
    <row r="925">
      <c r="Y925" s="593" t="inlineStr">
        <is>
          <t>SANTA LUCÍA</t>
        </is>
      </c>
      <c r="Z925" s="593" t="inlineStr">
        <is>
          <t>08675</t>
        </is>
      </c>
      <c r="AA925" s="593" t="inlineStr">
        <is>
          <t>Atlántico</t>
        </is>
      </c>
      <c r="AB925" s="593" t="inlineStr">
        <is>
          <t>SANTA LUCÍA</t>
        </is>
      </c>
    </row>
    <row r="926">
      <c r="Y926" s="601" t="inlineStr">
        <is>
          <t>SANTA MARÍA (BO)</t>
        </is>
      </c>
      <c r="Z926" s="593" t="inlineStr">
        <is>
          <t>15690</t>
        </is>
      </c>
      <c r="AA926" s="593" t="inlineStr">
        <is>
          <t>Boyacá</t>
        </is>
      </c>
      <c r="AB926" s="593" t="inlineStr">
        <is>
          <t>SANTA MARÍA</t>
        </is>
      </c>
    </row>
    <row r="927">
      <c r="Y927" s="601" t="inlineStr">
        <is>
          <t>SANTA MARÍA (HU)</t>
        </is>
      </c>
      <c r="Z927" s="593" t="inlineStr">
        <is>
          <t>41676</t>
        </is>
      </c>
      <c r="AA927" s="593" t="inlineStr">
        <is>
          <t>Huila</t>
        </is>
      </c>
      <c r="AB927" s="593" t="inlineStr">
        <is>
          <t>SANTA MARÍA</t>
        </is>
      </c>
    </row>
    <row r="928">
      <c r="Y928" s="593" t="inlineStr">
        <is>
          <t>SANTA RITA</t>
        </is>
      </c>
      <c r="Z928" s="593" t="inlineStr">
        <is>
          <t>27580</t>
        </is>
      </c>
      <c r="AA928" s="593" t="inlineStr">
        <is>
          <t>Chocó</t>
        </is>
      </c>
      <c r="AB928" s="593" t="inlineStr">
        <is>
          <t>SANTA RITA</t>
        </is>
      </c>
    </row>
    <row r="929">
      <c r="Y929" s="593" t="inlineStr">
        <is>
          <t>SANTA ROSA</t>
        </is>
      </c>
      <c r="Z929" s="593" t="inlineStr">
        <is>
          <t>19701</t>
        </is>
      </c>
      <c r="AA929" s="593" t="inlineStr">
        <is>
          <t>Cauca</t>
        </is>
      </c>
      <c r="AB929" s="593" t="inlineStr">
        <is>
          <t>SANTA ROSA</t>
        </is>
      </c>
    </row>
    <row r="930">
      <c r="Y930" s="593" t="inlineStr">
        <is>
          <t>SANTA ROSA DE CABAL</t>
        </is>
      </c>
      <c r="Z930" s="593" t="inlineStr">
        <is>
          <t>66682</t>
        </is>
      </c>
      <c r="AA930" s="593" t="inlineStr">
        <is>
          <t>Risaralda</t>
        </is>
      </c>
      <c r="AB930" s="593" t="inlineStr">
        <is>
          <t>SANTA ROSA DE CABAL</t>
        </is>
      </c>
    </row>
    <row r="931">
      <c r="Y931" s="593" t="inlineStr">
        <is>
          <t>SANTA ROSA DE LIMA</t>
        </is>
      </c>
      <c r="Z931" s="593" t="inlineStr">
        <is>
          <t>13683</t>
        </is>
      </c>
      <c r="AA931" s="593" t="inlineStr">
        <is>
          <t>Bolívar</t>
        </is>
      </c>
      <c r="AB931" s="593" t="inlineStr">
        <is>
          <t>SANTA ROSA DE LIMA</t>
        </is>
      </c>
    </row>
    <row r="932">
      <c r="Y932" s="593" t="inlineStr">
        <is>
          <t>SANTA ROSA DE OSOS</t>
        </is>
      </c>
      <c r="Z932" s="593" t="inlineStr">
        <is>
          <t>05686</t>
        </is>
      </c>
      <c r="AA932" s="593" t="inlineStr">
        <is>
          <t>Antioquia</t>
        </is>
      </c>
      <c r="AB932" s="593" t="inlineStr">
        <is>
          <t>SANTA ROSA DE OSOS</t>
        </is>
      </c>
    </row>
    <row r="933">
      <c r="Y933" s="593" t="inlineStr">
        <is>
          <t>SANTA ROSA DE VITERBO</t>
        </is>
      </c>
      <c r="Z933" s="593" t="inlineStr">
        <is>
          <t>15693</t>
        </is>
      </c>
      <c r="AA933" s="593" t="inlineStr">
        <is>
          <t>Boyacá</t>
        </is>
      </c>
      <c r="AB933" s="593" t="inlineStr">
        <is>
          <t>SANTA ROSA DE VITERBO</t>
        </is>
      </c>
    </row>
    <row r="934">
      <c r="Y934" s="593" t="inlineStr">
        <is>
          <t>SANTA ROSA DEL SUR</t>
        </is>
      </c>
      <c r="Z934" s="593" t="inlineStr">
        <is>
          <t>13688</t>
        </is>
      </c>
      <c r="AA934" s="593" t="inlineStr">
        <is>
          <t>Bolívar</t>
        </is>
      </c>
      <c r="AB934" s="593" t="inlineStr">
        <is>
          <t>SANTA ROSA DEL SUR</t>
        </is>
      </c>
    </row>
    <row r="935">
      <c r="Y935" s="593" t="inlineStr">
        <is>
          <t>SANTA ROSALÍA</t>
        </is>
      </c>
      <c r="Z935" s="593" t="inlineStr">
        <is>
          <t>99624</t>
        </is>
      </c>
      <c r="AA935" s="593" t="inlineStr">
        <is>
          <t>Vichada</t>
        </is>
      </c>
      <c r="AB935" s="593" t="inlineStr">
        <is>
          <t>SANTA ROSALÍA</t>
        </is>
      </c>
    </row>
    <row r="936">
      <c r="Y936" s="593" t="inlineStr">
        <is>
          <t>SANTA SOFÍA</t>
        </is>
      </c>
      <c r="Z936" s="593" t="inlineStr">
        <is>
          <t>15696</t>
        </is>
      </c>
      <c r="AA936" s="593" t="inlineStr">
        <is>
          <t>Boyacá</t>
        </is>
      </c>
      <c r="AB936" s="593" t="inlineStr">
        <is>
          <t>SANTA SOFÍA</t>
        </is>
      </c>
    </row>
    <row r="937">
      <c r="Y937" s="593" t="inlineStr">
        <is>
          <t>SANTAFÉ DE ANTIOQUIA</t>
        </is>
      </c>
      <c r="Z937" s="593" t="inlineStr">
        <is>
          <t>05042</t>
        </is>
      </c>
      <c r="AA937" s="593" t="inlineStr">
        <is>
          <t>Antioquia</t>
        </is>
      </c>
      <c r="AB937" s="593" t="inlineStr">
        <is>
          <t>SANTAFÉ DE ANTIOQUIA</t>
        </is>
      </c>
    </row>
    <row r="938">
      <c r="Y938" s="593" t="inlineStr">
        <is>
          <t>SANTANA</t>
        </is>
      </c>
      <c r="Z938" s="593" t="inlineStr">
        <is>
          <t>15686</t>
        </is>
      </c>
      <c r="AA938" s="593" t="inlineStr">
        <is>
          <t>Boyacá</t>
        </is>
      </c>
      <c r="AB938" s="593" t="inlineStr">
        <is>
          <t>SANTANA</t>
        </is>
      </c>
    </row>
    <row r="939">
      <c r="Y939" s="593" t="inlineStr">
        <is>
          <t>SANTANDER DE QUILICHAO</t>
        </is>
      </c>
      <c r="Z939" s="593" t="inlineStr">
        <is>
          <t>19698</t>
        </is>
      </c>
      <c r="AA939" s="593" t="inlineStr">
        <is>
          <t>Cauca</t>
        </is>
      </c>
      <c r="AB939" s="593" t="inlineStr">
        <is>
          <t>SANTANDER DE QUILICHAO</t>
        </is>
      </c>
    </row>
    <row r="940">
      <c r="Y940" s="601" t="inlineStr">
        <is>
          <t>SANTIAGO (NS)</t>
        </is>
      </c>
      <c r="Z940" s="593" t="inlineStr">
        <is>
          <t>54680</t>
        </is>
      </c>
      <c r="AA940" s="593" t="inlineStr">
        <is>
          <t>Norte de Santander</t>
        </is>
      </c>
      <c r="AB940" s="593" t="inlineStr">
        <is>
          <t>SANTIAGO</t>
        </is>
      </c>
    </row>
    <row r="941">
      <c r="Y941" s="601" t="inlineStr">
        <is>
          <t>SANTIAGO (PU)</t>
        </is>
      </c>
      <c r="Z941" s="593" t="inlineStr">
        <is>
          <t>86760</t>
        </is>
      </c>
      <c r="AA941" s="593" t="inlineStr">
        <is>
          <t>Putumayo</t>
        </is>
      </c>
      <c r="AB941" s="593" t="inlineStr">
        <is>
          <t>SANTIAGO</t>
        </is>
      </c>
    </row>
    <row r="942">
      <c r="Y942" s="593" t="inlineStr">
        <is>
          <t>SANTIAGO DE CALI</t>
        </is>
      </c>
      <c r="Z942" s="593" t="inlineStr">
        <is>
          <t>76001</t>
        </is>
      </c>
      <c r="AA942" s="593" t="inlineStr">
        <is>
          <t>Valle del Cauca</t>
        </is>
      </c>
      <c r="AB942" s="593" t="inlineStr">
        <is>
          <t>SANTIAGO DE CALI</t>
        </is>
      </c>
    </row>
    <row r="943">
      <c r="Y943" s="593" t="inlineStr">
        <is>
          <t>SANTIAGO DE TOLÚ</t>
        </is>
      </c>
      <c r="Z943" s="593" t="inlineStr">
        <is>
          <t>70820</t>
        </is>
      </c>
      <c r="AA943" s="593" t="inlineStr">
        <is>
          <t>Sucre</t>
        </is>
      </c>
      <c r="AB943" s="593" t="inlineStr">
        <is>
          <t>SANTIAGO DE TOLÚ</t>
        </is>
      </c>
    </row>
    <row r="944">
      <c r="Y944" s="593" t="inlineStr">
        <is>
          <t>SANTO DOMINGO</t>
        </is>
      </c>
      <c r="Z944" s="593" t="inlineStr">
        <is>
          <t>05690</t>
        </is>
      </c>
      <c r="AA944" s="593" t="inlineStr">
        <is>
          <t>Antioquia</t>
        </is>
      </c>
      <c r="AB944" s="593" t="inlineStr">
        <is>
          <t>SANTO DOMINGO</t>
        </is>
      </c>
    </row>
    <row r="945">
      <c r="Y945" s="593" t="inlineStr">
        <is>
          <t>SANTO TOMÁS</t>
        </is>
      </c>
      <c r="Z945" s="593" t="inlineStr">
        <is>
          <t>08685</t>
        </is>
      </c>
      <c r="AA945" s="593" t="inlineStr">
        <is>
          <t>Atlántico</t>
        </is>
      </c>
      <c r="AB945" s="593" t="inlineStr">
        <is>
          <t>SANTO TOMÁS</t>
        </is>
      </c>
    </row>
    <row r="946">
      <c r="Y946" s="593" t="inlineStr">
        <is>
          <t>SANTUARIO</t>
        </is>
      </c>
      <c r="Z946" s="593" t="inlineStr">
        <is>
          <t>66687</t>
        </is>
      </c>
      <c r="AA946" s="593" t="inlineStr">
        <is>
          <t>Risaralda</t>
        </is>
      </c>
      <c r="AB946" s="593" t="inlineStr">
        <is>
          <t>SANTUARIO</t>
        </is>
      </c>
    </row>
    <row r="947">
      <c r="Y947" s="593" t="inlineStr">
        <is>
          <t>SAPUYES</t>
        </is>
      </c>
      <c r="Z947" s="593" t="inlineStr">
        <is>
          <t>52720</t>
        </is>
      </c>
      <c r="AA947" s="593" t="inlineStr">
        <is>
          <t>Nariño</t>
        </is>
      </c>
      <c r="AB947" s="593" t="inlineStr">
        <is>
          <t>SAPUYES</t>
        </is>
      </c>
    </row>
    <row r="948">
      <c r="Y948" s="593" t="inlineStr">
        <is>
          <t>SARAVENA</t>
        </is>
      </c>
      <c r="Z948" s="593" t="inlineStr">
        <is>
          <t>81736</t>
        </is>
      </c>
      <c r="AA948" s="593" t="inlineStr">
        <is>
          <t>Arauca</t>
        </is>
      </c>
      <c r="AB948" s="593" t="inlineStr">
        <is>
          <t>SARAVENA</t>
        </is>
      </c>
    </row>
    <row r="949">
      <c r="Y949" s="593" t="inlineStr">
        <is>
          <t>SARDINATA</t>
        </is>
      </c>
      <c r="Z949" s="593" t="inlineStr">
        <is>
          <t>54720</t>
        </is>
      </c>
      <c r="AA949" s="593" t="inlineStr">
        <is>
          <t>Norte de Santander</t>
        </is>
      </c>
      <c r="AB949" s="593" t="inlineStr">
        <is>
          <t>SARDINATA</t>
        </is>
      </c>
    </row>
    <row r="950">
      <c r="Y950" s="593" t="inlineStr">
        <is>
          <t>SASAIMA</t>
        </is>
      </c>
      <c r="Z950" s="593" t="inlineStr">
        <is>
          <t>25718</t>
        </is>
      </c>
      <c r="AA950" s="593" t="inlineStr">
        <is>
          <t>Cundinamarca</t>
        </is>
      </c>
      <c r="AB950" s="593" t="inlineStr">
        <is>
          <t>SASAIMA</t>
        </is>
      </c>
    </row>
    <row r="951">
      <c r="Y951" s="593" t="inlineStr">
        <is>
          <t>SATIVANORTE</t>
        </is>
      </c>
      <c r="Z951" s="593" t="inlineStr">
        <is>
          <t>15720</t>
        </is>
      </c>
      <c r="AA951" s="593" t="inlineStr">
        <is>
          <t>Boyacá</t>
        </is>
      </c>
      <c r="AB951" s="593" t="inlineStr">
        <is>
          <t>SATIVANORTE</t>
        </is>
      </c>
    </row>
    <row r="952">
      <c r="Y952" s="593" t="inlineStr">
        <is>
          <t>SATIVASUR</t>
        </is>
      </c>
      <c r="Z952" s="593" t="inlineStr">
        <is>
          <t>15723</t>
        </is>
      </c>
      <c r="AA952" s="593" t="inlineStr">
        <is>
          <t>Boyacá</t>
        </is>
      </c>
      <c r="AB952" s="593" t="inlineStr">
        <is>
          <t>SATIVASUR</t>
        </is>
      </c>
    </row>
    <row r="953">
      <c r="Y953" s="593" t="inlineStr">
        <is>
          <t>SEGOVIA</t>
        </is>
      </c>
      <c r="Z953" s="593" t="inlineStr">
        <is>
          <t>05736</t>
        </is>
      </c>
      <c r="AA953" s="593" t="inlineStr">
        <is>
          <t>Antioquia</t>
        </is>
      </c>
      <c r="AB953" s="593" t="inlineStr">
        <is>
          <t>SEGOVIA</t>
        </is>
      </c>
    </row>
    <row r="954">
      <c r="Y954" s="593" t="inlineStr">
        <is>
          <t>SESQUILÉ</t>
        </is>
      </c>
      <c r="Z954" s="593" t="inlineStr">
        <is>
          <t>25736</t>
        </is>
      </c>
      <c r="AA954" s="593" t="inlineStr">
        <is>
          <t>Cundinamarca</t>
        </is>
      </c>
      <c r="AB954" s="593" t="inlineStr">
        <is>
          <t>SESQUILÉ</t>
        </is>
      </c>
    </row>
    <row r="955">
      <c r="Y955" s="593" t="inlineStr">
        <is>
          <t>SEVILLA</t>
        </is>
      </c>
      <c r="Z955" s="593" t="inlineStr">
        <is>
          <t>76736</t>
        </is>
      </c>
      <c r="AA955" s="593" t="inlineStr">
        <is>
          <t>Valle del Cauca</t>
        </is>
      </c>
      <c r="AB955" s="593" t="inlineStr">
        <is>
          <t>SEVILLA</t>
        </is>
      </c>
    </row>
    <row r="956">
      <c r="Y956" s="593" t="inlineStr">
        <is>
          <t>SIACHOQUE</t>
        </is>
      </c>
      <c r="Z956" s="593" t="inlineStr">
        <is>
          <t>15740</t>
        </is>
      </c>
      <c r="AA956" s="593" t="inlineStr">
        <is>
          <t>Boyacá</t>
        </is>
      </c>
      <c r="AB956" s="593" t="inlineStr">
        <is>
          <t>SIACHOQUE</t>
        </is>
      </c>
    </row>
    <row r="957">
      <c r="Y957" s="593" t="inlineStr">
        <is>
          <t>SIBATÉ</t>
        </is>
      </c>
      <c r="Z957" s="593" t="inlineStr">
        <is>
          <t>25740</t>
        </is>
      </c>
      <c r="AA957" s="593" t="inlineStr">
        <is>
          <t>Cundinamarca</t>
        </is>
      </c>
      <c r="AB957" s="593" t="inlineStr">
        <is>
          <t>SIBATÉ</t>
        </is>
      </c>
    </row>
    <row r="958">
      <c r="Y958" s="593" t="inlineStr">
        <is>
          <t>SIBUNDOY</t>
        </is>
      </c>
      <c r="Z958" s="593" t="inlineStr">
        <is>
          <t>86749</t>
        </is>
      </c>
      <c r="AA958" s="593" t="inlineStr">
        <is>
          <t>Putumayo</t>
        </is>
      </c>
      <c r="AB958" s="593" t="inlineStr">
        <is>
          <t>SIBUNDOY</t>
        </is>
      </c>
    </row>
    <row r="959">
      <c r="Y959" s="593" t="inlineStr">
        <is>
          <t>SILOS</t>
        </is>
      </c>
      <c r="Z959" s="593" t="inlineStr">
        <is>
          <t>54743</t>
        </is>
      </c>
      <c r="AA959" s="593" t="inlineStr">
        <is>
          <t>Norte de Santander</t>
        </is>
      </c>
      <c r="AB959" s="593" t="inlineStr">
        <is>
          <t>SILOS</t>
        </is>
      </c>
    </row>
    <row r="960">
      <c r="Y960" s="593" t="inlineStr">
        <is>
          <t>SILVANIA</t>
        </is>
      </c>
      <c r="Z960" s="593" t="inlineStr">
        <is>
          <t>25743</t>
        </is>
      </c>
      <c r="AA960" s="593" t="inlineStr">
        <is>
          <t>Cundinamarca</t>
        </is>
      </c>
      <c r="AB960" s="593" t="inlineStr">
        <is>
          <t>SILVANIA</t>
        </is>
      </c>
    </row>
    <row r="961">
      <c r="Y961" s="593" t="inlineStr">
        <is>
          <t>SILVIA</t>
        </is>
      </c>
      <c r="Z961" s="593" t="inlineStr">
        <is>
          <t>19743</t>
        </is>
      </c>
      <c r="AA961" s="593" t="inlineStr">
        <is>
          <t>Cauca</t>
        </is>
      </c>
      <c r="AB961" s="593" t="inlineStr">
        <is>
          <t>SILVIA</t>
        </is>
      </c>
    </row>
    <row r="962">
      <c r="Y962" s="593" t="inlineStr">
        <is>
          <t>SIMACOTA</t>
        </is>
      </c>
      <c r="Z962" s="593" t="inlineStr">
        <is>
          <t>68745</t>
        </is>
      </c>
      <c r="AA962" s="593" t="inlineStr">
        <is>
          <t>Santander</t>
        </is>
      </c>
      <c r="AB962" s="593" t="inlineStr">
        <is>
          <t>SIMACOTA</t>
        </is>
      </c>
    </row>
    <row r="963">
      <c r="Y963" s="593" t="inlineStr">
        <is>
          <t>SIMIJACA</t>
        </is>
      </c>
      <c r="Z963" s="593" t="inlineStr">
        <is>
          <t>25745</t>
        </is>
      </c>
      <c r="AA963" s="593" t="inlineStr">
        <is>
          <t>Cundinamarca</t>
        </is>
      </c>
      <c r="AB963" s="593" t="inlineStr">
        <is>
          <t>SIMIJACA</t>
        </is>
      </c>
    </row>
    <row r="964">
      <c r="Y964" s="593" t="inlineStr">
        <is>
          <t>SIMITÍ</t>
        </is>
      </c>
      <c r="Z964" s="593" t="inlineStr">
        <is>
          <t>13744</t>
        </is>
      </c>
      <c r="AA964" s="593" t="inlineStr">
        <is>
          <t>Bolívar</t>
        </is>
      </c>
      <c r="AB964" s="593" t="inlineStr">
        <is>
          <t>SIMITÍ</t>
        </is>
      </c>
    </row>
    <row r="965">
      <c r="Y965" s="593" t="inlineStr">
        <is>
          <t>SINCÉ</t>
        </is>
      </c>
      <c r="Z965" s="593" t="inlineStr">
        <is>
          <t>70742</t>
        </is>
      </c>
      <c r="AA965" s="593" t="inlineStr">
        <is>
          <t>Sucre</t>
        </is>
      </c>
      <c r="AB965" s="593" t="inlineStr">
        <is>
          <t>SINCÉ</t>
        </is>
      </c>
    </row>
    <row r="966">
      <c r="Y966" s="593" t="inlineStr">
        <is>
          <t>SINCELEJO</t>
        </is>
      </c>
      <c r="Z966" s="593" t="inlineStr">
        <is>
          <t>70001</t>
        </is>
      </c>
      <c r="AA966" s="593" t="inlineStr">
        <is>
          <t>Sucre</t>
        </is>
      </c>
      <c r="AB966" s="593" t="inlineStr">
        <is>
          <t>SINCELEJO</t>
        </is>
      </c>
    </row>
    <row r="967">
      <c r="Y967" s="593" t="inlineStr">
        <is>
          <t>SIPÍ</t>
        </is>
      </c>
      <c r="Z967" s="593" t="inlineStr">
        <is>
          <t>27745</t>
        </is>
      </c>
      <c r="AA967" s="593" t="inlineStr">
        <is>
          <t>Chocó</t>
        </is>
      </c>
      <c r="AB967" s="593" t="inlineStr">
        <is>
          <t>SIPÍ</t>
        </is>
      </c>
    </row>
    <row r="968">
      <c r="Y968" s="593" t="inlineStr">
        <is>
          <t>SITIONUEVO</t>
        </is>
      </c>
      <c r="Z968" s="593" t="inlineStr">
        <is>
          <t>47745</t>
        </is>
      </c>
      <c r="AA968" s="593" t="inlineStr">
        <is>
          <t>Magdalena</t>
        </is>
      </c>
      <c r="AB968" s="593" t="inlineStr">
        <is>
          <t>SITIONUEVO</t>
        </is>
      </c>
    </row>
    <row r="969">
      <c r="Y969" s="593" t="inlineStr">
        <is>
          <t>SOACHA</t>
        </is>
      </c>
      <c r="Z969" s="593" t="inlineStr">
        <is>
          <t>25754</t>
        </is>
      </c>
      <c r="AA969" s="593" t="inlineStr">
        <is>
          <t>Cundinamarca</t>
        </is>
      </c>
      <c r="AB969" s="593" t="inlineStr">
        <is>
          <t>SOACHA</t>
        </is>
      </c>
    </row>
    <row r="970">
      <c r="Y970" s="593" t="inlineStr">
        <is>
          <t>SOATÁ</t>
        </is>
      </c>
      <c r="Z970" s="593" t="inlineStr">
        <is>
          <t>15753</t>
        </is>
      </c>
      <c r="AA970" s="593" t="inlineStr">
        <is>
          <t>Boyacá</t>
        </is>
      </c>
      <c r="AB970" s="593" t="inlineStr">
        <is>
          <t>SOATÁ</t>
        </is>
      </c>
    </row>
    <row r="971">
      <c r="Y971" s="593" t="inlineStr">
        <is>
          <t>SOCHA</t>
        </is>
      </c>
      <c r="Z971" s="593" t="inlineStr">
        <is>
          <t>15757</t>
        </is>
      </c>
      <c r="AA971" s="593" t="inlineStr">
        <is>
          <t>Boyacá</t>
        </is>
      </c>
      <c r="AB971" s="593" t="inlineStr">
        <is>
          <t>SOCHA</t>
        </is>
      </c>
    </row>
    <row r="972">
      <c r="Y972" s="593" t="inlineStr">
        <is>
          <t>SOCORRO</t>
        </is>
      </c>
      <c r="Z972" s="593" t="inlineStr">
        <is>
          <t>68755</t>
        </is>
      </c>
      <c r="AA972" s="593" t="inlineStr">
        <is>
          <t>Santander</t>
        </is>
      </c>
      <c r="AB972" s="593" t="inlineStr">
        <is>
          <t>SOCORRO</t>
        </is>
      </c>
    </row>
    <row r="973">
      <c r="Y973" s="593" t="inlineStr">
        <is>
          <t>SOCOTÁ</t>
        </is>
      </c>
      <c r="Z973" s="593" t="inlineStr">
        <is>
          <t>15755</t>
        </is>
      </c>
      <c r="AA973" s="593" t="inlineStr">
        <is>
          <t>Boyacá</t>
        </is>
      </c>
      <c r="AB973" s="593" t="inlineStr">
        <is>
          <t>SOCOTÁ</t>
        </is>
      </c>
    </row>
    <row r="974">
      <c r="Y974" s="593" t="inlineStr">
        <is>
          <t>SOGAMOSO</t>
        </is>
      </c>
      <c r="Z974" s="593" t="inlineStr">
        <is>
          <t>15759</t>
        </is>
      </c>
      <c r="AA974" s="593" t="inlineStr">
        <is>
          <t>Boyacá</t>
        </is>
      </c>
      <c r="AB974" s="593" t="inlineStr">
        <is>
          <t>SOGAMOSO</t>
        </is>
      </c>
    </row>
    <row r="975">
      <c r="Y975" s="593" t="inlineStr">
        <is>
          <t>SOLANO</t>
        </is>
      </c>
      <c r="Z975" s="593" t="inlineStr">
        <is>
          <t>18756</t>
        </is>
      </c>
      <c r="AA975" s="593" t="inlineStr">
        <is>
          <t>Caquetá</t>
        </is>
      </c>
      <c r="AB975" s="593" t="inlineStr">
        <is>
          <t>SOLANO</t>
        </is>
      </c>
    </row>
    <row r="976">
      <c r="Y976" s="593" t="inlineStr">
        <is>
          <t>SOLEDAD</t>
        </is>
      </c>
      <c r="Z976" s="593" t="inlineStr">
        <is>
          <t>08758</t>
        </is>
      </c>
      <c r="AA976" s="593" t="inlineStr">
        <is>
          <t>Atlántico</t>
        </is>
      </c>
      <c r="AB976" s="593" t="inlineStr">
        <is>
          <t>SOLEDAD</t>
        </is>
      </c>
    </row>
    <row r="977">
      <c r="Y977" s="593" t="inlineStr">
        <is>
          <t>SOLITA</t>
        </is>
      </c>
      <c r="Z977" s="593" t="inlineStr">
        <is>
          <t>18785</t>
        </is>
      </c>
      <c r="AA977" s="593" t="inlineStr">
        <is>
          <t>Caquetá</t>
        </is>
      </c>
      <c r="AB977" s="593" t="inlineStr">
        <is>
          <t>SOLITA</t>
        </is>
      </c>
    </row>
    <row r="978">
      <c r="Y978" s="593" t="inlineStr">
        <is>
          <t>SOMONDOCO</t>
        </is>
      </c>
      <c r="Z978" s="593" t="inlineStr">
        <is>
          <t>15761</t>
        </is>
      </c>
      <c r="AA978" s="593" t="inlineStr">
        <is>
          <t>Boyacá</t>
        </is>
      </c>
      <c r="AB978" s="593" t="inlineStr">
        <is>
          <t>SOMONDOCO</t>
        </is>
      </c>
    </row>
    <row r="979">
      <c r="Y979" s="593" t="inlineStr">
        <is>
          <t>SONSON</t>
        </is>
      </c>
      <c r="Z979" s="593" t="inlineStr">
        <is>
          <t>05756</t>
        </is>
      </c>
      <c r="AA979" s="593" t="inlineStr">
        <is>
          <t>Antioquia</t>
        </is>
      </c>
      <c r="AB979" s="593" t="inlineStr">
        <is>
          <t>SONSON</t>
        </is>
      </c>
    </row>
    <row r="980">
      <c r="Y980" s="593" t="inlineStr">
        <is>
          <t>SOPETRÁN</t>
        </is>
      </c>
      <c r="Z980" s="593" t="inlineStr">
        <is>
          <t>05761</t>
        </is>
      </c>
      <c r="AA980" s="593" t="inlineStr">
        <is>
          <t>Antioquia</t>
        </is>
      </c>
      <c r="AB980" s="593" t="inlineStr">
        <is>
          <t>SOPETRÁN</t>
        </is>
      </c>
    </row>
    <row r="981">
      <c r="Y981" s="593" t="inlineStr">
        <is>
          <t>SOPLAVIENTO</t>
        </is>
      </c>
      <c r="Z981" s="593" t="inlineStr">
        <is>
          <t>13760</t>
        </is>
      </c>
      <c r="AA981" s="593" t="inlineStr">
        <is>
          <t>Bolívar</t>
        </is>
      </c>
      <c r="AB981" s="593" t="inlineStr">
        <is>
          <t>SOPLAVIENTO</t>
        </is>
      </c>
    </row>
    <row r="982">
      <c r="Y982" s="593" t="inlineStr">
        <is>
          <t>SOPÓ</t>
        </is>
      </c>
      <c r="Z982" s="593" t="inlineStr">
        <is>
          <t>25758</t>
        </is>
      </c>
      <c r="AA982" s="593" t="inlineStr">
        <is>
          <t>Cundinamarca</t>
        </is>
      </c>
      <c r="AB982" s="593" t="inlineStr">
        <is>
          <t>SOPÓ</t>
        </is>
      </c>
    </row>
    <row r="983">
      <c r="Y983" s="593" t="inlineStr">
        <is>
          <t>SORA</t>
        </is>
      </c>
      <c r="Z983" s="593" t="inlineStr">
        <is>
          <t>15762</t>
        </is>
      </c>
      <c r="AA983" s="593" t="inlineStr">
        <is>
          <t>Boyacá</t>
        </is>
      </c>
      <c r="AB983" s="593" t="inlineStr">
        <is>
          <t>SORA</t>
        </is>
      </c>
    </row>
    <row r="984">
      <c r="Y984" s="593" t="inlineStr">
        <is>
          <t>SORACÁ</t>
        </is>
      </c>
      <c r="Z984" s="593" t="inlineStr">
        <is>
          <t>15764</t>
        </is>
      </c>
      <c r="AA984" s="593" t="inlineStr">
        <is>
          <t>Boyacá</t>
        </is>
      </c>
      <c r="AB984" s="593" t="inlineStr">
        <is>
          <t>SORACÁ</t>
        </is>
      </c>
    </row>
    <row r="985">
      <c r="Y985" s="593" t="inlineStr">
        <is>
          <t>SOTAQUIRÁ</t>
        </is>
      </c>
      <c r="Z985" s="593" t="inlineStr">
        <is>
          <t>15763</t>
        </is>
      </c>
      <c r="AA985" s="593" t="inlineStr">
        <is>
          <t>Boyacá</t>
        </is>
      </c>
      <c r="AB985" s="593" t="inlineStr">
        <is>
          <t>SOTAQUIRÁ</t>
        </is>
      </c>
    </row>
    <row r="986">
      <c r="Y986" s="593" t="inlineStr">
        <is>
          <t>SOTOMAYOR</t>
        </is>
      </c>
      <c r="Z986" s="593" t="inlineStr">
        <is>
          <t>52418</t>
        </is>
      </c>
      <c r="AA986" s="593" t="inlineStr">
        <is>
          <t>Nariño</t>
        </is>
      </c>
      <c r="AB986" s="593" t="inlineStr">
        <is>
          <t>SOTOMAYOR</t>
        </is>
      </c>
    </row>
    <row r="987">
      <c r="Y987" s="593" t="inlineStr">
        <is>
          <t>SUAITA</t>
        </is>
      </c>
      <c r="Z987" s="593" t="inlineStr">
        <is>
          <t>68770</t>
        </is>
      </c>
      <c r="AA987" s="593" t="inlineStr">
        <is>
          <t>Santander</t>
        </is>
      </c>
      <c r="AB987" s="593" t="inlineStr">
        <is>
          <t>SUAITA</t>
        </is>
      </c>
    </row>
    <row r="988">
      <c r="Y988" s="593" t="inlineStr">
        <is>
          <t>SUAN</t>
        </is>
      </c>
      <c r="Z988" s="593" t="inlineStr">
        <is>
          <t>08770</t>
        </is>
      </c>
      <c r="AA988" s="593" t="inlineStr">
        <is>
          <t>Atlántico</t>
        </is>
      </c>
      <c r="AB988" s="593" t="inlineStr">
        <is>
          <t>SUAN</t>
        </is>
      </c>
    </row>
    <row r="989">
      <c r="Y989" s="601" t="inlineStr">
        <is>
          <t>SUÁREZ (CA)</t>
        </is>
      </c>
      <c r="Z989" s="593" t="inlineStr">
        <is>
          <t>19780</t>
        </is>
      </c>
      <c r="AA989" s="593" t="inlineStr">
        <is>
          <t>Cauca</t>
        </is>
      </c>
      <c r="AB989" s="593" t="inlineStr">
        <is>
          <t>SUÁREZ</t>
        </is>
      </c>
    </row>
    <row r="990">
      <c r="Y990" s="601" t="inlineStr">
        <is>
          <t>SUÁREZ (TO)</t>
        </is>
      </c>
      <c r="Z990" s="593" t="inlineStr">
        <is>
          <t>73770</t>
        </is>
      </c>
      <c r="AA990" s="593" t="inlineStr">
        <is>
          <t>Tolima</t>
        </is>
      </c>
      <c r="AB990" s="593" t="inlineStr">
        <is>
          <t>SUÁREZ</t>
        </is>
      </c>
    </row>
    <row r="991">
      <c r="Y991" s="593" t="inlineStr">
        <is>
          <t>SUAZA</t>
        </is>
      </c>
      <c r="Z991" s="593" t="inlineStr">
        <is>
          <t>41770</t>
        </is>
      </c>
      <c r="AA991" s="593" t="inlineStr">
        <is>
          <t>Huila</t>
        </is>
      </c>
      <c r="AB991" s="593" t="inlineStr">
        <is>
          <t>SUAZA</t>
        </is>
      </c>
    </row>
    <row r="992">
      <c r="Y992" s="593" t="inlineStr">
        <is>
          <t>SUBACHOQUE</t>
        </is>
      </c>
      <c r="Z992" s="593" t="inlineStr">
        <is>
          <t>25769</t>
        </is>
      </c>
      <c r="AA992" s="593" t="inlineStr">
        <is>
          <t>Cundinamarca</t>
        </is>
      </c>
      <c r="AB992" s="593" t="inlineStr">
        <is>
          <t>SUBACHOQUE</t>
        </is>
      </c>
    </row>
    <row r="993">
      <c r="Y993" s="601" t="inlineStr">
        <is>
          <t>SUCRE (CA)</t>
        </is>
      </c>
      <c r="Z993" s="593" t="inlineStr">
        <is>
          <t>19785</t>
        </is>
      </c>
      <c r="AA993" s="593" t="inlineStr">
        <is>
          <t>Cauca</t>
        </is>
      </c>
      <c r="AB993" s="593" t="inlineStr">
        <is>
          <t>SUCRE</t>
        </is>
      </c>
    </row>
    <row r="994">
      <c r="Y994" s="601" t="inlineStr">
        <is>
          <t>SUCRE (SA)</t>
        </is>
      </c>
      <c r="Z994" s="593" t="inlineStr">
        <is>
          <t>68773</t>
        </is>
      </c>
      <c r="AA994" s="593" t="inlineStr">
        <is>
          <t>Santander</t>
        </is>
      </c>
      <c r="AB994" s="593" t="inlineStr">
        <is>
          <t>SUCRE</t>
        </is>
      </c>
    </row>
    <row r="995">
      <c r="Y995" s="601" t="inlineStr">
        <is>
          <t>SUCRE (SU)</t>
        </is>
      </c>
      <c r="Z995" s="593" t="inlineStr">
        <is>
          <t>70771</t>
        </is>
      </c>
      <c r="AA995" s="593" t="inlineStr">
        <is>
          <t>Sucre</t>
        </is>
      </c>
      <c r="AB995" s="593" t="inlineStr">
        <is>
          <t>SUCRE</t>
        </is>
      </c>
    </row>
    <row r="996">
      <c r="Y996" s="593" t="inlineStr">
        <is>
          <t>SUESCA</t>
        </is>
      </c>
      <c r="Z996" s="593" t="inlineStr">
        <is>
          <t>25772</t>
        </is>
      </c>
      <c r="AA996" s="593" t="inlineStr">
        <is>
          <t>Cundinamarca</t>
        </is>
      </c>
      <c r="AB996" s="593" t="inlineStr">
        <is>
          <t>SUESCA</t>
        </is>
      </c>
    </row>
    <row r="997">
      <c r="Y997" s="593" t="inlineStr">
        <is>
          <t>SUPATÁ</t>
        </is>
      </c>
      <c r="Z997" s="593" t="inlineStr">
        <is>
          <t>25777</t>
        </is>
      </c>
      <c r="AA997" s="593" t="inlineStr">
        <is>
          <t>Cundinamarca</t>
        </is>
      </c>
      <c r="AB997" s="593" t="inlineStr">
        <is>
          <t>SUPATÁ</t>
        </is>
      </c>
    </row>
    <row r="998">
      <c r="Y998" s="593" t="inlineStr">
        <is>
          <t>SUPÍA</t>
        </is>
      </c>
      <c r="Z998" s="593" t="inlineStr">
        <is>
          <t>17777</t>
        </is>
      </c>
      <c r="AA998" s="593" t="inlineStr">
        <is>
          <t>Caldas</t>
        </is>
      </c>
      <c r="AB998" s="593" t="inlineStr">
        <is>
          <t>SUPÍA</t>
        </is>
      </c>
    </row>
    <row r="999">
      <c r="Y999" s="593" t="inlineStr">
        <is>
          <t>SURATÁ</t>
        </is>
      </c>
      <c r="Z999" s="593" t="inlineStr">
        <is>
          <t>68780</t>
        </is>
      </c>
      <c r="AA999" s="593" t="inlineStr">
        <is>
          <t>Santander</t>
        </is>
      </c>
      <c r="AB999" s="593" t="inlineStr">
        <is>
          <t>SURATÁ</t>
        </is>
      </c>
    </row>
    <row r="1000">
      <c r="Y1000" s="593" t="inlineStr">
        <is>
          <t>SUSA</t>
        </is>
      </c>
      <c r="Z1000" s="593" t="inlineStr">
        <is>
          <t>25779</t>
        </is>
      </c>
      <c r="AA1000" s="593" t="inlineStr">
        <is>
          <t>Cundinamarca</t>
        </is>
      </c>
      <c r="AB1000" s="593" t="inlineStr">
        <is>
          <t>SUSA</t>
        </is>
      </c>
    </row>
    <row r="1001">
      <c r="Y1001" s="593" t="inlineStr">
        <is>
          <t>SUSACÓN</t>
        </is>
      </c>
      <c r="Z1001" s="593" t="inlineStr">
        <is>
          <t>15774</t>
        </is>
      </c>
      <c r="AA1001" s="593" t="inlineStr">
        <is>
          <t>Boyacá</t>
        </is>
      </c>
      <c r="AB1001" s="593" t="inlineStr">
        <is>
          <t>SUSACÓN</t>
        </is>
      </c>
    </row>
    <row r="1002">
      <c r="Y1002" s="593" t="inlineStr">
        <is>
          <t>SUTAMARCHÁN</t>
        </is>
      </c>
      <c r="Z1002" s="593" t="inlineStr">
        <is>
          <t>15776</t>
        </is>
      </c>
      <c r="AA1002" s="593" t="inlineStr">
        <is>
          <t>Boyacá</t>
        </is>
      </c>
      <c r="AB1002" s="593" t="inlineStr">
        <is>
          <t>SUTAMARCHÁN</t>
        </is>
      </c>
    </row>
    <row r="1003">
      <c r="Y1003" s="593" t="inlineStr">
        <is>
          <t>SUTATAUSA</t>
        </is>
      </c>
      <c r="Z1003" s="593" t="inlineStr">
        <is>
          <t>25781</t>
        </is>
      </c>
      <c r="AA1003" s="593" t="inlineStr">
        <is>
          <t>Cundinamarca</t>
        </is>
      </c>
      <c r="AB1003" s="593" t="inlineStr">
        <is>
          <t>SUTATAUSA</t>
        </is>
      </c>
    </row>
    <row r="1004">
      <c r="Y1004" s="593" t="inlineStr">
        <is>
          <t>SUTATENZA</t>
        </is>
      </c>
      <c r="Z1004" s="593" t="inlineStr">
        <is>
          <t>15778</t>
        </is>
      </c>
      <c r="AA1004" s="593" t="inlineStr">
        <is>
          <t>Boyacá</t>
        </is>
      </c>
      <c r="AB1004" s="593" t="inlineStr">
        <is>
          <t>SUTATENZA</t>
        </is>
      </c>
    </row>
    <row r="1005">
      <c r="Y1005" s="593" t="inlineStr">
        <is>
          <t>TABIO</t>
        </is>
      </c>
      <c r="Z1005" s="593" t="inlineStr">
        <is>
          <t>25785</t>
        </is>
      </c>
      <c r="AA1005" s="593" t="inlineStr">
        <is>
          <t>Cundinamarca</t>
        </is>
      </c>
      <c r="AB1005" s="593" t="inlineStr">
        <is>
          <t>TABIO</t>
        </is>
      </c>
    </row>
    <row r="1006">
      <c r="Y1006" s="593" t="inlineStr">
        <is>
          <t>TADÓ</t>
        </is>
      </c>
      <c r="Z1006" s="593" t="inlineStr">
        <is>
          <t>27787</t>
        </is>
      </c>
      <c r="AA1006" s="593" t="inlineStr">
        <is>
          <t>Chocó</t>
        </is>
      </c>
      <c r="AB1006" s="593" t="inlineStr">
        <is>
          <t>TADÓ</t>
        </is>
      </c>
    </row>
    <row r="1007">
      <c r="Y1007" s="593" t="inlineStr">
        <is>
          <t>TALAIGUA NUEVO</t>
        </is>
      </c>
      <c r="Z1007" s="593" t="inlineStr">
        <is>
          <t>13780</t>
        </is>
      </c>
      <c r="AA1007" s="593" t="inlineStr">
        <is>
          <t>Bolívar</t>
        </is>
      </c>
      <c r="AB1007" s="593" t="inlineStr">
        <is>
          <t>TALAIGUA NUEVO</t>
        </is>
      </c>
    </row>
    <row r="1008">
      <c r="Y1008" s="593" t="inlineStr">
        <is>
          <t>TAMALAMEQUE</t>
        </is>
      </c>
      <c r="Z1008" s="593" t="inlineStr">
        <is>
          <t>20787</t>
        </is>
      </c>
      <c r="AA1008" s="593" t="inlineStr">
        <is>
          <t>Cesar</t>
        </is>
      </c>
      <c r="AB1008" s="593" t="inlineStr">
        <is>
          <t>TAMALAMEQUE</t>
        </is>
      </c>
    </row>
    <row r="1009">
      <c r="Y1009" s="593" t="inlineStr">
        <is>
          <t>TÁMARA</t>
        </is>
      </c>
      <c r="Z1009" s="593" t="inlineStr">
        <is>
          <t>85400</t>
        </is>
      </c>
      <c r="AA1009" s="593" t="inlineStr">
        <is>
          <t>Casanare</t>
        </is>
      </c>
      <c r="AB1009" s="593" t="inlineStr">
        <is>
          <t>TÁMARA</t>
        </is>
      </c>
    </row>
    <row r="1010">
      <c r="Y1010" s="593" t="inlineStr">
        <is>
          <t>TAME</t>
        </is>
      </c>
      <c r="Z1010" s="593" t="inlineStr">
        <is>
          <t>81794</t>
        </is>
      </c>
      <c r="AA1010" s="593" t="inlineStr">
        <is>
          <t>Arauca</t>
        </is>
      </c>
      <c r="AB1010" s="593" t="inlineStr">
        <is>
          <t>TAME</t>
        </is>
      </c>
    </row>
    <row r="1011">
      <c r="Y1011" s="593" t="inlineStr">
        <is>
          <t>TÁMESIS</t>
        </is>
      </c>
      <c r="Z1011" s="593" t="inlineStr">
        <is>
          <t>05789</t>
        </is>
      </c>
      <c r="AA1011" s="593" t="inlineStr">
        <is>
          <t>Antioquia</t>
        </is>
      </c>
      <c r="AB1011" s="593" t="inlineStr">
        <is>
          <t>TÁMESIS</t>
        </is>
      </c>
    </row>
    <row r="1012">
      <c r="Y1012" s="593" t="inlineStr">
        <is>
          <t>TAMINANGO</t>
        </is>
      </c>
      <c r="Z1012" s="593" t="inlineStr">
        <is>
          <t>52786</t>
        </is>
      </c>
      <c r="AA1012" s="593" t="inlineStr">
        <is>
          <t>Nariño</t>
        </is>
      </c>
      <c r="AB1012" s="593" t="inlineStr">
        <is>
          <t>TAMINANGO</t>
        </is>
      </c>
    </row>
    <row r="1013">
      <c r="Y1013" s="593" t="inlineStr">
        <is>
          <t>TANGUA</t>
        </is>
      </c>
      <c r="Z1013" s="593" t="inlineStr">
        <is>
          <t>52788</t>
        </is>
      </c>
      <c r="AA1013" s="593" t="inlineStr">
        <is>
          <t>Nariño</t>
        </is>
      </c>
      <c r="AB1013" s="593" t="inlineStr">
        <is>
          <t>TANGUA</t>
        </is>
      </c>
    </row>
    <row r="1014">
      <c r="Y1014" s="593" t="inlineStr">
        <is>
          <t>TARAIRA</t>
        </is>
      </c>
      <c r="Z1014" s="593" t="inlineStr">
        <is>
          <t>97666</t>
        </is>
      </c>
      <c r="AA1014" s="593" t="inlineStr">
        <is>
          <t>Vaupés</t>
        </is>
      </c>
      <c r="AB1014" s="593" t="inlineStr">
        <is>
          <t>TARAIRA</t>
        </is>
      </c>
    </row>
    <row r="1015">
      <c r="Y1015" s="593" t="inlineStr">
        <is>
          <t>TARAPACÁ</t>
        </is>
      </c>
      <c r="Z1015" s="593" t="inlineStr">
        <is>
          <t>91798</t>
        </is>
      </c>
      <c r="AA1015" s="593" t="inlineStr">
        <is>
          <t>Amazonas</t>
        </is>
      </c>
      <c r="AB1015" s="593" t="inlineStr">
        <is>
          <t>TARAPACÁ</t>
        </is>
      </c>
    </row>
    <row r="1016">
      <c r="Y1016" s="593" t="inlineStr">
        <is>
          <t>TARAZÁ</t>
        </is>
      </c>
      <c r="Z1016" s="593" t="inlineStr">
        <is>
          <t>05790</t>
        </is>
      </c>
      <c r="AA1016" s="593" t="inlineStr">
        <is>
          <t>Antioquia</t>
        </is>
      </c>
      <c r="AB1016" s="593" t="inlineStr">
        <is>
          <t>TARAZÁ</t>
        </is>
      </c>
    </row>
    <row r="1017">
      <c r="Y1017" s="593" t="inlineStr">
        <is>
          <t>TARQUI</t>
        </is>
      </c>
      <c r="Z1017" s="593" t="inlineStr">
        <is>
          <t>41791</t>
        </is>
      </c>
      <c r="AA1017" s="593" t="inlineStr">
        <is>
          <t>Huila</t>
        </is>
      </c>
      <c r="AB1017" s="593" t="inlineStr">
        <is>
          <t>TARQUI</t>
        </is>
      </c>
    </row>
    <row r="1018">
      <c r="Y1018" s="593" t="inlineStr">
        <is>
          <t>TARSO</t>
        </is>
      </c>
      <c r="Z1018" s="593" t="inlineStr">
        <is>
          <t>05792</t>
        </is>
      </c>
      <c r="AA1018" s="593" t="inlineStr">
        <is>
          <t>Antioquia</t>
        </is>
      </c>
      <c r="AB1018" s="593" t="inlineStr">
        <is>
          <t>TARSO</t>
        </is>
      </c>
    </row>
    <row r="1019">
      <c r="Y1019" s="593" t="inlineStr">
        <is>
          <t>TASCO</t>
        </is>
      </c>
      <c r="Z1019" s="593" t="inlineStr">
        <is>
          <t>15790</t>
        </is>
      </c>
      <c r="AA1019" s="593" t="inlineStr">
        <is>
          <t>Boyacá</t>
        </is>
      </c>
      <c r="AB1019" s="593" t="inlineStr">
        <is>
          <t>TASCO</t>
        </is>
      </c>
    </row>
    <row r="1020">
      <c r="Y1020" s="593" t="inlineStr">
        <is>
          <t>TAURAMENA</t>
        </is>
      </c>
      <c r="Z1020" s="593" t="inlineStr">
        <is>
          <t>85410</t>
        </is>
      </c>
      <c r="AA1020" s="593" t="inlineStr">
        <is>
          <t>Casanare</t>
        </is>
      </c>
      <c r="AB1020" s="593" t="inlineStr">
        <is>
          <t>TAURAMENA</t>
        </is>
      </c>
    </row>
    <row r="1021">
      <c r="Y1021" s="593" t="inlineStr">
        <is>
          <t>TAUSA</t>
        </is>
      </c>
      <c r="Z1021" s="593" t="inlineStr">
        <is>
          <t>25793</t>
        </is>
      </c>
      <c r="AA1021" s="593" t="inlineStr">
        <is>
          <t>Cundinamarca</t>
        </is>
      </c>
      <c r="AB1021" s="593" t="inlineStr">
        <is>
          <t>TAUSA</t>
        </is>
      </c>
    </row>
    <row r="1022">
      <c r="Y1022" s="593" t="inlineStr">
        <is>
          <t>TELLO</t>
        </is>
      </c>
      <c r="Z1022" s="593" t="inlineStr">
        <is>
          <t>41799</t>
        </is>
      </c>
      <c r="AA1022" s="593" t="inlineStr">
        <is>
          <t>Huila</t>
        </is>
      </c>
      <c r="AB1022" s="593" t="inlineStr">
        <is>
          <t>TELLO</t>
        </is>
      </c>
    </row>
    <row r="1023">
      <c r="Y1023" s="593" t="inlineStr">
        <is>
          <t>TENA</t>
        </is>
      </c>
      <c r="Z1023" s="593" t="inlineStr">
        <is>
          <t>25797</t>
        </is>
      </c>
      <c r="AA1023" s="593" t="inlineStr">
        <is>
          <t>Cundinamarca</t>
        </is>
      </c>
      <c r="AB1023" s="593" t="inlineStr">
        <is>
          <t>TENA</t>
        </is>
      </c>
    </row>
    <row r="1024">
      <c r="Y1024" s="593" t="inlineStr">
        <is>
          <t>TENERIFE</t>
        </is>
      </c>
      <c r="Z1024" s="593" t="inlineStr">
        <is>
          <t>47798</t>
        </is>
      </c>
      <c r="AA1024" s="593" t="inlineStr">
        <is>
          <t>Magdalena</t>
        </is>
      </c>
      <c r="AB1024" s="593" t="inlineStr">
        <is>
          <t>TENERIFE</t>
        </is>
      </c>
    </row>
    <row r="1025">
      <c r="Y1025" s="593" t="inlineStr">
        <is>
          <t>TENJO</t>
        </is>
      </c>
      <c r="Z1025" s="593" t="inlineStr">
        <is>
          <t>25799</t>
        </is>
      </c>
      <c r="AA1025" s="593" t="inlineStr">
        <is>
          <t>Cundinamarca</t>
        </is>
      </c>
      <c r="AB1025" s="593" t="inlineStr">
        <is>
          <t>TENJO</t>
        </is>
      </c>
    </row>
    <row r="1026">
      <c r="Y1026" s="593" t="inlineStr">
        <is>
          <t>TENZA</t>
        </is>
      </c>
      <c r="Z1026" s="593" t="inlineStr">
        <is>
          <t>15798</t>
        </is>
      </c>
      <c r="AA1026" s="593" t="inlineStr">
        <is>
          <t>Boyacá</t>
        </is>
      </c>
      <c r="AB1026" s="593" t="inlineStr">
        <is>
          <t>TENZA</t>
        </is>
      </c>
    </row>
    <row r="1027">
      <c r="Y1027" s="593" t="inlineStr">
        <is>
          <t>TEORAMA</t>
        </is>
      </c>
      <c r="Z1027" s="593" t="inlineStr">
        <is>
          <t>54800</t>
        </is>
      </c>
      <c r="AA1027" s="593" t="inlineStr">
        <is>
          <t>Norte de Santander</t>
        </is>
      </c>
      <c r="AB1027" s="593" t="inlineStr">
        <is>
          <t>TEORAMA</t>
        </is>
      </c>
    </row>
    <row r="1028">
      <c r="Y1028" s="593" t="inlineStr">
        <is>
          <t>TERUEL</t>
        </is>
      </c>
      <c r="Z1028" s="593" t="inlineStr">
        <is>
          <t>41801</t>
        </is>
      </c>
      <c r="AA1028" s="593" t="inlineStr">
        <is>
          <t>Huila</t>
        </is>
      </c>
      <c r="AB1028" s="593" t="inlineStr">
        <is>
          <t>TERUEL</t>
        </is>
      </c>
    </row>
    <row r="1029">
      <c r="Y1029" s="593" t="inlineStr">
        <is>
          <t>TESALIA</t>
        </is>
      </c>
      <c r="Z1029" s="593" t="inlineStr">
        <is>
          <t>41797</t>
        </is>
      </c>
      <c r="AA1029" s="593" t="inlineStr">
        <is>
          <t>Huila</t>
        </is>
      </c>
      <c r="AB1029" s="593" t="inlineStr">
        <is>
          <t>TESALIA</t>
        </is>
      </c>
    </row>
    <row r="1030">
      <c r="Y1030" s="593" t="inlineStr">
        <is>
          <t>TIBACUY</t>
        </is>
      </c>
      <c r="Z1030" s="593" t="inlineStr">
        <is>
          <t>25805</t>
        </is>
      </c>
      <c r="AA1030" s="593" t="inlineStr">
        <is>
          <t>Cundinamarca</t>
        </is>
      </c>
      <c r="AB1030" s="593" t="inlineStr">
        <is>
          <t>TIBACUY</t>
        </is>
      </c>
    </row>
    <row r="1031">
      <c r="Y1031" s="593" t="inlineStr">
        <is>
          <t>TIBANÁ</t>
        </is>
      </c>
      <c r="Z1031" s="593" t="inlineStr">
        <is>
          <t>15804</t>
        </is>
      </c>
      <c r="AA1031" s="593" t="inlineStr">
        <is>
          <t>Boyacá</t>
        </is>
      </c>
      <c r="AB1031" s="593" t="inlineStr">
        <is>
          <t>TIBANÁ</t>
        </is>
      </c>
    </row>
    <row r="1032">
      <c r="Y1032" s="593" t="inlineStr">
        <is>
          <t>TIBASOSA</t>
        </is>
      </c>
      <c r="Z1032" s="593" t="inlineStr">
        <is>
          <t>15806</t>
        </is>
      </c>
      <c r="AA1032" s="593" t="inlineStr">
        <is>
          <t>Boyacá</t>
        </is>
      </c>
      <c r="AB1032" s="593" t="inlineStr">
        <is>
          <t>TIBASOSA</t>
        </is>
      </c>
    </row>
    <row r="1033">
      <c r="Y1033" s="593" t="inlineStr">
        <is>
          <t>TIBIRITA</t>
        </is>
      </c>
      <c r="Z1033" s="593" t="inlineStr">
        <is>
          <t>25807</t>
        </is>
      </c>
      <c r="AA1033" s="593" t="inlineStr">
        <is>
          <t>Cundinamarca</t>
        </is>
      </c>
      <c r="AB1033" s="593" t="inlineStr">
        <is>
          <t>TIBIRITA</t>
        </is>
      </c>
    </row>
    <row r="1034">
      <c r="Y1034" s="593" t="inlineStr">
        <is>
          <t>TIBÚ</t>
        </is>
      </c>
      <c r="Z1034" s="593" t="inlineStr">
        <is>
          <t>54810</t>
        </is>
      </c>
      <c r="AA1034" s="593" t="inlineStr">
        <is>
          <t>Norte de Santander</t>
        </is>
      </c>
      <c r="AB1034" s="593" t="inlineStr">
        <is>
          <t>TIBÚ</t>
        </is>
      </c>
    </row>
    <row r="1035">
      <c r="Y1035" s="593" t="inlineStr">
        <is>
          <t>TIERRALTA</t>
        </is>
      </c>
      <c r="Z1035" s="593" t="inlineStr">
        <is>
          <t>23807</t>
        </is>
      </c>
      <c r="AA1035" s="593" t="inlineStr">
        <is>
          <t>Córdoba</t>
        </is>
      </c>
      <c r="AB1035" s="593" t="inlineStr">
        <is>
          <t>TIERRALTA</t>
        </is>
      </c>
    </row>
    <row r="1036">
      <c r="Y1036" s="593" t="inlineStr">
        <is>
          <t>TIMANÁ</t>
        </is>
      </c>
      <c r="Z1036" s="593" t="inlineStr">
        <is>
          <t>41807</t>
        </is>
      </c>
      <c r="AA1036" s="593" t="inlineStr">
        <is>
          <t>Huila</t>
        </is>
      </c>
      <c r="AB1036" s="593" t="inlineStr">
        <is>
          <t>TIMANÁ</t>
        </is>
      </c>
    </row>
    <row r="1037">
      <c r="Y1037" s="593" t="inlineStr">
        <is>
          <t>TIMBÍO</t>
        </is>
      </c>
      <c r="Z1037" s="593" t="inlineStr">
        <is>
          <t>19807</t>
        </is>
      </c>
      <c r="AA1037" s="593" t="inlineStr">
        <is>
          <t>Cauca</t>
        </is>
      </c>
      <c r="AB1037" s="593" t="inlineStr">
        <is>
          <t>TIMBÍO</t>
        </is>
      </c>
    </row>
    <row r="1038">
      <c r="Y1038" s="593" t="inlineStr">
        <is>
          <t>TIMBIQUÍ</t>
        </is>
      </c>
      <c r="Z1038" s="593" t="inlineStr">
        <is>
          <t>19809</t>
        </is>
      </c>
      <c r="AA1038" s="593" t="inlineStr">
        <is>
          <t>Cauca</t>
        </is>
      </c>
      <c r="AB1038" s="593" t="inlineStr">
        <is>
          <t>TIMBIQUÍ</t>
        </is>
      </c>
    </row>
    <row r="1039">
      <c r="Y1039" s="593" t="inlineStr">
        <is>
          <t>TINJACÁ</t>
        </is>
      </c>
      <c r="Z1039" s="593" t="inlineStr">
        <is>
          <t>15808</t>
        </is>
      </c>
      <c r="AA1039" s="593" t="inlineStr">
        <is>
          <t>Boyacá</t>
        </is>
      </c>
      <c r="AB1039" s="593" t="inlineStr">
        <is>
          <t>TINJACÁ</t>
        </is>
      </c>
    </row>
    <row r="1040">
      <c r="Y1040" s="593" t="inlineStr">
        <is>
          <t>TIPACOQUE</t>
        </is>
      </c>
      <c r="Z1040" s="593" t="inlineStr">
        <is>
          <t>15810</t>
        </is>
      </c>
      <c r="AA1040" s="593" t="inlineStr">
        <is>
          <t>Boyacá</t>
        </is>
      </c>
      <c r="AB1040" s="593" t="inlineStr">
        <is>
          <t>TIPACOQUE</t>
        </is>
      </c>
    </row>
    <row r="1041">
      <c r="Y1041" s="593" t="inlineStr">
        <is>
          <t>TITIRIBÍ</t>
        </is>
      </c>
      <c r="Z1041" s="593" t="inlineStr">
        <is>
          <t>05809</t>
        </is>
      </c>
      <c r="AA1041" s="593" t="inlineStr">
        <is>
          <t>Antioquia</t>
        </is>
      </c>
      <c r="AB1041" s="593" t="inlineStr">
        <is>
          <t>TITIRIBÍ</t>
        </is>
      </c>
    </row>
    <row r="1042">
      <c r="Y1042" s="593" t="inlineStr">
        <is>
          <t>TOCA</t>
        </is>
      </c>
      <c r="Z1042" s="593" t="inlineStr">
        <is>
          <t>15814</t>
        </is>
      </c>
      <c r="AA1042" s="593" t="inlineStr">
        <is>
          <t>Boyacá</t>
        </is>
      </c>
      <c r="AB1042" s="593" t="inlineStr">
        <is>
          <t>TOCA</t>
        </is>
      </c>
    </row>
    <row r="1043">
      <c r="Y1043" s="593" t="inlineStr">
        <is>
          <t>TOCAIMA</t>
        </is>
      </c>
      <c r="Z1043" s="593" t="inlineStr">
        <is>
          <t>25815</t>
        </is>
      </c>
      <c r="AA1043" s="593" t="inlineStr">
        <is>
          <t>Cundinamarca</t>
        </is>
      </c>
      <c r="AB1043" s="593" t="inlineStr">
        <is>
          <t>TOCAIMA</t>
        </is>
      </c>
    </row>
    <row r="1044">
      <c r="Y1044" s="593" t="inlineStr">
        <is>
          <t>TOCANCIPÁ</t>
        </is>
      </c>
      <c r="Z1044" s="593" t="inlineStr">
        <is>
          <t>25817</t>
        </is>
      </c>
      <c r="AA1044" s="593" t="inlineStr">
        <is>
          <t>Cundinamarca</t>
        </is>
      </c>
      <c r="AB1044" s="593" t="inlineStr">
        <is>
          <t>TOCANCIPÁ</t>
        </is>
      </c>
    </row>
    <row r="1045">
      <c r="Y1045" s="593" t="inlineStr">
        <is>
          <t>TOGÜÍ</t>
        </is>
      </c>
      <c r="Z1045" s="593" t="inlineStr">
        <is>
          <t>15816</t>
        </is>
      </c>
      <c r="AA1045" s="593" t="inlineStr">
        <is>
          <t>Boyacá</t>
        </is>
      </c>
      <c r="AB1045" s="593" t="inlineStr">
        <is>
          <t>TOGÜÍ</t>
        </is>
      </c>
    </row>
    <row r="1046">
      <c r="Y1046" s="601" t="inlineStr">
        <is>
          <t>TOLEDO (AN)</t>
        </is>
      </c>
      <c r="Z1046" s="593" t="inlineStr">
        <is>
          <t>05819</t>
        </is>
      </c>
      <c r="AA1046" s="593" t="inlineStr">
        <is>
          <t>Antioquia</t>
        </is>
      </c>
      <c r="AB1046" s="593" t="inlineStr">
        <is>
          <t>TOLEDO</t>
        </is>
      </c>
    </row>
    <row r="1047">
      <c r="Y1047" s="601" t="inlineStr">
        <is>
          <t>TOLEDO (NS)</t>
        </is>
      </c>
      <c r="Z1047" s="593" t="inlineStr">
        <is>
          <t>54820</t>
        </is>
      </c>
      <c r="AA1047" s="593" t="inlineStr">
        <is>
          <t>Norte de Santander</t>
        </is>
      </c>
      <c r="AB1047" s="593" t="inlineStr">
        <is>
          <t>TOLEDO</t>
        </is>
      </c>
    </row>
    <row r="1048">
      <c r="Y1048" s="593" t="inlineStr">
        <is>
          <t>TOLÚ VIEJO</t>
        </is>
      </c>
      <c r="Z1048" s="593" t="inlineStr">
        <is>
          <t>70823</t>
        </is>
      </c>
      <c r="AA1048" s="593" t="inlineStr">
        <is>
          <t>Sucre</t>
        </is>
      </c>
      <c r="AB1048" s="593" t="inlineStr">
        <is>
          <t>TOLÚ VIEJO</t>
        </is>
      </c>
    </row>
    <row r="1049">
      <c r="Y1049" s="593" t="inlineStr">
        <is>
          <t>TONA</t>
        </is>
      </c>
      <c r="Z1049" s="593" t="inlineStr">
        <is>
          <t>68820</t>
        </is>
      </c>
      <c r="AA1049" s="593" t="inlineStr">
        <is>
          <t>Santander</t>
        </is>
      </c>
      <c r="AB1049" s="593" t="inlineStr">
        <is>
          <t>TONA</t>
        </is>
      </c>
    </row>
    <row r="1050">
      <c r="Y1050" s="593" t="inlineStr">
        <is>
          <t>TÓPAGA</t>
        </is>
      </c>
      <c r="Z1050" s="593" t="inlineStr">
        <is>
          <t>15820</t>
        </is>
      </c>
      <c r="AA1050" s="593" t="inlineStr">
        <is>
          <t>Boyacá</t>
        </is>
      </c>
      <c r="AB1050" s="593" t="inlineStr">
        <is>
          <t>TÓPAGA</t>
        </is>
      </c>
    </row>
    <row r="1051">
      <c r="Y1051" s="593" t="inlineStr">
        <is>
          <t>TOPAIPÍ</t>
        </is>
      </c>
      <c r="Z1051" s="593" t="inlineStr">
        <is>
          <t>25823</t>
        </is>
      </c>
      <c r="AA1051" s="593" t="inlineStr">
        <is>
          <t>Cundinamarca</t>
        </is>
      </c>
      <c r="AB1051" s="593" t="inlineStr">
        <is>
          <t>TOPAIPÍ</t>
        </is>
      </c>
    </row>
    <row r="1052">
      <c r="Y1052" s="593" t="inlineStr">
        <is>
          <t>TORIBIO</t>
        </is>
      </c>
      <c r="Z1052" s="593" t="inlineStr">
        <is>
          <t>19821</t>
        </is>
      </c>
      <c r="AA1052" s="593" t="inlineStr">
        <is>
          <t>Cauca</t>
        </is>
      </c>
      <c r="AB1052" s="593" t="inlineStr">
        <is>
          <t>TORIBIO</t>
        </is>
      </c>
    </row>
    <row r="1053">
      <c r="Y1053" s="593" t="inlineStr">
        <is>
          <t>TORO</t>
        </is>
      </c>
      <c r="Z1053" s="593" t="inlineStr">
        <is>
          <t>76823</t>
        </is>
      </c>
      <c r="AA1053" s="593" t="inlineStr">
        <is>
          <t>Valle del Cauca</t>
        </is>
      </c>
      <c r="AB1053" s="593" t="inlineStr">
        <is>
          <t>TORO</t>
        </is>
      </c>
    </row>
    <row r="1054">
      <c r="Y1054" s="593" t="inlineStr">
        <is>
          <t>TOTA</t>
        </is>
      </c>
      <c r="Z1054" s="593" t="inlineStr">
        <is>
          <t>15822</t>
        </is>
      </c>
      <c r="AA1054" s="593" t="inlineStr">
        <is>
          <t>Boyacá</t>
        </is>
      </c>
      <c r="AB1054" s="593" t="inlineStr">
        <is>
          <t>TOTA</t>
        </is>
      </c>
    </row>
    <row r="1055">
      <c r="Y1055" s="593" t="inlineStr">
        <is>
          <t>TOTORÓ</t>
        </is>
      </c>
      <c r="Z1055" s="593" t="inlineStr">
        <is>
          <t>19824</t>
        </is>
      </c>
      <c r="AA1055" s="593" t="inlineStr">
        <is>
          <t>Cauca</t>
        </is>
      </c>
      <c r="AB1055" s="593" t="inlineStr">
        <is>
          <t>TOTORÓ</t>
        </is>
      </c>
    </row>
    <row r="1056">
      <c r="Y1056" s="593" t="inlineStr">
        <is>
          <t>TRINIDAD</t>
        </is>
      </c>
      <c r="Z1056" s="593" t="inlineStr">
        <is>
          <t>85430</t>
        </is>
      </c>
      <c r="AA1056" s="593" t="inlineStr">
        <is>
          <t>Casanare</t>
        </is>
      </c>
      <c r="AB1056" s="593" t="inlineStr">
        <is>
          <t>TRINIDAD</t>
        </is>
      </c>
    </row>
    <row r="1057">
      <c r="Y1057" s="593" t="inlineStr">
        <is>
          <t>TRUJILLO</t>
        </is>
      </c>
      <c r="Z1057" s="593" t="inlineStr">
        <is>
          <t>76828</t>
        </is>
      </c>
      <c r="AA1057" s="593" t="inlineStr">
        <is>
          <t>Valle del Cauca</t>
        </is>
      </c>
      <c r="AB1057" s="593" t="inlineStr">
        <is>
          <t>TRUJILLO</t>
        </is>
      </c>
    </row>
    <row r="1058">
      <c r="Y1058" s="593" t="inlineStr">
        <is>
          <t>TUBARÁ</t>
        </is>
      </c>
      <c r="Z1058" s="593" t="inlineStr">
        <is>
          <t>08832</t>
        </is>
      </c>
      <c r="AA1058" s="593" t="inlineStr">
        <is>
          <t>Atlántico</t>
        </is>
      </c>
      <c r="AB1058" s="593" t="inlineStr">
        <is>
          <t>TUBARÁ</t>
        </is>
      </c>
    </row>
    <row r="1059">
      <c r="Y1059" s="593" t="inlineStr">
        <is>
          <t>TULUÁ</t>
        </is>
      </c>
      <c r="Z1059" s="593" t="inlineStr">
        <is>
          <t>76834</t>
        </is>
      </c>
      <c r="AA1059" s="593" t="inlineStr">
        <is>
          <t>Valle del Cauca</t>
        </is>
      </c>
      <c r="AB1059" s="593" t="inlineStr">
        <is>
          <t>TULUÁ</t>
        </is>
      </c>
    </row>
    <row r="1060">
      <c r="Y1060" s="593" t="inlineStr">
        <is>
          <t>TUMACO</t>
        </is>
      </c>
      <c r="Z1060" s="593" t="inlineStr">
        <is>
          <t>52835</t>
        </is>
      </c>
      <c r="AA1060" s="593" t="inlineStr">
        <is>
          <t>Nariño</t>
        </is>
      </c>
      <c r="AB1060" s="593" t="inlineStr">
        <is>
          <t>TUMACO</t>
        </is>
      </c>
    </row>
    <row r="1061">
      <c r="Y1061" s="593" t="inlineStr">
        <is>
          <t>TUNJA</t>
        </is>
      </c>
      <c r="Z1061" s="593" t="inlineStr">
        <is>
          <t>15001</t>
        </is>
      </c>
      <c r="AA1061" s="593" t="inlineStr">
        <is>
          <t>Boyacá</t>
        </is>
      </c>
      <c r="AB1061" s="593" t="inlineStr">
        <is>
          <t>TUNJA</t>
        </is>
      </c>
    </row>
    <row r="1062">
      <c r="Y1062" s="593" t="inlineStr">
        <is>
          <t>TUNUNGUÁ</t>
        </is>
      </c>
      <c r="Z1062" s="593" t="inlineStr">
        <is>
          <t>15832</t>
        </is>
      </c>
      <c r="AA1062" s="593" t="inlineStr">
        <is>
          <t>Boyacá</t>
        </is>
      </c>
      <c r="AB1062" s="593" t="inlineStr">
        <is>
          <t>TUNUNGUÁ</t>
        </is>
      </c>
    </row>
    <row r="1063">
      <c r="Y1063" s="593" t="inlineStr">
        <is>
          <t>TÚQUERRES</t>
        </is>
      </c>
      <c r="Z1063" s="593" t="inlineStr">
        <is>
          <t>52838</t>
        </is>
      </c>
      <c r="AA1063" s="593" t="inlineStr">
        <is>
          <t>Nariño</t>
        </is>
      </c>
      <c r="AB1063" s="593" t="inlineStr">
        <is>
          <t>TÚQUERRES</t>
        </is>
      </c>
    </row>
    <row r="1064">
      <c r="Y1064" s="593" t="inlineStr">
        <is>
          <t>TURBACO</t>
        </is>
      </c>
      <c r="Z1064" s="593" t="inlineStr">
        <is>
          <t>13836</t>
        </is>
      </c>
      <c r="AA1064" s="593" t="inlineStr">
        <is>
          <t>Bolívar</t>
        </is>
      </c>
      <c r="AB1064" s="593" t="inlineStr">
        <is>
          <t>TURBACO</t>
        </is>
      </c>
    </row>
    <row r="1065">
      <c r="Y1065" s="593" t="inlineStr">
        <is>
          <t>TURBANÁ</t>
        </is>
      </c>
      <c r="Z1065" s="593" t="inlineStr">
        <is>
          <t>13838</t>
        </is>
      </c>
      <c r="AA1065" s="593" t="inlineStr">
        <is>
          <t>Bolívar</t>
        </is>
      </c>
      <c r="AB1065" s="593" t="inlineStr">
        <is>
          <t>TURBANÁ</t>
        </is>
      </c>
    </row>
    <row r="1066">
      <c r="Y1066" s="593" t="inlineStr">
        <is>
          <t>TURBO</t>
        </is>
      </c>
      <c r="Z1066" s="593" t="inlineStr">
        <is>
          <t>05837</t>
        </is>
      </c>
      <c r="AA1066" s="593" t="inlineStr">
        <is>
          <t>Antioquia</t>
        </is>
      </c>
      <c r="AB1066" s="593" t="inlineStr">
        <is>
          <t>TURBO</t>
        </is>
      </c>
    </row>
    <row r="1067">
      <c r="Y1067" s="593" t="inlineStr">
        <is>
          <t>TURMEQUÉ</t>
        </is>
      </c>
      <c r="Z1067" s="593" t="inlineStr">
        <is>
          <t>15835</t>
        </is>
      </c>
      <c r="AA1067" s="593" t="inlineStr">
        <is>
          <t>Boyacá</t>
        </is>
      </c>
      <c r="AB1067" s="593" t="inlineStr">
        <is>
          <t>TURMEQUÉ</t>
        </is>
      </c>
    </row>
    <row r="1068">
      <c r="Y1068" s="593" t="inlineStr">
        <is>
          <t>TUTA</t>
        </is>
      </c>
      <c r="Z1068" s="593" t="inlineStr">
        <is>
          <t>15837</t>
        </is>
      </c>
      <c r="AA1068" s="593" t="inlineStr">
        <is>
          <t>Boyacá</t>
        </is>
      </c>
      <c r="AB1068" s="593" t="inlineStr">
        <is>
          <t>TUTA</t>
        </is>
      </c>
    </row>
    <row r="1069">
      <c r="Y1069" s="593" t="inlineStr">
        <is>
          <t>TUTAZÁ</t>
        </is>
      </c>
      <c r="Z1069" s="593" t="inlineStr">
        <is>
          <t>15839</t>
        </is>
      </c>
      <c r="AA1069" s="593" t="inlineStr">
        <is>
          <t>Boyacá</t>
        </is>
      </c>
      <c r="AB1069" s="593" t="inlineStr">
        <is>
          <t>TUTAZÁ</t>
        </is>
      </c>
    </row>
    <row r="1070">
      <c r="Y1070" s="593" t="inlineStr">
        <is>
          <t>UBALÁ</t>
        </is>
      </c>
      <c r="Z1070" s="593" t="inlineStr">
        <is>
          <t>25839</t>
        </is>
      </c>
      <c r="AA1070" s="593" t="inlineStr">
        <is>
          <t>Cundinamarca</t>
        </is>
      </c>
      <c r="AB1070" s="593" t="inlineStr">
        <is>
          <t>UBALÁ</t>
        </is>
      </c>
    </row>
    <row r="1071">
      <c r="Y1071" s="593" t="inlineStr">
        <is>
          <t>UBAQUE</t>
        </is>
      </c>
      <c r="Z1071" s="593" t="inlineStr">
        <is>
          <t>25841</t>
        </is>
      </c>
      <c r="AA1071" s="593" t="inlineStr">
        <is>
          <t>Cundinamarca</t>
        </is>
      </c>
      <c r="AB1071" s="593" t="inlineStr">
        <is>
          <t>UBAQUE</t>
        </is>
      </c>
    </row>
    <row r="1072">
      <c r="Y1072" s="593" t="inlineStr">
        <is>
          <t>ULLOA</t>
        </is>
      </c>
      <c r="Z1072" s="593" t="inlineStr">
        <is>
          <t>76845</t>
        </is>
      </c>
      <c r="AA1072" s="593" t="inlineStr">
        <is>
          <t>Valle del Cauca</t>
        </is>
      </c>
      <c r="AB1072" s="593" t="inlineStr">
        <is>
          <t>ULLOA</t>
        </is>
      </c>
    </row>
    <row r="1073">
      <c r="Y1073" s="593" t="inlineStr">
        <is>
          <t>UMBITA</t>
        </is>
      </c>
      <c r="Z1073" s="593" t="inlineStr">
        <is>
          <t>15842</t>
        </is>
      </c>
      <c r="AA1073" s="593" t="inlineStr">
        <is>
          <t>Boyacá</t>
        </is>
      </c>
      <c r="AB1073" s="593" t="inlineStr">
        <is>
          <t>UMBITA</t>
        </is>
      </c>
    </row>
    <row r="1074">
      <c r="Y1074" s="593" t="inlineStr">
        <is>
          <t>UNE</t>
        </is>
      </c>
      <c r="Z1074" s="593" t="inlineStr">
        <is>
          <t>25845</t>
        </is>
      </c>
      <c r="AA1074" s="593" t="inlineStr">
        <is>
          <t>Cundinamarca</t>
        </is>
      </c>
      <c r="AB1074" s="593" t="inlineStr">
        <is>
          <t>UNE</t>
        </is>
      </c>
    </row>
    <row r="1075">
      <c r="Y1075" s="593" t="inlineStr">
        <is>
          <t>UNGUÍA</t>
        </is>
      </c>
      <c r="Z1075" s="593" t="inlineStr">
        <is>
          <t>27800</t>
        </is>
      </c>
      <c r="AA1075" s="593" t="inlineStr">
        <is>
          <t>Chocó</t>
        </is>
      </c>
      <c r="AB1075" s="593" t="inlineStr">
        <is>
          <t>UNGUÍA</t>
        </is>
      </c>
    </row>
    <row r="1076">
      <c r="Y1076" s="593" t="inlineStr">
        <is>
          <t>URAMITA</t>
        </is>
      </c>
      <c r="Z1076" s="593" t="inlineStr">
        <is>
          <t>05842</t>
        </is>
      </c>
      <c r="AA1076" s="593" t="inlineStr">
        <is>
          <t>Antioquia</t>
        </is>
      </c>
      <c r="AB1076" s="593" t="inlineStr">
        <is>
          <t>URAMITA</t>
        </is>
      </c>
    </row>
    <row r="1077">
      <c r="Y1077" s="593" t="inlineStr">
        <is>
          <t>URIBE</t>
        </is>
      </c>
      <c r="Z1077" s="593" t="inlineStr">
        <is>
          <t>50370</t>
        </is>
      </c>
      <c r="AA1077" s="593" t="inlineStr">
        <is>
          <t>Meta</t>
        </is>
      </c>
      <c r="AB1077" s="593" t="inlineStr">
        <is>
          <t>URIBE</t>
        </is>
      </c>
    </row>
    <row r="1078">
      <c r="Y1078" s="593" t="inlineStr">
        <is>
          <t>URIBIA</t>
        </is>
      </c>
      <c r="Z1078" s="593" t="inlineStr">
        <is>
          <t>44847</t>
        </is>
      </c>
      <c r="AA1078" s="593" t="inlineStr">
        <is>
          <t>La Guajira</t>
        </is>
      </c>
      <c r="AB1078" s="593" t="inlineStr">
        <is>
          <t>URIBIA</t>
        </is>
      </c>
    </row>
    <row r="1079">
      <c r="Y1079" s="593" t="inlineStr">
        <is>
          <t>URRAO</t>
        </is>
      </c>
      <c r="Z1079" s="593" t="inlineStr">
        <is>
          <t>05847</t>
        </is>
      </c>
      <c r="AA1079" s="593" t="inlineStr">
        <is>
          <t>Antioquia</t>
        </is>
      </c>
      <c r="AB1079" s="593" t="inlineStr">
        <is>
          <t>URRAO</t>
        </is>
      </c>
    </row>
    <row r="1080">
      <c r="Y1080" s="593" t="inlineStr">
        <is>
          <t>URUMITA</t>
        </is>
      </c>
      <c r="Z1080" s="593" t="inlineStr">
        <is>
          <t>44855</t>
        </is>
      </c>
      <c r="AA1080" s="593" t="inlineStr">
        <is>
          <t>La Guajira</t>
        </is>
      </c>
      <c r="AB1080" s="593" t="inlineStr">
        <is>
          <t>URUMITA</t>
        </is>
      </c>
    </row>
    <row r="1081">
      <c r="Y1081" s="593" t="inlineStr">
        <is>
          <t>USIACURÍ</t>
        </is>
      </c>
      <c r="Z1081" s="593" t="inlineStr">
        <is>
          <t>08849</t>
        </is>
      </c>
      <c r="AA1081" s="593" t="inlineStr">
        <is>
          <t>Atlántico</t>
        </is>
      </c>
      <c r="AB1081" s="593" t="inlineStr">
        <is>
          <t>USIACURÍ</t>
        </is>
      </c>
    </row>
    <row r="1082">
      <c r="Y1082" s="593" t="inlineStr">
        <is>
          <t>ÚTICA</t>
        </is>
      </c>
      <c r="Z1082" s="593" t="inlineStr">
        <is>
          <t>25851</t>
        </is>
      </c>
      <c r="AA1082" s="593" t="inlineStr">
        <is>
          <t>Cundinamarca</t>
        </is>
      </c>
      <c r="AB1082" s="593" t="inlineStr">
        <is>
          <t>ÚTICA</t>
        </is>
      </c>
    </row>
    <row r="1083">
      <c r="Y1083" s="593" t="inlineStr">
        <is>
          <t>VALDIVIA</t>
        </is>
      </c>
      <c r="Z1083" s="593" t="inlineStr">
        <is>
          <t>05854</t>
        </is>
      </c>
      <c r="AA1083" s="593" t="inlineStr">
        <is>
          <t>Antioquia</t>
        </is>
      </c>
      <c r="AB1083" s="593" t="inlineStr">
        <is>
          <t>VALDIVIA</t>
        </is>
      </c>
    </row>
    <row r="1084">
      <c r="Y1084" s="593" t="inlineStr">
        <is>
          <t>VALENCIA</t>
        </is>
      </c>
      <c r="Z1084" s="593" t="inlineStr">
        <is>
          <t>23855</t>
        </is>
      </c>
      <c r="AA1084" s="593" t="inlineStr">
        <is>
          <t>Córdoba</t>
        </is>
      </c>
      <c r="AB1084" s="593" t="inlineStr">
        <is>
          <t>VALENCIA</t>
        </is>
      </c>
    </row>
    <row r="1085">
      <c r="Y1085" s="593" t="inlineStr">
        <is>
          <t>VALLE DE SAN JOSÉ</t>
        </is>
      </c>
      <c r="Z1085" s="593" t="inlineStr">
        <is>
          <t>68855</t>
        </is>
      </c>
      <c r="AA1085" s="593" t="inlineStr">
        <is>
          <t>Santander</t>
        </is>
      </c>
      <c r="AB1085" s="593" t="inlineStr">
        <is>
          <t>VALLE DE SAN JOSÉ</t>
        </is>
      </c>
    </row>
    <row r="1086">
      <c r="Y1086" s="593" t="inlineStr">
        <is>
          <t>VALLE DE SAN JUAN</t>
        </is>
      </c>
      <c r="Z1086" s="593" t="inlineStr">
        <is>
          <t>73854</t>
        </is>
      </c>
      <c r="AA1086" s="593" t="inlineStr">
        <is>
          <t>Tolima</t>
        </is>
      </c>
      <c r="AB1086" s="593" t="inlineStr">
        <is>
          <t>VALLE DE SAN JUAN</t>
        </is>
      </c>
    </row>
    <row r="1087">
      <c r="Y1087" s="593" t="inlineStr">
        <is>
          <t>VALLEDUPAR</t>
        </is>
      </c>
      <c r="Z1087" s="593" t="inlineStr">
        <is>
          <t>20001</t>
        </is>
      </c>
      <c r="AA1087" s="593" t="inlineStr">
        <is>
          <t>Cesar</t>
        </is>
      </c>
      <c r="AB1087" s="593" t="inlineStr">
        <is>
          <t>VALLEDUPAR</t>
        </is>
      </c>
    </row>
    <row r="1088">
      <c r="Y1088" s="601" t="inlineStr">
        <is>
          <t>VALPARAÍSO (AN)</t>
        </is>
      </c>
      <c r="Z1088" s="593" t="inlineStr">
        <is>
          <t>05856</t>
        </is>
      </c>
      <c r="AA1088" s="593" t="inlineStr">
        <is>
          <t>Antioquia</t>
        </is>
      </c>
      <c r="AB1088" s="593" t="inlineStr">
        <is>
          <t>VALPARAÍSO</t>
        </is>
      </c>
    </row>
    <row r="1089">
      <c r="Y1089" s="601" t="inlineStr">
        <is>
          <t>VALPARAÍSO (CA)</t>
        </is>
      </c>
      <c r="Z1089" s="593" t="inlineStr">
        <is>
          <t>18860</t>
        </is>
      </c>
      <c r="AA1089" s="593" t="inlineStr">
        <is>
          <t>Caquetá</t>
        </is>
      </c>
      <c r="AB1089" s="593" t="inlineStr">
        <is>
          <t>VALPARAÍSO</t>
        </is>
      </c>
    </row>
    <row r="1090">
      <c r="Y1090" s="593" t="inlineStr">
        <is>
          <t>VEGACHÍ</t>
        </is>
      </c>
      <c r="Z1090" s="593" t="inlineStr">
        <is>
          <t>05858</t>
        </is>
      </c>
      <c r="AA1090" s="593" t="inlineStr">
        <is>
          <t>Antioquia</t>
        </is>
      </c>
      <c r="AB1090" s="593" t="inlineStr">
        <is>
          <t>VEGACHÍ</t>
        </is>
      </c>
    </row>
    <row r="1091">
      <c r="Y1091" s="593" t="inlineStr">
        <is>
          <t>VÉLEZ</t>
        </is>
      </c>
      <c r="Z1091" s="593" t="inlineStr">
        <is>
          <t>68861</t>
        </is>
      </c>
      <c r="AA1091" s="593" t="inlineStr">
        <is>
          <t>Santander</t>
        </is>
      </c>
      <c r="AB1091" s="593" t="inlineStr">
        <is>
          <t>VÉLEZ</t>
        </is>
      </c>
    </row>
    <row r="1092">
      <c r="Y1092" s="593" t="inlineStr">
        <is>
          <t>VENADILLO</t>
        </is>
      </c>
      <c r="Z1092" s="593" t="inlineStr">
        <is>
          <t>73861</t>
        </is>
      </c>
      <c r="AA1092" s="593" t="inlineStr">
        <is>
          <t>Tolima</t>
        </is>
      </c>
      <c r="AB1092" s="593" t="inlineStr">
        <is>
          <t>VENADILLO</t>
        </is>
      </c>
    </row>
    <row r="1093">
      <c r="Y1093" s="601" t="inlineStr">
        <is>
          <t>VENECIA (AN)</t>
        </is>
      </c>
      <c r="Z1093" s="593" t="inlineStr">
        <is>
          <t>05861</t>
        </is>
      </c>
      <c r="AA1093" s="593" t="inlineStr">
        <is>
          <t>Antioquia</t>
        </is>
      </c>
      <c r="AB1093" s="593" t="inlineStr">
        <is>
          <t>VENECIA</t>
        </is>
      </c>
    </row>
    <row r="1094">
      <c r="Y1094" s="601" t="inlineStr">
        <is>
          <t>VENECIA (CU)</t>
        </is>
      </c>
      <c r="Z1094" s="593" t="inlineStr">
        <is>
          <t>25506</t>
        </is>
      </c>
      <c r="AA1094" s="593" t="inlineStr">
        <is>
          <t>Cundinamarca</t>
        </is>
      </c>
      <c r="AB1094" s="593" t="inlineStr">
        <is>
          <t>VENECIA</t>
        </is>
      </c>
    </row>
    <row r="1095">
      <c r="Y1095" s="593" t="inlineStr">
        <is>
          <t>VENTAQUEMADA</t>
        </is>
      </c>
      <c r="Z1095" s="593" t="inlineStr">
        <is>
          <t>15861</t>
        </is>
      </c>
      <c r="AA1095" s="593" t="inlineStr">
        <is>
          <t>Boyacá</t>
        </is>
      </c>
      <c r="AB1095" s="593" t="inlineStr">
        <is>
          <t>VENTAQUEMADA</t>
        </is>
      </c>
    </row>
    <row r="1096">
      <c r="Y1096" s="593" t="inlineStr">
        <is>
          <t>VERGARA</t>
        </is>
      </c>
      <c r="Z1096" s="593" t="inlineStr">
        <is>
          <t>25862</t>
        </is>
      </c>
      <c r="AA1096" s="593" t="inlineStr">
        <is>
          <t>Cundinamarca</t>
        </is>
      </c>
      <c r="AB1096" s="593" t="inlineStr">
        <is>
          <t>VERGARA</t>
        </is>
      </c>
    </row>
    <row r="1097">
      <c r="Y1097" s="593" t="inlineStr">
        <is>
          <t>VERSALLES</t>
        </is>
      </c>
      <c r="Z1097" s="593" t="inlineStr">
        <is>
          <t>76863</t>
        </is>
      </c>
      <c r="AA1097" s="593" t="inlineStr">
        <is>
          <t>Valle del Cauca</t>
        </is>
      </c>
      <c r="AB1097" s="593" t="inlineStr">
        <is>
          <t>VERSALLES</t>
        </is>
      </c>
    </row>
    <row r="1098">
      <c r="Y1098" s="593" t="inlineStr">
        <is>
          <t>VETAS</t>
        </is>
      </c>
      <c r="Z1098" s="593" t="inlineStr">
        <is>
          <t>68867</t>
        </is>
      </c>
      <c r="AA1098" s="593" t="inlineStr">
        <is>
          <t>Santander</t>
        </is>
      </c>
      <c r="AB1098" s="593" t="inlineStr">
        <is>
          <t>VETAS</t>
        </is>
      </c>
    </row>
    <row r="1099">
      <c r="Y1099" s="593" t="inlineStr">
        <is>
          <t>VIANÍ</t>
        </is>
      </c>
      <c r="Z1099" s="593" t="inlineStr">
        <is>
          <t>25867</t>
        </is>
      </c>
      <c r="AA1099" s="593" t="inlineStr">
        <is>
          <t>Cundinamarca</t>
        </is>
      </c>
      <c r="AB1099" s="593" t="inlineStr">
        <is>
          <t>VIANÍ</t>
        </is>
      </c>
    </row>
    <row r="1100">
      <c r="Y1100" s="593" t="inlineStr">
        <is>
          <t>VICTORIA</t>
        </is>
      </c>
      <c r="Z1100" s="593" t="inlineStr">
        <is>
          <t>17867</t>
        </is>
      </c>
      <c r="AA1100" s="593" t="inlineStr">
        <is>
          <t>Caldas</t>
        </is>
      </c>
      <c r="AB1100" s="593" t="inlineStr">
        <is>
          <t>VICTORIA</t>
        </is>
      </c>
    </row>
    <row r="1101">
      <c r="Y1101" s="593" t="inlineStr">
        <is>
          <t>VIGÍA DEL FUERTE</t>
        </is>
      </c>
      <c r="Z1101" s="593" t="inlineStr">
        <is>
          <t>05873</t>
        </is>
      </c>
      <c r="AA1101" s="593" t="inlineStr">
        <is>
          <t>Antioquia</t>
        </is>
      </c>
      <c r="AB1101" s="593" t="inlineStr">
        <is>
          <t>VIGÍA DEL FUERTE</t>
        </is>
      </c>
    </row>
    <row r="1102">
      <c r="Y1102" s="593" t="inlineStr">
        <is>
          <t>VIJES</t>
        </is>
      </c>
      <c r="Z1102" s="593" t="inlineStr">
        <is>
          <t>76869</t>
        </is>
      </c>
      <c r="AA1102" s="593" t="inlineStr">
        <is>
          <t>Valle del Cauca</t>
        </is>
      </c>
      <c r="AB1102" s="593" t="inlineStr">
        <is>
          <t>VIJES</t>
        </is>
      </c>
    </row>
    <row r="1103">
      <c r="Y1103" s="593" t="inlineStr">
        <is>
          <t>VILLA CARO</t>
        </is>
      </c>
      <c r="Z1103" s="593" t="inlineStr">
        <is>
          <t>54871</t>
        </is>
      </c>
      <c r="AA1103" s="593" t="inlineStr">
        <is>
          <t>Norte de Santander</t>
        </is>
      </c>
      <c r="AB1103" s="593" t="inlineStr">
        <is>
          <t>VILLA CARO</t>
        </is>
      </c>
    </row>
    <row r="1104">
      <c r="Y1104" s="593" t="inlineStr">
        <is>
          <t>VILLA DE LEYVA</t>
        </is>
      </c>
      <c r="Z1104" s="593" t="inlineStr">
        <is>
          <t>15407</t>
        </is>
      </c>
      <c r="AA1104" s="593" t="inlineStr">
        <is>
          <t>Boyacá</t>
        </is>
      </c>
      <c r="AB1104" s="593" t="inlineStr">
        <is>
          <t>VILLA DE LEYVA</t>
        </is>
      </c>
    </row>
    <row r="1105">
      <c r="Y1105" s="593" t="inlineStr">
        <is>
          <t>VILLA DE SAN DIEGO DE UBATE</t>
        </is>
      </c>
      <c r="Z1105" s="593" t="inlineStr">
        <is>
          <t>25843</t>
        </is>
      </c>
      <c r="AA1105" s="593" t="inlineStr">
        <is>
          <t>Cundinamarca</t>
        </is>
      </c>
      <c r="AB1105" s="593" t="inlineStr">
        <is>
          <t>VILLA DE SAN DIEGO DE UBATE</t>
        </is>
      </c>
    </row>
    <row r="1106">
      <c r="Y1106" s="593" t="inlineStr">
        <is>
          <t>VILLA DEL ROSARIO</t>
        </is>
      </c>
      <c r="Z1106" s="593" t="inlineStr">
        <is>
          <t>54874</t>
        </is>
      </c>
      <c r="AA1106" s="593" t="inlineStr">
        <is>
          <t>Norte de Santander</t>
        </is>
      </c>
      <c r="AB1106" s="593" t="inlineStr">
        <is>
          <t>VILLA DEL ROSARIO</t>
        </is>
      </c>
    </row>
    <row r="1107">
      <c r="Y1107" s="593" t="inlineStr">
        <is>
          <t>VILLA RICA</t>
        </is>
      </c>
      <c r="Z1107" s="593" t="inlineStr">
        <is>
          <t>19845</t>
        </is>
      </c>
      <c r="AA1107" s="593" t="inlineStr">
        <is>
          <t>Cauca</t>
        </is>
      </c>
      <c r="AB1107" s="593" t="inlineStr">
        <is>
          <t>VILLA RICA</t>
        </is>
      </c>
    </row>
    <row r="1108">
      <c r="Y1108" s="593" t="inlineStr">
        <is>
          <t>VILLAGARZÓN</t>
        </is>
      </c>
      <c r="Z1108" s="593" t="inlineStr">
        <is>
          <t>86885</t>
        </is>
      </c>
      <c r="AA1108" s="593" t="inlineStr">
        <is>
          <t>Putumayo</t>
        </is>
      </c>
      <c r="AB1108" s="593" t="inlineStr">
        <is>
          <t>VILLAGARZÓN</t>
        </is>
      </c>
    </row>
    <row r="1109">
      <c r="Y1109" s="593" t="inlineStr">
        <is>
          <t>VILLAGÓMEZ</t>
        </is>
      </c>
      <c r="Z1109" s="593" t="inlineStr">
        <is>
          <t>25871</t>
        </is>
      </c>
      <c r="AA1109" s="593" t="inlineStr">
        <is>
          <t>Cundinamarca</t>
        </is>
      </c>
      <c r="AB1109" s="593" t="inlineStr">
        <is>
          <t>VILLAGÓMEZ</t>
        </is>
      </c>
    </row>
    <row r="1110">
      <c r="Y1110" s="593" t="inlineStr">
        <is>
          <t>VILLAHERMOSA</t>
        </is>
      </c>
      <c r="Z1110" s="593" t="inlineStr">
        <is>
          <t>73870</t>
        </is>
      </c>
      <c r="AA1110" s="593" t="inlineStr">
        <is>
          <t>Tolima</t>
        </is>
      </c>
      <c r="AB1110" s="593" t="inlineStr">
        <is>
          <t>VILLAHERMOSA</t>
        </is>
      </c>
    </row>
    <row r="1111">
      <c r="Y1111" s="593" t="inlineStr">
        <is>
          <t>VILLAMARÍA</t>
        </is>
      </c>
      <c r="Z1111" s="593" t="inlineStr">
        <is>
          <t>17873</t>
        </is>
      </c>
      <c r="AA1111" s="593" t="inlineStr">
        <is>
          <t>Caldas</t>
        </is>
      </c>
      <c r="AB1111" s="593" t="inlineStr">
        <is>
          <t>VILLAMARÍA</t>
        </is>
      </c>
    </row>
    <row r="1112">
      <c r="Y1112" s="601" t="inlineStr">
        <is>
          <t>VILLANUEVA (BO)</t>
        </is>
      </c>
      <c r="Z1112" s="593" t="inlineStr">
        <is>
          <t>13873</t>
        </is>
      </c>
      <c r="AA1112" s="593" t="inlineStr">
        <is>
          <t>Bolívar</t>
        </is>
      </c>
      <c r="AB1112" s="593" t="inlineStr">
        <is>
          <t>VILLANUEVA</t>
        </is>
      </c>
    </row>
    <row r="1113">
      <c r="Y1113" s="601" t="inlineStr">
        <is>
          <t>VILLANUEVA (GU)</t>
        </is>
      </c>
      <c r="Z1113" s="593" t="inlineStr">
        <is>
          <t>44874</t>
        </is>
      </c>
      <c r="AA1113" s="593" t="inlineStr">
        <is>
          <t>La Guajira</t>
        </is>
      </c>
      <c r="AB1113" s="593" t="inlineStr">
        <is>
          <t>VILLANUEVA</t>
        </is>
      </c>
    </row>
    <row r="1114">
      <c r="Y1114" s="601" t="inlineStr">
        <is>
          <t>VILLANUEVA (SA)</t>
        </is>
      </c>
      <c r="Z1114" s="593" t="inlineStr">
        <is>
          <t>68872</t>
        </is>
      </c>
      <c r="AA1114" s="593" t="inlineStr">
        <is>
          <t>Santander</t>
        </is>
      </c>
      <c r="AB1114" s="593" t="inlineStr">
        <is>
          <t>VILLANUEVA</t>
        </is>
      </c>
    </row>
    <row r="1115">
      <c r="Y1115" s="601" t="inlineStr">
        <is>
          <t>VILLANUEVA (CA)</t>
        </is>
      </c>
      <c r="Z1115" s="593" t="inlineStr">
        <is>
          <t>85440</t>
        </is>
      </c>
      <c r="AA1115" s="593" t="inlineStr">
        <is>
          <t>Casanare</t>
        </is>
      </c>
      <c r="AB1115" s="593" t="inlineStr">
        <is>
          <t>VILLANUEVA</t>
        </is>
      </c>
    </row>
    <row r="1116">
      <c r="Y1116" s="593" t="inlineStr">
        <is>
          <t>VILLAPINZÓN</t>
        </is>
      </c>
      <c r="Z1116" s="593" t="inlineStr">
        <is>
          <t>25873</t>
        </is>
      </c>
      <c r="AA1116" s="593" t="inlineStr">
        <is>
          <t>Cundinamarca</t>
        </is>
      </c>
      <c r="AB1116" s="593" t="inlineStr">
        <is>
          <t>VILLAPINZÓN</t>
        </is>
      </c>
    </row>
    <row r="1117">
      <c r="Y1117" s="593" t="inlineStr">
        <is>
          <t>VILLARRICA</t>
        </is>
      </c>
      <c r="Z1117" s="593" t="inlineStr">
        <is>
          <t>73873</t>
        </is>
      </c>
      <c r="AA1117" s="593" t="inlineStr">
        <is>
          <t>Tolima</t>
        </is>
      </c>
      <c r="AB1117" s="593" t="inlineStr">
        <is>
          <t>VILLARRICA</t>
        </is>
      </c>
    </row>
    <row r="1118">
      <c r="Y1118" s="593" t="inlineStr">
        <is>
          <t>VILLAVICENCIO</t>
        </is>
      </c>
      <c r="Z1118" s="593" t="inlineStr">
        <is>
          <t>50001</t>
        </is>
      </c>
      <c r="AA1118" s="593" t="inlineStr">
        <is>
          <t>Meta</t>
        </is>
      </c>
      <c r="AB1118" s="593" t="inlineStr">
        <is>
          <t>VILLAVICENCIO</t>
        </is>
      </c>
    </row>
    <row r="1119">
      <c r="Y1119" s="593" t="inlineStr">
        <is>
          <t>VILLAVIEJA</t>
        </is>
      </c>
      <c r="Z1119" s="593" t="inlineStr">
        <is>
          <t>41872</t>
        </is>
      </c>
      <c r="AA1119" s="593" t="inlineStr">
        <is>
          <t>Huila</t>
        </is>
      </c>
      <c r="AB1119" s="593" t="inlineStr">
        <is>
          <t>VILLAVIEJA</t>
        </is>
      </c>
    </row>
    <row r="1120">
      <c r="Y1120" s="593" t="inlineStr">
        <is>
          <t>VILLETA</t>
        </is>
      </c>
      <c r="Z1120" s="593" t="inlineStr">
        <is>
          <t>25875</t>
        </is>
      </c>
      <c r="AA1120" s="593" t="inlineStr">
        <is>
          <t>Cundinamarca</t>
        </is>
      </c>
      <c r="AB1120" s="593" t="inlineStr">
        <is>
          <t>VILLETA</t>
        </is>
      </c>
    </row>
    <row r="1121">
      <c r="Y1121" s="593" t="inlineStr">
        <is>
          <t>VIOTÁ</t>
        </is>
      </c>
      <c r="Z1121" s="593" t="inlineStr">
        <is>
          <t>25878</t>
        </is>
      </c>
      <c r="AA1121" s="593" t="inlineStr">
        <is>
          <t>Cundinamarca</t>
        </is>
      </c>
      <c r="AB1121" s="593" t="inlineStr">
        <is>
          <t>VIOTÁ</t>
        </is>
      </c>
    </row>
    <row r="1122">
      <c r="Y1122" s="593" t="inlineStr">
        <is>
          <t>VIRACACHÁ</t>
        </is>
      </c>
      <c r="Z1122" s="593" t="inlineStr">
        <is>
          <t>15879</t>
        </is>
      </c>
      <c r="AA1122" s="593" t="inlineStr">
        <is>
          <t>Boyacá</t>
        </is>
      </c>
      <c r="AB1122" s="593" t="inlineStr">
        <is>
          <t>VIRACACHÁ</t>
        </is>
      </c>
    </row>
    <row r="1123">
      <c r="Y1123" s="593" t="inlineStr">
        <is>
          <t>VISTAHERMOSA</t>
        </is>
      </c>
      <c r="Z1123" s="593" t="inlineStr">
        <is>
          <t>50711</t>
        </is>
      </c>
      <c r="AA1123" s="593" t="inlineStr">
        <is>
          <t>Meta</t>
        </is>
      </c>
      <c r="AB1123" s="593" t="inlineStr">
        <is>
          <t>VISTAHERMOSA</t>
        </is>
      </c>
    </row>
    <row r="1124">
      <c r="Y1124" s="593" t="inlineStr">
        <is>
          <t>VITERBO</t>
        </is>
      </c>
      <c r="Z1124" s="593" t="inlineStr">
        <is>
          <t>17877</t>
        </is>
      </c>
      <c r="AA1124" s="593" t="inlineStr">
        <is>
          <t>Caldas</t>
        </is>
      </c>
      <c r="AB1124" s="593" t="inlineStr">
        <is>
          <t>VITERBO</t>
        </is>
      </c>
    </row>
    <row r="1125">
      <c r="Y1125" s="593" t="inlineStr">
        <is>
          <t>YACOPÍ</t>
        </is>
      </c>
      <c r="Z1125" s="593" t="inlineStr">
        <is>
          <t>25885</t>
        </is>
      </c>
      <c r="AA1125" s="593" t="inlineStr">
        <is>
          <t>Cundinamarca</t>
        </is>
      </c>
      <c r="AB1125" s="593" t="inlineStr">
        <is>
          <t>YACOPÍ</t>
        </is>
      </c>
    </row>
    <row r="1126">
      <c r="Y1126" s="593" t="inlineStr">
        <is>
          <t>YACUANQUER</t>
        </is>
      </c>
      <c r="Z1126" s="593" t="inlineStr">
        <is>
          <t>52885</t>
        </is>
      </c>
      <c r="AA1126" s="593" t="inlineStr">
        <is>
          <t>Nariño</t>
        </is>
      </c>
      <c r="AB1126" s="593" t="inlineStr">
        <is>
          <t>YACUANQUER</t>
        </is>
      </c>
    </row>
    <row r="1127">
      <c r="Y1127" s="593" t="inlineStr">
        <is>
          <t>YAGUARÁ</t>
        </is>
      </c>
      <c r="Z1127" s="593" t="inlineStr">
        <is>
          <t>41885</t>
        </is>
      </c>
      <c r="AA1127" s="593" t="inlineStr">
        <is>
          <t>Huila</t>
        </is>
      </c>
      <c r="AB1127" s="593" t="inlineStr">
        <is>
          <t>YAGUARÁ</t>
        </is>
      </c>
    </row>
    <row r="1128">
      <c r="Y1128" s="593" t="inlineStr">
        <is>
          <t>YALÍ</t>
        </is>
      </c>
      <c r="Z1128" s="593" t="inlineStr">
        <is>
          <t>05885</t>
        </is>
      </c>
      <c r="AA1128" s="593" t="inlineStr">
        <is>
          <t>Antioquia</t>
        </is>
      </c>
      <c r="AB1128" s="593" t="inlineStr">
        <is>
          <t>YALÍ</t>
        </is>
      </c>
    </row>
    <row r="1129">
      <c r="Y1129" s="593" t="inlineStr">
        <is>
          <t>YARUMAL</t>
        </is>
      </c>
      <c r="Z1129" s="593" t="inlineStr">
        <is>
          <t>05887</t>
        </is>
      </c>
      <c r="AA1129" s="593" t="inlineStr">
        <is>
          <t>Antioquia</t>
        </is>
      </c>
      <c r="AB1129" s="593" t="inlineStr">
        <is>
          <t>YARUMAL</t>
        </is>
      </c>
    </row>
    <row r="1130">
      <c r="Y1130" s="593" t="inlineStr">
        <is>
          <t>YAVARATÉ</t>
        </is>
      </c>
      <c r="Z1130" s="593" t="inlineStr">
        <is>
          <t>97889</t>
        </is>
      </c>
      <c r="AA1130" s="593" t="inlineStr">
        <is>
          <t>Vaupés</t>
        </is>
      </c>
      <c r="AB1130" s="593" t="inlineStr">
        <is>
          <t>YAVARATÉ</t>
        </is>
      </c>
    </row>
    <row r="1131">
      <c r="Y1131" s="593" t="inlineStr">
        <is>
          <t>YOLOMBÓ</t>
        </is>
      </c>
      <c r="Z1131" s="593" t="inlineStr">
        <is>
          <t>05890</t>
        </is>
      </c>
      <c r="AA1131" s="593" t="inlineStr">
        <is>
          <t>Antioquia</t>
        </is>
      </c>
      <c r="AB1131" s="593" t="inlineStr">
        <is>
          <t>YOLOMBÓ</t>
        </is>
      </c>
    </row>
    <row r="1132">
      <c r="Y1132" s="593" t="inlineStr">
        <is>
          <t>YOPAL</t>
        </is>
      </c>
      <c r="Z1132" s="593" t="inlineStr">
        <is>
          <t>85001</t>
        </is>
      </c>
      <c r="AA1132" s="593" t="inlineStr">
        <is>
          <t>Casanare</t>
        </is>
      </c>
      <c r="AB1132" s="593" t="inlineStr">
        <is>
          <t>YOPAL</t>
        </is>
      </c>
    </row>
    <row r="1133">
      <c r="Y1133" s="593" t="inlineStr">
        <is>
          <t>YOTOCO</t>
        </is>
      </c>
      <c r="Z1133" s="593" t="inlineStr">
        <is>
          <t>76890</t>
        </is>
      </c>
      <c r="AA1133" s="593" t="inlineStr">
        <is>
          <t>Valle del Cauca</t>
        </is>
      </c>
      <c r="AB1133" s="593" t="inlineStr">
        <is>
          <t>YOTOCO</t>
        </is>
      </c>
    </row>
    <row r="1134">
      <c r="Y1134" s="593" t="inlineStr">
        <is>
          <t>YUMBO</t>
        </is>
      </c>
      <c r="Z1134" s="593" t="inlineStr">
        <is>
          <t>76892</t>
        </is>
      </c>
      <c r="AA1134" s="593" t="inlineStr">
        <is>
          <t>Valle del Cauca</t>
        </is>
      </c>
      <c r="AB1134" s="593" t="inlineStr">
        <is>
          <t>YUMBO</t>
        </is>
      </c>
    </row>
    <row r="1135">
      <c r="Y1135" s="593" t="inlineStr">
        <is>
          <t>YUTO</t>
        </is>
      </c>
      <c r="Z1135" s="593" t="inlineStr">
        <is>
          <t>27050</t>
        </is>
      </c>
      <c r="AA1135" s="593" t="inlineStr">
        <is>
          <t>Chocó</t>
        </is>
      </c>
      <c r="AB1135" s="593" t="inlineStr">
        <is>
          <t>YUTO</t>
        </is>
      </c>
    </row>
    <row r="1136">
      <c r="Y1136" s="593" t="inlineStr">
        <is>
          <t>ZAMBRANO</t>
        </is>
      </c>
      <c r="Z1136" s="593" t="inlineStr">
        <is>
          <t>13894</t>
        </is>
      </c>
      <c r="AA1136" s="593" t="inlineStr">
        <is>
          <t>Bolívar</t>
        </is>
      </c>
      <c r="AB1136" s="593" t="inlineStr">
        <is>
          <t>ZAMBRANO</t>
        </is>
      </c>
    </row>
    <row r="1137">
      <c r="Y1137" s="593" t="inlineStr">
        <is>
          <t>ZAPATOCA</t>
        </is>
      </c>
      <c r="Z1137" s="593" t="inlineStr">
        <is>
          <t>68895</t>
        </is>
      </c>
      <c r="AA1137" s="593" t="inlineStr">
        <is>
          <t>Santander</t>
        </is>
      </c>
      <c r="AB1137" s="593" t="inlineStr">
        <is>
          <t>ZAPATOCA</t>
        </is>
      </c>
    </row>
    <row r="1138">
      <c r="Y1138" s="593" t="inlineStr">
        <is>
          <t>ZARAGOZA</t>
        </is>
      </c>
      <c r="Z1138" s="593" t="inlineStr">
        <is>
          <t>05895</t>
        </is>
      </c>
      <c r="AA1138" s="593" t="inlineStr">
        <is>
          <t>Antioquia</t>
        </is>
      </c>
      <c r="AB1138" s="593" t="inlineStr">
        <is>
          <t>ZARAGOZA</t>
        </is>
      </c>
    </row>
    <row r="1139">
      <c r="Y1139" s="593" t="inlineStr">
        <is>
          <t>ZARZAL</t>
        </is>
      </c>
      <c r="Z1139" s="593" t="inlineStr">
        <is>
          <t>76895</t>
        </is>
      </c>
      <c r="AA1139" s="593" t="inlineStr">
        <is>
          <t>Valle del Cauca</t>
        </is>
      </c>
      <c r="AB1139" s="593" t="inlineStr">
        <is>
          <t>ZARZAL</t>
        </is>
      </c>
    </row>
    <row r="1140">
      <c r="Y1140" s="593" t="inlineStr">
        <is>
          <t>ZETAQUIRA</t>
        </is>
      </c>
      <c r="Z1140" s="593" t="inlineStr">
        <is>
          <t>15897</t>
        </is>
      </c>
      <c r="AA1140" s="593" t="inlineStr">
        <is>
          <t>Boyacá</t>
        </is>
      </c>
      <c r="AB1140" s="593" t="inlineStr">
        <is>
          <t>ZETAQUIRA</t>
        </is>
      </c>
    </row>
    <row r="1141">
      <c r="Y1141" s="593" t="inlineStr">
        <is>
          <t>ZIPACÓN</t>
        </is>
      </c>
      <c r="Z1141" s="593" t="inlineStr">
        <is>
          <t>25898</t>
        </is>
      </c>
      <c r="AA1141" s="593" t="inlineStr">
        <is>
          <t>Cundinamarca</t>
        </is>
      </c>
      <c r="AB1141" s="593" t="inlineStr">
        <is>
          <t>ZIPACÓN</t>
        </is>
      </c>
    </row>
    <row r="1142">
      <c r="Y1142" s="593" t="inlineStr">
        <is>
          <t>ZIPAQUIRÁ</t>
        </is>
      </c>
      <c r="Z1142" s="593" t="inlineStr">
        <is>
          <t>25899</t>
        </is>
      </c>
      <c r="AA1142" s="593" t="inlineStr">
        <is>
          <t>Cundinamarca</t>
        </is>
      </c>
      <c r="AB1142" s="593" t="inlineStr">
        <is>
          <t>ZIPAQUIRÁ</t>
        </is>
      </c>
    </row>
    <row r="1143">
      <c r="Y1143" s="593" t="inlineStr">
        <is>
          <t>ZARZAL</t>
        </is>
      </c>
      <c r="Z1143" s="593" t="inlineStr">
        <is>
          <t>05895</t>
        </is>
      </c>
      <c r="AA1143" s="593" t="inlineStr">
        <is>
          <t>Valle del Cauca</t>
        </is>
      </c>
      <c r="AB1143" s="593" t="inlineStr">
        <is>
          <t>ZARZAL</t>
        </is>
      </c>
    </row>
    <row r="1144">
      <c r="Y1144" s="593" t="inlineStr">
        <is>
          <t>ZETAQUIRA</t>
        </is>
      </c>
      <c r="Z1144" s="593" t="inlineStr">
        <is>
          <t>76895</t>
        </is>
      </c>
      <c r="AA1144" s="593" t="inlineStr">
        <is>
          <t>Boyacá</t>
        </is>
      </c>
      <c r="AB1144" s="593" t="inlineStr">
        <is>
          <t>ZETAQUIRA</t>
        </is>
      </c>
    </row>
    <row r="1145">
      <c r="Y1145" s="593" t="inlineStr">
        <is>
          <t>ZIPACÓN</t>
        </is>
      </c>
      <c r="Z1145" s="593" t="inlineStr">
        <is>
          <t>15897</t>
        </is>
      </c>
      <c r="AA1145" s="593" t="inlineStr">
        <is>
          <t>Cundinamarca</t>
        </is>
      </c>
      <c r="AB1145" s="593" t="inlineStr">
        <is>
          <t>ZIPACÓN</t>
        </is>
      </c>
    </row>
    <row r="1146">
      <c r="Y1146" s="593" t="inlineStr">
        <is>
          <t>ZIPAQUIRÁ</t>
        </is>
      </c>
      <c r="Z1146" s="593" t="inlineStr">
        <is>
          <t>25898</t>
        </is>
      </c>
      <c r="AA1146" s="593" t="inlineStr">
        <is>
          <t>Cundinamarca</t>
        </is>
      </c>
      <c r="AB1146" s="593" t="inlineStr">
        <is>
          <t>ZIPAQUIRÁ</t>
        </is>
      </c>
    </row>
    <row r="1147">
      <c r="Z1147" s="593" t="inlineStr">
        <is>
          <t>25899</t>
        </is>
      </c>
    </row>
    <row r="1526">
      <c r="Z1526" s="577" t="inlineStr">
        <is>
          <t>PROPIA</t>
        </is>
      </c>
    </row>
    <row r="1527">
      <c r="Z1527" s="577" t="inlineStr">
        <is>
          <t>ARRIENDO</t>
        </is>
      </c>
    </row>
    <row r="1528">
      <c r="Z1528" s="577" t="inlineStr">
        <is>
          <t>INCORA</t>
        </is>
      </c>
    </row>
    <row r="1529">
      <c r="Z1529" s="577" t="inlineStr">
        <is>
          <t>OTRO</t>
        </is>
      </c>
    </row>
    <row r="1540">
      <c r="Z1540" s="577" t="inlineStr">
        <is>
          <t>REDESCUENTO</t>
        </is>
      </c>
    </row>
    <row r="1541">
      <c r="Z1541" s="577" t="inlineStr">
        <is>
          <t>SUSTITUTA</t>
        </is>
      </c>
    </row>
    <row r="1551">
      <c r="AA1551" s="577" t="inlineStr">
        <is>
          <t>MES VENCIDO</t>
        </is>
      </c>
    </row>
    <row r="1552">
      <c r="Z1552" s="1094" t="n">
        <v>1</v>
      </c>
      <c r="AA1552" s="577" t="inlineStr">
        <is>
          <t>BIMESTRE VENCIDO</t>
        </is>
      </c>
    </row>
    <row r="1553">
      <c r="Z1553" s="1094" t="n">
        <v>2</v>
      </c>
      <c r="AA1553" s="577" t="inlineStr">
        <is>
          <t>TRIMESTRE VENCIDO</t>
        </is>
      </c>
    </row>
    <row r="1554">
      <c r="Z1554" s="1094" t="n">
        <v>3</v>
      </c>
    </row>
    <row r="1555">
      <c r="Z1555" s="1094" t="n">
        <v>4</v>
      </c>
    </row>
    <row r="1556">
      <c r="Z1556" s="1094" t="n">
        <v>5</v>
      </c>
      <c r="AA1556" s="577" t="inlineStr">
        <is>
          <t>SEMESTRE VENCIDO</t>
        </is>
      </c>
    </row>
    <row r="1557">
      <c r="Z1557" s="1094" t="n">
        <v>6</v>
      </c>
    </row>
    <row r="1558">
      <c r="Z1558" s="1094" t="n">
        <v>7</v>
      </c>
    </row>
    <row r="1559">
      <c r="Z1559" s="1094" t="n">
        <v>8</v>
      </c>
    </row>
    <row r="1560">
      <c r="Z1560" s="1094" t="n">
        <v>9</v>
      </c>
    </row>
    <row r="1561">
      <c r="Z1561" s="1094" t="n">
        <v>10</v>
      </c>
    </row>
    <row r="1562">
      <c r="Z1562" s="1094" t="n">
        <v>11</v>
      </c>
      <c r="AA1562" s="577" t="inlineStr">
        <is>
          <t>AÑO VENCIDO</t>
        </is>
      </c>
    </row>
    <row r="1563">
      <c r="Z1563" s="1094" t="n">
        <v>12</v>
      </c>
    </row>
    <row r="1565">
      <c r="Z1565" s="610" t="inlineStr">
        <is>
          <t>Rubros</t>
        </is>
      </c>
      <c r="AA1565" s="610" t="inlineStr">
        <is>
          <t>Rubro Especifico</t>
        </is>
      </c>
      <c r="AB1565" s="610" t="inlineStr">
        <is>
          <t>Codigo</t>
        </is>
      </c>
      <c r="AC1565" s="610" t="inlineStr">
        <is>
          <t>Cto REF</t>
        </is>
      </c>
    </row>
    <row r="1566">
      <c r="Z1566" s="254" t="n">
        <v>131250</v>
      </c>
      <c r="AA1566" s="254" t="inlineStr">
        <is>
          <t xml:space="preserve">Achira </t>
        </is>
      </c>
      <c r="AB1566" s="254" t="n">
        <v>10</v>
      </c>
      <c r="AC1566" s="1637" t="n"/>
    </row>
    <row r="1567">
      <c r="Z1567" s="254" t="n">
        <v>121030</v>
      </c>
      <c r="AA1567" s="254" t="inlineStr">
        <is>
          <t xml:space="preserve">Ají </t>
        </is>
      </c>
      <c r="AB1567" s="254" t="n">
        <v>10</v>
      </c>
      <c r="AC1567" s="1637" t="n"/>
    </row>
    <row r="1568">
      <c r="Z1568" s="254" t="n">
        <v>121060</v>
      </c>
      <c r="AA1568" s="254" t="inlineStr">
        <is>
          <t>Ajo</t>
        </is>
      </c>
      <c r="AB1568" s="254" t="n">
        <v>10</v>
      </c>
      <c r="AC1568" s="1637" t="n"/>
    </row>
    <row r="1569">
      <c r="Z1569" s="254" t="n">
        <v>111050</v>
      </c>
      <c r="AA1569" s="254" t="inlineStr">
        <is>
          <t>Ajonjolí</t>
        </is>
      </c>
      <c r="AB1569" s="254" t="n">
        <v>10</v>
      </c>
      <c r="AC1569" s="1637" t="n"/>
    </row>
    <row r="1570">
      <c r="Z1570" s="254" t="n">
        <v>121070</v>
      </c>
      <c r="AA1570" s="254" t="inlineStr">
        <is>
          <t>Alcachofa</t>
        </is>
      </c>
      <c r="AB1570" s="254" t="n">
        <v>10</v>
      </c>
      <c r="AC1570" s="1637" t="n"/>
    </row>
    <row r="1571">
      <c r="Z1571" s="254" t="n">
        <v>111100</v>
      </c>
      <c r="AA1571" s="254" t="inlineStr">
        <is>
          <t>Algodón</t>
        </is>
      </c>
      <c r="AB1571" s="254" t="n">
        <v>10</v>
      </c>
      <c r="AC1571" s="1637" t="n">
        <v>3150000</v>
      </c>
    </row>
    <row r="1572">
      <c r="Z1572" s="254" t="n">
        <v>131050</v>
      </c>
      <c r="AA1572" s="254" t="inlineStr">
        <is>
          <t>Arracacha</t>
        </is>
      </c>
      <c r="AB1572" s="254" t="n">
        <v>10</v>
      </c>
      <c r="AC1572" s="1637" t="n"/>
    </row>
    <row r="1573">
      <c r="Z1573" s="254" t="n">
        <v>111150</v>
      </c>
      <c r="AA1573" s="256" t="inlineStr">
        <is>
          <t>Arroz riego</t>
        </is>
      </c>
      <c r="AB1573" s="254" t="n">
        <v>10</v>
      </c>
      <c r="AC1573" s="1637" t="n">
        <v>3250000</v>
      </c>
    </row>
    <row r="1574">
      <c r="Z1574" s="254" t="n">
        <v>111200</v>
      </c>
      <c r="AA1574" s="254" t="inlineStr">
        <is>
          <t>Arroz secano</t>
        </is>
      </c>
      <c r="AB1574" s="254" t="n">
        <v>10</v>
      </c>
      <c r="AC1574" s="1637" t="n">
        <v>2600000</v>
      </c>
    </row>
    <row r="1575">
      <c r="Z1575" s="254" t="n">
        <v>121090</v>
      </c>
      <c r="AA1575" s="254" t="inlineStr">
        <is>
          <t>Arveja</t>
        </is>
      </c>
      <c r="AB1575" s="254" t="n">
        <v>10</v>
      </c>
      <c r="AC1575" s="1637" t="n"/>
    </row>
    <row r="1576">
      <c r="Z1576" s="254" t="n">
        <v>111250</v>
      </c>
      <c r="AA1576" s="254" t="inlineStr">
        <is>
          <t>Avena</t>
        </is>
      </c>
      <c r="AB1576" s="254" t="n">
        <v>10</v>
      </c>
      <c r="AC1576" s="1637" t="n"/>
    </row>
    <row r="1577">
      <c r="Z1577" s="254" t="n">
        <v>111300</v>
      </c>
      <c r="AA1577" s="254" t="inlineStr">
        <is>
          <t>Cebada</t>
        </is>
      </c>
      <c r="AB1577" s="254" t="n">
        <v>10</v>
      </c>
      <c r="AC1577" s="1637" t="n"/>
    </row>
    <row r="1578">
      <c r="Z1578" s="254" t="n">
        <v>121150</v>
      </c>
      <c r="AA1578" s="254" t="inlineStr">
        <is>
          <t>Cebolla cabezona</t>
        </is>
      </c>
      <c r="AB1578" s="254" t="n">
        <v>10</v>
      </c>
      <c r="AC1578" s="1637" t="n"/>
    </row>
    <row r="1579">
      <c r="Z1579" s="254" t="n">
        <v>121180</v>
      </c>
      <c r="AA1579" s="254" t="inlineStr">
        <is>
          <t>Cebolla de hoja</t>
        </is>
      </c>
      <c r="AB1579" s="254" t="n">
        <v>10</v>
      </c>
      <c r="AC1579" s="1637" t="n"/>
    </row>
    <row r="1580">
      <c r="Z1580" s="254" t="n">
        <v>121610</v>
      </c>
      <c r="AA1580" s="254" t="inlineStr">
        <is>
          <t>Champiñones</t>
        </is>
      </c>
      <c r="AB1580" s="254" t="n">
        <v>10</v>
      </c>
      <c r="AC1580" s="1637" t="n"/>
    </row>
    <row r="1581">
      <c r="Z1581" s="254" t="n">
        <v>121620</v>
      </c>
      <c r="AA1581" s="254" t="inlineStr">
        <is>
          <t>Estropajo</t>
        </is>
      </c>
      <c r="AB1581" s="254" t="n">
        <v>10</v>
      </c>
      <c r="AC1581" s="1637" t="n"/>
    </row>
    <row r="1582">
      <c r="Z1582" s="254" t="n">
        <v>121700</v>
      </c>
      <c r="AA1582" s="254" t="inlineStr">
        <is>
          <t>Flores tropicales</t>
        </is>
      </c>
      <c r="AB1582" s="254" t="n">
        <v>10</v>
      </c>
      <c r="AC1582" s="1637" t="n"/>
    </row>
    <row r="1583">
      <c r="Z1583" s="254" t="n">
        <v>121510</v>
      </c>
      <c r="AA1583" s="254" t="inlineStr">
        <is>
          <t>Fresas</t>
        </is>
      </c>
      <c r="AB1583" s="254" t="n">
        <v>10</v>
      </c>
      <c r="AC1583" s="1637" t="n"/>
    </row>
    <row r="1584">
      <c r="Z1584" s="254" t="n">
        <v>111350</v>
      </c>
      <c r="AA1584" s="254" t="inlineStr">
        <is>
          <t>Frijol</t>
        </is>
      </c>
      <c r="AB1584" s="254" t="n">
        <v>10</v>
      </c>
      <c r="AC1584" s="1637" t="n"/>
    </row>
    <row r="1585">
      <c r="Z1585" s="254" t="n">
        <v>121270</v>
      </c>
      <c r="AA1585" s="254" t="inlineStr">
        <is>
          <t>Haba</t>
        </is>
      </c>
      <c r="AB1585" s="254" t="n">
        <v>10</v>
      </c>
      <c r="AC1585" s="1637" t="n"/>
    </row>
    <row r="1586">
      <c r="Z1586" s="254" t="n">
        <v>121300</v>
      </c>
      <c r="AA1586" s="254" t="inlineStr">
        <is>
          <t>Habichuela</t>
        </is>
      </c>
      <c r="AB1586" s="254" t="n">
        <v>10</v>
      </c>
      <c r="AC1586" s="1637" t="n"/>
    </row>
    <row r="1587">
      <c r="Z1587" s="254" t="n">
        <v>121330</v>
      </c>
      <c r="AA1587" s="254" t="inlineStr">
        <is>
          <t>Lechuga</t>
        </is>
      </c>
      <c r="AB1587" s="254" t="n">
        <v>10</v>
      </c>
      <c r="AC1587" s="1637" t="n"/>
    </row>
    <row r="1588">
      <c r="Z1588" s="254" t="n">
        <v>180000</v>
      </c>
      <c r="AA1588" s="254" t="inlineStr">
        <is>
          <t>Maíz amarillo trad. clima cálido</t>
        </is>
      </c>
      <c r="AB1588" s="254" t="n">
        <v>10</v>
      </c>
      <c r="AC1588" s="1637" t="n"/>
    </row>
    <row r="1589">
      <c r="Z1589" s="254" t="n">
        <v>181000</v>
      </c>
      <c r="AA1589" s="254" t="inlineStr">
        <is>
          <t>Maíz amarillo trad. clima frío y medio</t>
        </is>
      </c>
      <c r="AB1589" s="254" t="n">
        <v>10</v>
      </c>
      <c r="AC1589" s="1637" t="n"/>
    </row>
    <row r="1590">
      <c r="Z1590" s="254" t="n">
        <v>182000</v>
      </c>
      <c r="AA1590" s="254" t="inlineStr">
        <is>
          <t>Maíz amarillo tecnif. clima cálido</t>
        </is>
      </c>
      <c r="AB1590" s="254" t="n">
        <v>10</v>
      </c>
      <c r="AC1590" s="1637" t="n"/>
    </row>
    <row r="1591">
      <c r="Z1591" s="254" t="n">
        <v>183000</v>
      </c>
      <c r="AA1591" s="254" t="inlineStr">
        <is>
          <t>Maíz amarillo tecnif. clima frío y medio</t>
        </is>
      </c>
      <c r="AB1591" s="254" t="n">
        <v>10</v>
      </c>
      <c r="AC1591" s="1637" t="n"/>
    </row>
    <row r="1592">
      <c r="Z1592" s="254" t="n">
        <v>184000</v>
      </c>
      <c r="AA1592" s="254" t="inlineStr">
        <is>
          <t>Maíz blanco trad. clima cálido</t>
        </is>
      </c>
      <c r="AB1592" s="254" t="n">
        <v>10</v>
      </c>
      <c r="AC1592" s="1637" t="n"/>
    </row>
    <row r="1593">
      <c r="Z1593" s="254" t="n">
        <v>185000</v>
      </c>
      <c r="AA1593" s="254" t="inlineStr">
        <is>
          <t>Maíz blanco trad. clima frio y medio</t>
        </is>
      </c>
      <c r="AB1593" s="254" t="n">
        <v>10</v>
      </c>
      <c r="AC1593" s="1637" t="n"/>
    </row>
    <row r="1594">
      <c r="Z1594" s="254" t="n">
        <v>186000</v>
      </c>
      <c r="AA1594" s="254" t="inlineStr">
        <is>
          <t xml:space="preserve">Maíz blanco tecnif. clima cálido </t>
        </is>
      </c>
      <c r="AB1594" s="254" t="n">
        <v>10</v>
      </c>
      <c r="AC1594" s="1637" t="n"/>
    </row>
    <row r="1595">
      <c r="Z1595" s="254" t="n">
        <v>187000</v>
      </c>
      <c r="AA1595" s="254" t="inlineStr">
        <is>
          <t>Maíz blanco tecnif. clima frio y medio</t>
        </is>
      </c>
      <c r="AB1595" s="254" t="n">
        <v>10</v>
      </c>
      <c r="AC1595" s="1637" t="n"/>
    </row>
    <row r="1596">
      <c r="Z1596" s="254" t="n">
        <v>131150</v>
      </c>
      <c r="AA1596" s="254" t="inlineStr">
        <is>
          <t xml:space="preserve">Malanga o yautía </t>
        </is>
      </c>
      <c r="AB1596" s="254" t="n">
        <v>10</v>
      </c>
      <c r="AC1596" s="1637" t="n"/>
    </row>
    <row r="1597">
      <c r="Z1597" s="254" t="n">
        <v>111450</v>
      </c>
      <c r="AA1597" s="254" t="inlineStr">
        <is>
          <t>Maní</t>
        </is>
      </c>
      <c r="AB1597" s="254" t="n">
        <v>10</v>
      </c>
      <c r="AC1597" s="1637" t="n"/>
    </row>
    <row r="1598">
      <c r="Z1598" s="254" t="n">
        <v>111800</v>
      </c>
      <c r="AA1598" s="254" t="inlineStr">
        <is>
          <t>Material vegetal</t>
        </is>
      </c>
      <c r="AB1598" s="254" t="n">
        <v>10</v>
      </c>
      <c r="AC1598" s="1637" t="n"/>
    </row>
    <row r="1599">
      <c r="Z1599" s="254" t="n">
        <v>121570</v>
      </c>
      <c r="AA1599" s="254" t="inlineStr">
        <is>
          <t xml:space="preserve">Melón </t>
        </is>
      </c>
      <c r="AB1599" s="254" t="n">
        <v>10</v>
      </c>
      <c r="AC1599" s="1637" t="n"/>
    </row>
    <row r="1600">
      <c r="Z1600" s="254" t="n">
        <v>131100</v>
      </c>
      <c r="AA1600" s="254" t="inlineStr">
        <is>
          <t xml:space="preserve">Ñame </t>
        </is>
      </c>
      <c r="AB1600" s="254" t="n">
        <v>10</v>
      </c>
      <c r="AC1600" s="1637" t="n"/>
    </row>
    <row r="1601">
      <c r="Z1601" s="254" t="n">
        <v>121630</v>
      </c>
      <c r="AA1601" s="254" t="inlineStr">
        <is>
          <t xml:space="preserve">Otros Cultivos </t>
        </is>
      </c>
      <c r="AB1601" s="254" t="n">
        <v>10</v>
      </c>
      <c r="AC1601" s="1637" t="n"/>
    </row>
    <row r="1602">
      <c r="Z1602" s="254" t="n">
        <v>111500</v>
      </c>
      <c r="AA1602" s="254" t="inlineStr">
        <is>
          <t>Papa</t>
        </is>
      </c>
      <c r="AB1602" s="254" t="n">
        <v>10</v>
      </c>
      <c r="AC1602" s="1637" t="n">
        <v>7300000</v>
      </c>
    </row>
    <row r="1603">
      <c r="Z1603" s="254" t="n">
        <v>111510</v>
      </c>
      <c r="AA1603" s="254" t="inlineStr">
        <is>
          <t>Papa industrial</t>
        </is>
      </c>
      <c r="AB1603" s="254" t="n">
        <v>10</v>
      </c>
      <c r="AC1603" s="1637" t="n"/>
    </row>
    <row r="1604">
      <c r="Z1604" s="254" t="n">
        <v>121600</v>
      </c>
      <c r="AA1604" s="254" t="inlineStr">
        <is>
          <t>Pepino</t>
        </is>
      </c>
      <c r="AB1604" s="254" t="n">
        <v>10</v>
      </c>
      <c r="AC1604" s="1637" t="n"/>
    </row>
    <row r="1605">
      <c r="Z1605" s="254" t="n">
        <v>121880</v>
      </c>
      <c r="AA1605" s="254" t="inlineStr">
        <is>
          <t xml:space="preserve">Plantas medicinales </t>
        </is>
      </c>
      <c r="AB1605" s="254" t="n">
        <v>10</v>
      </c>
      <c r="AC1605" s="1637" t="n"/>
    </row>
    <row r="1606">
      <c r="Z1606" s="254" t="n">
        <v>131110</v>
      </c>
      <c r="AA1606" s="254" t="inlineStr">
        <is>
          <t xml:space="preserve">Plantas ornamentales </t>
        </is>
      </c>
      <c r="AB1606" s="254" t="n">
        <v>10</v>
      </c>
      <c r="AC1606" s="1637" t="n"/>
    </row>
    <row r="1607">
      <c r="Z1607" s="254" t="n">
        <v>110000</v>
      </c>
      <c r="AA1607" s="254" t="inlineStr">
        <is>
          <t>Producción semillas Cultivos C. C.</t>
        </is>
      </c>
      <c r="AB1607" s="254" t="n">
        <v>10</v>
      </c>
      <c r="AC1607" s="1637" t="n"/>
    </row>
    <row r="1608">
      <c r="Z1608" s="254" t="n">
        <v>121420</v>
      </c>
      <c r="AA1608" s="254" t="inlineStr">
        <is>
          <t>Remolacha</t>
        </is>
      </c>
      <c r="AB1608" s="254" t="n">
        <v>10</v>
      </c>
      <c r="AC1608" s="1637" t="n"/>
    </row>
    <row r="1609">
      <c r="Z1609" s="254" t="n">
        <v>121390</v>
      </c>
      <c r="AA1609" s="254" t="inlineStr">
        <is>
          <t>Repollo</t>
        </is>
      </c>
      <c r="AB1609" s="254" t="n">
        <v>10</v>
      </c>
      <c r="AC1609" s="1637" t="n"/>
    </row>
    <row r="1610">
      <c r="Z1610" s="254" t="n">
        <v>121580</v>
      </c>
      <c r="AA1610" s="254" t="inlineStr">
        <is>
          <t xml:space="preserve">Sandía </t>
        </is>
      </c>
      <c r="AB1610" s="254" t="n">
        <v>10</v>
      </c>
      <c r="AC1610" s="1637" t="n"/>
    </row>
    <row r="1611">
      <c r="Z1611" s="254" t="n">
        <v>111550</v>
      </c>
      <c r="AA1611" s="254" t="inlineStr">
        <is>
          <t xml:space="preserve">Sorgo </t>
        </is>
      </c>
      <c r="AB1611" s="254" t="n">
        <v>10</v>
      </c>
      <c r="AC1611" s="1637" t="n">
        <v>1450000</v>
      </c>
    </row>
    <row r="1612">
      <c r="Z1612" s="254" t="n">
        <v>111600</v>
      </c>
      <c r="AA1612" s="254" t="inlineStr">
        <is>
          <t xml:space="preserve">Soya </t>
        </is>
      </c>
      <c r="AB1612" s="254" t="n">
        <v>10</v>
      </c>
      <c r="AC1612" s="1637" t="n">
        <v>1900000</v>
      </c>
    </row>
    <row r="1613">
      <c r="Z1613" s="254" t="n">
        <v>121680</v>
      </c>
      <c r="AA1613" s="254" t="inlineStr">
        <is>
          <t>Tabaco negro</t>
        </is>
      </c>
      <c r="AB1613" s="254" t="n">
        <v>10</v>
      </c>
      <c r="AC1613" s="1637" t="n">
        <v>7500000</v>
      </c>
    </row>
    <row r="1614">
      <c r="Z1614" s="254" t="n">
        <v>121690</v>
      </c>
      <c r="AA1614" s="254" t="inlineStr">
        <is>
          <t>Tabaco rubio</t>
        </is>
      </c>
      <c r="AB1614" s="254" t="n">
        <v>10</v>
      </c>
      <c r="AC1614" s="1637" t="n">
        <v>8250000</v>
      </c>
    </row>
    <row r="1615">
      <c r="Z1615" s="254" t="n">
        <v>121450</v>
      </c>
      <c r="AA1615" s="254" t="inlineStr">
        <is>
          <t>Tomate</t>
        </is>
      </c>
      <c r="AB1615" s="254" t="n">
        <v>10</v>
      </c>
      <c r="AC1615" s="1637" t="n"/>
    </row>
    <row r="1616">
      <c r="Z1616" s="254" t="n">
        <v>111650</v>
      </c>
      <c r="AA1616" s="254" t="inlineStr">
        <is>
          <t>Trigo</t>
        </is>
      </c>
      <c r="AB1616" s="254" t="n">
        <v>10</v>
      </c>
      <c r="AC1616" s="1637" t="n"/>
    </row>
    <row r="1617">
      <c r="Z1617" s="254" t="n">
        <v>131200</v>
      </c>
      <c r="AA1617" s="254" t="inlineStr">
        <is>
          <t xml:space="preserve">Yuca </t>
        </is>
      </c>
      <c r="AB1617" s="254" t="n">
        <v>10</v>
      </c>
      <c r="AC1617" s="1637" t="n">
        <v>2100000</v>
      </c>
    </row>
    <row r="1618">
      <c r="Z1618" s="254" t="n">
        <v>121480</v>
      </c>
      <c r="AA1618" s="254" t="inlineStr">
        <is>
          <t>Zanahoria</t>
        </is>
      </c>
      <c r="AB1618" s="254" t="n">
        <v>10</v>
      </c>
      <c r="AC1618" s="1637" t="n"/>
    </row>
    <row r="1619">
      <c r="Z1619" s="254" t="n">
        <v>132250</v>
      </c>
      <c r="AA1619" s="254" t="inlineStr">
        <is>
          <t>Aprovechamiento bosques - Sostenimiento-</t>
        </is>
      </c>
      <c r="AB1619" s="254" t="n">
        <v>11</v>
      </c>
      <c r="AC1619" s="1637" t="n"/>
    </row>
    <row r="1620">
      <c r="Z1620" s="254" t="n">
        <v>132040</v>
      </c>
      <c r="AA1620" s="254" t="inlineStr">
        <is>
          <t>Banano - Sostenimiento-</t>
        </is>
      </c>
      <c r="AB1620" s="254" t="n">
        <v>11</v>
      </c>
      <c r="AC1620" s="1637" t="n">
        <v>3750000</v>
      </c>
    </row>
    <row r="1621">
      <c r="Z1621" s="254" t="n">
        <v>132070</v>
      </c>
      <c r="AA1621" s="254" t="inlineStr">
        <is>
          <t>Bananito - Sostenimiento-</t>
        </is>
      </c>
      <c r="AB1621" s="254" t="n">
        <v>11</v>
      </c>
      <c r="AC1621" s="1637" t="n"/>
    </row>
    <row r="1622">
      <c r="Z1622" s="254" t="n">
        <v>132050</v>
      </c>
      <c r="AA1622" s="254" t="inlineStr">
        <is>
          <t>Cacao - Sostenimiento-</t>
        </is>
      </c>
      <c r="AB1622" s="254" t="n">
        <v>11</v>
      </c>
      <c r="AC1622" s="1637" t="n"/>
    </row>
    <row r="1623">
      <c r="Z1623" s="254" t="n">
        <v>132460</v>
      </c>
      <c r="AA1623" s="254" t="inlineStr">
        <is>
          <t>Café control broca - Sostenimiento-</t>
        </is>
      </c>
      <c r="AB1623" s="254" t="n">
        <v>11</v>
      </c>
      <c r="AC1623" s="1637" t="n"/>
    </row>
    <row r="1624">
      <c r="Z1624" s="254" t="n">
        <v>132310</v>
      </c>
      <c r="AA1624" s="254" t="inlineStr">
        <is>
          <t>Café tecnificado - Sostenimiento-</t>
        </is>
      </c>
      <c r="AB1624" s="254" t="n">
        <v>11</v>
      </c>
      <c r="AC1624" s="1637" t="n"/>
    </row>
    <row r="1625">
      <c r="Z1625" s="254" t="n">
        <v>132300</v>
      </c>
      <c r="AA1625" s="254" t="inlineStr">
        <is>
          <t>Café tradicional - Sostenimiento-</t>
        </is>
      </c>
      <c r="AB1625" s="254" t="n">
        <v>11</v>
      </c>
      <c r="AC1625" s="1637" t="n"/>
    </row>
    <row r="1626">
      <c r="Z1626" s="254" t="n">
        <v>132220</v>
      </c>
      <c r="AA1626" s="254" t="inlineStr">
        <is>
          <t>Caña de azúcar - Sostenimiento-</t>
        </is>
      </c>
      <c r="AB1626" s="254" t="n">
        <v>11</v>
      </c>
      <c r="AC1626" s="1637" t="n">
        <v>3100000</v>
      </c>
    </row>
    <row r="1627">
      <c r="Z1627" s="254" t="n">
        <v>132200</v>
      </c>
      <c r="AA1627" s="254" t="inlineStr">
        <is>
          <t>Caña panelera - Sostenimiento-</t>
        </is>
      </c>
      <c r="AB1627" s="254" t="n">
        <v>11</v>
      </c>
      <c r="AC1627" s="1637" t="n"/>
    </row>
    <row r="1628">
      <c r="Z1628" s="254" t="n">
        <v>132210</v>
      </c>
      <c r="AA1628" s="254" t="inlineStr">
        <is>
          <t>Cardamomo - Sostenimiento-</t>
        </is>
      </c>
      <c r="AB1628" s="254" t="n">
        <v>11</v>
      </c>
      <c r="AC1628" s="1637" t="n"/>
    </row>
    <row r="1629">
      <c r="Z1629" s="254" t="n">
        <v>132060</v>
      </c>
      <c r="AA1629" s="254" t="inlineStr">
        <is>
          <t>Caucho - Sostenimiento-</t>
        </is>
      </c>
      <c r="AB1629" s="254" t="n">
        <v>11</v>
      </c>
      <c r="AC1629" s="1637" t="n"/>
    </row>
    <row r="1630">
      <c r="Z1630" s="254" t="n">
        <v>132100</v>
      </c>
      <c r="AA1630" s="254" t="inlineStr">
        <is>
          <t>Coco - Sostenimiento-</t>
        </is>
      </c>
      <c r="AB1630" s="254" t="n">
        <v>11</v>
      </c>
      <c r="AC1630" s="1637" t="n"/>
    </row>
    <row r="1631">
      <c r="Z1631" s="254" t="n">
        <v>132450</v>
      </c>
      <c r="AA1631" s="254" t="inlineStr">
        <is>
          <t xml:space="preserve">Control fitosanitario </t>
        </is>
      </c>
      <c r="AB1631" s="254" t="n">
        <v>11</v>
      </c>
      <c r="AC1631" s="1637" t="n"/>
    </row>
    <row r="1632">
      <c r="Z1632" s="254" t="n">
        <v>133020</v>
      </c>
      <c r="AA1632" s="254" t="inlineStr">
        <is>
          <t>Espárragos - Sostenimiento-</t>
        </is>
      </c>
      <c r="AB1632" s="254" t="n">
        <v>11</v>
      </c>
      <c r="AC1632" s="1637" t="n"/>
    </row>
    <row r="1633">
      <c r="Z1633" s="254" t="n">
        <v>133030</v>
      </c>
      <c r="AA1633" s="254" t="inlineStr">
        <is>
          <t>Flores tropicales - Sostenimiento-</t>
        </is>
      </c>
      <c r="AB1633" s="254" t="n">
        <v>11</v>
      </c>
      <c r="AC1633" s="1637" t="n"/>
    </row>
    <row r="1634">
      <c r="Z1634" s="254" t="n">
        <v>132420</v>
      </c>
      <c r="AA1634" s="254" t="inlineStr">
        <is>
          <t>Frutales - Sostenimiento-</t>
        </is>
      </c>
      <c r="AB1634" s="254" t="n">
        <v>11</v>
      </c>
      <c r="AC1634" s="1637" t="n"/>
    </row>
    <row r="1635">
      <c r="Z1635" s="254" t="n">
        <v>133050</v>
      </c>
      <c r="AA1635" s="254" t="inlineStr">
        <is>
          <t>Morera - Sostenimiento-</t>
        </is>
      </c>
      <c r="AB1635" s="254" t="n">
        <v>11</v>
      </c>
      <c r="AC1635" s="1637" t="n"/>
    </row>
    <row r="1636">
      <c r="Z1636" s="254" t="n">
        <v>131400</v>
      </c>
      <c r="AA1636" s="254" t="inlineStr">
        <is>
          <t>Otros cultivos MR - Sostenimiento-</t>
        </is>
      </c>
      <c r="AB1636" s="254" t="n">
        <v>11</v>
      </c>
      <c r="AC1636" s="1637" t="n"/>
    </row>
    <row r="1637">
      <c r="Z1637" s="254" t="n">
        <v>131500</v>
      </c>
      <c r="AA1637" s="254" t="inlineStr">
        <is>
          <t>Otros cultivos TR - Sostenimiento- (*)</t>
        </is>
      </c>
      <c r="AB1637" s="254" t="n">
        <v>11</v>
      </c>
      <c r="AC1637" s="1637" t="n"/>
    </row>
    <row r="1638">
      <c r="Z1638" s="254" t="n">
        <v>132150</v>
      </c>
      <c r="AA1638" s="254" t="inlineStr">
        <is>
          <t>Palma de aceite - Sostenimiento-</t>
        </is>
      </c>
      <c r="AB1638" s="254" t="n">
        <v>11</v>
      </c>
      <c r="AC1638" s="1637" t="n"/>
    </row>
    <row r="1639">
      <c r="Z1639" s="254" t="n">
        <v>132600</v>
      </c>
      <c r="AA1639" s="254" t="inlineStr">
        <is>
          <t>Pastos y forrajes - Sostenimiento-</t>
        </is>
      </c>
      <c r="AB1639" s="254" t="n">
        <v>11</v>
      </c>
      <c r="AC1639" s="1637" t="n"/>
    </row>
    <row r="1640">
      <c r="Z1640" s="254" t="n">
        <v>133010</v>
      </c>
      <c r="AA1640" s="254" t="inlineStr">
        <is>
          <t>Plátano - Sostenimiento-</t>
        </is>
      </c>
      <c r="AB1640" s="254" t="n">
        <v>11</v>
      </c>
      <c r="AC1640" s="1637" t="n"/>
    </row>
    <row r="1641">
      <c r="Z1641" s="254" t="n">
        <v>132270</v>
      </c>
      <c r="AA1641" s="254" t="inlineStr">
        <is>
          <t>Viveros - Sostenimiento-</t>
        </is>
      </c>
      <c r="AB1641" s="254" t="n">
        <v>11</v>
      </c>
      <c r="AC1641" s="1637" t="n"/>
    </row>
    <row r="1642">
      <c r="Z1642" s="254" t="n">
        <v>234050</v>
      </c>
      <c r="AA1642" s="254" t="inlineStr">
        <is>
          <t>Avicultura de engorde -Sostenimiento-</t>
        </is>
      </c>
      <c r="AB1642" s="254" t="n">
        <v>11</v>
      </c>
      <c r="AC1642" s="1637" t="n">
        <v>7000</v>
      </c>
    </row>
    <row r="1643">
      <c r="Z1643" s="254" t="n">
        <v>237280</v>
      </c>
      <c r="AA1643" s="254" t="inlineStr">
        <is>
          <t>Ceba bovina -Sostenimiento-</t>
        </is>
      </c>
      <c r="AB1643" s="254" t="n">
        <v>11</v>
      </c>
      <c r="AC1643" s="1637" t="n">
        <v>950000</v>
      </c>
    </row>
    <row r="1644">
      <c r="Z1644" s="254" t="n">
        <v>234220</v>
      </c>
      <c r="AA1644" s="254" t="inlineStr">
        <is>
          <t>Codornices -Sostenimiento-</t>
        </is>
      </c>
      <c r="AB1644" s="254" t="n">
        <v>11</v>
      </c>
      <c r="AC1644" s="1637" t="n"/>
    </row>
    <row r="1645">
      <c r="Z1645" s="254" t="n">
        <v>235100</v>
      </c>
      <c r="AA1645" s="254" t="inlineStr">
        <is>
          <t>Conejos y curíes -Sostenimiento-</t>
        </is>
      </c>
      <c r="AB1645" s="254" t="n">
        <v>11</v>
      </c>
      <c r="AC1645" s="1637" t="n"/>
    </row>
    <row r="1646">
      <c r="Z1646" s="254" t="n">
        <v>237050</v>
      </c>
      <c r="AA1646" s="254" t="inlineStr">
        <is>
          <t>Bovinos Cría y doble propósito -Sostenimiento-</t>
        </is>
      </c>
      <c r="AB1646" s="254" t="n">
        <v>11</v>
      </c>
      <c r="AC1646" s="1637" t="n">
        <v>600000</v>
      </c>
    </row>
    <row r="1647">
      <c r="Z1647" s="254" t="n">
        <v>237060</v>
      </c>
      <c r="AA1647" s="254" t="inlineStr">
        <is>
          <t>Bovinos Leche y Bufalinos -Sostenimiento-</t>
        </is>
      </c>
      <c r="AB1647" s="254" t="n">
        <v>11</v>
      </c>
      <c r="AC1647" s="1637" t="n">
        <v>1000000</v>
      </c>
    </row>
    <row r="1648">
      <c r="Z1648" s="254" t="n">
        <v>234100</v>
      </c>
      <c r="AA1648" s="254" t="inlineStr">
        <is>
          <t>Huevos comercial -Sostenimiento-</t>
        </is>
      </c>
      <c r="AB1648" s="254" t="n">
        <v>11</v>
      </c>
      <c r="AC1648" s="1637" t="n">
        <v>17000</v>
      </c>
    </row>
    <row r="1649">
      <c r="Z1649" s="254" t="n">
        <v>234230</v>
      </c>
      <c r="AA1649" s="254" t="inlineStr">
        <is>
          <t>Otras especies menores -Sostenimiento-</t>
        </is>
      </c>
      <c r="AB1649" s="254" t="n">
        <v>11</v>
      </c>
      <c r="AC1649" s="1637" t="n"/>
    </row>
    <row r="1650">
      <c r="Z1650" s="254" t="n">
        <v>234200</v>
      </c>
      <c r="AA1650" s="254" t="inlineStr">
        <is>
          <t>Patos engorde -Sostenimiento-</t>
        </is>
      </c>
      <c r="AB1650" s="254" t="n">
        <v>11</v>
      </c>
      <c r="AC1650" s="1637" t="n"/>
    </row>
    <row r="1651">
      <c r="Z1651" s="254" t="n">
        <v>237320</v>
      </c>
      <c r="AA1651" s="254" t="inlineStr">
        <is>
          <t>Helicicultura -Sostenimiento-</t>
        </is>
      </c>
      <c r="AB1651" s="254" t="n">
        <v>11</v>
      </c>
      <c r="AC1651" s="1637" t="n"/>
    </row>
    <row r="1652">
      <c r="Z1652" s="254" t="n">
        <v>234150</v>
      </c>
      <c r="AA1652" s="254" t="inlineStr">
        <is>
          <t>Pavos engorde -Sostenimiento-</t>
        </is>
      </c>
      <c r="AB1652" s="254" t="n">
        <v>11</v>
      </c>
      <c r="AC1652" s="1637" t="n"/>
    </row>
    <row r="1653">
      <c r="Z1653" s="254" t="n">
        <v>235050</v>
      </c>
      <c r="AA1653" s="254" t="inlineStr">
        <is>
          <t>Porcinos ceba -Sostenimiento-</t>
        </is>
      </c>
      <c r="AB1653" s="254" t="n">
        <v>11</v>
      </c>
      <c r="AC1653" s="1637" t="n">
        <v>450000</v>
      </c>
    </row>
    <row r="1654">
      <c r="Z1654" s="254" t="n">
        <v>237300</v>
      </c>
      <c r="AA1654" s="254" t="inlineStr">
        <is>
          <t>Porcinos cría -Sostenimiento-</t>
        </is>
      </c>
      <c r="AB1654" s="254" t="n">
        <v>11</v>
      </c>
      <c r="AC1654" s="1637" t="n">
        <v>900000</v>
      </c>
    </row>
    <row r="1655">
      <c r="Z1655" s="254" t="n">
        <v>237310</v>
      </c>
      <c r="AA1655" s="254" t="inlineStr">
        <is>
          <t>Zoocriaderos -Sostenimiento-</t>
        </is>
      </c>
      <c r="AB1655" s="254" t="n">
        <v>11</v>
      </c>
      <c r="AC1655" s="1637" t="n"/>
    </row>
    <row r="1656">
      <c r="Z1656" s="254" t="n">
        <v>237290</v>
      </c>
      <c r="AA1656" s="254" t="inlineStr">
        <is>
          <t>Equinos, asnales y mulares -Sostenimiento-</t>
        </is>
      </c>
      <c r="AB1656" s="254" t="n">
        <v>11</v>
      </c>
      <c r="AC1656" s="1637" t="n"/>
    </row>
    <row r="1657">
      <c r="Z1657" s="254" t="n">
        <v>237350</v>
      </c>
      <c r="AA1657" s="254" t="inlineStr">
        <is>
          <t>Acuicultura -Sostenimiento-</t>
        </is>
      </c>
      <c r="AB1657" s="254" t="n">
        <v>11</v>
      </c>
      <c r="AC1657" s="1637" t="n"/>
    </row>
    <row r="1658">
      <c r="Z1658" s="254" t="n">
        <v>237400</v>
      </c>
      <c r="AA1658" s="254" t="inlineStr">
        <is>
          <t>Pesca -Sostenimiento-</t>
        </is>
      </c>
      <c r="AB1658" s="254" t="n">
        <v>11</v>
      </c>
      <c r="AC1658" s="1637" t="n"/>
    </row>
    <row r="1659">
      <c r="Z1659" s="254" t="n">
        <v>160000</v>
      </c>
      <c r="AA1659" s="254" t="inlineStr">
        <is>
          <t xml:space="preserve">Capital de Trabajo Unidad Productiva Campesina </t>
        </is>
      </c>
      <c r="AB1659" s="254" t="n">
        <v>11</v>
      </c>
      <c r="AC1659" s="1637" t="n"/>
    </row>
    <row r="1660">
      <c r="Z1660" s="254" t="n">
        <v>165000</v>
      </c>
      <c r="AA1660" s="254" t="inlineStr">
        <is>
          <t xml:space="preserve">Capital de Trabajo Microcrédito rural </t>
        </is>
      </c>
      <c r="AB1660" s="254" t="n">
        <v>11</v>
      </c>
      <c r="AC1660" s="1637" t="n"/>
    </row>
    <row r="1661">
      <c r="Z1661" s="254" t="n">
        <v>159090</v>
      </c>
      <c r="AA1661" s="254" t="inlineStr">
        <is>
          <t>Tarjeta Agropecuaria</t>
        </is>
      </c>
      <c r="AB1661" s="254" t="n">
        <v>11</v>
      </c>
      <c r="AC1661" s="1637" t="n"/>
    </row>
    <row r="1662">
      <c r="Z1662" s="254" t="n">
        <v>632300</v>
      </c>
      <c r="AA1662" s="254" t="inlineStr">
        <is>
          <t>Anticipo a productores</t>
        </is>
      </c>
      <c r="AB1662" s="254" t="n">
        <v>12</v>
      </c>
      <c r="AC1662" s="1637" t="n"/>
    </row>
    <row r="1663">
      <c r="Z1663" s="254" t="n">
        <v>632260</v>
      </c>
      <c r="AA1663" s="254" t="inlineStr">
        <is>
          <t>Costo promedio compras</t>
        </is>
      </c>
      <c r="AB1663" s="254" t="n">
        <v>12</v>
      </c>
      <c r="AC1663" s="1637" t="n"/>
    </row>
    <row r="1664">
      <c r="Z1664" s="254" t="n">
        <v>632250</v>
      </c>
      <c r="AA1664" s="254" t="inlineStr">
        <is>
          <t>Cartera. inventarios y costos directos</t>
        </is>
      </c>
      <c r="AB1664" s="254" t="n">
        <v>12</v>
      </c>
      <c r="AC1664" s="1637" t="n"/>
    </row>
    <row r="1665">
      <c r="Z1665" s="254" t="n">
        <v>632251</v>
      </c>
      <c r="AA1665" s="254" t="inlineStr">
        <is>
          <t>Compras conjuntas de materias primas para producir alimentos balanceados sector lácteo</t>
        </is>
      </c>
      <c r="AB1665" s="254" t="n">
        <v>12</v>
      </c>
      <c r="AC1665" s="1637" t="n"/>
    </row>
    <row r="1666">
      <c r="Z1666" s="254" t="n">
        <v>632310</v>
      </c>
      <c r="AA1666" s="254" t="inlineStr">
        <is>
          <t xml:space="preserve">Comercialización de ganado </t>
        </is>
      </c>
      <c r="AB1666" s="254" t="n">
        <v>12</v>
      </c>
      <c r="AC1666" s="1637" t="n"/>
    </row>
    <row r="1667">
      <c r="Z1667" s="254" t="n">
        <v>732250</v>
      </c>
      <c r="AA1667" s="254" t="inlineStr">
        <is>
          <t>Cartera. inventarios y costos directos</t>
        </is>
      </c>
      <c r="AB1667" s="254" t="n">
        <v>13</v>
      </c>
      <c r="AC1667" s="1637" t="n"/>
    </row>
    <row r="1668">
      <c r="Z1668" s="254" t="n">
        <v>732260</v>
      </c>
      <c r="AA1668" s="254" t="inlineStr">
        <is>
          <t>Costos operativos y de funcionamiento proyectados</t>
        </is>
      </c>
      <c r="AB1668" s="254" t="n">
        <v>13</v>
      </c>
      <c r="AC1668" s="1637" t="n"/>
    </row>
    <row r="1669">
      <c r="Z1669" s="254" t="n">
        <v>732261</v>
      </c>
      <c r="AA1669" s="254" t="inlineStr">
        <is>
          <t xml:space="preserve">Programa Especial Buenaventura </t>
        </is>
      </c>
      <c r="AB1669" s="254" t="n">
        <v>13</v>
      </c>
      <c r="AC1669" s="1637" t="n"/>
    </row>
    <row r="1670">
      <c r="Z1670" s="254" t="n">
        <v>900002</v>
      </c>
      <c r="AA1670" s="254" t="inlineStr">
        <is>
          <t>Comercialización de artesanías</t>
        </is>
      </c>
      <c r="AB1670" s="254" t="n">
        <v>14</v>
      </c>
      <c r="AC1670" s="1637" t="n"/>
    </row>
    <row r="1671">
      <c r="Z1671" s="254" t="n">
        <v>900004</v>
      </c>
      <c r="AA1671" s="254" t="inlineStr">
        <is>
          <t>Comercialización de metales y piedras preciosas</t>
        </is>
      </c>
      <c r="AB1671" s="254" t="n">
        <v>14</v>
      </c>
      <c r="AC1671" s="1637" t="n"/>
    </row>
    <row r="1672">
      <c r="Z1672" s="254" t="n">
        <v>900007</v>
      </c>
      <c r="AA1672" s="254" t="inlineStr">
        <is>
          <t>Comercialización minera</t>
        </is>
      </c>
      <c r="AB1672" s="254" t="n">
        <v>14</v>
      </c>
      <c r="AC1672" s="1637" t="n"/>
    </row>
    <row r="1673">
      <c r="Z1673" s="254" t="n">
        <v>900006</v>
      </c>
      <c r="AA1673" s="254" t="inlineStr">
        <is>
          <t>Extracción minera</t>
        </is>
      </c>
      <c r="AB1673" s="254" t="n">
        <v>14</v>
      </c>
      <c r="AC1673" s="1637" t="n"/>
    </row>
    <row r="1674">
      <c r="Z1674" s="254" t="n">
        <v>900001</v>
      </c>
      <c r="AA1674" s="254" t="inlineStr">
        <is>
          <t>Producción de artesanías</t>
        </is>
      </c>
      <c r="AB1674" s="254" t="n">
        <v>14</v>
      </c>
      <c r="AC1674" s="1637" t="n"/>
    </row>
    <row r="1675">
      <c r="Z1675" s="254" t="n">
        <v>900003</v>
      </c>
      <c r="AA1675" s="254" t="inlineStr">
        <is>
          <t xml:space="preserve">Transformación de metales y piedras preciosas </t>
        </is>
      </c>
      <c r="AB1675" s="254" t="n">
        <v>14</v>
      </c>
      <c r="AC1675" s="1637" t="n"/>
    </row>
    <row r="1676">
      <c r="Z1676" s="254" t="n">
        <v>900005</v>
      </c>
      <c r="AA1676" s="254" t="inlineStr">
        <is>
          <t xml:space="preserve">Turismo rural </t>
        </is>
      </c>
      <c r="AB1676" s="254" t="n">
        <v>14</v>
      </c>
      <c r="AC1676" s="1637" t="n"/>
    </row>
    <row r="1677">
      <c r="Z1677" s="254" t="n">
        <v>632301</v>
      </c>
      <c r="AA1677" s="254" t="inlineStr">
        <is>
          <t xml:space="preserve">Factoring Agropecuario </t>
        </is>
      </c>
      <c r="AB1677" s="254" t="n">
        <v>14</v>
      </c>
      <c r="AC1677" s="1637" t="n"/>
    </row>
    <row r="1678">
      <c r="Z1678" s="254" t="n">
        <v>141420</v>
      </c>
      <c r="AA1678" s="254" t="inlineStr">
        <is>
          <t>Banano</t>
        </is>
      </c>
      <c r="AB1678" s="254" t="n">
        <v>30</v>
      </c>
      <c r="AC1678" s="1637" t="n"/>
    </row>
    <row r="1679">
      <c r="Z1679" s="254" t="n">
        <v>141421</v>
      </c>
      <c r="AA1679" s="254" t="inlineStr">
        <is>
          <t>Renovación de banano</t>
        </is>
      </c>
      <c r="AB1679" s="254" t="n">
        <v>30</v>
      </c>
      <c r="AC1679" s="1637" t="n"/>
    </row>
    <row r="1680">
      <c r="Z1680" s="254" t="n">
        <v>141090</v>
      </c>
      <c r="AA1680" s="254" t="inlineStr">
        <is>
          <t>Caña de azúcar</t>
        </is>
      </c>
      <c r="AB1680" s="254" t="n">
        <v>30</v>
      </c>
      <c r="AC1680" s="1637" t="n"/>
    </row>
    <row r="1681">
      <c r="Z1681" s="254" t="n">
        <v>141091</v>
      </c>
      <c r="AA1681" s="254" t="inlineStr">
        <is>
          <t>Renovación caña azúcar</t>
        </is>
      </c>
      <c r="AB1681" s="254" t="n">
        <v>30</v>
      </c>
      <c r="AC1681" s="1637" t="n"/>
    </row>
    <row r="1682">
      <c r="Z1682" s="254" t="n">
        <v>141060</v>
      </c>
      <c r="AA1682" s="254" t="inlineStr">
        <is>
          <t xml:space="preserve">Caña panelera </t>
        </is>
      </c>
      <c r="AB1682" s="254" t="n">
        <v>30</v>
      </c>
      <c r="AC1682" s="1637" t="n"/>
    </row>
    <row r="1683">
      <c r="Z1683" s="254" t="n">
        <v>141061</v>
      </c>
      <c r="AA1683" s="254" t="inlineStr">
        <is>
          <t>Renovación caña panelera</t>
        </is>
      </c>
      <c r="AB1683" s="254" t="n">
        <v>30</v>
      </c>
      <c r="AC1683" s="1637" t="n"/>
    </row>
    <row r="1684">
      <c r="Z1684" s="254" t="n">
        <v>151350</v>
      </c>
      <c r="AA1684" s="254" t="inlineStr">
        <is>
          <t>Curuba</t>
        </is>
      </c>
      <c r="AB1684" s="254" t="n">
        <v>30</v>
      </c>
      <c r="AC1684" s="1637" t="n"/>
    </row>
    <row r="1685">
      <c r="Z1685" s="254" t="n">
        <v>151351</v>
      </c>
      <c r="AA1685" s="254" t="inlineStr">
        <is>
          <t>Renovación curuba</t>
        </is>
      </c>
      <c r="AB1685" s="254" t="n">
        <v>30</v>
      </c>
      <c r="AC1685" s="1637" t="n"/>
    </row>
    <row r="1686">
      <c r="Z1686" s="254" t="n">
        <v>151640</v>
      </c>
      <c r="AA1686" s="254" t="inlineStr">
        <is>
          <t>Granadilla</t>
        </is>
      </c>
      <c r="AB1686" s="254" t="n">
        <v>30</v>
      </c>
      <c r="AC1686" s="1637" t="n"/>
    </row>
    <row r="1687">
      <c r="Z1687" s="254" t="n">
        <v>151641</v>
      </c>
      <c r="AA1687" s="254" t="inlineStr">
        <is>
          <t>Renovación granadilla</t>
        </is>
      </c>
      <c r="AB1687" s="254" t="n">
        <v>30</v>
      </c>
      <c r="AC1687" s="1637" t="n"/>
    </row>
    <row r="1688">
      <c r="Z1688" s="254" t="n">
        <v>141600</v>
      </c>
      <c r="AA1688" s="254" t="inlineStr">
        <is>
          <t xml:space="preserve">Flores tropicales </t>
        </is>
      </c>
      <c r="AB1688" s="254" t="n">
        <v>30</v>
      </c>
      <c r="AC1688" s="1637" t="n"/>
    </row>
    <row r="1689">
      <c r="Z1689" s="254" t="n">
        <v>141601</v>
      </c>
      <c r="AA1689" s="254" t="inlineStr">
        <is>
          <t xml:space="preserve">Renovación flores tropicales </t>
        </is>
      </c>
      <c r="AB1689" s="254" t="n">
        <v>30</v>
      </c>
      <c r="AC1689" s="1637" t="n"/>
    </row>
    <row r="1690">
      <c r="Z1690" s="254" t="n">
        <v>151360</v>
      </c>
      <c r="AA1690" s="254" t="inlineStr">
        <is>
          <t>Lulo</t>
        </is>
      </c>
      <c r="AB1690" s="254" t="n">
        <v>30</v>
      </c>
      <c r="AC1690" s="1637" t="n"/>
    </row>
    <row r="1691">
      <c r="Z1691" s="254" t="n">
        <v>151361</v>
      </c>
      <c r="AA1691" s="254" t="inlineStr">
        <is>
          <t>Renovación lulo</t>
        </is>
      </c>
      <c r="AB1691" s="254" t="n">
        <v>30</v>
      </c>
      <c r="AC1691" s="1637" t="n"/>
    </row>
    <row r="1692">
      <c r="Z1692" s="254" t="n">
        <v>151370</v>
      </c>
      <c r="AA1692" s="254" t="inlineStr">
        <is>
          <t>Maracuyá</t>
        </is>
      </c>
      <c r="AB1692" s="254" t="n">
        <v>30</v>
      </c>
      <c r="AC1692" s="1637" t="n"/>
    </row>
    <row r="1693">
      <c r="Z1693" s="254" t="n">
        <v>151371</v>
      </c>
      <c r="AA1693" s="254" t="inlineStr">
        <is>
          <t>Renovación maracuyá</t>
        </is>
      </c>
      <c r="AB1693" s="254" t="n">
        <v>30</v>
      </c>
      <c r="AC1693" s="1637" t="n"/>
    </row>
    <row r="1694">
      <c r="Z1694" s="254" t="n">
        <v>151630</v>
      </c>
      <c r="AA1694" s="254" t="inlineStr">
        <is>
          <t>Gulupa</t>
        </is>
      </c>
      <c r="AB1694" s="254" t="n">
        <v>30</v>
      </c>
      <c r="AC1694" s="1637" t="n"/>
    </row>
    <row r="1695">
      <c r="Z1695" s="254" t="n">
        <v>151380</v>
      </c>
      <c r="AA1695" s="254" t="inlineStr">
        <is>
          <t>Mora</t>
        </is>
      </c>
      <c r="AB1695" s="254" t="n">
        <v>30</v>
      </c>
      <c r="AC1695" s="1637" t="n"/>
    </row>
    <row r="1696">
      <c r="Z1696" s="254" t="n">
        <v>151381</v>
      </c>
      <c r="AA1696" s="254" t="inlineStr">
        <is>
          <t>Renovación mora</t>
        </is>
      </c>
      <c r="AB1696" s="254" t="n">
        <v>30</v>
      </c>
      <c r="AC1696" s="1637" t="n"/>
    </row>
    <row r="1697">
      <c r="Z1697" s="254" t="n">
        <v>151760</v>
      </c>
      <c r="AA1697" s="254" t="inlineStr">
        <is>
          <t>Morera</t>
        </is>
      </c>
      <c r="AB1697" s="254" t="n">
        <v>30</v>
      </c>
      <c r="AC1697" s="1637" t="n"/>
    </row>
    <row r="1698">
      <c r="Z1698" s="254" t="n">
        <v>151761</v>
      </c>
      <c r="AA1698" s="254" t="inlineStr">
        <is>
          <t>renovación morera</t>
        </is>
      </c>
      <c r="AB1698" s="254" t="n">
        <v>30</v>
      </c>
      <c r="AC1698" s="1637" t="n"/>
    </row>
    <row r="1699">
      <c r="Z1699" s="254" t="n">
        <v>144000</v>
      </c>
      <c r="AA1699" s="254" t="inlineStr">
        <is>
          <t xml:space="preserve">Otros cultivos mediano rendimiento </t>
        </is>
      </c>
      <c r="AB1699" s="254" t="n">
        <v>30</v>
      </c>
      <c r="AC1699" s="1637" t="n"/>
    </row>
    <row r="1700">
      <c r="Z1700" s="254" t="n">
        <v>144001</v>
      </c>
      <c r="AA1700" s="254" t="inlineStr">
        <is>
          <t xml:space="preserve">Renovación otros cultivos mediano rendimiento </t>
        </is>
      </c>
      <c r="AB1700" s="254" t="n">
        <v>30</v>
      </c>
      <c r="AC1700" s="1637" t="n"/>
    </row>
    <row r="1701">
      <c r="Z1701" s="254" t="n">
        <v>151390</v>
      </c>
      <c r="AA1701" s="254" t="inlineStr">
        <is>
          <t>Papaya</t>
        </is>
      </c>
      <c r="AB1701" s="254" t="n">
        <v>30</v>
      </c>
      <c r="AC1701" s="1637" t="n"/>
    </row>
    <row r="1702">
      <c r="Z1702" s="254" t="n">
        <v>151391</v>
      </c>
      <c r="AA1702" s="254" t="inlineStr">
        <is>
          <t>Renovación papaya</t>
        </is>
      </c>
      <c r="AB1702" s="254" t="n">
        <v>30</v>
      </c>
      <c r="AC1702" s="1637" t="n"/>
    </row>
    <row r="1703">
      <c r="Z1703" s="254" t="n">
        <v>141280</v>
      </c>
      <c r="AA1703" s="254" t="inlineStr">
        <is>
          <t>Piña</t>
        </is>
      </c>
      <c r="AB1703" s="254" t="n">
        <v>30</v>
      </c>
      <c r="AC1703" s="1637" t="n"/>
    </row>
    <row r="1704">
      <c r="Z1704" s="254" t="n">
        <v>141281</v>
      </c>
      <c r="AA1704" s="254" t="inlineStr">
        <is>
          <t>Renovación piña</t>
        </is>
      </c>
      <c r="AB1704" s="254" t="n">
        <v>30</v>
      </c>
      <c r="AC1704" s="1637" t="n"/>
    </row>
    <row r="1705">
      <c r="Z1705" s="254" t="n">
        <v>141430</v>
      </c>
      <c r="AA1705" s="254" t="inlineStr">
        <is>
          <t>Plátano</t>
        </is>
      </c>
      <c r="AB1705" s="254" t="n">
        <v>30</v>
      </c>
      <c r="AC1705" s="1637" t="n"/>
    </row>
    <row r="1706">
      <c r="Z1706" s="254" t="n">
        <v>141431</v>
      </c>
      <c r="AA1706" s="254" t="inlineStr">
        <is>
          <t>Renovación plátano</t>
        </is>
      </c>
      <c r="AB1706" s="254" t="n">
        <v>30</v>
      </c>
      <c r="AC1706" s="1637" t="n"/>
    </row>
    <row r="1707">
      <c r="Z1707" s="254" t="n">
        <v>141550</v>
      </c>
      <c r="AA1707" s="254" t="inlineStr">
        <is>
          <t>Tomate de árbol</t>
        </is>
      </c>
      <c r="AB1707" s="254" t="n">
        <v>30</v>
      </c>
      <c r="AC1707" s="1637" t="n"/>
    </row>
    <row r="1708">
      <c r="Z1708" s="254" t="n">
        <v>141551</v>
      </c>
      <c r="AA1708" s="254" t="inlineStr">
        <is>
          <t>Renovación tomate de árbol</t>
        </is>
      </c>
      <c r="AB1708" s="254" t="n">
        <v>30</v>
      </c>
      <c r="AC1708" s="1637" t="n"/>
    </row>
    <row r="1709">
      <c r="Z1709" s="254" t="n">
        <v>151620</v>
      </c>
      <c r="AA1709" s="254" t="inlineStr">
        <is>
          <t>Uchuva</t>
        </is>
      </c>
      <c r="AB1709" s="254" t="n">
        <v>30</v>
      </c>
      <c r="AC1709" s="1637" t="n"/>
    </row>
    <row r="1710">
      <c r="Z1710" s="254" t="n">
        <v>151621</v>
      </c>
      <c r="AA1710" s="254" t="inlineStr">
        <is>
          <t>Renovación uchuva</t>
        </is>
      </c>
      <c r="AB1710" s="254" t="n">
        <v>30</v>
      </c>
      <c r="AC1710" s="1637" t="n"/>
    </row>
    <row r="1711">
      <c r="Z1711" s="254" t="n">
        <v>141000</v>
      </c>
      <c r="AA1711" s="254" t="inlineStr">
        <is>
          <t>Incorporación biotecnología</t>
        </is>
      </c>
      <c r="AB1711" s="254" t="n">
        <v>30</v>
      </c>
      <c r="AC1711" s="1637" t="n"/>
    </row>
    <row r="1712">
      <c r="Z1712" s="254" t="n">
        <v>151310</v>
      </c>
      <c r="AA1712" s="254" t="inlineStr">
        <is>
          <t>Aguacate</t>
        </is>
      </c>
      <c r="AB1712" s="254" t="n">
        <v>30</v>
      </c>
      <c r="AC1712" s="1637" t="n"/>
    </row>
    <row r="1713">
      <c r="Z1713" s="254" t="n">
        <v>151311</v>
      </c>
      <c r="AA1713" s="254" t="inlineStr">
        <is>
          <t>Renovación Aguacate</t>
        </is>
      </c>
      <c r="AB1713" s="254" t="n">
        <v>30</v>
      </c>
      <c r="AC1713" s="1637" t="n"/>
    </row>
    <row r="1714">
      <c r="Z1714" s="254" t="n">
        <v>151320</v>
      </c>
      <c r="AA1714" s="254" t="inlineStr">
        <is>
          <t>Badea</t>
        </is>
      </c>
      <c r="AB1714" s="254" t="n">
        <v>30</v>
      </c>
      <c r="AC1714" s="1637" t="n"/>
    </row>
    <row r="1715">
      <c r="Z1715" s="254" t="n">
        <v>151321</v>
      </c>
      <c r="AA1715" s="254" t="inlineStr">
        <is>
          <t>Renovación badea</t>
        </is>
      </c>
      <c r="AB1715" s="254" t="n">
        <v>30</v>
      </c>
      <c r="AC1715" s="1637" t="n"/>
    </row>
    <row r="1716">
      <c r="Z1716" s="254" t="n">
        <v>151050</v>
      </c>
      <c r="AA1716" s="254" t="inlineStr">
        <is>
          <t>Cacao</t>
        </is>
      </c>
      <c r="AB1716" s="254" t="n">
        <v>30</v>
      </c>
      <c r="AC1716" s="1637" t="n"/>
    </row>
    <row r="1717">
      <c r="Z1717" s="254" t="n">
        <v>151051</v>
      </c>
      <c r="AA1717" s="254" t="inlineStr">
        <is>
          <t>Renovación cacao</t>
        </is>
      </c>
      <c r="AB1717" s="254" t="n">
        <v>30</v>
      </c>
      <c r="AC1717" s="1637" t="n"/>
    </row>
    <row r="1718">
      <c r="Z1718" s="254" t="n">
        <v>132500</v>
      </c>
      <c r="AA1718" s="254" t="inlineStr">
        <is>
          <t>Recuperación áreas cacaoteras</t>
        </is>
      </c>
      <c r="AB1718" s="254" t="n">
        <v>30</v>
      </c>
      <c r="AC1718" s="1637" t="n"/>
    </row>
    <row r="1719">
      <c r="Z1719" s="254" t="n">
        <v>151052</v>
      </c>
      <c r="AA1719" s="254" t="inlineStr">
        <is>
          <t>Renovación cacaotales envejecidos</t>
        </is>
      </c>
      <c r="AB1719" s="254" t="n">
        <v>30</v>
      </c>
      <c r="AC1719" s="1637" t="n"/>
    </row>
    <row r="1720">
      <c r="Z1720" s="254" t="n">
        <v>141100</v>
      </c>
      <c r="AA1720" s="254" t="inlineStr">
        <is>
          <t xml:space="preserve">Café </t>
        </is>
      </c>
      <c r="AB1720" s="254" t="n">
        <v>30</v>
      </c>
      <c r="AC1720" s="1637" t="n"/>
    </row>
    <row r="1721">
      <c r="Z1721" s="254" t="n">
        <v>141101</v>
      </c>
      <c r="AA1721" s="254" t="inlineStr">
        <is>
          <t>Café renovación</t>
        </is>
      </c>
      <c r="AB1721" s="254" t="n">
        <v>30</v>
      </c>
      <c r="AC1721" s="1637" t="n"/>
    </row>
    <row r="1722">
      <c r="Z1722" s="254" t="n">
        <v>141110</v>
      </c>
      <c r="AA1722" s="254" t="inlineStr">
        <is>
          <t>Cafés Especiales</t>
        </is>
      </c>
      <c r="AB1722" s="254" t="n">
        <v>30</v>
      </c>
      <c r="AC1722" s="1637" t="n"/>
    </row>
    <row r="1723">
      <c r="Z1723" s="254" t="n">
        <v>141111</v>
      </c>
      <c r="AA1723" s="254" t="inlineStr">
        <is>
          <t>Renovación cafés especiales</t>
        </is>
      </c>
      <c r="AB1723" s="254" t="n">
        <v>30</v>
      </c>
      <c r="AC1723" s="1637" t="n"/>
    </row>
    <row r="1724">
      <c r="Z1724" s="254" t="n">
        <v>141150</v>
      </c>
      <c r="AA1724" s="254" t="inlineStr">
        <is>
          <t>Renovación cafetales envejecidos</t>
        </is>
      </c>
      <c r="AB1724" s="254" t="n">
        <v>30</v>
      </c>
      <c r="AC1724" s="1637" t="n"/>
    </row>
    <row r="1725">
      <c r="Z1725" s="254" t="n">
        <v>141525</v>
      </c>
      <c r="AA1725" s="254" t="inlineStr">
        <is>
          <t>Renovación café por zoca</t>
        </is>
      </c>
      <c r="AB1725" s="254" t="n">
        <v>30</v>
      </c>
      <c r="AC1725" s="1637" t="n"/>
    </row>
    <row r="1726">
      <c r="Z1726" s="254" t="n">
        <v>141130</v>
      </c>
      <c r="AA1726" s="254" t="inlineStr">
        <is>
          <t>Mejoramiento cafetales</t>
        </is>
      </c>
      <c r="AB1726" s="254" t="n">
        <v>30</v>
      </c>
      <c r="AC1726" s="1637" t="n"/>
    </row>
    <row r="1727">
      <c r="Z1727" s="254" t="n">
        <v>142000</v>
      </c>
      <c r="AA1727" s="254" t="inlineStr">
        <is>
          <t>Cardamomo</t>
        </is>
      </c>
      <c r="AB1727" s="254" t="n">
        <v>30</v>
      </c>
      <c r="AC1727" s="1637" t="n"/>
    </row>
    <row r="1728">
      <c r="Z1728" s="254" t="n">
        <v>142001</v>
      </c>
      <c r="AA1728" s="254" t="inlineStr">
        <is>
          <t>Renovación cardamomo</t>
        </is>
      </c>
      <c r="AB1728" s="254" t="n">
        <v>30</v>
      </c>
      <c r="AC1728" s="1637" t="n"/>
    </row>
    <row r="1729">
      <c r="Z1729" s="254" t="n">
        <v>151300</v>
      </c>
      <c r="AA1729" s="254" t="inlineStr">
        <is>
          <t>Caucho</t>
        </is>
      </c>
      <c r="AB1729" s="254" t="n">
        <v>30</v>
      </c>
      <c r="AC1729" s="1637" t="n"/>
    </row>
    <row r="1730">
      <c r="Z1730" s="254" t="n">
        <v>151301</v>
      </c>
      <c r="AA1730" s="254" t="inlineStr">
        <is>
          <t>Renovación caucho</t>
        </is>
      </c>
      <c r="AB1730" s="254" t="n">
        <v>30</v>
      </c>
      <c r="AC1730" s="1637" t="n"/>
    </row>
    <row r="1731">
      <c r="Z1731" s="254" t="n">
        <v>151100</v>
      </c>
      <c r="AA1731" s="254" t="inlineStr">
        <is>
          <t>Ciruelo</t>
        </is>
      </c>
      <c r="AB1731" s="254" t="n">
        <v>30</v>
      </c>
      <c r="AC1731" s="1637" t="n"/>
    </row>
    <row r="1732">
      <c r="Z1732" s="254" t="n">
        <v>151101</v>
      </c>
      <c r="AA1732" s="254" t="inlineStr">
        <is>
          <t>Renovación ciruelo</t>
        </is>
      </c>
      <c r="AB1732" s="254" t="n">
        <v>30</v>
      </c>
      <c r="AC1732" s="1637" t="n"/>
    </row>
    <row r="1733">
      <c r="Z1733" s="254" t="n">
        <v>151340</v>
      </c>
      <c r="AA1733" s="254" t="inlineStr">
        <is>
          <t>Cítricos</t>
        </is>
      </c>
      <c r="AB1733" s="254" t="n">
        <v>30</v>
      </c>
      <c r="AC1733" s="1637" t="n"/>
    </row>
    <row r="1734">
      <c r="Z1734" s="254" t="n">
        <v>151341</v>
      </c>
      <c r="AA1734" s="254" t="inlineStr">
        <is>
          <t>Renovación cítricos</t>
        </is>
      </c>
      <c r="AB1734" s="254" t="n">
        <v>30</v>
      </c>
      <c r="AC1734" s="1637" t="n"/>
    </row>
    <row r="1735">
      <c r="Z1735" s="254" t="n">
        <v>151200</v>
      </c>
      <c r="AA1735" s="254" t="inlineStr">
        <is>
          <t>Cocotero</t>
        </is>
      </c>
      <c r="AB1735" s="254" t="n">
        <v>30</v>
      </c>
      <c r="AC1735" s="1637" t="n"/>
    </row>
    <row r="1736">
      <c r="Z1736" s="254" t="n">
        <v>151201</v>
      </c>
      <c r="AA1736" s="254" t="inlineStr">
        <is>
          <t>Renovación cocotero</t>
        </is>
      </c>
      <c r="AB1736" s="254" t="n">
        <v>30</v>
      </c>
      <c r="AC1736" s="1637" t="n"/>
    </row>
    <row r="1737">
      <c r="Z1737" s="254" t="n">
        <v>151120</v>
      </c>
      <c r="AA1737" s="254" t="inlineStr">
        <is>
          <t>Durazno</t>
        </is>
      </c>
      <c r="AB1737" s="254" t="n">
        <v>30</v>
      </c>
      <c r="AC1737" s="1637" t="n"/>
    </row>
    <row r="1738">
      <c r="Z1738" s="254" t="n">
        <v>151121</v>
      </c>
      <c r="AA1738" s="254" t="inlineStr">
        <is>
          <t>Renovación durazno</t>
        </is>
      </c>
      <c r="AB1738" s="254" t="n">
        <v>30</v>
      </c>
      <c r="AC1738" s="1637" t="n"/>
    </row>
    <row r="1739">
      <c r="Z1739" s="254" t="n">
        <v>151400</v>
      </c>
      <c r="AA1739" s="254" t="inlineStr">
        <is>
          <t>Espárragos</t>
        </is>
      </c>
      <c r="AB1739" s="254" t="n">
        <v>30</v>
      </c>
      <c r="AC1739" s="1637" t="n"/>
    </row>
    <row r="1740">
      <c r="Z1740" s="254" t="n">
        <v>151401</v>
      </c>
      <c r="AA1740" s="254" t="inlineStr">
        <is>
          <t>Renovación espárragos</t>
        </is>
      </c>
      <c r="AB1740" s="254" t="n">
        <v>30</v>
      </c>
      <c r="AC1740" s="1637" t="n"/>
    </row>
    <row r="1741">
      <c r="Z1741" s="254" t="n">
        <v>151550</v>
      </c>
      <c r="AA1741" s="254" t="inlineStr">
        <is>
          <t>Feijoa</t>
        </is>
      </c>
      <c r="AB1741" s="254" t="n">
        <v>30</v>
      </c>
      <c r="AC1741" s="1637" t="n"/>
    </row>
    <row r="1742">
      <c r="Z1742" s="254" t="n">
        <v>151551</v>
      </c>
      <c r="AA1742" s="254" t="inlineStr">
        <is>
          <t>Renovación feijoa</t>
        </is>
      </c>
      <c r="AB1742" s="254" t="n">
        <v>30</v>
      </c>
      <c r="AC1742" s="1637" t="n"/>
    </row>
    <row r="1743">
      <c r="Z1743" s="254" t="n">
        <v>141450</v>
      </c>
      <c r="AA1743" s="254" t="inlineStr">
        <is>
          <t>Fique</t>
        </is>
      </c>
      <c r="AB1743" s="254" t="n">
        <v>30</v>
      </c>
      <c r="AC1743" s="1637" t="n"/>
    </row>
    <row r="1744">
      <c r="Z1744" s="254" t="n">
        <v>141451</v>
      </c>
      <c r="AA1744" s="254" t="inlineStr">
        <is>
          <t>Renovación fique</t>
        </is>
      </c>
      <c r="AB1744" s="254" t="n">
        <v>30</v>
      </c>
      <c r="AC1744" s="1637" t="n"/>
    </row>
    <row r="1745">
      <c r="Z1745" s="254" t="n">
        <v>151850</v>
      </c>
      <c r="AA1745" s="254" t="inlineStr">
        <is>
          <t>Flores tropicales</t>
        </is>
      </c>
      <c r="AB1745" s="254" t="n">
        <v>30</v>
      </c>
      <c r="AC1745" s="1637" t="n"/>
    </row>
    <row r="1746">
      <c r="Z1746" s="254" t="n">
        <v>151851</v>
      </c>
      <c r="AA1746" s="254" t="inlineStr">
        <is>
          <t>Renovación flores tropicales</t>
        </is>
      </c>
      <c r="AB1746" s="254" t="n">
        <v>30</v>
      </c>
      <c r="AC1746" s="1637" t="n"/>
    </row>
    <row r="1747">
      <c r="Z1747" s="254" t="n">
        <v>151403</v>
      </c>
      <c r="AA1747" s="254" t="inlineStr">
        <is>
          <t>Renovación cultivos perennes por Afectación Fitosanitaria</t>
        </is>
      </c>
      <c r="AB1747" s="254" t="n">
        <v>30</v>
      </c>
      <c r="AC1747" s="1637" t="n"/>
    </row>
    <row r="1748">
      <c r="Z1748" s="254" t="n">
        <v>151650</v>
      </c>
      <c r="AA1748" s="254" t="inlineStr">
        <is>
          <t>Guanábana</t>
        </is>
      </c>
      <c r="AB1748" s="254" t="n">
        <v>30</v>
      </c>
      <c r="AC1748" s="1637" t="n"/>
    </row>
    <row r="1749">
      <c r="Z1749" s="254" t="n">
        <v>151651</v>
      </c>
      <c r="AA1749" s="254" t="inlineStr">
        <is>
          <t>Renovación guanábana</t>
        </is>
      </c>
      <c r="AB1749" s="254" t="n">
        <v>30</v>
      </c>
      <c r="AC1749" s="1637" t="n"/>
    </row>
    <row r="1750">
      <c r="Z1750" s="254" t="n">
        <v>151610</v>
      </c>
      <c r="AA1750" s="254" t="inlineStr">
        <is>
          <t>Lima Tahití</t>
        </is>
      </c>
      <c r="AB1750" s="254" t="n">
        <v>30</v>
      </c>
      <c r="AC1750" s="1637" t="n"/>
    </row>
    <row r="1751">
      <c r="Z1751" s="254" t="n">
        <v>151611</v>
      </c>
      <c r="AA1751" s="254" t="inlineStr">
        <is>
          <t>Renovación lima Tahití</t>
        </is>
      </c>
      <c r="AB1751" s="254" t="n">
        <v>30</v>
      </c>
      <c r="AC1751" s="1637" t="n"/>
    </row>
    <row r="1752">
      <c r="Z1752" s="254" t="n">
        <v>151600</v>
      </c>
      <c r="AA1752" s="254" t="inlineStr">
        <is>
          <t>Macadamia</t>
        </is>
      </c>
      <c r="AB1752" s="254" t="n">
        <v>30</v>
      </c>
      <c r="AC1752" s="1637" t="n"/>
    </row>
    <row r="1753">
      <c r="Z1753" s="254" t="n">
        <v>151601</v>
      </c>
      <c r="AA1753" s="254" t="inlineStr">
        <is>
          <t>Renovación macadamia</t>
        </is>
      </c>
      <c r="AB1753" s="254" t="n">
        <v>30</v>
      </c>
      <c r="AC1753" s="1637" t="n"/>
    </row>
    <row r="1754">
      <c r="Z1754" s="254" t="n">
        <v>151700</v>
      </c>
      <c r="AA1754" s="254" t="inlineStr">
        <is>
          <t>Mango</t>
        </is>
      </c>
      <c r="AB1754" s="254" t="n">
        <v>30</v>
      </c>
      <c r="AC1754" s="1637" t="n"/>
    </row>
    <row r="1755">
      <c r="Z1755" s="254" t="n">
        <v>151701</v>
      </c>
      <c r="AA1755" s="254" t="inlineStr">
        <is>
          <t>Renovación mango</t>
        </is>
      </c>
      <c r="AB1755" s="254" t="n">
        <v>30</v>
      </c>
      <c r="AC1755" s="1637" t="n"/>
    </row>
    <row r="1756">
      <c r="Z1756" s="254" t="n">
        <v>151750</v>
      </c>
      <c r="AA1756" s="254" t="inlineStr">
        <is>
          <t>Manzano</t>
        </is>
      </c>
      <c r="AB1756" s="254" t="n">
        <v>30</v>
      </c>
      <c r="AC1756" s="1637" t="n"/>
    </row>
    <row r="1757">
      <c r="Z1757" s="254" t="n">
        <v>151751</v>
      </c>
      <c r="AA1757" s="254" t="inlineStr">
        <is>
          <t>Renovación manzano</t>
        </is>
      </c>
      <c r="AB1757" s="254" t="n">
        <v>30</v>
      </c>
      <c r="AC1757" s="1637" t="n"/>
    </row>
    <row r="1758">
      <c r="Z1758" s="254" t="n">
        <v>151020</v>
      </c>
      <c r="AA1758" s="254" t="inlineStr">
        <is>
          <t>Marañón</t>
        </is>
      </c>
      <c r="AB1758" s="254" t="n">
        <v>30</v>
      </c>
      <c r="AC1758" s="1637" t="n"/>
    </row>
    <row r="1759">
      <c r="Z1759" s="254" t="n">
        <v>151021</v>
      </c>
      <c r="AA1759" s="254" t="inlineStr">
        <is>
          <t>Renovación marañón</t>
        </is>
      </c>
      <c r="AB1759" s="254" t="n">
        <v>30</v>
      </c>
      <c r="AC1759" s="1637" t="n"/>
    </row>
    <row r="1760">
      <c r="Z1760" s="254" t="n">
        <v>151800</v>
      </c>
      <c r="AA1760" s="254" t="inlineStr">
        <is>
          <t xml:space="preserve">Otros cultivos tardío rendimiento (*) </t>
        </is>
      </c>
      <c r="AB1760" s="254" t="n">
        <v>30</v>
      </c>
      <c r="AC1760" s="1637" t="n"/>
    </row>
    <row r="1761">
      <c r="Z1761" s="254" t="n">
        <v>151801</v>
      </c>
      <c r="AA1761" s="254" t="inlineStr">
        <is>
          <t xml:space="preserve">Renovación otros cultivos tardío rendimiento </t>
        </is>
      </c>
      <c r="AB1761" s="254" t="n">
        <v>30</v>
      </c>
      <c r="AC1761" s="1637" t="n"/>
    </row>
    <row r="1762">
      <c r="Z1762" s="254" t="n">
        <v>151330</v>
      </c>
      <c r="AA1762" s="254" t="inlineStr">
        <is>
          <t>Otros frutales</t>
        </is>
      </c>
      <c r="AB1762" s="254" t="n">
        <v>30</v>
      </c>
      <c r="AC1762" s="1637" t="n"/>
    </row>
    <row r="1763">
      <c r="Z1763" s="254" t="n">
        <v>151331</v>
      </c>
      <c r="AA1763" s="254" t="inlineStr">
        <is>
          <t>Renovación otros frutales</t>
        </is>
      </c>
      <c r="AB1763" s="254" t="n">
        <v>30</v>
      </c>
      <c r="AC1763" s="1637" t="n"/>
    </row>
    <row r="1764">
      <c r="Z1764" s="254" t="n">
        <v>151250</v>
      </c>
      <c r="AA1764" s="254" t="inlineStr">
        <is>
          <t>Palma de aceite</t>
        </is>
      </c>
      <c r="AB1764" s="254" t="n">
        <v>30</v>
      </c>
      <c r="AC1764" s="1637" t="n"/>
    </row>
    <row r="1765">
      <c r="Z1765" s="254" t="n">
        <v>151251</v>
      </c>
      <c r="AA1765" s="254" t="inlineStr">
        <is>
          <t>Renovación palma de aceite</t>
        </is>
      </c>
      <c r="AB1765" s="254" t="n">
        <v>30</v>
      </c>
      <c r="AC1765" s="1637" t="n"/>
    </row>
    <row r="1766">
      <c r="Z1766" s="254" t="n">
        <v>151410</v>
      </c>
      <c r="AA1766" s="254" t="inlineStr">
        <is>
          <t>Palma de chontaduro</t>
        </is>
      </c>
      <c r="AB1766" s="254" t="n">
        <v>30</v>
      </c>
      <c r="AC1766" s="1637" t="n"/>
    </row>
    <row r="1767">
      <c r="Z1767" s="254" t="n">
        <v>151411</v>
      </c>
      <c r="AA1767" s="254" t="inlineStr">
        <is>
          <t>Renovación palma de chontaduro</t>
        </is>
      </c>
      <c r="AB1767" s="254" t="n">
        <v>30</v>
      </c>
      <c r="AC1767" s="1637" t="n"/>
    </row>
    <row r="1768">
      <c r="Z1768" s="254" t="n">
        <v>151270</v>
      </c>
      <c r="AA1768" s="254" t="inlineStr">
        <is>
          <t>Palma de iraca</t>
        </is>
      </c>
      <c r="AB1768" s="254" t="n">
        <v>30</v>
      </c>
      <c r="AC1768" s="1637" t="n"/>
    </row>
    <row r="1769">
      <c r="Z1769" s="254" t="n">
        <v>151271</v>
      </c>
      <c r="AA1769" s="254" t="inlineStr">
        <is>
          <t>Renovación palma de iraca</t>
        </is>
      </c>
      <c r="AB1769" s="254" t="n">
        <v>30</v>
      </c>
      <c r="AC1769" s="1637" t="n"/>
    </row>
    <row r="1770">
      <c r="Z1770" s="254" t="n">
        <v>241150</v>
      </c>
      <c r="AA1770" s="254" t="inlineStr">
        <is>
          <t>Pastos</t>
        </is>
      </c>
      <c r="AB1770" s="254" t="n">
        <v>30</v>
      </c>
      <c r="AC1770" s="1637" t="n"/>
    </row>
    <row r="1771">
      <c r="Z1771" s="254" t="n">
        <v>241350</v>
      </c>
      <c r="AA1771" s="254" t="inlineStr">
        <is>
          <t>Pastos semilla</t>
        </is>
      </c>
      <c r="AB1771" s="254" t="n">
        <v>30</v>
      </c>
      <c r="AC1771" s="1637" t="n"/>
    </row>
    <row r="1772">
      <c r="Z1772" s="254" t="n">
        <v>151130</v>
      </c>
      <c r="AA1772" s="254" t="inlineStr">
        <is>
          <t>Pero</t>
        </is>
      </c>
      <c r="AB1772" s="254" t="n">
        <v>30</v>
      </c>
      <c r="AC1772" s="1637" t="n"/>
    </row>
    <row r="1773">
      <c r="Z1773" s="254" t="n">
        <v>151131</v>
      </c>
      <c r="AA1773" s="254" t="inlineStr">
        <is>
          <t>Renovación pero</t>
        </is>
      </c>
      <c r="AB1773" s="254" t="n">
        <v>30</v>
      </c>
      <c r="AC1773" s="1637" t="n"/>
    </row>
    <row r="1774">
      <c r="Z1774" s="254" t="n">
        <v>241290</v>
      </c>
      <c r="AA1774" s="254" t="inlineStr">
        <is>
          <t>Pitahaya</t>
        </is>
      </c>
      <c r="AB1774" s="254" t="n">
        <v>30</v>
      </c>
      <c r="AC1774" s="1637" t="n"/>
    </row>
    <row r="1775">
      <c r="Z1775" s="254" t="n">
        <v>241291</v>
      </c>
      <c r="AA1775" s="254" t="inlineStr">
        <is>
          <t>Renovación pitahaya</t>
        </is>
      </c>
      <c r="AB1775" s="254" t="n">
        <v>30</v>
      </c>
      <c r="AC1775" s="1637" t="n"/>
    </row>
    <row r="1776">
      <c r="Z1776" s="254" t="n">
        <v>151150</v>
      </c>
      <c r="AA1776" s="254" t="inlineStr">
        <is>
          <t>Bosques</t>
        </is>
      </c>
      <c r="AB1776" s="254" t="n">
        <v>30</v>
      </c>
      <c r="AC1776" s="1637" t="n"/>
    </row>
    <row r="1777">
      <c r="Z1777" s="254" t="n">
        <v>151151</v>
      </c>
      <c r="AA1777" s="254" t="inlineStr">
        <is>
          <t>Renovación bosques</t>
        </is>
      </c>
      <c r="AB1777" s="254" t="n">
        <v>30</v>
      </c>
      <c r="AC1777" s="1637" t="n"/>
    </row>
    <row r="1778">
      <c r="Z1778" s="254" t="n">
        <v>141500</v>
      </c>
      <c r="AA1778" s="254" t="inlineStr">
        <is>
          <t>Sostenimiento bosques</t>
        </is>
      </c>
      <c r="AB1778" s="254" t="n">
        <v>30</v>
      </c>
      <c r="AC1778" s="1637" t="n"/>
    </row>
    <row r="1779">
      <c r="Z1779" s="254" t="n">
        <v>141700</v>
      </c>
      <c r="AA1779" s="254" t="inlineStr">
        <is>
          <t>Mantenimiento cultivos tardío rendimiento en periodo improductivo</t>
        </is>
      </c>
      <c r="AB1779" s="254" t="n">
        <v>30</v>
      </c>
      <c r="AC1779" s="1637" t="n"/>
    </row>
    <row r="1780">
      <c r="Z1780" s="254" t="n">
        <v>141300</v>
      </c>
      <c r="AA1780" s="254" t="inlineStr">
        <is>
          <t>Vid (2)</t>
        </is>
      </c>
      <c r="AB1780" s="254" t="n">
        <v>30</v>
      </c>
      <c r="AC1780" s="1637" t="n"/>
    </row>
    <row r="1781">
      <c r="Z1781" s="254" t="n">
        <v>141301</v>
      </c>
      <c r="AA1781" s="254" t="inlineStr">
        <is>
          <t>Renovación vid</t>
        </is>
      </c>
      <c r="AB1781" s="254" t="n">
        <v>30</v>
      </c>
      <c r="AC1781" s="1637" t="n"/>
    </row>
    <row r="1782">
      <c r="Z1782" s="254" t="n">
        <v>151160</v>
      </c>
      <c r="AA1782" s="254" t="inlineStr">
        <is>
          <t>Cultivos silvopastoreo</t>
        </is>
      </c>
      <c r="AB1782" s="254" t="n">
        <v>30</v>
      </c>
      <c r="AC1782" s="1637" t="n"/>
    </row>
    <row r="1783">
      <c r="Z1783" s="254" t="n">
        <v>151161</v>
      </c>
      <c r="AA1783" s="254" t="inlineStr">
        <is>
          <t>Mejoramiento de Praderas</t>
        </is>
      </c>
      <c r="AB1783" s="254" t="n">
        <v>30</v>
      </c>
      <c r="AC1783" s="1637" t="n"/>
    </row>
    <row r="1784">
      <c r="Z1784" s="254" t="n">
        <v>130001</v>
      </c>
      <c r="AA1784" s="254" t="inlineStr">
        <is>
          <t>Brevo</t>
        </is>
      </c>
      <c r="AB1784" s="254" t="n">
        <v>30</v>
      </c>
      <c r="AC1784" s="1637" t="n"/>
    </row>
    <row r="1785">
      <c r="Z1785" s="254" t="n">
        <v>130003</v>
      </c>
      <c r="AA1785" s="254" t="inlineStr">
        <is>
          <t>Guayaba</t>
        </is>
      </c>
      <c r="AB1785" s="254" t="n">
        <v>30</v>
      </c>
      <c r="AC1785" s="1637" t="n"/>
    </row>
    <row r="1786">
      <c r="Z1786" s="254" t="n">
        <v>245280</v>
      </c>
      <c r="AA1786" s="254" t="inlineStr">
        <is>
          <t>Acuicultura</t>
        </is>
      </c>
      <c r="AB1786" s="254" t="n">
        <v>31</v>
      </c>
      <c r="AC1786" s="1637" t="n"/>
    </row>
    <row r="1787">
      <c r="Z1787" s="254" t="n">
        <v>245200</v>
      </c>
      <c r="AA1787" s="254" t="inlineStr">
        <is>
          <t>Animales de labor</t>
        </is>
      </c>
      <c r="AB1787" s="254" t="n">
        <v>31</v>
      </c>
      <c r="AC1787" s="1637" t="n"/>
    </row>
    <row r="1788">
      <c r="Z1788" s="254" t="n">
        <v>245050</v>
      </c>
      <c r="AA1788" s="254" t="inlineStr">
        <is>
          <t xml:space="preserve">Apicultura </t>
        </is>
      </c>
      <c r="AB1788" s="254" t="n">
        <v>31</v>
      </c>
      <c r="AC1788" s="1637" t="n"/>
    </row>
    <row r="1789" ht="13.5" customHeight="1" thickBot="1">
      <c r="Z1789" s="254" t="n">
        <v>245290</v>
      </c>
      <c r="AA1789" s="254" t="inlineStr">
        <is>
          <t>Camarón de cultivo</t>
        </is>
      </c>
      <c r="AB1789" s="254" t="n">
        <v>31</v>
      </c>
      <c r="AC1789" s="1637" t="n"/>
      <c r="AD1789" s="117" t="n"/>
    </row>
    <row r="1790">
      <c r="Z1790" s="254" t="n">
        <v>245150</v>
      </c>
      <c r="AA1790" s="254" t="inlineStr">
        <is>
          <t>Cría de ovinos y caprinos</t>
        </is>
      </c>
      <c r="AB1790" s="254" t="n">
        <v>31</v>
      </c>
      <c r="AC1790" s="1637" t="n"/>
      <c r="AD1790" s="118" t="n"/>
    </row>
    <row r="1791">
      <c r="Z1791" s="254" t="n">
        <v>245100</v>
      </c>
      <c r="AA1791" s="254" t="inlineStr">
        <is>
          <t xml:space="preserve">Cría de porcinos </t>
        </is>
      </c>
      <c r="AB1791" s="254" t="n">
        <v>31</v>
      </c>
      <c r="AC1791" s="1637" t="n"/>
      <c r="AD1791" s="118" t="n"/>
    </row>
    <row r="1792">
      <c r="Z1792" s="254" t="n">
        <v>244100</v>
      </c>
      <c r="AA1792" s="254" t="inlineStr">
        <is>
          <t>Huevos reproductoras</t>
        </is>
      </c>
      <c r="AB1792" s="254" t="n">
        <v>31</v>
      </c>
      <c r="AC1792" s="1637" t="n"/>
    </row>
    <row r="1793">
      <c r="Z1793" s="254" t="n">
        <v>260000</v>
      </c>
      <c r="AA1793" s="254" t="inlineStr">
        <is>
          <t>Incorporación biotecnología</t>
        </is>
      </c>
      <c r="AB1793" s="254" t="n">
        <v>31</v>
      </c>
      <c r="AC1793" s="1637" t="n"/>
    </row>
    <row r="1794">
      <c r="Z1794" s="254" t="n">
        <v>244200</v>
      </c>
      <c r="AA1794" s="254" t="inlineStr">
        <is>
          <t>Patas reproductoras</t>
        </is>
      </c>
      <c r="AB1794" s="254" t="n">
        <v>31</v>
      </c>
      <c r="AC1794" s="1637" t="n"/>
    </row>
    <row r="1795">
      <c r="Z1795" s="254" t="n">
        <v>244150</v>
      </c>
      <c r="AA1795" s="254" t="inlineStr">
        <is>
          <t>Pavas reproductoras</t>
        </is>
      </c>
      <c r="AB1795" s="254" t="n">
        <v>31</v>
      </c>
      <c r="AC1795" s="1637" t="n"/>
    </row>
    <row r="1796">
      <c r="Z1796" s="254" t="n">
        <v>253000</v>
      </c>
      <c r="AA1796" s="254" t="inlineStr">
        <is>
          <t xml:space="preserve">Retención vientres bovinos cría y D. P. </t>
        </is>
      </c>
      <c r="AB1796" s="254" t="n">
        <v>31</v>
      </c>
      <c r="AC1796" s="1637" t="n">
        <v>1000000</v>
      </c>
    </row>
    <row r="1797">
      <c r="Z1797" s="254" t="n">
        <v>260001</v>
      </c>
      <c r="AA1797" s="254" t="inlineStr">
        <is>
          <t>Incorporación biotecnología Inseminación Artificial</t>
        </is>
      </c>
      <c r="AB1797" s="254" t="n">
        <v>31</v>
      </c>
      <c r="AC1797" s="1637" t="n"/>
    </row>
    <row r="1798">
      <c r="Z1798" s="254" t="n">
        <v>253050</v>
      </c>
      <c r="AA1798" s="254" t="inlineStr">
        <is>
          <t>Retención vientres bovinos leche y búfalos</t>
        </is>
      </c>
      <c r="AB1798" s="254" t="n">
        <v>31</v>
      </c>
      <c r="AC1798" s="1637" t="n">
        <v>1500000</v>
      </c>
    </row>
    <row r="1799">
      <c r="Z1799" s="254" t="n">
        <v>253060</v>
      </c>
      <c r="AA1799" s="254" t="inlineStr">
        <is>
          <t xml:space="preserve">Retención vientres bovinos puros </t>
        </is>
      </c>
      <c r="AB1799" s="254" t="n">
        <v>31</v>
      </c>
      <c r="AC1799" s="1637" t="n">
        <v>2500000</v>
      </c>
    </row>
    <row r="1800">
      <c r="Z1800" s="254" t="n">
        <v>253450</v>
      </c>
      <c r="AA1800" s="254" t="inlineStr">
        <is>
          <t>Toros reproductores comerciales</t>
        </is>
      </c>
      <c r="AB1800" s="254" t="n">
        <v>31</v>
      </c>
      <c r="AC1800" s="1637" t="n"/>
    </row>
    <row r="1801">
      <c r="Z1801" s="254" t="n">
        <v>253400</v>
      </c>
      <c r="AA1801" s="254" t="inlineStr">
        <is>
          <t xml:space="preserve">Vientres bovinos comerciales cría y d. p. </t>
        </is>
      </c>
      <c r="AB1801" s="254" t="n">
        <v>31</v>
      </c>
      <c r="AC1801" s="1637" t="n">
        <v>2000000</v>
      </c>
    </row>
    <row r="1802">
      <c r="Z1802" s="254" t="n">
        <v>253100</v>
      </c>
      <c r="AA1802" s="254" t="inlineStr">
        <is>
          <t xml:space="preserve">Vientres bovinos comerciales leche </t>
        </is>
      </c>
      <c r="AB1802" s="254" t="n">
        <v>31</v>
      </c>
      <c r="AC1802" s="1637" t="n">
        <v>3100000</v>
      </c>
    </row>
    <row r="1803">
      <c r="Z1803" s="254" t="n">
        <v>253455</v>
      </c>
      <c r="AA1803" s="254" t="inlineStr">
        <is>
          <t xml:space="preserve">Toros reproductores puros </t>
        </is>
      </c>
      <c r="AB1803" s="254" t="n">
        <v>31</v>
      </c>
      <c r="AC1803" s="1637" t="n"/>
    </row>
    <row r="1804">
      <c r="Z1804" s="254" t="n">
        <v>253405</v>
      </c>
      <c r="AA1804" s="254" t="inlineStr">
        <is>
          <t xml:space="preserve">Vientres bovinos puros cría y d. p. </t>
        </is>
      </c>
      <c r="AB1804" s="254" t="n">
        <v>31</v>
      </c>
      <c r="AC1804" s="1637" t="n"/>
    </row>
    <row r="1805">
      <c r="Z1805" s="254" t="n">
        <v>253105</v>
      </c>
      <c r="AA1805" s="254" t="inlineStr">
        <is>
          <t xml:space="preserve">Vientres bovinos puros leche </t>
        </is>
      </c>
      <c r="AB1805" s="254" t="n">
        <v>31</v>
      </c>
      <c r="AC1805" s="1637" t="n"/>
    </row>
    <row r="1806">
      <c r="Z1806" s="254" t="n">
        <v>253500</v>
      </c>
      <c r="AA1806" s="254" t="inlineStr">
        <is>
          <t xml:space="preserve">Vientres búfalos </t>
        </is>
      </c>
      <c r="AB1806" s="254" t="n">
        <v>31</v>
      </c>
      <c r="AC1806" s="1637" t="n"/>
    </row>
    <row r="1807">
      <c r="Z1807" s="254" t="n">
        <v>245250</v>
      </c>
      <c r="AA1807" s="254" t="inlineStr">
        <is>
          <t>Zoocría</t>
        </is>
      </c>
      <c r="AB1807" s="254" t="n">
        <v>31</v>
      </c>
      <c r="AC1807" s="1637" t="n"/>
    </row>
    <row r="1808">
      <c r="Z1808" s="254" t="n">
        <v>245300</v>
      </c>
      <c r="AA1808" s="254" t="inlineStr">
        <is>
          <t xml:space="preserve">Helicicultura </t>
        </is>
      </c>
      <c r="AB1808" s="254" t="n">
        <v>31</v>
      </c>
      <c r="AC1808" s="1637" t="n"/>
    </row>
    <row r="1809">
      <c r="Z1809" s="254" t="n">
        <v>253700</v>
      </c>
      <c r="AA1809" s="254" t="inlineStr">
        <is>
          <t xml:space="preserve">Equinos, Asnales y Mulares </t>
        </is>
      </c>
      <c r="AB1809" s="254" t="n">
        <v>31</v>
      </c>
      <c r="AC1809" s="1637" t="n"/>
    </row>
    <row r="1810">
      <c r="Z1810" s="254" t="n">
        <v>253750</v>
      </c>
      <c r="AA1810" s="254" t="inlineStr">
        <is>
          <t>Retención de vientres de ganado bovino y bufalino-LEC</t>
        </is>
      </c>
      <c r="AB1810" s="254" t="n">
        <v>31</v>
      </c>
      <c r="AC1810" s="1637" t="n">
        <v>2000000</v>
      </c>
    </row>
    <row r="1811">
      <c r="Z1811" s="254" t="n">
        <v>447100</v>
      </c>
      <c r="AA1811" s="254" t="inlineStr">
        <is>
          <t>Combinadas</t>
        </is>
      </c>
      <c r="AB1811" s="254" t="n">
        <v>32</v>
      </c>
      <c r="AC1811" s="1637" t="n"/>
    </row>
    <row r="1812">
      <c r="Z1812" s="254" t="n">
        <v>447250</v>
      </c>
      <c r="AA1812" s="254" t="inlineStr">
        <is>
          <t>Equipos para actividades pecuarias</t>
        </is>
      </c>
      <c r="AB1812" s="254" t="n">
        <v>32</v>
      </c>
      <c r="AC1812" s="1637" t="n"/>
    </row>
    <row r="1813">
      <c r="Z1813" s="254" t="n">
        <v>447350</v>
      </c>
      <c r="AA1813" s="254" t="inlineStr">
        <is>
          <t>Equipos para acuicultura y pesca</t>
        </is>
      </c>
      <c r="AB1813" s="254" t="n">
        <v>32</v>
      </c>
      <c r="AC1813" s="1637" t="n"/>
    </row>
    <row r="1814">
      <c r="Z1814" s="254" t="n">
        <v>447300</v>
      </c>
      <c r="AA1814" s="254" t="inlineStr">
        <is>
          <t>Equipos para forestales</t>
        </is>
      </c>
      <c r="AB1814" s="254" t="n">
        <v>32</v>
      </c>
      <c r="AC1814" s="1637" t="n"/>
    </row>
    <row r="1815">
      <c r="Z1815" s="254" t="n">
        <v>447650</v>
      </c>
      <c r="AA1815" s="254" t="inlineStr">
        <is>
          <t>Equipos usados</t>
        </is>
      </c>
      <c r="AB1815" s="254" t="n">
        <v>32</v>
      </c>
      <c r="AC1815" s="1637" t="n"/>
    </row>
    <row r="1816">
      <c r="Z1816" s="254" t="n">
        <v>447200</v>
      </c>
      <c r="AA1816" s="254" t="inlineStr">
        <is>
          <t>Implementos y equipos agrícolas</t>
        </is>
      </c>
      <c r="AB1816" s="254" t="n">
        <v>32</v>
      </c>
      <c r="AC1816" s="1637" t="n"/>
    </row>
    <row r="1817">
      <c r="Z1817" s="254" t="n">
        <v>447150</v>
      </c>
      <c r="AA1817" s="254" t="inlineStr">
        <is>
          <t>Maquinaria pesada uso agrop.</t>
        </is>
      </c>
      <c r="AB1817" s="254" t="n">
        <v>32</v>
      </c>
      <c r="AC1817" s="1637" t="n"/>
    </row>
    <row r="1818">
      <c r="Z1818" s="254" t="n">
        <v>447600</v>
      </c>
      <c r="AA1818" s="254" t="inlineStr">
        <is>
          <t>Maquinaria usada</t>
        </is>
      </c>
      <c r="AB1818" s="254" t="n">
        <v>32</v>
      </c>
      <c r="AC1818" s="1637" t="n"/>
    </row>
    <row r="1819">
      <c r="Z1819" s="254" t="n">
        <v>447510</v>
      </c>
      <c r="AA1819" s="254" t="inlineStr">
        <is>
          <t>Otros equipos de apoyo a la actividad agropecuaria</t>
        </is>
      </c>
      <c r="AB1819" s="254" t="n">
        <v>32</v>
      </c>
      <c r="AC1819" s="1637" t="n"/>
    </row>
    <row r="1820">
      <c r="Z1820" s="254" t="n">
        <v>447500</v>
      </c>
      <c r="AA1820" s="254" t="inlineStr">
        <is>
          <t>Reparación de maquinaria y embarcaciones</t>
        </is>
      </c>
      <c r="AB1820" s="254" t="n">
        <v>32</v>
      </c>
      <c r="AC1820" s="1637" t="n"/>
    </row>
    <row r="1821">
      <c r="Z1821" s="254" t="n">
        <v>447050</v>
      </c>
      <c r="AA1821" s="254" t="inlineStr">
        <is>
          <t>Tractores</t>
        </is>
      </c>
      <c r="AB1821" s="254" t="n">
        <v>32</v>
      </c>
      <c r="AC1821" s="1637" t="n"/>
    </row>
    <row r="1822">
      <c r="Z1822" s="254" t="n">
        <v>347200</v>
      </c>
      <c r="AA1822" s="254" t="inlineStr">
        <is>
          <t>Infraestructura pesquera y acuícola</t>
        </is>
      </c>
      <c r="AB1822" s="254" t="n">
        <v>33</v>
      </c>
      <c r="AC1822" s="1637" t="n"/>
    </row>
    <row r="1823">
      <c r="Z1823" s="254" t="n">
        <v>347210</v>
      </c>
      <c r="AA1823" s="254" t="inlineStr">
        <is>
          <t>Reparación infraestructura pesquera y acuícola</t>
        </is>
      </c>
      <c r="AB1823" s="254" t="n">
        <v>33</v>
      </c>
      <c r="AC1823" s="1637" t="n"/>
    </row>
    <row r="1824">
      <c r="Z1824" s="254" t="n">
        <v>347250</v>
      </c>
      <c r="AA1824" s="254" t="inlineStr">
        <is>
          <t>Infraestructura para forestales</t>
        </is>
      </c>
      <c r="AB1824" s="254" t="n">
        <v>33</v>
      </c>
      <c r="AC1824" s="1637" t="n"/>
    </row>
    <row r="1825">
      <c r="Z1825" s="254" t="n">
        <v>347260</v>
      </c>
      <c r="AA1825" s="254" t="inlineStr">
        <is>
          <t>Reparación Infraestructura para forestales</t>
        </is>
      </c>
      <c r="AB1825" s="254" t="n">
        <v>33</v>
      </c>
      <c r="AC1825" s="1637" t="n"/>
    </row>
    <row r="1826">
      <c r="Z1826" s="254" t="n">
        <v>347400</v>
      </c>
      <c r="AA1826" s="254" t="inlineStr">
        <is>
          <t>Bodegas</t>
        </is>
      </c>
      <c r="AB1826" s="254" t="n">
        <v>33</v>
      </c>
      <c r="AC1826" s="1637" t="n"/>
    </row>
    <row r="1827">
      <c r="Z1827" s="254" t="n">
        <v>347410</v>
      </c>
      <c r="AA1827" s="254" t="inlineStr">
        <is>
          <t>Reparación bodegas</t>
        </is>
      </c>
      <c r="AB1827" s="254" t="n">
        <v>33</v>
      </c>
      <c r="AC1827" s="1637" t="n"/>
    </row>
    <row r="1828">
      <c r="Z1828" s="254" t="n">
        <v>347480</v>
      </c>
      <c r="AA1828" s="254" t="inlineStr">
        <is>
          <t>Infraestructura agrícola</t>
        </is>
      </c>
      <c r="AB1828" s="254" t="n">
        <v>33</v>
      </c>
      <c r="AC1828" s="1637" t="n"/>
    </row>
    <row r="1829">
      <c r="Z1829" s="254" t="n">
        <v>347485</v>
      </c>
      <c r="AA1829" s="254" t="inlineStr">
        <is>
          <t>Reparación infraestructura agrícola</t>
        </is>
      </c>
      <c r="AB1829" s="254" t="n">
        <v>33</v>
      </c>
      <c r="AC1829" s="1637" t="n"/>
    </row>
    <row r="1830">
      <c r="Z1830" s="254" t="n">
        <v>347490</v>
      </c>
      <c r="AA1830" s="254" t="inlineStr">
        <is>
          <t>Infraestructura pecuaria</t>
        </is>
      </c>
      <c r="AB1830" s="254" t="n">
        <v>33</v>
      </c>
      <c r="AC1830" s="1637" t="n"/>
    </row>
    <row r="1831">
      <c r="Z1831" s="254" t="n">
        <v>347495</v>
      </c>
      <c r="AA1831" s="254" t="inlineStr">
        <is>
          <t>Reparación infraestructura pecuaria</t>
        </is>
      </c>
      <c r="AB1831" s="254" t="n">
        <v>33</v>
      </c>
      <c r="AC1831" s="1637" t="n"/>
    </row>
    <row r="1832">
      <c r="Z1832" s="254" t="n">
        <v>547020</v>
      </c>
      <c r="AA1832" s="254" t="inlineStr">
        <is>
          <t>Adecuación de tierras para actividad agrícola</t>
        </is>
      </c>
      <c r="AB1832" s="254" t="n">
        <v>33</v>
      </c>
      <c r="AC1832" s="1637" t="n"/>
    </row>
    <row r="1833">
      <c r="Z1833" s="254" t="n">
        <v>547200</v>
      </c>
      <c r="AA1833" s="254" t="inlineStr">
        <is>
          <t>Adecuación de tierras para actividad forestal</t>
        </is>
      </c>
      <c r="AB1833" s="254" t="n">
        <v>33</v>
      </c>
      <c r="AC1833" s="1637" t="n"/>
    </row>
    <row r="1834">
      <c r="Z1834" s="254" t="n">
        <v>547030</v>
      </c>
      <c r="AA1834" s="254" t="inlineStr">
        <is>
          <t>Adecuación de tierras para actividad pecuaria</t>
        </is>
      </c>
      <c r="AB1834" s="254" t="n">
        <v>33</v>
      </c>
      <c r="AC1834" s="1637" t="n"/>
    </row>
    <row r="1835">
      <c r="Z1835" s="254" t="n">
        <v>547250</v>
      </c>
      <c r="AA1835" s="254" t="inlineStr">
        <is>
          <t>Adecuación tierras para actividad pesquera y acuícola</t>
        </is>
      </c>
      <c r="AB1835" s="254" t="n">
        <v>33</v>
      </c>
      <c r="AC1835" s="1637" t="n"/>
    </row>
    <row r="1836">
      <c r="Z1836" s="254" t="n">
        <v>347300</v>
      </c>
      <c r="AA1836" s="254" t="inlineStr">
        <is>
          <t xml:space="preserve">Electrificación </t>
        </is>
      </c>
      <c r="AB1836" s="254" t="n">
        <v>33</v>
      </c>
      <c r="AC1836" s="1637" t="n"/>
    </row>
    <row r="1837">
      <c r="Z1837" s="254" t="n">
        <v>347350</v>
      </c>
      <c r="AA1837" s="254" t="inlineStr">
        <is>
          <t>Carreteables y puentes</t>
        </is>
      </c>
      <c r="AB1837" s="254" t="n">
        <v>33</v>
      </c>
      <c r="AC1837" s="1637" t="n"/>
    </row>
    <row r="1838">
      <c r="Z1838" s="254" t="n">
        <v>347360</v>
      </c>
      <c r="AA1838" s="254" t="inlineStr">
        <is>
          <t>Reparación carreteables y puentes</t>
        </is>
      </c>
      <c r="AB1838" s="254" t="n">
        <v>33</v>
      </c>
      <c r="AC1838" s="1637" t="n"/>
    </row>
    <row r="1839">
      <c r="Z1839" s="254" t="n">
        <v>547060</v>
      </c>
      <c r="AA1839" s="254" t="inlineStr">
        <is>
          <t>Equipos e implementos manejo recurso hídrico en proyectos pecuarios, acuícolas y pesca</t>
        </is>
      </c>
      <c r="AB1839" s="254" t="n">
        <v>33</v>
      </c>
      <c r="AC1839" s="1637" t="n"/>
    </row>
    <row r="1840">
      <c r="Z1840" s="254" t="n">
        <v>547070</v>
      </c>
      <c r="AA1840" s="254" t="inlineStr">
        <is>
          <t>Equipos usados o reparación de equipos manejo recurso hídrico en proyectos pecuarios, acuícolas y de pesca</t>
        </is>
      </c>
      <c r="AB1840" s="254" t="n">
        <v>33</v>
      </c>
      <c r="AC1840" s="1637" t="n"/>
    </row>
    <row r="1841">
      <c r="Z1841" s="254" t="n">
        <v>547100</v>
      </c>
      <c r="AA1841" s="254" t="inlineStr">
        <is>
          <t>Equipos y sistemas de drenaje</t>
        </is>
      </c>
      <c r="AB1841" s="254" t="n">
        <v>33</v>
      </c>
      <c r="AC1841" s="1637" t="n"/>
    </row>
    <row r="1842">
      <c r="Z1842" s="254" t="n">
        <v>547160</v>
      </c>
      <c r="AA1842" s="254" t="inlineStr">
        <is>
          <t>Equipos usados o reparación equipos de drenaje</t>
        </is>
      </c>
      <c r="AB1842" s="254" t="n">
        <v>33</v>
      </c>
      <c r="AC1842" s="1637" t="n"/>
    </row>
    <row r="1843">
      <c r="Z1843" s="254" t="n">
        <v>547050</v>
      </c>
      <c r="AA1843" s="254" t="inlineStr">
        <is>
          <t>Equipos y sistemas de riego</t>
        </is>
      </c>
      <c r="AB1843" s="254" t="n">
        <v>33</v>
      </c>
      <c r="AC1843" s="1637" t="n"/>
    </row>
    <row r="1844">
      <c r="Z1844" s="254" t="n">
        <v>547080</v>
      </c>
      <c r="AA1844" s="254" t="inlineStr">
        <is>
          <t>Equipos usados o reparación equipos de riego</t>
        </is>
      </c>
      <c r="AB1844" s="254" t="n">
        <v>33</v>
      </c>
      <c r="AC1844" s="1637" t="n"/>
    </row>
    <row r="1845">
      <c r="Z1845" s="254" t="n">
        <v>547410</v>
      </c>
      <c r="AA1845" s="254" t="inlineStr">
        <is>
          <t>Obras civiles manejo recurso hídrico en proyectos pecuarios, acuícolas y de pesca</t>
        </is>
      </c>
      <c r="AB1845" s="254" t="n">
        <v>33</v>
      </c>
      <c r="AC1845" s="1637" t="n"/>
    </row>
    <row r="1846">
      <c r="Z1846" s="254" t="n">
        <v>547420</v>
      </c>
      <c r="AA1846" s="254" t="inlineStr">
        <is>
          <t>Reparación obras civiles manejo recurso hídrico en proyectos pecuarios. acuícolas y pesca</t>
        </is>
      </c>
      <c r="AB1846" s="254" t="n">
        <v>33</v>
      </c>
      <c r="AC1846" s="1637" t="n"/>
    </row>
    <row r="1847">
      <c r="Z1847" s="254" t="n">
        <v>547400</v>
      </c>
      <c r="AA1847" s="254" t="inlineStr">
        <is>
          <t>Obras civiles para riego</t>
        </is>
      </c>
      <c r="AB1847" s="254" t="n">
        <v>33</v>
      </c>
      <c r="AC1847" s="1637" t="n"/>
    </row>
    <row r="1848">
      <c r="Z1848" s="254" t="n">
        <v>547430</v>
      </c>
      <c r="AA1848" s="254" t="inlineStr">
        <is>
          <t>Reparación obras civiles para riego</t>
        </is>
      </c>
      <c r="AB1848" s="254" t="n">
        <v>33</v>
      </c>
      <c r="AC1848" s="1637" t="n"/>
    </row>
    <row r="1849">
      <c r="Z1849" s="254" t="n">
        <v>547500</v>
      </c>
      <c r="AA1849" s="254" t="inlineStr">
        <is>
          <t xml:space="preserve">Obras civiles control de inundaciones </t>
        </is>
      </c>
      <c r="AB1849" s="254" t="n">
        <v>33</v>
      </c>
      <c r="AC1849" s="1637" t="n"/>
    </row>
    <row r="1850">
      <c r="Z1850" s="254" t="n">
        <v>547510</v>
      </c>
      <c r="AA1850" s="254" t="inlineStr">
        <is>
          <t xml:space="preserve">Reparación obras civiles control de inundaciones </t>
        </is>
      </c>
      <c r="AB1850" s="254" t="n">
        <v>33</v>
      </c>
      <c r="AC1850" s="1637" t="n"/>
    </row>
    <row r="1851">
      <c r="Z1851" s="254" t="n">
        <v>547450</v>
      </c>
      <c r="AA1851" s="254" t="inlineStr">
        <is>
          <t>Obras civiles para drenaje</t>
        </is>
      </c>
      <c r="AB1851" s="254" t="n">
        <v>33</v>
      </c>
      <c r="AC1851" s="1637" t="n"/>
    </row>
    <row r="1852">
      <c r="Z1852" s="254" t="n">
        <v>547460</v>
      </c>
      <c r="AA1852" s="254" t="inlineStr">
        <is>
          <t>Reparación obras civiles para drenaje</t>
        </is>
      </c>
      <c r="AB1852" s="254" t="n">
        <v>33</v>
      </c>
      <c r="AC1852" s="1637" t="n"/>
    </row>
    <row r="1853">
      <c r="Z1853" s="254" t="n">
        <v>547600</v>
      </c>
      <c r="AA1853" s="254" t="inlineStr">
        <is>
          <t>Erradicación cafetales envejecidos para reconversión productiva</t>
        </is>
      </c>
      <c r="AB1853" s="254" t="n">
        <v>33</v>
      </c>
      <c r="AC1853" s="1637" t="n"/>
    </row>
    <row r="1854">
      <c r="Z1854" s="254" t="n">
        <v>347050</v>
      </c>
      <c r="AA1854" s="254" t="inlineStr">
        <is>
          <t>Beneficiaderos de café</t>
        </is>
      </c>
      <c r="AB1854" s="254" t="n">
        <v>33</v>
      </c>
      <c r="AC1854" s="1637" t="n"/>
    </row>
    <row r="1855">
      <c r="Z1855" s="254" t="n">
        <v>347070</v>
      </c>
      <c r="AA1855" s="254" t="inlineStr">
        <is>
          <t>Reparación beneficiaderos Café</t>
        </is>
      </c>
      <c r="AB1855" s="254" t="n">
        <v>33</v>
      </c>
      <c r="AC1855" s="1637" t="n"/>
    </row>
    <row r="1856">
      <c r="Z1856" s="254" t="n">
        <v>611200</v>
      </c>
      <c r="AA1856" s="254" t="inlineStr">
        <is>
          <t xml:space="preserve">Consolidación de pasivos </t>
        </is>
      </c>
      <c r="AB1856" s="254" t="n">
        <v>34</v>
      </c>
      <c r="AC1856" s="1637" t="n"/>
    </row>
    <row r="1857">
      <c r="Z1857" s="254" t="n">
        <v>188000</v>
      </c>
      <c r="AA1857" s="254" t="inlineStr">
        <is>
          <t xml:space="preserve">Compra de cartera </t>
        </is>
      </c>
      <c r="AB1857" s="254" t="n">
        <v>34</v>
      </c>
      <c r="AC1857" s="1637" t="n"/>
    </row>
    <row r="1858">
      <c r="Z1858" s="254" t="n">
        <v>611600</v>
      </c>
      <c r="AA1858" s="254" t="inlineStr">
        <is>
          <t xml:space="preserve">Pago de pasivos no financieros </t>
        </is>
      </c>
      <c r="AB1858" s="254" t="n">
        <v>34</v>
      </c>
      <c r="AC1858" s="1637" t="n"/>
    </row>
    <row r="1859">
      <c r="Z1859" s="254" t="n">
        <v>611700</v>
      </c>
      <c r="AA1859" s="254" t="inlineStr">
        <is>
          <t xml:space="preserve">Pago de pasivos financieros </t>
        </is>
      </c>
      <c r="AB1859" s="254" t="n">
        <v>34</v>
      </c>
      <c r="AC1859" s="1637" t="n"/>
    </row>
    <row r="1860">
      <c r="Z1860" s="254" t="n">
        <v>647400</v>
      </c>
      <c r="AA1860" s="254" t="inlineStr">
        <is>
          <t>Bodegas manejo post-cosecha</t>
        </is>
      </c>
      <c r="AB1860" s="254" t="n">
        <v>35</v>
      </c>
      <c r="AC1860" s="1637" t="n"/>
    </row>
    <row r="1861">
      <c r="Z1861" s="254" t="n">
        <v>647410</v>
      </c>
      <c r="AA1861" s="254" t="inlineStr">
        <is>
          <t>Reparación Bodegas manejo post-cosecha</t>
        </is>
      </c>
      <c r="AB1861" s="254" t="n">
        <v>35</v>
      </c>
      <c r="AC1861" s="1637" t="n"/>
    </row>
    <row r="1862">
      <c r="Z1862" s="254" t="n">
        <v>641250</v>
      </c>
      <c r="AA1862" s="254" t="inlineStr">
        <is>
          <t>Infraestructura</t>
        </is>
      </c>
      <c r="AB1862" s="254" t="n">
        <v>35</v>
      </c>
      <c r="AC1862" s="1637" t="n"/>
    </row>
    <row r="1863">
      <c r="Z1863" s="254" t="n">
        <v>641260</v>
      </c>
      <c r="AA1863" s="254" t="inlineStr">
        <is>
          <t>Reparación infraestructura</t>
        </is>
      </c>
      <c r="AB1863" s="254" t="n">
        <v>35</v>
      </c>
      <c r="AC1863" s="1637" t="n"/>
    </row>
    <row r="1864">
      <c r="Z1864" s="254" t="n">
        <v>641050</v>
      </c>
      <c r="AA1864" s="254" t="inlineStr">
        <is>
          <t>Maquinaria y equipos</t>
        </is>
      </c>
      <c r="AB1864" s="254" t="n">
        <v>35</v>
      </c>
      <c r="AC1864" s="1637" t="n"/>
    </row>
    <row r="1865">
      <c r="Z1865" s="254" t="n">
        <v>641200</v>
      </c>
      <c r="AA1865" s="254" t="inlineStr">
        <is>
          <t>Reparación maquinaria y equipos</t>
        </is>
      </c>
      <c r="AB1865" s="254" t="n">
        <v>35</v>
      </c>
      <c r="AC1865" s="1637" t="n"/>
    </row>
    <row r="1866">
      <c r="Z1866" s="254" t="n">
        <v>650000</v>
      </c>
      <c r="AA1866" s="254" t="inlineStr">
        <is>
          <t>Maquinaria y equipos usados</t>
        </is>
      </c>
      <c r="AB1866" s="254" t="n">
        <v>35</v>
      </c>
      <c r="AC1866" s="1637" t="n"/>
    </row>
    <row r="1867">
      <c r="Z1867" s="254" t="n">
        <v>651000</v>
      </c>
      <c r="AA1867" s="254" t="inlineStr">
        <is>
          <t>Máquinas y equipos informática</t>
        </is>
      </c>
      <c r="AB1867" s="254" t="n">
        <v>35</v>
      </c>
      <c r="AC1867" s="1637" t="n"/>
    </row>
    <row r="1868">
      <c r="Z1868" s="254" t="n">
        <v>651050</v>
      </c>
      <c r="AA1868" s="254" t="inlineStr">
        <is>
          <t>Programas informática</t>
        </is>
      </c>
      <c r="AB1868" s="254" t="n">
        <v>35</v>
      </c>
      <c r="AC1868" s="1637" t="n"/>
    </row>
    <row r="1869">
      <c r="Z1869" s="254" t="n">
        <v>347080</v>
      </c>
      <c r="AA1869" s="254" t="inlineStr">
        <is>
          <t xml:space="preserve">Trapiches paneleros </t>
        </is>
      </c>
      <c r="AB1869" s="254" t="n">
        <v>35</v>
      </c>
      <c r="AC1869" s="1637" t="n"/>
    </row>
    <row r="1870">
      <c r="Z1870" s="254" t="n">
        <v>641150</v>
      </c>
      <c r="AA1870" s="254" t="inlineStr">
        <is>
          <t>Transporte especializado</t>
        </is>
      </c>
      <c r="AB1870" s="254" t="n">
        <v>35</v>
      </c>
      <c r="AC1870" s="1637" t="n"/>
    </row>
    <row r="1871">
      <c r="Z1871" s="254" t="n">
        <v>641160</v>
      </c>
      <c r="AA1871" s="254" t="inlineStr">
        <is>
          <t>Transporte no especializado</t>
        </is>
      </c>
      <c r="AB1871" s="254" t="n">
        <v>35</v>
      </c>
      <c r="AC1871" s="1637" t="n"/>
    </row>
    <row r="1872">
      <c r="Z1872" s="254" t="n">
        <v>641100</v>
      </c>
      <c r="AA1872" s="254" t="inlineStr">
        <is>
          <t>Unidades y redes de frío</t>
        </is>
      </c>
      <c r="AB1872" s="254" t="n">
        <v>35</v>
      </c>
      <c r="AC1872" s="1637" t="n"/>
    </row>
    <row r="1873">
      <c r="Z1873" s="254" t="n">
        <v>641110</v>
      </c>
      <c r="AA1873" s="254" t="inlineStr">
        <is>
          <t>Reparación unidades frío</t>
        </is>
      </c>
      <c r="AB1873" s="254" t="n">
        <v>35</v>
      </c>
      <c r="AC1873" s="1637" t="n"/>
    </row>
    <row r="1874">
      <c r="Z1874" s="254" t="n">
        <v>741300</v>
      </c>
      <c r="AA1874" s="254" t="inlineStr">
        <is>
          <t>Centros de arrendamiento de maquinaria agrícola</t>
        </is>
      </c>
      <c r="AB1874" s="254" t="n">
        <v>36</v>
      </c>
      <c r="AC1874" s="1637" t="n"/>
    </row>
    <row r="1875">
      <c r="Z1875" s="254" t="n">
        <v>741500</v>
      </c>
      <c r="AA1875" s="254" t="inlineStr">
        <is>
          <t xml:space="preserve">Centros para asesoría técnica </t>
        </is>
      </c>
      <c r="AB1875" s="254" t="n">
        <v>36</v>
      </c>
      <c r="AC1875" s="1637" t="n"/>
    </row>
    <row r="1876">
      <c r="Z1876" s="254" t="n">
        <v>741250</v>
      </c>
      <c r="AA1876" s="254" t="inlineStr">
        <is>
          <t>Infraestructura</t>
        </is>
      </c>
      <c r="AB1876" s="254" t="n">
        <v>36</v>
      </c>
      <c r="AC1876" s="1637" t="n"/>
    </row>
    <row r="1877">
      <c r="Z1877" s="254" t="n">
        <v>741260</v>
      </c>
      <c r="AA1877" s="254" t="inlineStr">
        <is>
          <t>Reparación infraestructura</t>
        </is>
      </c>
      <c r="AB1877" s="254" t="n">
        <v>36</v>
      </c>
      <c r="AC1877" s="1637" t="n"/>
    </row>
    <row r="1878">
      <c r="Z1878" s="254" t="n">
        <v>741050</v>
      </c>
      <c r="AA1878" s="254" t="inlineStr">
        <is>
          <t>Maquinaria y equipos</t>
        </is>
      </c>
      <c r="AB1878" s="254" t="n">
        <v>36</v>
      </c>
      <c r="AC1878" s="1637" t="n"/>
    </row>
    <row r="1879">
      <c r="Z1879" s="254" t="n">
        <v>741060</v>
      </c>
      <c r="AA1879" s="254" t="inlineStr">
        <is>
          <t>Maquinaria y equipos usados o reparación maquinaria y equipos</t>
        </is>
      </c>
      <c r="AB1879" s="254" t="n">
        <v>36</v>
      </c>
      <c r="AC1879" s="1637" t="n"/>
    </row>
    <row r="1880">
      <c r="Z1880" s="254" t="n">
        <v>741600</v>
      </c>
      <c r="AA1880" s="254" t="inlineStr">
        <is>
          <t>Máquinas y equipos informática</t>
        </is>
      </c>
      <c r="AB1880" s="254" t="n">
        <v>36</v>
      </c>
      <c r="AC1880" s="1637" t="n"/>
    </row>
    <row r="1881">
      <c r="Z1881" s="254" t="n">
        <v>741650</v>
      </c>
      <c r="AA1881" s="254" t="inlineStr">
        <is>
          <t>Programas informática</t>
        </is>
      </c>
      <c r="AB1881" s="254" t="n">
        <v>36</v>
      </c>
      <c r="AC1881" s="1637" t="n"/>
    </row>
    <row r="1882">
      <c r="Z1882" s="254" t="n">
        <v>741100</v>
      </c>
      <c r="AA1882" s="254" t="inlineStr">
        <is>
          <t>Redes frio</t>
        </is>
      </c>
      <c r="AB1882" s="254" t="n">
        <v>36</v>
      </c>
      <c r="AC1882" s="1637" t="n"/>
    </row>
    <row r="1883">
      <c r="Z1883" s="254" t="n">
        <v>741110</v>
      </c>
      <c r="AA1883" s="254" t="inlineStr">
        <is>
          <t>Reparación Redes de frío</t>
        </is>
      </c>
      <c r="AB1883" s="254" t="n">
        <v>36</v>
      </c>
      <c r="AC1883" s="1637" t="n"/>
    </row>
    <row r="1884">
      <c r="Z1884" s="254" t="n">
        <v>741200</v>
      </c>
      <c r="AA1884" s="254" t="inlineStr">
        <is>
          <t>Talleres de reparación</t>
        </is>
      </c>
      <c r="AB1884" s="254" t="n">
        <v>36</v>
      </c>
      <c r="AC1884" s="1637" t="n"/>
    </row>
    <row r="1885">
      <c r="Z1885" s="254" t="n">
        <v>741150</v>
      </c>
      <c r="AA1885" s="254" t="inlineStr">
        <is>
          <t>Transporte especializado</t>
        </is>
      </c>
      <c r="AB1885" s="254" t="n">
        <v>36</v>
      </c>
      <c r="AC1885" s="1637" t="n"/>
    </row>
    <row r="1886">
      <c r="Z1886" s="254" t="n">
        <v>741160</v>
      </c>
      <c r="AA1886" s="254" t="inlineStr">
        <is>
          <t>Transporte no especializado</t>
        </is>
      </c>
      <c r="AB1886" s="254" t="n">
        <v>36</v>
      </c>
      <c r="AC1886" s="1637" t="n"/>
    </row>
    <row r="1887">
      <c r="Z1887" s="254" t="n">
        <v>841160</v>
      </c>
      <c r="AA1887" s="254" t="inlineStr">
        <is>
          <t xml:space="preserve">Compra de tierra - Reforma Agraria </t>
        </is>
      </c>
      <c r="AB1887" s="254" t="n">
        <v>37</v>
      </c>
      <c r="AC1887" s="1637" t="n"/>
    </row>
    <row r="1888">
      <c r="Z1888" s="254" t="n">
        <v>841170</v>
      </c>
      <c r="AA1888" s="254" t="inlineStr">
        <is>
          <t>Compra tierra para uso agropecuario</t>
        </is>
      </c>
      <c r="AB1888" s="254" t="n">
        <v>37</v>
      </c>
      <c r="AC1888" s="1637" t="n"/>
    </row>
    <row r="1889">
      <c r="Z1889" s="254" t="n">
        <v>841050</v>
      </c>
      <c r="AA1889" s="254" t="inlineStr">
        <is>
          <t>Construcción vivienda campesina</t>
        </is>
      </c>
      <c r="AB1889" s="254" t="n">
        <v>37</v>
      </c>
      <c r="AC1889" s="1637" t="n"/>
    </row>
    <row r="1890">
      <c r="Z1890" s="254" t="n">
        <v>841100</v>
      </c>
      <c r="AA1890" s="254" t="inlineStr">
        <is>
          <t xml:space="preserve">Reparación de vivienda campesina </t>
        </is>
      </c>
      <c r="AB1890" s="254" t="n">
        <v>37</v>
      </c>
      <c r="AC1890" s="1637" t="n"/>
    </row>
    <row r="1891">
      <c r="Z1891" s="254" t="n">
        <v>347100</v>
      </c>
      <c r="AA1891" s="254" t="inlineStr">
        <is>
          <t>Campamentos para trabajadores</t>
        </is>
      </c>
      <c r="AB1891" s="254" t="n">
        <v>37</v>
      </c>
      <c r="AC1891" s="1637" t="n"/>
    </row>
    <row r="1892">
      <c r="Z1892" s="254" t="n">
        <v>347160</v>
      </c>
      <c r="AA1892" s="254" t="inlineStr">
        <is>
          <t>Reparación Campamentos</t>
        </is>
      </c>
      <c r="AB1892" s="254" t="n">
        <v>37</v>
      </c>
      <c r="AC1892" s="1637" t="n"/>
    </row>
    <row r="1893">
      <c r="Z1893" s="254" t="n">
        <v>190000</v>
      </c>
      <c r="AA1893" s="254" t="inlineStr">
        <is>
          <t xml:space="preserve">Gastos para formalización de tierras para uso agropecuario </t>
        </is>
      </c>
      <c r="AB1893" s="254" t="n">
        <v>37</v>
      </c>
      <c r="AC1893" s="1637" t="n"/>
    </row>
    <row r="1894">
      <c r="Z1894" s="254" t="n">
        <v>611150</v>
      </c>
      <c r="AA1894" s="254" t="inlineStr">
        <is>
          <t xml:space="preserve">Capitalización y creación de empresas </t>
        </is>
      </c>
      <c r="AB1894" s="254" t="n">
        <v>37</v>
      </c>
      <c r="AC1894" s="1637" t="n"/>
    </row>
    <row r="1895">
      <c r="Z1895" s="254" t="n">
        <v>841250</v>
      </c>
      <c r="AA1895" s="254" t="inlineStr">
        <is>
          <t xml:space="preserve">Asistencia técnica </t>
        </is>
      </c>
      <c r="AB1895" s="254" t="n">
        <v>37</v>
      </c>
      <c r="AC1895" s="1637" t="n"/>
    </row>
    <row r="1896">
      <c r="Z1896" s="254" t="n">
        <v>841300</v>
      </c>
      <c r="AA1896" s="254" t="inlineStr">
        <is>
          <t xml:space="preserve">Certificación agroalimentaria </t>
        </is>
      </c>
      <c r="AB1896" s="254" t="n">
        <v>37</v>
      </c>
      <c r="AC1896" s="1637" t="n"/>
    </row>
    <row r="1897">
      <c r="Z1897" s="254" t="n">
        <v>841400</v>
      </c>
      <c r="AA1897" s="254" t="inlineStr">
        <is>
          <t xml:space="preserve">Certificación de calidad asist. técnica </t>
        </is>
      </c>
      <c r="AB1897" s="254" t="n">
        <v>37</v>
      </c>
      <c r="AC1897" s="1637" t="n"/>
    </row>
    <row r="1898">
      <c r="Z1898" s="254" t="n">
        <v>841200</v>
      </c>
      <c r="AA1898" s="254" t="inlineStr">
        <is>
          <t xml:space="preserve">Investigación tecnológica </t>
        </is>
      </c>
      <c r="AB1898" s="254" t="n">
        <v>37</v>
      </c>
      <c r="AC1898" s="1637" t="n"/>
    </row>
    <row r="1899">
      <c r="Z1899" s="254" t="n">
        <v>547035</v>
      </c>
      <c r="AA1899" s="254" t="inlineStr">
        <is>
          <t xml:space="preserve">Corrección química suelos C. Siembra </t>
        </is>
      </c>
      <c r="AB1899" s="254" t="n">
        <v>37</v>
      </c>
      <c r="AC1899" s="1637" t="n"/>
    </row>
    <row r="1900">
      <c r="Z1900" s="254" t="n">
        <v>347497</v>
      </c>
      <c r="AA1900" s="254" t="inlineStr">
        <is>
          <t xml:space="preserve">Infraestructura Agrícola C. Siembra </t>
        </is>
      </c>
      <c r="AB1900" s="254" t="n">
        <v>37</v>
      </c>
      <c r="AC1900" s="1637" t="n"/>
    </row>
    <row r="1901">
      <c r="Z1901" s="254" t="n">
        <v>347498</v>
      </c>
      <c r="AA1901" s="254" t="inlineStr">
        <is>
          <t xml:space="preserve">Bodegas C. Siembra </t>
        </is>
      </c>
      <c r="AB1901" s="254" t="n">
        <v>37</v>
      </c>
      <c r="AC1901" s="1637" t="n"/>
    </row>
    <row r="1902">
      <c r="Z1902" s="254" t="n">
        <v>347499</v>
      </c>
      <c r="AA1902" s="254" t="inlineStr">
        <is>
          <t xml:space="preserve">Infraestructura transformación C. Siembra </t>
        </is>
      </c>
      <c r="AB1902" s="254" t="n">
        <v>37</v>
      </c>
      <c r="AC1902" s="1637" t="n"/>
    </row>
    <row r="1903">
      <c r="Z1903" s="254" t="n">
        <v>447105</v>
      </c>
      <c r="AA1903" s="254" t="inlineStr">
        <is>
          <t xml:space="preserve">Maquinaria y equipos transformación C. Siembra </t>
        </is>
      </c>
      <c r="AB1903" s="254" t="n">
        <v>37</v>
      </c>
      <c r="AC1903" s="1637" t="n"/>
    </row>
    <row r="1904">
      <c r="Z1904" s="254" t="n">
        <v>447110</v>
      </c>
      <c r="AA1904" s="254" t="inlineStr">
        <is>
          <t xml:space="preserve">Transporte especializado C. Siembra </t>
        </is>
      </c>
      <c r="AB1904" s="254" t="n">
        <v>37</v>
      </c>
      <c r="AC1904" s="1637" t="n"/>
    </row>
    <row r="1905">
      <c r="Z1905" s="254" t="n">
        <v>447115</v>
      </c>
      <c r="AA1905" s="254" t="inlineStr">
        <is>
          <t xml:space="preserve">Unidades y redes de frío C. Siembra </t>
        </is>
      </c>
      <c r="AB1905" s="254" t="n">
        <v>37</v>
      </c>
      <c r="AC1905" s="1637" t="n"/>
    </row>
    <row r="1906">
      <c r="Z1906" s="254" t="n">
        <v>547440</v>
      </c>
      <c r="AA1906" s="254" t="inlineStr">
        <is>
          <t xml:space="preserve">Corrección química suelos </t>
        </is>
      </c>
      <c r="AB1906" s="254" t="n">
        <v>37</v>
      </c>
      <c r="AC1906" s="1637" t="n"/>
    </row>
    <row r="1907">
      <c r="Z1907" s="254" t="n">
        <v>320000</v>
      </c>
      <c r="AA1907" s="254" t="inlineStr">
        <is>
          <t xml:space="preserve">Compra de insumos </t>
        </is>
      </c>
      <c r="AB1907" s="254" t="n">
        <v>38</v>
      </c>
      <c r="AC1907" s="1637" t="n"/>
    </row>
    <row r="1908">
      <c r="Z1908" s="254" t="n">
        <v>910003</v>
      </c>
      <c r="AA1908" s="254" t="inlineStr">
        <is>
          <t>Infraestructura comercialización de artesanías</t>
        </is>
      </c>
      <c r="AB1908" s="254" t="n">
        <v>38</v>
      </c>
      <c r="AC1908" s="1637" t="n"/>
    </row>
    <row r="1909">
      <c r="Z1909" s="254" t="n">
        <v>910007</v>
      </c>
      <c r="AA1909" s="254" t="inlineStr">
        <is>
          <t>Infraestructura comercialización de metales y piedras preciosas</t>
        </is>
      </c>
      <c r="AB1909" s="254" t="n">
        <v>38</v>
      </c>
      <c r="AC1909" s="1637" t="n"/>
    </row>
    <row r="1910">
      <c r="Z1910" s="254" t="n">
        <v>910013</v>
      </c>
      <c r="AA1910" s="254" t="inlineStr">
        <is>
          <t>Infraestructura comercialización minera</t>
        </is>
      </c>
      <c r="AB1910" s="254" t="n">
        <v>38</v>
      </c>
      <c r="AC1910" s="1637" t="n"/>
    </row>
    <row r="1911">
      <c r="Z1911" s="254" t="n">
        <v>910011</v>
      </c>
      <c r="AA1911" s="254" t="inlineStr">
        <is>
          <t>Infraestructura minería</t>
        </is>
      </c>
      <c r="AB1911" s="254" t="n">
        <v>38</v>
      </c>
      <c r="AC1911" s="1637" t="n"/>
    </row>
    <row r="1912">
      <c r="Z1912" s="254" t="n">
        <v>910001</v>
      </c>
      <c r="AA1912" s="254" t="inlineStr">
        <is>
          <t>Infraestructura producción de artesanías</t>
        </is>
      </c>
      <c r="AB1912" s="254" t="n">
        <v>38</v>
      </c>
      <c r="AC1912" s="1637" t="n"/>
    </row>
    <row r="1913">
      <c r="Z1913" s="254" t="n">
        <v>910005</v>
      </c>
      <c r="AA1913" s="254" t="inlineStr">
        <is>
          <t>Infraestructura transformación de metales y piedras preciosas</t>
        </is>
      </c>
      <c r="AB1913" s="254" t="n">
        <v>38</v>
      </c>
      <c r="AC1913" s="1637" t="n"/>
    </row>
    <row r="1914">
      <c r="Z1914" s="254" t="n">
        <v>910009</v>
      </c>
      <c r="AA1914" s="254" t="inlineStr">
        <is>
          <t>Infraestructura turismo rural</t>
        </is>
      </c>
      <c r="AB1914" s="254" t="n">
        <v>38</v>
      </c>
      <c r="AC1914" s="1637" t="n"/>
    </row>
    <row r="1915">
      <c r="Z1915" s="254" t="n">
        <v>910004</v>
      </c>
      <c r="AA1915" s="254" t="inlineStr">
        <is>
          <t>Equipos para comercialización artesanías</t>
        </is>
      </c>
      <c r="AB1915" s="254" t="n">
        <v>38</v>
      </c>
      <c r="AC1915" s="1637" t="n"/>
    </row>
    <row r="1916">
      <c r="Z1916" s="254" t="n">
        <v>910008</v>
      </c>
      <c r="AA1916" s="254" t="inlineStr">
        <is>
          <t>Equipos comercialización de metales y piedras preciosas</t>
        </is>
      </c>
      <c r="AB1916" s="254" t="n">
        <v>38</v>
      </c>
      <c r="AC1916" s="1637" t="n"/>
    </row>
    <row r="1917">
      <c r="Z1917" s="254" t="n">
        <v>910014</v>
      </c>
      <c r="AA1917" s="254" t="inlineStr">
        <is>
          <t>Equipos comercialización minera</t>
        </is>
      </c>
      <c r="AB1917" s="254" t="n">
        <v>38</v>
      </c>
      <c r="AC1917" s="1637" t="n"/>
    </row>
    <row r="1918">
      <c r="Z1918" s="254" t="n">
        <v>910012</v>
      </c>
      <c r="AA1918" s="254" t="inlineStr">
        <is>
          <t>Equipos minería</t>
        </is>
      </c>
      <c r="AB1918" s="254" t="n">
        <v>38</v>
      </c>
      <c r="AC1918" s="1637" t="n"/>
    </row>
    <row r="1919">
      <c r="Z1919" s="254" t="n">
        <v>910002</v>
      </c>
      <c r="AA1919" s="254" t="inlineStr">
        <is>
          <t>Equipos producción artesanías</t>
        </is>
      </c>
      <c r="AB1919" s="254" t="n">
        <v>38</v>
      </c>
      <c r="AC1919" s="1637" t="n"/>
    </row>
    <row r="1920">
      <c r="Z1920" s="254" t="n">
        <v>910006</v>
      </c>
      <c r="AA1920" s="254" t="inlineStr">
        <is>
          <t>Equipos transformación de metales y piedras preciosas</t>
        </is>
      </c>
      <c r="AB1920" s="254" t="n">
        <v>38</v>
      </c>
      <c r="AC1920" s="1637" t="n"/>
    </row>
    <row r="1921">
      <c r="Z1921" s="254" t="n">
        <v>910010</v>
      </c>
      <c r="AA1921" s="254" t="inlineStr">
        <is>
          <t>Equipos turismo rural</t>
        </is>
      </c>
      <c r="AB1921" s="254" t="n">
        <v>38</v>
      </c>
      <c r="AC1921" s="1637" t="n"/>
    </row>
    <row r="1922">
      <c r="Z1922" s="254" t="n"/>
      <c r="AA1922" s="254" t="n"/>
      <c r="AB1922" s="254" t="n"/>
      <c r="AC1922" s="254" t="n"/>
    </row>
    <row r="1923">
      <c r="Z1923" s="254" t="n"/>
      <c r="AA1923" s="254" t="n"/>
      <c r="AB1923" s="254" t="n"/>
      <c r="AC1923" s="254" t="n"/>
    </row>
    <row r="1924">
      <c r="Z1924" s="254" t="n"/>
      <c r="AA1924" s="254" t="n"/>
      <c r="AB1924" s="254" t="n"/>
      <c r="AC1924" s="254" t="n"/>
    </row>
    <row r="1925">
      <c r="Z1925" s="254" t="n"/>
      <c r="AA1925" s="254" t="n"/>
      <c r="AB1925" s="254" t="n"/>
      <c r="AC1925" s="254" t="n"/>
    </row>
    <row r="1926">
      <c r="Z1926" s="254" t="n"/>
      <c r="AA1926" s="254" t="n"/>
      <c r="AB1926" s="254" t="n"/>
      <c r="AC1926" s="254" t="n"/>
    </row>
    <row r="1927">
      <c r="Z1927" s="254" t="n"/>
      <c r="AA1927" s="254" t="n"/>
      <c r="AB1927" s="254" t="n"/>
      <c r="AC1927" s="254" t="n"/>
    </row>
    <row r="1928">
      <c r="Z1928" s="254" t="n"/>
      <c r="AA1928" s="254" t="n"/>
      <c r="AB1928" s="254" t="n"/>
      <c r="AC1928" s="254" t="n"/>
    </row>
    <row r="1929">
      <c r="Z1929" s="254" t="n"/>
      <c r="AA1929" s="254" t="n"/>
      <c r="AB1929" s="254" t="n"/>
      <c r="AC1929" s="254" t="n"/>
    </row>
    <row r="1930">
      <c r="Z1930" s="254" t="n"/>
      <c r="AA1930" s="254" t="n"/>
      <c r="AB1930" s="254" t="n"/>
      <c r="AC1930" s="254" t="n"/>
    </row>
    <row r="1931">
      <c r="Z1931" s="254" t="n"/>
      <c r="AA1931" s="254" t="n"/>
      <c r="AB1931" s="254" t="n"/>
      <c r="AC1931" s="254" t="n"/>
    </row>
    <row r="1932">
      <c r="Z1932" s="254" t="n"/>
      <c r="AA1932" s="254" t="n"/>
      <c r="AB1932" s="254" t="n"/>
      <c r="AC1932" s="254" t="n"/>
    </row>
    <row r="1933">
      <c r="Z1933" s="254" t="n"/>
      <c r="AA1933" s="254" t="n"/>
      <c r="AB1933" s="254" t="n"/>
      <c r="AC1933" s="254" t="n"/>
    </row>
    <row r="1934">
      <c r="Z1934" s="254" t="n"/>
      <c r="AA1934" s="254" t="n"/>
      <c r="AB1934" s="254" t="n"/>
      <c r="AC1934" s="254" t="n"/>
    </row>
    <row r="1935">
      <c r="Z1935" s="254" t="n"/>
      <c r="AA1935" s="254" t="n"/>
      <c r="AB1935" s="254" t="n"/>
      <c r="AC1935" s="254" t="n"/>
    </row>
    <row r="1936">
      <c r="Z1936" s="254" t="n"/>
      <c r="AA1936" s="254" t="n"/>
      <c r="AB1936" s="254" t="n"/>
      <c r="AC1936" s="254" t="n"/>
    </row>
    <row r="1937">
      <c r="Z1937" s="254" t="n"/>
      <c r="AA1937" s="254" t="n"/>
      <c r="AB1937" s="254" t="n"/>
      <c r="AC1937" s="254" t="n"/>
    </row>
    <row r="1938">
      <c r="Z1938" s="254" t="n"/>
      <c r="AA1938" s="254" t="n"/>
      <c r="AB1938" s="254" t="n"/>
      <c r="AC1938" s="254" t="n"/>
    </row>
    <row r="1939">
      <c r="Z1939" s="254" t="n"/>
      <c r="AA1939" s="254" t="n"/>
      <c r="AB1939" s="254" t="n"/>
      <c r="AC1939" s="254" t="n"/>
    </row>
    <row r="1940">
      <c r="Z1940" s="254" t="n"/>
      <c r="AA1940" s="254" t="n"/>
      <c r="AB1940" s="254" t="n"/>
      <c r="AC1940" s="254" t="n"/>
    </row>
    <row r="1941">
      <c r="Z1941" s="254" t="n"/>
      <c r="AA1941" s="254" t="n"/>
      <c r="AB1941" s="254" t="n"/>
      <c r="AC1941" s="254" t="n"/>
    </row>
    <row r="1942">
      <c r="Z1942" s="254" t="n"/>
      <c r="AA1942" s="254" t="n"/>
      <c r="AB1942" s="254" t="n"/>
      <c r="AC1942" s="254" t="n"/>
    </row>
    <row r="1943">
      <c r="Z1943" s="254" t="n"/>
      <c r="AA1943" s="254" t="n"/>
      <c r="AB1943" s="254" t="n"/>
      <c r="AC1943" s="254" t="n"/>
    </row>
    <row r="1944">
      <c r="Z1944" s="254" t="n"/>
      <c r="AA1944" s="254" t="n"/>
      <c r="AB1944" s="254" t="n"/>
      <c r="AC1944" s="254" t="n"/>
    </row>
    <row r="1945">
      <c r="Z1945" s="254" t="n"/>
      <c r="AA1945" s="254" t="n"/>
      <c r="AB1945" s="254" t="n"/>
      <c r="AC1945" s="254" t="n"/>
    </row>
    <row r="1946">
      <c r="Z1946" s="254" t="n"/>
      <c r="AA1946" s="254" t="n"/>
      <c r="AB1946" s="254" t="n"/>
      <c r="AC1946" s="254" t="n"/>
    </row>
    <row r="1947">
      <c r="Z1947" s="254" t="n"/>
      <c r="AA1947" s="254" t="n"/>
      <c r="AB1947" s="254" t="n"/>
      <c r="AC1947" s="254" t="n"/>
    </row>
    <row r="1948">
      <c r="Z1948" s="254" t="n"/>
      <c r="AA1948" s="254" t="n"/>
      <c r="AB1948" s="254" t="n"/>
      <c r="AC1948" s="254" t="n"/>
    </row>
    <row r="1949">
      <c r="Z1949" s="254" t="n"/>
      <c r="AA1949" s="254" t="n"/>
      <c r="AB1949" s="254" t="n"/>
      <c r="AC1949" s="254" t="n"/>
    </row>
    <row r="1950">
      <c r="Z1950" s="254" t="n"/>
      <c r="AA1950" s="254" t="n"/>
      <c r="AB1950" s="254" t="n"/>
      <c r="AC1950" s="254" t="n"/>
    </row>
    <row r="1951">
      <c r="Z1951" s="254" t="n"/>
      <c r="AA1951" s="254" t="n"/>
      <c r="AB1951" s="254" t="n"/>
      <c r="AC1951" s="254" t="n"/>
    </row>
    <row r="1952">
      <c r="Z1952" s="254" t="n"/>
      <c r="AA1952" s="254" t="n"/>
      <c r="AB1952" s="254" t="n"/>
      <c r="AC1952" s="254" t="n"/>
    </row>
    <row r="1953">
      <c r="Z1953" s="254" t="n"/>
      <c r="AA1953" s="254" t="n"/>
      <c r="AB1953" s="254" t="n"/>
      <c r="AC1953" s="254" t="n"/>
    </row>
    <row r="1960">
      <c r="Z1960" s="610" t="inlineStr">
        <is>
          <t>Rubros</t>
        </is>
      </c>
      <c r="AA1960" s="610" t="inlineStr">
        <is>
          <t>Actividad</t>
        </is>
      </c>
    </row>
    <row r="1961">
      <c r="Z1961" s="254" t="n">
        <v>131250</v>
      </c>
      <c r="AA1961" s="254" t="inlineStr">
        <is>
          <t xml:space="preserve">Achira </t>
        </is>
      </c>
    </row>
    <row r="1962">
      <c r="Z1962" s="254" t="n">
        <v>151310</v>
      </c>
      <c r="AA1962" s="254" t="inlineStr">
        <is>
          <t xml:space="preserve">Aguacate </t>
        </is>
      </c>
    </row>
    <row r="1963">
      <c r="Z1963" s="254" t="n">
        <v>121030</v>
      </c>
      <c r="AA1963" s="254" t="inlineStr">
        <is>
          <t xml:space="preserve">Ají </t>
        </is>
      </c>
    </row>
    <row r="1964">
      <c r="Z1964" s="254" t="n">
        <v>121060</v>
      </c>
      <c r="AA1964" s="254" t="inlineStr">
        <is>
          <t xml:space="preserve">Ajo </t>
        </is>
      </c>
    </row>
    <row r="1965">
      <c r="Z1965" s="254" t="n">
        <v>111050</v>
      </c>
      <c r="AA1965" s="254" t="inlineStr">
        <is>
          <t xml:space="preserve">Ajonjolí </t>
        </is>
      </c>
    </row>
    <row r="1966">
      <c r="Z1966" s="254" t="n">
        <v>121070</v>
      </c>
      <c r="AA1966" s="254" t="inlineStr">
        <is>
          <t xml:space="preserve">Alcachofa </t>
        </is>
      </c>
    </row>
    <row r="1967">
      <c r="Z1967" s="254" t="n">
        <v>111100</v>
      </c>
      <c r="AA1967" s="254" t="inlineStr">
        <is>
          <t xml:space="preserve">Algodón </t>
        </is>
      </c>
    </row>
    <row r="1968">
      <c r="Z1968" s="254" t="n">
        <v>131050</v>
      </c>
      <c r="AA1968" s="254" t="inlineStr">
        <is>
          <t xml:space="preserve">Arracacha </t>
        </is>
      </c>
    </row>
    <row r="1969">
      <c r="Z1969" s="254" t="n">
        <v>111150</v>
      </c>
      <c r="AA1969" s="254" t="inlineStr">
        <is>
          <t xml:space="preserve">Arroz con riego </t>
        </is>
      </c>
    </row>
    <row r="1970">
      <c r="Z1970" s="254" t="n">
        <v>111200</v>
      </c>
      <c r="AA1970" s="254" t="inlineStr">
        <is>
          <t xml:space="preserve">Arroz secano </t>
        </is>
      </c>
    </row>
    <row r="1971">
      <c r="Z1971" s="254" t="n">
        <v>121090</v>
      </c>
      <c r="AA1971" s="254" t="inlineStr">
        <is>
          <t xml:space="preserve">Arveja </t>
        </is>
      </c>
    </row>
    <row r="1972">
      <c r="Z1972" s="254" t="n">
        <v>111250</v>
      </c>
      <c r="AA1972" s="254" t="inlineStr">
        <is>
          <t xml:space="preserve">Avena </t>
        </is>
      </c>
    </row>
    <row r="1973">
      <c r="Z1973" s="254" t="n">
        <v>151320</v>
      </c>
      <c r="AA1973" s="254" t="inlineStr">
        <is>
          <t xml:space="preserve">Badea </t>
        </is>
      </c>
    </row>
    <row r="1974">
      <c r="Z1974" s="254" t="n">
        <v>141420</v>
      </c>
      <c r="AA1974" s="254" t="inlineStr">
        <is>
          <t xml:space="preserve">Banano </t>
        </is>
      </c>
    </row>
    <row r="1975">
      <c r="Z1975" s="254" t="n">
        <v>141440</v>
      </c>
      <c r="AA1975" s="254" t="inlineStr">
        <is>
          <t xml:space="preserve">Bananito </t>
        </is>
      </c>
    </row>
    <row r="1976">
      <c r="Z1976" s="254" t="n">
        <v>151150</v>
      </c>
      <c r="AA1976" s="254" t="inlineStr">
        <is>
          <t xml:space="preserve">Bosques </t>
        </is>
      </c>
    </row>
    <row r="1977">
      <c r="Z1977" s="254" t="n">
        <v>151050</v>
      </c>
      <c r="AA1977" s="254" t="inlineStr">
        <is>
          <t xml:space="preserve">Cacao </t>
        </is>
      </c>
    </row>
    <row r="1978">
      <c r="Z1978" s="254" t="n">
        <v>141100</v>
      </c>
      <c r="AA1978" s="254" t="inlineStr">
        <is>
          <t xml:space="preserve">Café </t>
        </is>
      </c>
    </row>
    <row r="1979">
      <c r="Z1979" s="254" t="n">
        <v>141090</v>
      </c>
      <c r="AA1979" s="254" t="inlineStr">
        <is>
          <t xml:space="preserve">Caña de Azúcar </t>
        </is>
      </c>
    </row>
    <row r="1980">
      <c r="Z1980" s="254" t="n">
        <v>141060</v>
      </c>
      <c r="AA1980" s="254" t="inlineStr">
        <is>
          <t xml:space="preserve">Caña Panelera </t>
        </is>
      </c>
    </row>
    <row r="1981">
      <c r="Z1981" s="254" t="n">
        <v>142000</v>
      </c>
      <c r="AA1981" s="254" t="inlineStr">
        <is>
          <t xml:space="preserve">Cardamomo </t>
        </is>
      </c>
    </row>
    <row r="1982">
      <c r="Z1982" s="254" t="n">
        <v>151300</v>
      </c>
      <c r="AA1982" s="254" t="inlineStr">
        <is>
          <t xml:space="preserve">Caucho </t>
        </is>
      </c>
    </row>
    <row r="1983">
      <c r="Z1983" s="254" t="n">
        <v>111650</v>
      </c>
      <c r="AA1983" s="254" t="inlineStr">
        <is>
          <t xml:space="preserve">Cebada </t>
        </is>
      </c>
    </row>
    <row r="1984">
      <c r="Z1984" s="254" t="n">
        <v>121150</v>
      </c>
      <c r="AA1984" s="254" t="inlineStr">
        <is>
          <t xml:space="preserve">Cebolla cabezona </t>
        </is>
      </c>
    </row>
    <row r="1985">
      <c r="Z1985" s="254" t="n">
        <v>121180</v>
      </c>
      <c r="AA1985" s="254" t="inlineStr">
        <is>
          <t xml:space="preserve">Cebolla de hoja </t>
        </is>
      </c>
    </row>
    <row r="1986">
      <c r="Z1986" s="254" t="n">
        <v>121610</v>
      </c>
      <c r="AA1986" s="254" t="inlineStr">
        <is>
          <t xml:space="preserve">Champiñones </t>
        </is>
      </c>
    </row>
    <row r="1987">
      <c r="Z1987" s="254" t="n">
        <v>151100</v>
      </c>
      <c r="AA1987" s="254" t="inlineStr">
        <is>
          <t xml:space="preserve">Ciruelo </t>
        </is>
      </c>
    </row>
    <row r="1988">
      <c r="Z1988" s="254" t="n">
        <v>151340</v>
      </c>
      <c r="AA1988" s="254" t="inlineStr">
        <is>
          <t xml:space="preserve">Cítricos </t>
        </is>
      </c>
    </row>
    <row r="1989">
      <c r="Z1989" s="254" t="n">
        <v>151200</v>
      </c>
      <c r="AA1989" s="254" t="inlineStr">
        <is>
          <t xml:space="preserve">Cocotero </t>
        </is>
      </c>
    </row>
    <row r="1990">
      <c r="Z1990" s="254" t="n">
        <v>151350</v>
      </c>
      <c r="AA1990" s="254" t="inlineStr">
        <is>
          <t xml:space="preserve">Curuba </t>
        </is>
      </c>
    </row>
    <row r="1991">
      <c r="Z1991" s="254" t="n">
        <v>151120</v>
      </c>
      <c r="AA1991" s="254" t="inlineStr">
        <is>
          <t xml:space="preserve">Durazno </t>
        </is>
      </c>
    </row>
    <row r="1992">
      <c r="Z1992" s="254" t="n">
        <v>151400</v>
      </c>
      <c r="AA1992" s="254" t="inlineStr">
        <is>
          <t xml:space="preserve">Espárragos </t>
        </is>
      </c>
    </row>
    <row r="1993">
      <c r="Z1993" s="254" t="n">
        <v>121620</v>
      </c>
      <c r="AA1993" s="254" t="inlineStr">
        <is>
          <t xml:space="preserve">Estropajo </t>
        </is>
      </c>
    </row>
    <row r="1994">
      <c r="Z1994" s="254" t="n">
        <v>151550</v>
      </c>
      <c r="AA1994" s="254" t="inlineStr">
        <is>
          <t xml:space="preserve">Feijoa </t>
        </is>
      </c>
    </row>
    <row r="1995">
      <c r="Z1995" s="254" t="n">
        <v>141451</v>
      </c>
      <c r="AA1995" s="254" t="inlineStr">
        <is>
          <t xml:space="preserve">Fique </t>
        </is>
      </c>
    </row>
    <row r="1996">
      <c r="Z1996" s="254" t="n">
        <v>121700</v>
      </c>
      <c r="AA1996" s="254" t="inlineStr">
        <is>
          <t xml:space="preserve">Flores tropicales – Ciclo Corto </t>
        </is>
      </c>
    </row>
    <row r="1997">
      <c r="Z1997" s="254" t="n">
        <v>141600</v>
      </c>
      <c r="AA1997" s="254" t="inlineStr">
        <is>
          <t xml:space="preserve">Flores tropicales – Perennes </t>
        </is>
      </c>
    </row>
    <row r="1998">
      <c r="Z1998" s="254" t="n">
        <v>121510</v>
      </c>
      <c r="AA1998" s="254" t="inlineStr">
        <is>
          <t xml:space="preserve">Fresas </t>
        </is>
      </c>
    </row>
    <row r="1999">
      <c r="Z1999" s="254" t="n">
        <v>111350</v>
      </c>
      <c r="AA1999" s="254" t="inlineStr">
        <is>
          <t xml:space="preserve">Fríjol </t>
        </is>
      </c>
    </row>
    <row r="2000">
      <c r="Z2000" s="254" t="n">
        <v>151640</v>
      </c>
      <c r="AA2000" s="254" t="inlineStr">
        <is>
          <t xml:space="preserve">Granadilla </t>
        </is>
      </c>
    </row>
    <row r="2001">
      <c r="Z2001" s="254" t="n">
        <v>151650</v>
      </c>
      <c r="AA2001" s="254" t="inlineStr">
        <is>
          <t xml:space="preserve">Guanábana </t>
        </is>
      </c>
    </row>
    <row r="2002">
      <c r="Z2002" s="254" t="n">
        <v>157000</v>
      </c>
      <c r="AA2002" s="254" t="inlineStr">
        <is>
          <t xml:space="preserve">Gulupa </t>
        </is>
      </c>
    </row>
    <row r="2003">
      <c r="Z2003" s="254" t="n">
        <v>121270</v>
      </c>
      <c r="AA2003" s="254" t="inlineStr">
        <is>
          <t xml:space="preserve">Haba </t>
        </is>
      </c>
    </row>
    <row r="2004">
      <c r="Z2004" s="254" t="n">
        <v>121300</v>
      </c>
      <c r="AA2004" s="254" t="inlineStr">
        <is>
          <t xml:space="preserve">Habichuela </t>
        </is>
      </c>
    </row>
    <row r="2005">
      <c r="Z2005" s="254" t="n">
        <v>121330</v>
      </c>
      <c r="AA2005" s="254" t="inlineStr">
        <is>
          <t xml:space="preserve">Lechuga </t>
        </is>
      </c>
    </row>
    <row r="2006">
      <c r="Z2006" s="254" t="n">
        <v>151610</v>
      </c>
      <c r="AA2006" s="254" t="inlineStr">
        <is>
          <t xml:space="preserve">Lima Tahití </t>
        </is>
      </c>
    </row>
    <row r="2007">
      <c r="Z2007" s="254" t="n">
        <v>151360</v>
      </c>
      <c r="AA2007" s="254" t="inlineStr">
        <is>
          <t xml:space="preserve">Lulo </t>
        </is>
      </c>
    </row>
    <row r="2008">
      <c r="Z2008" s="254" t="n">
        <v>151600</v>
      </c>
      <c r="AA2008" s="254" t="inlineStr">
        <is>
          <t xml:space="preserve">Macadamia </t>
        </is>
      </c>
    </row>
    <row r="2009">
      <c r="Z2009" s="254" t="n">
        <v>111400</v>
      </c>
      <c r="AA2009" s="254" t="inlineStr">
        <is>
          <t xml:space="preserve">Maíz </t>
        </is>
      </c>
    </row>
    <row r="2010">
      <c r="Z2010" s="254" t="n">
        <v>131150</v>
      </c>
      <c r="AA2010" s="254" t="inlineStr">
        <is>
          <t xml:space="preserve">Malanga o Yautía </t>
        </is>
      </c>
    </row>
    <row r="2011">
      <c r="Z2011" s="254" t="n">
        <v>151700</v>
      </c>
      <c r="AA2011" s="254" t="inlineStr">
        <is>
          <t xml:space="preserve">Mango </t>
        </is>
      </c>
    </row>
    <row r="2012">
      <c r="Z2012" s="254" t="n">
        <v>111450</v>
      </c>
      <c r="AA2012" s="254" t="inlineStr">
        <is>
          <t xml:space="preserve">Maní </t>
        </is>
      </c>
    </row>
    <row r="2013">
      <c r="Z2013" s="254" t="n">
        <v>151750</v>
      </c>
      <c r="AA2013" s="254" t="inlineStr">
        <is>
          <t xml:space="preserve">Manzano </t>
        </is>
      </c>
    </row>
    <row r="2014">
      <c r="Z2014" s="254" t="n">
        <v>151370</v>
      </c>
      <c r="AA2014" s="254" t="inlineStr">
        <is>
          <t xml:space="preserve">Maracuyá </t>
        </is>
      </c>
    </row>
    <row r="2015">
      <c r="Z2015" s="254" t="n">
        <v>151020</v>
      </c>
      <c r="AA2015" s="254" t="inlineStr">
        <is>
          <t xml:space="preserve">Marañón </t>
        </is>
      </c>
    </row>
    <row r="2016">
      <c r="Z2016" s="254" t="n">
        <v>111800</v>
      </c>
      <c r="AA2016" s="254" t="inlineStr">
        <is>
          <t xml:space="preserve">Material vegetal </t>
        </is>
      </c>
    </row>
    <row r="2017">
      <c r="Z2017" s="254" t="n">
        <v>121570</v>
      </c>
      <c r="AA2017" s="254" t="inlineStr">
        <is>
          <t xml:space="preserve">Melón </t>
        </is>
      </c>
    </row>
    <row r="2018">
      <c r="Z2018" s="254" t="n">
        <v>151380</v>
      </c>
      <c r="AA2018" s="254" t="inlineStr">
        <is>
          <t xml:space="preserve">Mora </t>
        </is>
      </c>
    </row>
    <row r="2019">
      <c r="Z2019" s="254" t="n">
        <v>151760</v>
      </c>
      <c r="AA2019" s="254" t="inlineStr">
        <is>
          <t xml:space="preserve">Morera </t>
        </is>
      </c>
    </row>
    <row r="2020">
      <c r="Z2020" s="254" t="n">
        <v>131100</v>
      </c>
      <c r="AA2020" s="254" t="inlineStr">
        <is>
          <t xml:space="preserve">Ñame </t>
        </is>
      </c>
    </row>
    <row r="2021">
      <c r="Z2021" s="254" t="n">
        <v>111900</v>
      </c>
      <c r="AA2021" s="254" t="inlineStr">
        <is>
          <t xml:space="preserve">Otros Cereales </t>
        </is>
      </c>
    </row>
    <row r="2022">
      <c r="Z2022" s="254" t="n">
        <v>144050</v>
      </c>
      <c r="AA2022" s="254" t="inlineStr">
        <is>
          <t xml:space="preserve">Otros Cultivos  </t>
        </is>
      </c>
    </row>
    <row r="2023">
      <c r="Z2023" s="254" t="n">
        <v>151330</v>
      </c>
      <c r="AA2023" s="254" t="inlineStr">
        <is>
          <t xml:space="preserve">Otros Frutales  </t>
        </is>
      </c>
    </row>
    <row r="2024">
      <c r="Z2024" s="254" t="n">
        <v>112000</v>
      </c>
      <c r="AA2024" s="254" t="inlineStr">
        <is>
          <t xml:space="preserve">Otras Hortalizas </t>
        </is>
      </c>
    </row>
    <row r="2025">
      <c r="Z2025" s="254" t="n">
        <v>111950</v>
      </c>
      <c r="AA2025" s="254" t="inlineStr">
        <is>
          <t xml:space="preserve">Otras Oleaginosas </t>
        </is>
      </c>
    </row>
    <row r="2026">
      <c r="Z2026" s="254" t="n">
        <v>151250</v>
      </c>
      <c r="AA2026" s="254" t="inlineStr">
        <is>
          <t xml:space="preserve">Palma aceitera </t>
        </is>
      </c>
    </row>
    <row r="2027">
      <c r="Z2027" s="254" t="n">
        <v>151270</v>
      </c>
      <c r="AA2027" s="254" t="inlineStr">
        <is>
          <t xml:space="preserve">Palma de iraca </t>
        </is>
      </c>
    </row>
    <row r="2028">
      <c r="Z2028" s="254" t="n">
        <v>111500</v>
      </c>
      <c r="AA2028" s="254" t="inlineStr">
        <is>
          <t xml:space="preserve">Papa </t>
        </is>
      </c>
    </row>
    <row r="2029">
      <c r="Z2029" s="254" t="n">
        <v>151390</v>
      </c>
      <c r="AA2029" s="254" t="inlineStr">
        <is>
          <t xml:space="preserve">Papaya </t>
        </is>
      </c>
    </row>
    <row r="2030">
      <c r="Z2030" s="254" t="n">
        <v>121600</v>
      </c>
      <c r="AA2030" s="254" t="inlineStr">
        <is>
          <t xml:space="preserve">Pepino </t>
        </is>
      </c>
    </row>
    <row r="2031">
      <c r="Z2031" s="254" t="n">
        <v>151130</v>
      </c>
      <c r="AA2031" s="254" t="inlineStr">
        <is>
          <t xml:space="preserve">Pero </t>
        </is>
      </c>
    </row>
    <row r="2032">
      <c r="Z2032" s="254" t="n">
        <v>141280</v>
      </c>
      <c r="AA2032" s="254" t="inlineStr">
        <is>
          <t xml:space="preserve">Piña </t>
        </is>
      </c>
    </row>
    <row r="2033">
      <c r="Z2033" s="254" t="n">
        <v>241290</v>
      </c>
      <c r="AA2033" s="254" t="inlineStr">
        <is>
          <t xml:space="preserve">Pitahaya </t>
        </is>
      </c>
    </row>
    <row r="2034">
      <c r="Z2034" s="254" t="n">
        <v>121880</v>
      </c>
      <c r="AA2034" s="254" t="inlineStr">
        <is>
          <t xml:space="preserve">Plantas Medicinales </t>
        </is>
      </c>
    </row>
    <row r="2035">
      <c r="Z2035" s="254" t="n">
        <v>131110</v>
      </c>
      <c r="AA2035" s="254" t="inlineStr">
        <is>
          <t xml:space="preserve">Plantas Ornamentales </t>
        </is>
      </c>
    </row>
    <row r="2036">
      <c r="Z2036" s="254" t="n">
        <v>141430</v>
      </c>
      <c r="AA2036" s="254" t="inlineStr">
        <is>
          <t xml:space="preserve">Plátano </t>
        </is>
      </c>
    </row>
    <row r="2037">
      <c r="Z2037" s="254" t="n">
        <v>110000</v>
      </c>
      <c r="AA2037" s="254" t="inlineStr">
        <is>
          <t xml:space="preserve">Producción. Semillas </t>
        </is>
      </c>
    </row>
    <row r="2038">
      <c r="Z2038" s="254" t="n">
        <v>121420</v>
      </c>
      <c r="AA2038" s="254" t="inlineStr">
        <is>
          <t xml:space="preserve">Remolacha </t>
        </is>
      </c>
    </row>
    <row r="2039">
      <c r="Z2039" s="254" t="n">
        <v>121390</v>
      </c>
      <c r="AA2039" s="254" t="inlineStr">
        <is>
          <t xml:space="preserve">Repollo </t>
        </is>
      </c>
    </row>
    <row r="2040">
      <c r="Z2040" s="254" t="n">
        <v>121580</v>
      </c>
      <c r="AA2040" s="254" t="inlineStr">
        <is>
          <t xml:space="preserve">Sandía </t>
        </is>
      </c>
    </row>
    <row r="2041">
      <c r="Z2041" s="254" t="n">
        <v>111550</v>
      </c>
      <c r="AA2041" s="254" t="inlineStr">
        <is>
          <t xml:space="preserve">Sorgo </t>
        </is>
      </c>
    </row>
    <row r="2042">
      <c r="Z2042" s="254" t="n">
        <v>111600</v>
      </c>
      <c r="AA2042" s="254" t="inlineStr">
        <is>
          <t xml:space="preserve">Soya </t>
        </is>
      </c>
    </row>
    <row r="2043">
      <c r="Z2043" s="254" t="n">
        <v>121680</v>
      </c>
      <c r="AA2043" s="254" t="inlineStr">
        <is>
          <t xml:space="preserve">Tabaco negro </t>
        </is>
      </c>
    </row>
    <row r="2044">
      <c r="Z2044" s="254" t="n">
        <v>121690</v>
      </c>
      <c r="AA2044" s="254" t="inlineStr">
        <is>
          <t xml:space="preserve">Tabaco Rubio </t>
        </is>
      </c>
    </row>
    <row r="2045">
      <c r="Z2045" s="254" t="n">
        <v>121450</v>
      </c>
      <c r="AA2045" s="254" t="inlineStr">
        <is>
          <t xml:space="preserve">Tomate </t>
        </is>
      </c>
    </row>
    <row r="2046">
      <c r="Z2046" s="254" t="n">
        <v>141550</v>
      </c>
      <c r="AA2046" s="254" t="inlineStr">
        <is>
          <t xml:space="preserve">Tomate de árbol </t>
        </is>
      </c>
    </row>
    <row r="2047">
      <c r="Z2047" s="254" t="n">
        <v>141300</v>
      </c>
      <c r="AA2047" s="254" t="inlineStr">
        <is>
          <t xml:space="preserve">Vid </t>
        </is>
      </c>
    </row>
    <row r="2048">
      <c r="Z2048" s="254" t="n">
        <v>151620</v>
      </c>
      <c r="AA2048" s="254" t="inlineStr">
        <is>
          <t xml:space="preserve">Uchuva </t>
        </is>
      </c>
    </row>
    <row r="2049">
      <c r="Z2049" s="254" t="n">
        <v>131200</v>
      </c>
      <c r="AA2049" s="254" t="inlineStr">
        <is>
          <t xml:space="preserve">Yuca </t>
        </is>
      </c>
    </row>
    <row r="2050">
      <c r="Z2050" s="254" t="n">
        <v>121480</v>
      </c>
      <c r="AA2050" s="254" t="inlineStr">
        <is>
          <t xml:space="preserve">Zanahoria </t>
        </is>
      </c>
    </row>
    <row r="2051">
      <c r="Z2051" s="254" t="n">
        <v>245280</v>
      </c>
      <c r="AA2051" s="254" t="inlineStr">
        <is>
          <t xml:space="preserve">Acuicultura especies diferente a camarón </t>
        </is>
      </c>
    </row>
    <row r="2052">
      <c r="Z2052" s="254" t="n">
        <v>245290</v>
      </c>
      <c r="AA2052" s="254" t="inlineStr">
        <is>
          <t xml:space="preserve">Acuicultura de Camarón </t>
        </is>
      </c>
    </row>
    <row r="2053">
      <c r="Z2053" s="254" t="n">
        <v>245050</v>
      </c>
      <c r="AA2053" s="254" t="inlineStr">
        <is>
          <t xml:space="preserve">Apicultura </t>
        </is>
      </c>
    </row>
    <row r="2054">
      <c r="Z2054" s="254" t="n">
        <v>234050</v>
      </c>
      <c r="AA2054" s="254" t="inlineStr">
        <is>
          <t xml:space="preserve">Avicultura engorde </t>
        </is>
      </c>
    </row>
    <row r="2055">
      <c r="Z2055" s="254" t="n">
        <v>234100</v>
      </c>
      <c r="AA2055" s="254" t="inlineStr">
        <is>
          <t xml:space="preserve">Avicultura Huevos Comercial </t>
        </is>
      </c>
    </row>
    <row r="2056">
      <c r="Z2056" s="254" t="n">
        <v>244100</v>
      </c>
      <c r="AA2056" s="254" t="inlineStr">
        <is>
          <t xml:space="preserve">Avicultura Huevos Reproductoras </t>
        </is>
      </c>
    </row>
    <row r="2057">
      <c r="Z2057" s="254" t="n">
        <v>234220</v>
      </c>
      <c r="AA2057" s="254" t="inlineStr">
        <is>
          <t xml:space="preserve">Avicultura codornices </t>
        </is>
      </c>
    </row>
    <row r="2058">
      <c r="Z2058" s="254" t="n">
        <v>244200</v>
      </c>
      <c r="AA2058" s="254" t="inlineStr">
        <is>
          <t xml:space="preserve">Avicultura patos </t>
        </is>
      </c>
    </row>
    <row r="2059">
      <c r="Z2059" s="254" t="n">
        <v>244150</v>
      </c>
      <c r="AA2059" s="254" t="inlineStr">
        <is>
          <t xml:space="preserve">Avicultura pavos </t>
        </is>
      </c>
    </row>
    <row r="2060">
      <c r="Z2060" s="254" t="n">
        <v>235100</v>
      </c>
      <c r="AA2060" s="254" t="inlineStr">
        <is>
          <t xml:space="preserve">Conejos y Curíes </t>
        </is>
      </c>
    </row>
    <row r="2061">
      <c r="Z2061" s="254" t="n">
        <v>237280</v>
      </c>
      <c r="AA2061" s="254" t="inlineStr">
        <is>
          <t xml:space="preserve">Ganadería de ceba </t>
        </is>
      </c>
    </row>
    <row r="2062">
      <c r="Z2062" s="254" t="n">
        <v>253400</v>
      </c>
      <c r="AA2062" s="254" t="inlineStr">
        <is>
          <t xml:space="preserve">Ganadería Cría y Doble Propósito </t>
        </is>
      </c>
    </row>
    <row r="2063">
      <c r="Z2063" s="254" t="n">
        <v>253100</v>
      </c>
      <c r="AA2063" s="254" t="inlineStr">
        <is>
          <t xml:space="preserve">Ganadería Leche </t>
        </is>
      </c>
    </row>
    <row r="2064">
      <c r="Z2064" s="254" t="n">
        <v>245150</v>
      </c>
      <c r="AA2064" s="254" t="inlineStr">
        <is>
          <t xml:space="preserve">Ovinos y Caprinos </t>
        </is>
      </c>
    </row>
    <row r="2065">
      <c r="Z2065" s="254" t="n">
        <v>237400</v>
      </c>
      <c r="AA2065" s="254" t="inlineStr">
        <is>
          <t xml:space="preserve">Pesca </t>
        </is>
      </c>
    </row>
    <row r="2066">
      <c r="Z2066" s="254" t="n">
        <v>245100</v>
      </c>
      <c r="AA2066" s="254" t="inlineStr">
        <is>
          <t xml:space="preserve">Porcinos </t>
        </is>
      </c>
    </row>
    <row r="2067">
      <c r="Z2067" s="254" t="n">
        <v>234230</v>
      </c>
      <c r="AA2067" s="254" t="inlineStr">
        <is>
          <t xml:space="preserve">Otras Especies Menores </t>
        </is>
      </c>
    </row>
    <row r="2068">
      <c r="Z2068" s="254" t="n">
        <v>245250</v>
      </c>
      <c r="AA2068" s="254" t="inlineStr">
        <is>
          <t xml:space="preserve">Zoocría </t>
        </is>
      </c>
    </row>
    <row r="2069">
      <c r="Z2069" s="254" t="n">
        <v>237290</v>
      </c>
      <c r="AA2069" s="254" t="inlineStr">
        <is>
          <t xml:space="preserve">Equinos </t>
        </is>
      </c>
    </row>
    <row r="2070">
      <c r="Z2070" s="254" t="n">
        <v>661100</v>
      </c>
      <c r="AA2070" s="254" t="inlineStr">
        <is>
          <t xml:space="preserve">Algodón - Transformación y/o Comercialización </t>
        </is>
      </c>
    </row>
    <row r="2071">
      <c r="Z2071" s="254" t="n">
        <v>661150</v>
      </c>
      <c r="AA2071" s="254" t="inlineStr">
        <is>
          <t xml:space="preserve">Arroz -Transformación y/o Comercialización </t>
        </is>
      </c>
    </row>
    <row r="2072">
      <c r="Z2072" s="254" t="n">
        <v>661700</v>
      </c>
      <c r="AA2072" s="254" t="inlineStr">
        <is>
          <t xml:space="preserve">Flores - Transformación y/o Comercialización </t>
        </is>
      </c>
    </row>
    <row r="2073">
      <c r="Z2073" s="254" t="n">
        <v>661350</v>
      </c>
      <c r="AA2073" s="254" t="inlineStr">
        <is>
          <t xml:space="preserve">Fríjol - Transformación y/o Comercialización </t>
        </is>
      </c>
    </row>
    <row r="2074">
      <c r="Z2074" s="254" t="n">
        <v>662000</v>
      </c>
      <c r="AA2074" s="254" t="inlineStr">
        <is>
          <t xml:space="preserve">Hortalizas - Transformación y/o Comercialización </t>
        </is>
      </c>
    </row>
    <row r="2075">
      <c r="Z2075" s="254" t="n">
        <v>661400</v>
      </c>
      <c r="AA2075" s="254" t="inlineStr">
        <is>
          <t xml:space="preserve">Maíz - Transformación y/o Comercialización </t>
        </is>
      </c>
    </row>
    <row r="2076">
      <c r="Z2076" s="254" t="n">
        <v>661500</v>
      </c>
      <c r="AA2076" s="254" t="inlineStr">
        <is>
          <t xml:space="preserve">Papa - Transformación y/o Comercialización </t>
        </is>
      </c>
    </row>
    <row r="2077">
      <c r="Z2077" s="254" t="n">
        <v>661550</v>
      </c>
      <c r="AA2077" s="254" t="inlineStr">
        <is>
          <t xml:space="preserve">Sorgo - Transformación y/o Comercialización </t>
        </is>
      </c>
    </row>
    <row r="2078">
      <c r="Z2078" s="254" t="n">
        <v>661600</v>
      </c>
      <c r="AA2078" s="254" t="inlineStr">
        <is>
          <t xml:space="preserve">Soya - Transformación y/o Comercialización </t>
        </is>
      </c>
    </row>
    <row r="2079">
      <c r="Z2079" s="254" t="n">
        <v>661680</v>
      </c>
      <c r="AA2079" s="254" t="inlineStr">
        <is>
          <t xml:space="preserve">Tabaco - Transformación y/o Comercialización </t>
        </is>
      </c>
    </row>
    <row r="2080">
      <c r="Z2080" s="254" t="n">
        <v>661200</v>
      </c>
      <c r="AA2080" s="254" t="inlineStr">
        <is>
          <t xml:space="preserve">Yuca - Transformación y/o Comercialización </t>
        </is>
      </c>
    </row>
    <row r="2081">
      <c r="Z2081" s="254" t="n">
        <v>661900</v>
      </c>
      <c r="AA2081" s="254" t="inlineStr">
        <is>
          <t xml:space="preserve">Otros cereales - Transformación y/o Comercialización </t>
        </is>
      </c>
    </row>
    <row r="2082">
      <c r="Z2082" s="254" t="n">
        <v>661950</v>
      </c>
      <c r="AA2082" s="254" t="inlineStr">
        <is>
          <t xml:space="preserve">Otras oleaginosas - Transformación y/o Comercialización </t>
        </is>
      </c>
    </row>
    <row r="2083">
      <c r="Z2083" s="254" t="n">
        <v>662050</v>
      </c>
      <c r="AA2083" s="254" t="inlineStr">
        <is>
          <t xml:space="preserve">Otros tubérculos - Transformación y/o Comercialización </t>
        </is>
      </c>
    </row>
    <row r="2084">
      <c r="Z2084" s="254" t="n">
        <v>661420</v>
      </c>
      <c r="AA2084" s="254" t="inlineStr">
        <is>
          <t xml:space="preserve">Banano - Transformación y/o Comercialización </t>
        </is>
      </c>
    </row>
    <row r="2085">
      <c r="Z2085" s="254" t="n">
        <v>661511</v>
      </c>
      <c r="AA2085" s="254" t="inlineStr">
        <is>
          <t xml:space="preserve">Bosques - Transformación y/o Comercialización </t>
        </is>
      </c>
    </row>
    <row r="2086">
      <c r="Z2086" s="254" t="n">
        <v>661510</v>
      </c>
      <c r="AA2086" s="254" t="inlineStr">
        <is>
          <t xml:space="preserve">Cacao - Transformación y/o Comercialización </t>
        </is>
      </c>
    </row>
    <row r="2087">
      <c r="Z2087" s="254" t="n">
        <v>661411</v>
      </c>
      <c r="AA2087" s="254" t="inlineStr">
        <is>
          <t xml:space="preserve">Café - Transformación y/o Comercialización </t>
        </is>
      </c>
    </row>
    <row r="2088">
      <c r="Z2088" s="254" t="n">
        <v>661410</v>
      </c>
      <c r="AA2088" s="254" t="inlineStr">
        <is>
          <t xml:space="preserve">Caña de azúcar - Transformación y/o Comercialización </t>
        </is>
      </c>
    </row>
    <row r="2089">
      <c r="Z2089" s="254" t="n">
        <v>661460</v>
      </c>
      <c r="AA2089" s="254" t="inlineStr">
        <is>
          <t xml:space="preserve">Caña panelera - Transformación y/o Comercialización </t>
        </is>
      </c>
    </row>
    <row r="2090">
      <c r="Z2090" s="254" t="n">
        <v>661513</v>
      </c>
      <c r="AA2090" s="254" t="inlineStr">
        <is>
          <t xml:space="preserve">Caucho - Transformación y/o Comercialización </t>
        </is>
      </c>
    </row>
    <row r="2091">
      <c r="Z2091" s="254" t="n">
        <v>661540</v>
      </c>
      <c r="AA2091" s="254" t="inlineStr">
        <is>
          <t xml:space="preserve">Cítricos - Transformación y/o Comercialización </t>
        </is>
      </c>
    </row>
    <row r="2092">
      <c r="Z2092" s="254" t="n">
        <v>661512</v>
      </c>
      <c r="AA2092" s="254" t="inlineStr">
        <is>
          <t xml:space="preserve">Palma aceitera - Transformación y/o Comercialización </t>
        </is>
      </c>
    </row>
    <row r="2093">
      <c r="Z2093" s="254" t="n">
        <v>661414</v>
      </c>
      <c r="AA2093" s="254" t="inlineStr">
        <is>
          <t xml:space="preserve">Plátano - Transformación y/o Comercialización </t>
        </is>
      </c>
    </row>
    <row r="2094">
      <c r="Z2094" s="254" t="n">
        <v>661413</v>
      </c>
      <c r="AA2094" s="254" t="inlineStr">
        <is>
          <t xml:space="preserve">Uva - Transformación y/o Comercialización </t>
        </is>
      </c>
    </row>
    <row r="2095">
      <c r="Z2095" s="254" t="n">
        <v>661440</v>
      </c>
      <c r="AA2095" s="254" t="inlineStr">
        <is>
          <t xml:space="preserve">Otros Frutales - Transformación y/o Comercialización </t>
        </is>
      </c>
    </row>
    <row r="2096">
      <c r="Z2096" s="254" t="n">
        <v>661530</v>
      </c>
      <c r="AA2096" s="254" t="inlineStr">
        <is>
          <t xml:space="preserve">Otros cultivos - Transformación y/o Comercialización </t>
        </is>
      </c>
    </row>
    <row r="2097">
      <c r="Z2097" s="254" t="n">
        <v>672451</v>
      </c>
      <c r="AA2097" s="254" t="inlineStr">
        <is>
          <t xml:space="preserve">Carne de cerdo - Transformación y/o Comercialización </t>
        </is>
      </c>
    </row>
    <row r="2098">
      <c r="Z2098" s="254" t="n">
        <v>672340</v>
      </c>
      <c r="AA2098" s="254" t="inlineStr">
        <is>
          <t xml:space="preserve">Carne de pollo - Transformación y/o Comercialización </t>
        </is>
      </c>
    </row>
    <row r="2099">
      <c r="Z2099" s="254" t="n">
        <v>672534</v>
      </c>
      <c r="AA2099" s="254" t="inlineStr">
        <is>
          <t xml:space="preserve">Carne bovina - Transformación y/o Comercialización </t>
        </is>
      </c>
    </row>
    <row r="2100">
      <c r="Z2100" s="254" t="n">
        <v>672342</v>
      </c>
      <c r="AA2100" s="254" t="inlineStr">
        <is>
          <t xml:space="preserve">Carne otras especies - Transformación y/o Comercialización </t>
        </is>
      </c>
    </row>
    <row r="2101">
      <c r="Z2101" s="254" t="n">
        <v>672341</v>
      </c>
      <c r="AA2101" s="254" t="inlineStr">
        <is>
          <t xml:space="preserve">Huevos - Transformación y/o Comercialización </t>
        </is>
      </c>
    </row>
    <row r="2102">
      <c r="Z2102" s="254" t="n">
        <v>672531</v>
      </c>
      <c r="AA2102" s="254" t="inlineStr">
        <is>
          <t xml:space="preserve">Leche bovina - Transformación y/o Comercialización </t>
        </is>
      </c>
    </row>
    <row r="2103">
      <c r="Z2103" s="254" t="n">
        <v>672450</v>
      </c>
      <c r="AA2103" s="254" t="inlineStr">
        <is>
          <t xml:space="preserve">Leche otras especies - Transformación y/o Comercialización </t>
        </is>
      </c>
    </row>
    <row r="2104">
      <c r="Z2104" s="254" t="n">
        <v>672452</v>
      </c>
      <c r="AA2104" s="254" t="inlineStr">
        <is>
          <t xml:space="preserve">Pescado cultivado diferente a camarón - Transformación y/o Comercialización </t>
        </is>
      </c>
    </row>
    <row r="2105">
      <c r="Z2105" s="254" t="n">
        <v>672490</v>
      </c>
      <c r="AA2105" s="254" t="inlineStr">
        <is>
          <t xml:space="preserve">Camarón de cultivo - Transformación y/o Comercialización </t>
        </is>
      </c>
    </row>
    <row r="2106">
      <c r="Z2106" s="254" t="n">
        <v>672374</v>
      </c>
      <c r="AA2106" s="254" t="inlineStr">
        <is>
          <t xml:space="preserve">Pesca - Transformación y/o Comercialización </t>
        </is>
      </c>
    </row>
    <row r="2107">
      <c r="Z2107" s="254" t="n">
        <v>740001</v>
      </c>
      <c r="AA2107" s="254" t="inlineStr">
        <is>
          <t xml:space="preserve">Almacenaje de productos a temperatura ambiente </t>
        </is>
      </c>
    </row>
    <row r="2108">
      <c r="Z2108" s="254" t="n">
        <v>740002</v>
      </c>
      <c r="AA2108" s="254" t="inlineStr">
        <is>
          <t xml:space="preserve">Almacenaje de productos a temperatura controlada  </t>
        </is>
      </c>
    </row>
    <row r="2109">
      <c r="Z2109" s="254" t="n">
        <v>740003</v>
      </c>
      <c r="AA2109" s="254" t="inlineStr">
        <is>
          <t xml:space="preserve">Alquiler de maquinaria </t>
        </is>
      </c>
    </row>
    <row r="2110">
      <c r="Z2110" s="254" t="n">
        <v>740004</v>
      </c>
      <c r="AA2110" s="254" t="inlineStr">
        <is>
          <t xml:space="preserve">Biotecnología acuícola </t>
        </is>
      </c>
    </row>
    <row r="2111">
      <c r="Z2111" s="254" t="n">
        <v>740005</v>
      </c>
      <c r="AA2111" s="254" t="inlineStr">
        <is>
          <t xml:space="preserve">Biotecnología agrícola </t>
        </is>
      </c>
    </row>
    <row r="2112">
      <c r="Z2112" s="254" t="n">
        <v>740006</v>
      </c>
      <c r="AA2112" s="254" t="inlineStr">
        <is>
          <t xml:space="preserve">Biotecnología pecuaria </t>
        </is>
      </c>
    </row>
    <row r="2113">
      <c r="Z2113" s="254" t="n">
        <v>740007</v>
      </c>
      <c r="AA2113" s="254" t="inlineStr">
        <is>
          <t xml:space="preserve">Centros de Acopio o Comercialización </t>
        </is>
      </c>
    </row>
    <row r="2114">
      <c r="Z2114" s="254" t="n">
        <v>740008</v>
      </c>
      <c r="AA2114" s="254" t="inlineStr">
        <is>
          <t xml:space="preserve">Centros de asistencia técnica </t>
        </is>
      </c>
    </row>
    <row r="2115">
      <c r="Z2115" s="254" t="n">
        <v>740009</v>
      </c>
      <c r="AA2115" s="254" t="inlineStr">
        <is>
          <t xml:space="preserve">Comercialización insumos </t>
        </is>
      </c>
    </row>
    <row r="2116">
      <c r="Z2116" s="254" t="n">
        <v>740010</v>
      </c>
      <c r="AA2116" s="254" t="inlineStr">
        <is>
          <t xml:space="preserve">Comercialización maquinaria y equipos </t>
        </is>
      </c>
    </row>
    <row r="2117">
      <c r="Z2117" s="254" t="n">
        <v>740011</v>
      </c>
      <c r="AA2117" s="254" t="inlineStr">
        <is>
          <t xml:space="preserve">Empresas prestadoras de servicios al sector </t>
        </is>
      </c>
    </row>
    <row r="2118">
      <c r="Z2118" s="254" t="n">
        <v>740012</v>
      </c>
      <c r="AA2118" s="254" t="inlineStr">
        <is>
          <t xml:space="preserve">Organización de Productores </t>
        </is>
      </c>
    </row>
    <row r="2119">
      <c r="Z2119" s="254" t="n">
        <v>740013</v>
      </c>
      <c r="AA2119" s="254" t="inlineStr">
        <is>
          <t xml:space="preserve">Producción insumos </t>
        </is>
      </c>
    </row>
    <row r="2120">
      <c r="Z2120" s="254" t="n">
        <v>740014</v>
      </c>
      <c r="AA2120" s="254" t="inlineStr">
        <is>
          <t xml:space="preserve">Producción maquinaria y equipos </t>
        </is>
      </c>
    </row>
    <row r="2121">
      <c r="Z2121" s="254" t="n">
        <v>900001</v>
      </c>
      <c r="AA2121" s="254" t="inlineStr">
        <is>
          <t xml:space="preserve">Artesanías </t>
        </is>
      </c>
    </row>
    <row r="2122">
      <c r="Z2122" s="254" t="n">
        <v>900006</v>
      </c>
      <c r="AA2122" s="254" t="inlineStr">
        <is>
          <t>Minería</t>
        </is>
      </c>
    </row>
    <row r="2123">
      <c r="Z2123" s="254" t="n">
        <v>160000</v>
      </c>
      <c r="AA2123" s="254" t="inlineStr">
        <is>
          <t xml:space="preserve">Producción Economía Campesina </t>
        </is>
      </c>
    </row>
    <row r="2124">
      <c r="Z2124" s="254" t="n">
        <v>900003</v>
      </c>
      <c r="AA2124" s="254" t="inlineStr">
        <is>
          <t xml:space="preserve">Transformación de metales y piedras preciosas </t>
        </is>
      </c>
    </row>
    <row r="2125">
      <c r="Z2125" s="254" t="n">
        <v>160001</v>
      </c>
      <c r="AA2125" s="254" t="inlineStr">
        <is>
          <t xml:space="preserve">Microcrédito unidad económica familiar </t>
        </is>
      </c>
    </row>
    <row r="2126">
      <c r="Z2126" s="254" t="n">
        <v>900005</v>
      </c>
      <c r="AA2126" s="254" t="inlineStr">
        <is>
          <t xml:space="preserve">Turismo rural </t>
        </is>
      </c>
    </row>
    <row r="2127">
      <c r="Z2127" s="254" t="n">
        <v>900002</v>
      </c>
      <c r="AA2127" s="254" t="inlineStr">
        <is>
          <t xml:space="preserve">Artesanías - Transformación y/o Comercialización </t>
        </is>
      </c>
    </row>
    <row r="2128">
      <c r="Z2128" s="254" t="n">
        <v>900004</v>
      </c>
      <c r="AA2128" s="254" t="inlineStr">
        <is>
          <t xml:space="preserve">Metales y piedras preciosas </t>
        </is>
      </c>
    </row>
    <row r="2129">
      <c r="Z2129" s="254" t="n">
        <v>900007</v>
      </c>
      <c r="AA2129" s="254" t="inlineStr">
        <is>
          <t xml:space="preserve">Minería - Transformación y/o Comercialización </t>
        </is>
      </c>
    </row>
    <row r="2130">
      <c r="Z2130" s="254" t="n"/>
      <c r="AA2130" s="254" t="n"/>
    </row>
    <row r="2131">
      <c r="Z2131" s="254" t="n"/>
      <c r="AA2131" s="254" t="n"/>
    </row>
    <row r="2132">
      <c r="Z2132" s="254" t="n"/>
      <c r="AA2132" s="254" t="n"/>
    </row>
    <row r="2133">
      <c r="Z2133" s="254" t="n"/>
      <c r="AA2133" s="254" t="n"/>
    </row>
    <row r="2134">
      <c r="Z2134" s="254" t="n"/>
      <c r="AA2134" s="254" t="n"/>
    </row>
    <row r="2143">
      <c r="Z2143" s="577" t="inlineStr">
        <is>
          <t>SI</t>
        </is>
      </c>
      <c r="AA2143" s="577" t="inlineStr">
        <is>
          <t>UNICA</t>
        </is>
      </c>
    </row>
    <row r="2144">
      <c r="Z2144" s="577" t="inlineStr">
        <is>
          <t>NO</t>
        </is>
      </c>
      <c r="AA2144" s="577" t="inlineStr">
        <is>
          <t>ANUAL</t>
        </is>
      </c>
    </row>
    <row r="2150">
      <c r="AE2150" s="577" t="n"/>
    </row>
    <row r="2151">
      <c r="AE2151" s="611" t="n"/>
    </row>
    <row r="2152">
      <c r="AE2152" s="612" t="n"/>
    </row>
    <row r="2153">
      <c r="AE2153" s="612" t="n"/>
    </row>
    <row r="2154">
      <c r="AE2154" s="612" t="n"/>
    </row>
    <row r="2155">
      <c r="AE2155" s="612" t="n"/>
    </row>
    <row r="2156">
      <c r="AE2156" s="612" t="n"/>
    </row>
    <row r="2157">
      <c r="AE2157" s="612" t="n"/>
    </row>
    <row r="2158">
      <c r="AE2158" s="612" t="n"/>
    </row>
    <row r="2159">
      <c r="AE2159" s="612" t="n"/>
    </row>
    <row r="2160">
      <c r="AE2160" s="612" t="n"/>
    </row>
    <row r="2161">
      <c r="AE2161" s="612" t="n"/>
    </row>
    <row r="2162">
      <c r="AE2162" s="612" t="n"/>
    </row>
    <row r="2163">
      <c r="AE2163" s="612" t="n"/>
    </row>
    <row r="2164">
      <c r="AE2164" s="612" t="n"/>
    </row>
    <row r="2165">
      <c r="AE2165" s="612" t="n"/>
    </row>
    <row r="2166">
      <c r="AE2166" s="612" t="n"/>
    </row>
    <row r="2167">
      <c r="AE2167" s="612" t="n"/>
    </row>
    <row r="2168">
      <c r="AE2168" s="612" t="n"/>
    </row>
    <row r="2169">
      <c r="AE2169" s="612" t="n"/>
    </row>
    <row r="2170">
      <c r="AE2170" s="612" t="n"/>
    </row>
    <row r="2171">
      <c r="AE2171" s="612" t="n"/>
    </row>
    <row r="2172">
      <c r="AE2172" s="612" t="n"/>
    </row>
    <row r="2173">
      <c r="AE2173" s="612" t="n"/>
    </row>
    <row r="2174">
      <c r="AE2174" s="612" t="n"/>
    </row>
    <row r="2175">
      <c r="AE2175" s="612" t="n"/>
    </row>
    <row r="2176">
      <c r="AE2176" s="612" t="n"/>
    </row>
    <row r="2177">
      <c r="AE2177" s="612" t="n"/>
    </row>
    <row r="2178">
      <c r="AE2178" s="612" t="n"/>
    </row>
    <row r="2179">
      <c r="AE2179" s="612" t="n"/>
    </row>
    <row r="2180">
      <c r="AE2180" s="612" t="n"/>
    </row>
    <row r="2181">
      <c r="AE2181" s="612" t="n"/>
    </row>
    <row r="2182">
      <c r="AE2182" s="612" t="n"/>
    </row>
    <row r="2183">
      <c r="AE2183" s="612" t="n"/>
    </row>
    <row r="2184">
      <c r="AE2184" s="612" t="n"/>
    </row>
    <row r="2185">
      <c r="AE2185" s="612" t="n"/>
    </row>
    <row r="2186">
      <c r="AE2186" s="612" t="n"/>
    </row>
    <row r="2187">
      <c r="AE2187" s="612" t="n"/>
    </row>
    <row r="2188">
      <c r="AE2188" s="612" t="n"/>
    </row>
    <row r="2189">
      <c r="AE2189" s="612" t="n"/>
    </row>
    <row r="2190">
      <c r="AE2190" s="612" t="n"/>
    </row>
    <row r="2191">
      <c r="AE2191" s="612" t="n"/>
    </row>
    <row r="2192">
      <c r="AE2192" s="612" t="n"/>
    </row>
    <row r="2193">
      <c r="AE2193" s="612" t="n"/>
    </row>
    <row r="2194">
      <c r="AE2194" s="612" t="n"/>
    </row>
    <row r="2195">
      <c r="AE2195" s="612" t="n"/>
    </row>
    <row r="2196">
      <c r="AE2196" s="612" t="n"/>
    </row>
    <row r="2197">
      <c r="AE2197" s="612" t="n"/>
    </row>
    <row r="2198">
      <c r="AE2198" s="612" t="n"/>
    </row>
    <row r="2199">
      <c r="AE2199" s="612" t="n"/>
    </row>
    <row r="2200">
      <c r="AE2200" s="612" t="n"/>
    </row>
    <row r="2201">
      <c r="AE2201" s="612" t="n"/>
    </row>
    <row r="2202">
      <c r="AE2202" s="612" t="n"/>
    </row>
    <row r="2203">
      <c r="AE2203" s="612" t="n"/>
    </row>
    <row r="2204">
      <c r="AE2204" s="612" t="n"/>
    </row>
    <row r="2205">
      <c r="AE2205" s="612" t="n"/>
    </row>
    <row r="2206">
      <c r="AE2206" s="612" t="n"/>
    </row>
    <row r="2207">
      <c r="AE2207" s="612" t="n"/>
    </row>
    <row r="2208">
      <c r="AE2208" s="612" t="n"/>
    </row>
    <row r="2209">
      <c r="AE2209" s="612" t="n"/>
    </row>
    <row r="2210">
      <c r="AE2210" s="612" t="n"/>
    </row>
    <row r="2211">
      <c r="AE2211" s="612" t="n"/>
    </row>
    <row r="2212">
      <c r="AE2212" s="612" t="n"/>
    </row>
    <row r="2213">
      <c r="AE2213" s="612" t="n"/>
    </row>
    <row r="2214">
      <c r="AE2214" s="612" t="n"/>
    </row>
    <row r="2215">
      <c r="AE2215" s="612" t="n"/>
    </row>
    <row r="2216">
      <c r="AE2216" s="612" t="n"/>
    </row>
    <row r="2217">
      <c r="AE2217" s="612" t="n"/>
    </row>
    <row r="2218">
      <c r="AE2218" s="612" t="n"/>
    </row>
    <row r="2219">
      <c r="AE2219" s="612" t="n"/>
    </row>
    <row r="2220">
      <c r="AE2220" s="612" t="n"/>
    </row>
    <row r="2221">
      <c r="AE2221" s="612" t="n"/>
    </row>
    <row r="2222">
      <c r="AE2222" s="612" t="n"/>
    </row>
    <row r="2223">
      <c r="AE2223" s="612" t="n"/>
    </row>
    <row r="2224">
      <c r="AE2224" s="612" t="n"/>
    </row>
    <row r="2225">
      <c r="AE2225" s="612" t="n"/>
    </row>
    <row r="2226">
      <c r="AE2226" s="612" t="n"/>
    </row>
    <row r="2227">
      <c r="AE2227" s="612" t="n"/>
    </row>
    <row r="2228">
      <c r="AE2228" s="612" t="n"/>
    </row>
    <row r="2229">
      <c r="AE2229" s="612" t="n"/>
    </row>
    <row r="2230">
      <c r="AE2230" s="612" t="n"/>
    </row>
    <row r="2231">
      <c r="AE2231" s="612" t="n"/>
    </row>
    <row r="2232">
      <c r="AE2232" s="612" t="n"/>
    </row>
    <row r="2233">
      <c r="AE2233" s="612" t="n"/>
    </row>
    <row r="2234">
      <c r="AE2234" s="612" t="n"/>
    </row>
    <row r="2235">
      <c r="AE2235" s="612" t="n"/>
    </row>
    <row r="2236">
      <c r="AE2236" s="612" t="n"/>
    </row>
    <row r="2237">
      <c r="AE2237" s="612" t="n"/>
    </row>
    <row r="2238">
      <c r="AE2238" s="612" t="n"/>
    </row>
    <row r="2239">
      <c r="AE2239" s="612" t="n"/>
    </row>
    <row r="2240">
      <c r="AE2240" s="612" t="n"/>
    </row>
    <row r="2241">
      <c r="AE2241" s="612" t="n"/>
    </row>
    <row r="2242">
      <c r="AE2242" s="612" t="n"/>
    </row>
    <row r="2243">
      <c r="AE2243" s="612" t="n"/>
    </row>
    <row r="2244">
      <c r="AE2244" s="612" t="n"/>
    </row>
    <row r="2245">
      <c r="AE2245" s="612" t="n"/>
    </row>
    <row r="2246">
      <c r="AE2246" s="612" t="n"/>
    </row>
    <row r="2247">
      <c r="AE2247" s="612" t="n"/>
    </row>
    <row r="2248">
      <c r="AE2248" s="612" t="n"/>
    </row>
    <row r="2249">
      <c r="AE2249" s="612" t="n"/>
    </row>
    <row r="2250">
      <c r="AE2250" s="612" t="n"/>
    </row>
    <row r="2251">
      <c r="AE2251" s="612" t="n"/>
    </row>
    <row r="2252">
      <c r="AE2252" s="612" t="n"/>
    </row>
    <row r="2253">
      <c r="AE2253" s="612" t="n"/>
    </row>
    <row r="2254">
      <c r="AE2254" s="612" t="n"/>
    </row>
    <row r="2255">
      <c r="AE2255" s="612" t="n"/>
    </row>
    <row r="2256">
      <c r="AE2256" s="612" t="n"/>
    </row>
    <row r="2257">
      <c r="AE2257" s="612" t="n"/>
    </row>
    <row r="2258">
      <c r="AE2258" s="612" t="n"/>
    </row>
    <row r="2259">
      <c r="AE2259" s="612" t="n"/>
    </row>
    <row r="2260">
      <c r="AE2260" s="612" t="n"/>
    </row>
    <row r="2261" ht="13.5" customHeight="1" thickBot="1">
      <c r="AE2261" s="613" t="n"/>
    </row>
  </sheetData>
  <mergeCells count="1">
    <mergeCell ref="F3:J6"/>
  </mergeCells>
  <dataValidations count="2">
    <dataValidation sqref="C51" showDropDown="0" showInputMessage="1" showErrorMessage="1" allowBlank="0" type="list">
      <formula1>SI_NO</formula1>
    </dataValidation>
    <dataValidation sqref="C29" showDropDown="0" showInputMessage="1" showErrorMessage="1" allowBlank="0" promptTitle="NORMA LEGAL" prompt="Redescuento: _x000a_MEDIANO 4163_x000a_GRANDE 4162_x000a_Sustitutiva:     _x000a_MEDIANO 1022_x000a_GRANDE 1023 _x000a_"/>
  </dataValidation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fitToPage="1"/>
  </sheetPr>
  <dimension ref="A2:AM729"/>
  <sheetViews>
    <sheetView topLeftCell="C25" zoomScaleNormal="100" zoomScalePageLayoutView="48" workbookViewId="0">
      <selection activeCell="N34" sqref="N34:U34"/>
    </sheetView>
  </sheetViews>
  <sheetFormatPr baseColWidth="10" defaultColWidth="0" defaultRowHeight="14.25"/>
  <cols>
    <col width="2.140625" customWidth="1" style="133" min="1" max="1"/>
    <col width="3.5703125" customWidth="1" style="135" min="2" max="2"/>
    <col width="6.140625" customWidth="1" style="135" min="3" max="3"/>
    <col width="11.28515625" customWidth="1" style="135" min="4" max="4"/>
    <col width="7" customWidth="1" style="135" min="5" max="5"/>
    <col width="13.28515625" customWidth="1" style="135" min="6" max="6"/>
    <col width="8.7109375" customWidth="1" style="135" min="7" max="7"/>
    <col width="12.42578125" customWidth="1" style="135" min="8" max="8"/>
    <col width="11" customWidth="1" style="135" min="9" max="10"/>
    <col width="17.42578125" customWidth="1" style="135" min="11" max="11"/>
    <col width="9" customWidth="1" style="135" min="12" max="12"/>
    <col width="10.42578125" customWidth="1" style="135" min="13" max="13"/>
    <col width="5.140625" customWidth="1" style="135" min="14" max="14"/>
    <col width="6.140625" customWidth="1" style="135" min="15" max="15"/>
    <col width="5.42578125" customWidth="1" style="135" min="16" max="16"/>
    <col width="4.140625" customWidth="1" style="135" min="17" max="17"/>
    <col width="5.7109375" customWidth="1" style="135" min="18" max="18"/>
    <col width="5.5703125" customWidth="1" style="135" min="19" max="19"/>
    <col width="5.140625" customWidth="1" style="135" min="20" max="20"/>
    <col width="4" customWidth="1" style="135" min="21" max="21"/>
    <col width="2.140625" customWidth="1" style="133" min="22" max="22"/>
    <col hidden="1" width="29" customWidth="1" style="135" min="23" max="23"/>
    <col hidden="1" style="135" min="24" max="16384"/>
  </cols>
  <sheetData>
    <row r="1" ht="12.75" customFormat="1" customHeight="1" s="133" thickBot="1"/>
    <row r="2" ht="19.5" customFormat="1" customHeight="1" s="263">
      <c r="A2" s="133" t="n"/>
      <c r="B2" s="1221" t="n"/>
      <c r="C2" s="1089" t="n"/>
      <c r="D2" s="1089" t="n"/>
      <c r="E2" s="1090" t="n"/>
      <c r="F2" s="1175" t="inlineStr">
        <is>
          <t>SOLICITUD CRÉDITO AGROPECUARIO</t>
        </is>
      </c>
      <c r="G2" s="1089" t="n"/>
      <c r="H2" s="1089" t="n"/>
      <c r="I2" s="1089" t="n"/>
      <c r="J2" s="1089" t="n"/>
      <c r="K2" s="1089" t="n"/>
      <c r="L2" s="1089" t="n"/>
      <c r="M2" s="1089" t="n"/>
      <c r="N2" s="1089" t="n"/>
      <c r="O2" s="1090" t="n"/>
      <c r="P2" s="1192">
        <f>+Intro_data!H43</f>
        <v/>
      </c>
      <c r="Q2" s="1127" t="n"/>
      <c r="R2" s="1127" t="n"/>
      <c r="S2" s="1127" t="n"/>
      <c r="T2" s="1127" t="n"/>
      <c r="U2" s="1128" t="n"/>
      <c r="V2" s="133" t="n"/>
    </row>
    <row r="3" ht="19.5" customFormat="1" customHeight="1" s="263">
      <c r="A3" s="133" t="n"/>
      <c r="B3" s="1109" t="n"/>
      <c r="C3" s="1094" t="n"/>
      <c r="D3" s="1094" t="n"/>
      <c r="E3" s="1096" t="n"/>
      <c r="F3" s="1109" t="n"/>
      <c r="G3" s="1094" t="n"/>
      <c r="H3" s="1094" t="n"/>
      <c r="I3" s="1094" t="n"/>
      <c r="J3" s="1094" t="n"/>
      <c r="K3" s="1094" t="n"/>
      <c r="L3" s="1094" t="n"/>
      <c r="M3" s="1094" t="n"/>
      <c r="N3" s="1094" t="n"/>
      <c r="O3" s="1096" t="n"/>
      <c r="P3" s="1143" t="n"/>
      <c r="Q3" s="1130" t="n"/>
      <c r="R3" s="1130" t="n"/>
      <c r="S3" s="1130" t="n"/>
      <c r="T3" s="1130" t="n"/>
      <c r="U3" s="1144" t="n"/>
      <c r="V3" s="133" t="n"/>
    </row>
    <row r="4" ht="19.5" customFormat="1" customHeight="1" s="263">
      <c r="A4" s="133" t="n"/>
      <c r="B4" s="1109" t="n"/>
      <c r="C4" s="1094" t="n"/>
      <c r="D4" s="1094" t="n"/>
      <c r="E4" s="1096" t="n"/>
      <c r="F4" s="1109" t="n"/>
      <c r="G4" s="1094" t="n"/>
      <c r="H4" s="1094" t="n"/>
      <c r="I4" s="1094" t="n"/>
      <c r="J4" s="1094" t="n"/>
      <c r="K4" s="1094" t="n"/>
      <c r="L4" s="1094" t="n"/>
      <c r="M4" s="1094" t="n"/>
      <c r="N4" s="1094" t="n"/>
      <c r="O4" s="1096" t="n"/>
      <c r="P4" s="1109" t="n"/>
      <c r="Q4" s="1094" t="n"/>
      <c r="R4" s="1094" t="n"/>
      <c r="S4" s="1094" t="n"/>
      <c r="T4" s="1094" t="n"/>
      <c r="U4" s="1123" t="n"/>
      <c r="V4" s="1218" t="n"/>
    </row>
    <row r="5" ht="19.5" customFormat="1" customHeight="1" s="263" thickBot="1">
      <c r="A5" s="133" t="n"/>
      <c r="B5" s="1110" t="n"/>
      <c r="C5" s="1111" t="n"/>
      <c r="D5" s="1111" t="n"/>
      <c r="E5" s="1104" t="n"/>
      <c r="F5" s="1110" t="n"/>
      <c r="G5" s="1111" t="n"/>
      <c r="H5" s="1111" t="n"/>
      <c r="I5" s="1111" t="n"/>
      <c r="J5" s="1111" t="n"/>
      <c r="K5" s="1111" t="n"/>
      <c r="L5" s="1111" t="n"/>
      <c r="M5" s="1111" t="n"/>
      <c r="N5" s="1111" t="n"/>
      <c r="O5" s="1104" t="n"/>
      <c r="P5" s="1145" t="n"/>
      <c r="Q5" s="1141" t="n"/>
      <c r="R5" s="1141" t="n"/>
      <c r="S5" s="1141" t="n"/>
      <c r="T5" s="1141" t="n"/>
      <c r="U5" s="1146" t="n"/>
      <c r="V5" s="1094" t="n"/>
    </row>
    <row r="6" ht="12.75" customFormat="1" customHeight="1" s="133" thickBot="1">
      <c r="B6" s="264" t="n"/>
      <c r="C6" s="264" t="n"/>
      <c r="D6" s="264" t="n"/>
      <c r="E6" s="264" t="n"/>
      <c r="F6" s="264" t="n"/>
      <c r="G6" s="264" t="n"/>
      <c r="H6" s="264" t="n"/>
      <c r="I6" s="264" t="n"/>
      <c r="J6" s="264" t="n"/>
      <c r="K6" s="264" t="n"/>
      <c r="L6" s="264" t="n"/>
      <c r="M6" s="264" t="n"/>
      <c r="N6" s="264" t="n"/>
      <c r="O6" s="264" t="n"/>
      <c r="P6" s="264" t="n"/>
      <c r="Q6" s="264" t="n"/>
      <c r="R6" s="264" t="n"/>
      <c r="S6" s="264" t="n"/>
      <c r="T6" s="264" t="n"/>
      <c r="U6" s="264" t="n"/>
      <c r="V6" s="264" t="n"/>
    </row>
    <row r="7" ht="15" customHeight="1" thickBot="1">
      <c r="B7" s="775" t="n">
        <v>1</v>
      </c>
      <c r="C7" s="1153" t="inlineStr">
        <is>
          <t>Intermediario Financiero</t>
        </is>
      </c>
      <c r="D7" s="1127" t="n"/>
      <c r="E7" s="1127" t="n"/>
      <c r="F7" s="1127" t="n"/>
      <c r="G7" s="1128" t="n"/>
      <c r="H7" s="1126" t="inlineStr">
        <is>
          <t>Oficina</t>
        </is>
      </c>
      <c r="I7" s="1127" t="n"/>
      <c r="J7" s="1127" t="n"/>
      <c r="K7" s="1127" t="n"/>
      <c r="L7" s="1127" t="n"/>
      <c r="M7" s="1128" t="n"/>
      <c r="N7" s="1126" t="inlineStr">
        <is>
          <t>Departamento</t>
        </is>
      </c>
      <c r="O7" s="1127" t="n"/>
      <c r="P7" s="1127" t="n"/>
      <c r="Q7" s="1128" t="n"/>
      <c r="R7" s="1209" t="inlineStr">
        <is>
          <t>Municipio</t>
        </is>
      </c>
      <c r="S7" s="1127" t="n"/>
      <c r="T7" s="1127" t="n"/>
      <c r="U7" s="1191" t="n"/>
      <c r="V7" s="134" t="n"/>
    </row>
    <row r="8" ht="39.75" customFormat="1" customHeight="1" s="132">
      <c r="A8" s="1218" t="n"/>
      <c r="B8" s="1150" t="inlineStr"/>
      <c r="C8" s="1244">
        <f>+Intro_data!C3</f>
        <v/>
      </c>
      <c r="D8" s="1115" t="n"/>
      <c r="E8" s="1115" t="n"/>
      <c r="F8" s="1115" t="n"/>
      <c r="G8" s="1116" t="n"/>
      <c r="H8" s="1176">
        <f>+Intro_data!C4</f>
        <v/>
      </c>
      <c r="I8" s="1115" t="n"/>
      <c r="J8" s="1115" t="n"/>
      <c r="K8" s="1115" t="n"/>
      <c r="L8" s="1115" t="n"/>
      <c r="M8" s="1116" t="n"/>
      <c r="N8" s="1214">
        <f>+VLOOKUP(R8,PAF_MPO,3,FALSE)</f>
        <v/>
      </c>
      <c r="O8" s="1115" t="n"/>
      <c r="P8" s="1115" t="n"/>
      <c r="Q8" s="1116" t="n"/>
      <c r="R8" s="1170">
        <f>+Intro_data!C5</f>
        <v/>
      </c>
      <c r="S8" s="1115" t="n"/>
      <c r="T8" s="1115" t="n"/>
      <c r="U8" s="1134" t="n"/>
      <c r="V8" s="131" t="n"/>
    </row>
    <row r="9">
      <c r="B9" s="1109" t="n"/>
      <c r="C9" s="1193" t="inlineStr">
        <is>
          <t>Dirección de la oficina</t>
        </is>
      </c>
      <c r="D9" s="1115" t="n"/>
      <c r="E9" s="1115" t="n"/>
      <c r="F9" s="1115" t="n"/>
      <c r="G9" s="1115" t="n"/>
      <c r="H9" s="1115" t="n"/>
      <c r="I9" s="1115" t="n"/>
      <c r="J9" s="1115" t="n"/>
      <c r="K9" s="1115" t="n"/>
      <c r="L9" s="1115" t="n"/>
      <c r="M9" s="1116" t="n"/>
      <c r="N9" s="1137" t="inlineStr">
        <is>
          <t>Teléfono</t>
        </is>
      </c>
      <c r="O9" s="1115" t="n"/>
      <c r="P9" s="1115" t="n"/>
      <c r="Q9" s="1116" t="n"/>
      <c r="R9" s="1154" t="inlineStr">
        <is>
          <t>Fax</t>
        </is>
      </c>
      <c r="S9" s="1115" t="n"/>
      <c r="T9" s="1115" t="n"/>
      <c r="U9" s="1134" t="n"/>
      <c r="V9" s="134" t="n"/>
    </row>
    <row r="10" ht="36" customHeight="1" thickBot="1">
      <c r="B10" s="1110" t="n"/>
      <c r="C10" s="1136">
        <f>+Intro_data!C6</f>
        <v/>
      </c>
      <c r="D10" s="1119" t="n"/>
      <c r="E10" s="1119" t="n"/>
      <c r="F10" s="1119" t="n"/>
      <c r="G10" s="1119" t="n"/>
      <c r="H10" s="1119" t="n"/>
      <c r="I10" s="1119" t="n"/>
      <c r="J10" s="1119" t="n"/>
      <c r="K10" s="1119" t="n"/>
      <c r="L10" s="1119" t="n"/>
      <c r="M10" s="1120" t="n"/>
      <c r="N10" s="1217">
        <f>+Intro_data!C7</f>
        <v/>
      </c>
      <c r="O10" s="1119" t="n"/>
      <c r="P10" s="1119" t="n"/>
      <c r="Q10" s="1120" t="n"/>
      <c r="R10" s="1178">
        <f>+Intro_data!C8</f>
        <v/>
      </c>
      <c r="S10" s="1119" t="n"/>
      <c r="T10" s="1119" t="n"/>
      <c r="U10" s="1179" t="n"/>
      <c r="V10" s="134" t="n"/>
    </row>
    <row r="11" ht="16.5" customHeight="1" thickBot="1">
      <c r="B11" s="775" t="n">
        <v>2</v>
      </c>
      <c r="C11" s="1190" t="inlineStr">
        <is>
          <t>Información del Beneficiario</t>
        </is>
      </c>
      <c r="D11" s="1127" t="n"/>
      <c r="E11" s="1127" t="n"/>
      <c r="F11" s="1127" t="n"/>
      <c r="G11" s="1127" t="n"/>
      <c r="H11" s="1127" t="n"/>
      <c r="I11" s="1127" t="n"/>
      <c r="J11" s="1127" t="n"/>
      <c r="K11" s="1127" t="n"/>
      <c r="L11" s="1127" t="n"/>
      <c r="M11" s="1127" t="n"/>
      <c r="N11" s="1127" t="n"/>
      <c r="O11" s="1127" t="n"/>
      <c r="P11" s="1127" t="n"/>
      <c r="Q11" s="1127" t="n"/>
      <c r="R11" s="1127" t="n"/>
      <c r="S11" s="1127" t="n"/>
      <c r="T11" s="1127" t="n"/>
      <c r="U11" s="1191" t="n"/>
      <c r="V11" s="134" t="n"/>
    </row>
    <row r="12" ht="17.25" customHeight="1">
      <c r="B12" s="745" t="inlineStr"/>
      <c r="C12" s="1193" t="inlineStr">
        <is>
          <t>Nombre o Razón Social del beneficiario del crédito</t>
        </is>
      </c>
      <c r="D12" s="1115" t="n"/>
      <c r="E12" s="1115" t="n"/>
      <c r="F12" s="1115" t="n"/>
      <c r="G12" s="1115" t="n"/>
      <c r="H12" s="1115" t="n"/>
      <c r="I12" s="1115" t="n"/>
      <c r="J12" s="1115" t="n"/>
      <c r="K12" s="1115" t="n"/>
      <c r="L12" s="1115" t="n"/>
      <c r="M12" s="1116" t="n"/>
      <c r="N12" s="1171" t="inlineStr">
        <is>
          <t>Identificación</t>
        </is>
      </c>
      <c r="O12" s="1115" t="n"/>
      <c r="P12" s="1115" t="n"/>
      <c r="Q12" s="1115" t="n"/>
      <c r="R12" s="1115" t="n"/>
      <c r="S12" s="1115" t="n"/>
      <c r="T12" s="1115" t="n"/>
      <c r="U12" s="1134" t="n"/>
      <c r="V12" s="134" t="n"/>
    </row>
    <row r="13" ht="30.75" customHeight="1">
      <c r="B13" s="746" t="n"/>
      <c r="C13" s="1244">
        <f>+Intro_data!C13</f>
        <v/>
      </c>
      <c r="D13" s="1115" t="n"/>
      <c r="E13" s="1115" t="n"/>
      <c r="F13" s="1115" t="n"/>
      <c r="G13" s="1115" t="n"/>
      <c r="H13" s="1115" t="n"/>
      <c r="I13" s="1115" t="n"/>
      <c r="J13" s="1115" t="n"/>
      <c r="K13" s="1115" t="n"/>
      <c r="L13" s="1115" t="n"/>
      <c r="M13" s="1116" t="n"/>
      <c r="N13" s="1137" t="inlineStr">
        <is>
          <t>Tipo</t>
        </is>
      </c>
      <c r="O13" s="1116" t="n"/>
      <c r="P13" s="1154" t="inlineStr">
        <is>
          <t>Número</t>
        </is>
      </c>
      <c r="Q13" s="1115" t="n"/>
      <c r="R13" s="1115" t="n"/>
      <c r="S13" s="1115" t="n"/>
      <c r="T13" s="1115" t="n"/>
      <c r="U13" s="1134" t="n"/>
      <c r="V13" s="134" t="n"/>
    </row>
    <row r="14" ht="20.25" customHeight="1">
      <c r="B14" s="746" t="n"/>
      <c r="C14" s="1169" t="inlineStr">
        <is>
          <t>Dirección del Beneficiario</t>
        </is>
      </c>
      <c r="D14" s="1115" t="n"/>
      <c r="E14" s="1115" t="n"/>
      <c r="F14" s="1115" t="n"/>
      <c r="G14" s="1115" t="n"/>
      <c r="H14" s="1116" t="n"/>
      <c r="I14" s="1137" t="inlineStr">
        <is>
          <t>Teléfono</t>
        </is>
      </c>
      <c r="J14" s="1116" t="n"/>
      <c r="K14" s="1137" t="inlineStr">
        <is>
          <t>Municipio</t>
        </is>
      </c>
      <c r="L14" s="1137" t="inlineStr">
        <is>
          <t>Departamento</t>
        </is>
      </c>
      <c r="M14" s="1116" t="n"/>
      <c r="N14" s="1137" t="inlineStr">
        <is>
          <t xml:space="preserve">C.C. </t>
        </is>
      </c>
      <c r="O14" s="267">
        <f>+IF(Intro_data!D17="CC","XX","")</f>
        <v/>
      </c>
      <c r="P14" s="1241">
        <f>+IF(Intro_data!D17="CC",Intro_data!C17,"")</f>
        <v/>
      </c>
      <c r="Q14" s="1115" t="n"/>
      <c r="R14" s="1115" t="n"/>
      <c r="S14" s="1115" t="n"/>
      <c r="T14" s="1115" t="n"/>
      <c r="U14" s="1134" t="n"/>
      <c r="V14" s="134" t="n"/>
    </row>
    <row r="15" ht="18.75" customHeight="1">
      <c r="B15" s="746" t="n"/>
      <c r="C15" s="1222">
        <f>+Intro_data!C14</f>
        <v/>
      </c>
      <c r="D15" s="1130" t="n"/>
      <c r="E15" s="1130" t="n"/>
      <c r="F15" s="1130" t="n"/>
      <c r="G15" s="1130" t="n"/>
      <c r="H15" s="1144" t="n"/>
      <c r="I15" s="1188">
        <f>+Intro_data!C15</f>
        <v/>
      </c>
      <c r="J15" s="1144" t="n"/>
      <c r="K15" s="1156">
        <f>+Intro_data!C16</f>
        <v/>
      </c>
      <c r="L15" s="1188">
        <f>+VLOOKUP(K15,PAF_MPO,3,FALSE)</f>
        <v/>
      </c>
      <c r="M15" s="1144" t="n"/>
      <c r="N15" s="1137" t="inlineStr">
        <is>
          <t>NIT.</t>
        </is>
      </c>
      <c r="O15" s="398">
        <f>+IF(Intro_data!D17="NIT","XX","")</f>
        <v/>
      </c>
      <c r="P15" s="1208">
        <f>+IF(Intro_data!D17="NIT",Intro_data!C17,"")</f>
        <v/>
      </c>
      <c r="Q15" s="1115" t="n"/>
      <c r="R15" s="1115" t="n"/>
      <c r="S15" s="1115" t="n"/>
      <c r="T15" s="1115" t="n"/>
      <c r="U15" s="1134" t="n"/>
      <c r="V15" s="134" t="n"/>
    </row>
    <row r="16" ht="18.75" customHeight="1" thickBot="1">
      <c r="B16" s="746" t="n"/>
      <c r="C16" s="1109" t="n"/>
      <c r="D16" s="1094" t="n"/>
      <c r="E16" s="1094" t="n"/>
      <c r="F16" s="1094" t="n"/>
      <c r="G16" s="1094" t="n"/>
      <c r="H16" s="1123" t="n"/>
      <c r="I16" s="1102" t="n"/>
      <c r="J16" s="1123" t="n"/>
      <c r="K16" s="1157" t="n"/>
      <c r="L16" s="1102" t="n"/>
      <c r="M16" s="1123" t="n"/>
      <c r="N16" s="1152" t="inlineStr">
        <is>
          <t>C.E.</t>
        </is>
      </c>
      <c r="O16" s="965" t="inlineStr"/>
      <c r="P16" s="1129" t="inlineStr"/>
      <c r="Q16" s="1130" t="n"/>
      <c r="R16" s="1130" t="n"/>
      <c r="S16" s="1130" t="n"/>
      <c r="T16" s="1130" t="n"/>
      <c r="U16" s="1131" t="n"/>
      <c r="V16" s="134" t="n"/>
    </row>
    <row r="17" ht="6" customHeight="1" thickBot="1">
      <c r="B17" s="1237" t="n"/>
      <c r="C17" s="1238" t="n"/>
      <c r="D17" s="1238" t="n"/>
      <c r="E17" s="1238" t="n"/>
      <c r="F17" s="1238" t="n"/>
      <c r="G17" s="1238" t="n"/>
      <c r="H17" s="1238" t="n"/>
      <c r="I17" s="1238" t="n"/>
      <c r="J17" s="1238" t="n"/>
      <c r="K17" s="1238" t="n"/>
      <c r="L17" s="1238" t="n"/>
      <c r="M17" s="1238" t="n"/>
      <c r="N17" s="1238" t="n"/>
      <c r="O17" s="1238" t="n"/>
      <c r="P17" s="1238" t="n"/>
      <c r="Q17" s="1238" t="n"/>
      <c r="R17" s="1238" t="n"/>
      <c r="S17" s="1238" t="n"/>
      <c r="T17" s="1238" t="n"/>
      <c r="U17" s="1106" t="n"/>
      <c r="V17" s="134" t="n"/>
    </row>
    <row r="18" ht="27.75" customHeight="1">
      <c r="B18" s="747" t="n"/>
      <c r="C18" s="1189" t="inlineStr">
        <is>
          <t>Infomación Financiera</t>
        </is>
      </c>
      <c r="D18" s="1127" t="n"/>
      <c r="E18" s="1127" t="n"/>
      <c r="F18" s="1127" t="n"/>
      <c r="G18" s="1127" t="n"/>
      <c r="H18" s="1127" t="n"/>
      <c r="I18" s="1127" t="n"/>
      <c r="J18" s="1127" t="n"/>
      <c r="K18" s="1127" t="n"/>
      <c r="L18" s="1127" t="n"/>
      <c r="M18" s="1128" t="n"/>
      <c r="N18" s="1139" t="inlineStr">
        <is>
          <t>Monto total activos según balance pesos ($)</t>
        </is>
      </c>
      <c r="O18" s="1127" t="n"/>
      <c r="P18" s="1127" t="n"/>
      <c r="Q18" s="1127" t="n"/>
      <c r="R18" s="1127" t="n"/>
      <c r="S18" s="1127" t="n"/>
      <c r="T18" s="1127" t="n"/>
      <c r="U18" s="1128" t="n"/>
      <c r="V18" s="134" t="n"/>
    </row>
    <row r="19" ht="19.5" customHeight="1">
      <c r="B19" s="748" t="n"/>
      <c r="C19" s="975" t="inlineStr">
        <is>
          <t>Fecha del balance Activos:</t>
        </is>
      </c>
      <c r="D19" s="974" t="n"/>
      <c r="E19" s="974" t="n"/>
      <c r="F19" s="1137" t="inlineStr">
        <is>
          <t>Día</t>
        </is>
      </c>
      <c r="G19" s="1124">
        <f>+DAY(Intro_data!C18)</f>
        <v/>
      </c>
      <c r="H19" s="1137" t="inlineStr">
        <is>
          <t>Mes</t>
        </is>
      </c>
      <c r="I19" s="1124">
        <f>+MONTH(Intro_data!C18)</f>
        <v/>
      </c>
      <c r="J19" s="1116" t="n"/>
      <c r="K19" s="1137" t="inlineStr">
        <is>
          <t>Año</t>
        </is>
      </c>
      <c r="L19" s="1124">
        <f>+YEAR(Intro_data!C18)</f>
        <v/>
      </c>
      <c r="M19" s="1116" t="n"/>
      <c r="N19" s="1242">
        <f>+Intro_data!C19*1000</f>
        <v/>
      </c>
      <c r="O19" s="1141" t="n"/>
      <c r="P19" s="1141" t="n"/>
      <c r="Q19" s="1141" t="n"/>
      <c r="R19" s="1141" t="n"/>
      <c r="S19" s="1141" t="n"/>
      <c r="T19" s="1141" t="n"/>
      <c r="U19" s="1142" t="n"/>
      <c r="V19" s="134" t="n"/>
    </row>
    <row r="20" ht="22.5" customHeight="1">
      <c r="B20" s="748" t="n"/>
      <c r="C20" s="1169" t="n"/>
      <c r="D20" s="1115" t="n"/>
      <c r="E20" s="1115" t="n"/>
      <c r="F20" s="1115" t="n"/>
      <c r="G20" s="1115" t="n"/>
      <c r="H20" s="1115" t="n"/>
      <c r="I20" s="1115" t="n"/>
      <c r="J20" s="1115" t="n"/>
      <c r="K20" s="1115" t="n"/>
      <c r="L20" s="1115" t="n"/>
      <c r="M20" s="1116" t="n"/>
      <c r="N20" s="1161" t="inlineStr">
        <is>
          <t>Monto total Ingresos brutos anuales según balance pesos ($)</t>
        </is>
      </c>
      <c r="O20" s="1115" t="n"/>
      <c r="P20" s="1115" t="n"/>
      <c r="Q20" s="1115" t="n"/>
      <c r="R20" s="1115" t="n"/>
      <c r="S20" s="1115" t="n"/>
      <c r="T20" s="1115" t="n"/>
      <c r="U20" s="1116" t="n"/>
      <c r="V20" s="134" t="n"/>
    </row>
    <row r="21" ht="21.75" customHeight="1" thickBot="1">
      <c r="B21" s="748" t="n"/>
      <c r="C21" s="975" t="inlineStr">
        <is>
          <t>Fecha del balance Ingresos:</t>
        </is>
      </c>
      <c r="D21" s="974" t="n"/>
      <c r="E21" s="974" t="n"/>
      <c r="F21" s="1137" t="inlineStr">
        <is>
          <t>Día</t>
        </is>
      </c>
      <c r="G21" s="1124">
        <f>+DAY(Intro_data!C21)</f>
        <v/>
      </c>
      <c r="H21" s="1137" t="inlineStr">
        <is>
          <t>Mes</t>
        </is>
      </c>
      <c r="I21" s="1124">
        <f>+MONTH(Intro_data!C21)</f>
        <v/>
      </c>
      <c r="J21" s="1116" t="n"/>
      <c r="K21" s="1137" t="inlineStr">
        <is>
          <t>Año</t>
        </is>
      </c>
      <c r="L21" s="1124">
        <f>+YEAR(Intro_data!C21)</f>
        <v/>
      </c>
      <c r="M21" s="1116" t="n"/>
      <c r="N21" s="1172">
        <f>+Intro_data!C20*1000</f>
        <v/>
      </c>
      <c r="O21" s="1111" t="n"/>
      <c r="P21" s="1111" t="n"/>
      <c r="Q21" s="1111" t="n"/>
      <c r="R21" s="1111" t="n"/>
      <c r="S21" s="1111" t="n"/>
      <c r="T21" s="1111" t="n"/>
      <c r="U21" s="1104" t="n"/>
      <c r="V21" s="134" t="n"/>
    </row>
    <row r="22" ht="12" customHeight="1" thickBot="1">
      <c r="B22" s="748" t="n"/>
      <c r="C22" s="1155" t="n"/>
      <c r="D22" s="1111" t="n"/>
      <c r="E22" s="1111" t="n"/>
      <c r="F22" s="1111" t="n"/>
      <c r="G22" s="1111" t="n"/>
      <c r="H22" s="1111" t="n"/>
      <c r="I22" s="1111" t="n"/>
      <c r="J22" s="1111" t="n"/>
      <c r="K22" s="1111" t="n"/>
      <c r="L22" s="1111" t="n"/>
      <c r="M22" s="1111" t="n"/>
      <c r="N22" s="1111" t="n"/>
      <c r="O22" s="1111" t="n"/>
      <c r="P22" s="1111" t="n"/>
      <c r="Q22" s="1111" t="n"/>
      <c r="R22" s="1111" t="n"/>
      <c r="S22" s="1111" t="n"/>
      <c r="T22" s="1111" t="n"/>
      <c r="U22" s="1104" t="n"/>
      <c r="V22" s="134" t="n"/>
    </row>
    <row r="23" ht="20.25" customHeight="1">
      <c r="B23" s="745" t="n"/>
      <c r="C23" s="1196" t="inlineStr">
        <is>
          <t>Clasificación tamaño de productor</t>
        </is>
      </c>
      <c r="D23" s="1089" t="n"/>
      <c r="E23" s="1197" t="n"/>
      <c r="F23" s="1233" t="inlineStr">
        <is>
          <t>PEQUEÑO PRODUCTOR</t>
        </is>
      </c>
      <c r="G23" s="1215" t="inlineStr">
        <is>
          <t>Pequeño</t>
        </is>
      </c>
      <c r="H23" s="1127" t="n"/>
      <c r="I23" s="1128" t="n"/>
      <c r="J23" s="962">
        <f>+IF(Intro_data!D19="Pequeño productor","XX","")</f>
        <v/>
      </c>
      <c r="K23" s="1212" t="inlineStr">
        <is>
          <t>*Monitoreo de Operaciones.</t>
        </is>
      </c>
      <c r="L23" s="1207" t="inlineStr">
        <is>
          <t>N° de Empleos Directos Generados</t>
        </is>
      </c>
      <c r="M23" s="1127" t="n"/>
      <c r="N23" s="1127" t="n"/>
      <c r="O23" s="1127" t="n"/>
      <c r="P23" s="1128" t="n"/>
      <c r="Q23" s="1664">
        <f>+Intro_data!C23</f>
        <v/>
      </c>
      <c r="R23" s="1115" t="n"/>
      <c r="S23" s="1115" t="n"/>
      <c r="T23" s="1115" t="n"/>
      <c r="U23" s="1116" t="n"/>
      <c r="V23" s="134" t="n"/>
    </row>
    <row r="24" ht="24.75" customHeight="1">
      <c r="B24" s="745" t="n"/>
      <c r="C24" s="1109" t="n"/>
      <c r="D24" s="1094" t="n"/>
      <c r="E24" s="1123" t="n"/>
      <c r="F24" s="1157" t="n"/>
      <c r="G24" s="1132" t="inlineStr">
        <is>
          <t>Pequeño productor de ingresos bajos:</t>
        </is>
      </c>
      <c r="H24" s="1115" t="n"/>
      <c r="I24" s="1116" t="n"/>
      <c r="J24" s="963">
        <f>+IF(Intro_data!D19="PEQUEÑO PRODUCTOR bajos ingresos","XX","")</f>
        <v/>
      </c>
      <c r="K24" s="1109" t="n"/>
      <c r="L24" s="1148" t="inlineStr">
        <is>
          <t xml:space="preserve">Volumen de ventas anual </t>
        </is>
      </c>
      <c r="M24" s="1115" t="n"/>
      <c r="N24" s="1115" t="n"/>
      <c r="O24" s="1115" t="n"/>
      <c r="P24" s="1116" t="n"/>
      <c r="Q24" s="1664">
        <f>+Intro_data!C24</f>
        <v/>
      </c>
      <c r="R24" s="1115" t="n"/>
      <c r="S24" s="1115" t="n"/>
      <c r="T24" s="1115" t="n"/>
      <c r="U24" s="1116" t="n"/>
      <c r="V24" s="134" t="n"/>
    </row>
    <row r="25" ht="20.25" customHeight="1">
      <c r="B25" s="745" t="n"/>
      <c r="C25" s="1109" t="n"/>
      <c r="D25" s="1094" t="n"/>
      <c r="E25" s="1123" t="n"/>
      <c r="F25" s="1157" t="n"/>
      <c r="G25" s="1132" t="inlineStr">
        <is>
          <t>Mujer Rural</t>
        </is>
      </c>
      <c r="H25" s="1115" t="n"/>
      <c r="I25" s="1116" t="n"/>
      <c r="J25" s="963">
        <f>+IF(OR(AND(Intro_data!A19="F",Intro_data!D17="CC",Intro_data!D19="Pequeño Productor Bajos Ingresos"),AND(Intro_data!A19="F",Intro_data!D17="CC",Intro_data!D19="Pequeño Productor")),"XX","")</f>
        <v/>
      </c>
      <c r="K25" s="1109" t="n"/>
      <c r="L25" s="1148" t="inlineStr">
        <is>
          <t>Unidad de Medida</t>
        </is>
      </c>
      <c r="M25" s="1115" t="n"/>
      <c r="N25" s="1115" t="n"/>
      <c r="O25" s="1115" t="n"/>
      <c r="P25" s="1116" t="n"/>
      <c r="Q25" s="1664">
        <f>+Intro_data!D24</f>
        <v/>
      </c>
      <c r="R25" s="1115" t="n"/>
      <c r="S25" s="1115" t="n"/>
      <c r="T25" s="1115" t="n"/>
      <c r="U25" s="1116" t="n"/>
      <c r="V25" s="134" t="n"/>
    </row>
    <row r="26" ht="20.25" customHeight="1">
      <c r="B26" s="745" t="n"/>
      <c r="C26" s="1109" t="n"/>
      <c r="D26" s="1094" t="n"/>
      <c r="E26" s="1123" t="n"/>
      <c r="F26" s="1234" t="n"/>
      <c r="G26" s="1132" t="inlineStr">
        <is>
          <t>Joven rural</t>
        </is>
      </c>
      <c r="H26" s="1115" t="n"/>
      <c r="I26" s="1116" t="n"/>
      <c r="J26" s="963">
        <f>+IF(OR(AND(Intro_data!A20&lt;=27,Intro_data!D17="CC",Intro_data!D19="Pequeño Productor Bajos Ingresos"),AND(Intro_data!A20&lt;=27,Intro_data!D17="CC",Intro_data!D19="Pequeño Productor")),"XX","")</f>
        <v/>
      </c>
      <c r="K26" s="1109" t="n"/>
      <c r="L26" s="1148" t="inlineStr">
        <is>
          <t>Principales productos/ servicios (1)</t>
        </is>
      </c>
      <c r="M26" s="1115" t="n"/>
      <c r="N26" s="1115" t="n"/>
      <c r="O26" s="1115" t="n"/>
      <c r="P26" s="1116" t="n"/>
      <c r="Q26" s="1664">
        <f>+Intro_data!F23</f>
        <v/>
      </c>
      <c r="R26" s="1115" t="n"/>
      <c r="S26" s="1115" t="n"/>
      <c r="T26" s="1115" t="n"/>
      <c r="U26" s="1116" t="n"/>
      <c r="V26" s="134" t="n"/>
    </row>
    <row r="27" ht="20.25" customHeight="1">
      <c r="B27" s="745" t="n"/>
      <c r="C27" s="1109" t="n"/>
      <c r="D27" s="1094" t="n"/>
      <c r="E27" s="1123" t="n"/>
      <c r="F27" s="1235" t="n"/>
      <c r="G27" s="1132" t="inlineStr">
        <is>
          <t>Mediano</t>
        </is>
      </c>
      <c r="H27" s="1115" t="n"/>
      <c r="I27" s="1116" t="n"/>
      <c r="J27" s="963">
        <f>+IF(Intro_data!D19="Mediano productor","XX","")</f>
        <v/>
      </c>
      <c r="K27" s="1109" t="n"/>
      <c r="L27" s="1148" t="inlineStr">
        <is>
          <t>Principales productos/ servicios (2)</t>
        </is>
      </c>
      <c r="M27" s="1115" t="n"/>
      <c r="N27" s="1115" t="n"/>
      <c r="O27" s="1115" t="n"/>
      <c r="P27" s="1116" t="n"/>
      <c r="Q27" s="1664">
        <f>+Intro_data!F26</f>
        <v/>
      </c>
      <c r="R27" s="1115" t="n"/>
      <c r="S27" s="1115" t="n"/>
      <c r="T27" s="1115" t="n"/>
      <c r="U27" s="1116" t="n"/>
      <c r="V27" s="134" t="n"/>
    </row>
    <row r="28" ht="20.25" customHeight="1" thickBot="1">
      <c r="B28" s="745" t="n"/>
      <c r="C28" s="1145" t="n"/>
      <c r="D28" s="1141" t="n"/>
      <c r="E28" s="1146" t="n"/>
      <c r="F28" s="1111" t="n"/>
      <c r="G28" s="1160" t="inlineStr">
        <is>
          <t>Grande</t>
        </is>
      </c>
      <c r="H28" s="1119" t="n"/>
      <c r="I28" s="1120" t="n"/>
      <c r="J28" s="964">
        <f>+IF(Intro_data!D19="grande productor","XX","")</f>
        <v/>
      </c>
      <c r="K28" s="1110" t="n"/>
      <c r="L28" s="1200" t="inlineStr">
        <is>
          <t>Principales productos/ servicios (3)</t>
        </is>
      </c>
      <c r="M28" s="1119" t="n"/>
      <c r="N28" s="1119" t="n"/>
      <c r="O28" s="1119" t="n"/>
      <c r="P28" s="1120" t="n"/>
      <c r="Q28" s="1665">
        <f>+Intro_data!F25</f>
        <v/>
      </c>
      <c r="R28" s="1119" t="n"/>
      <c r="S28" s="1119" t="n"/>
      <c r="T28" s="1119" t="n"/>
      <c r="U28" s="1120" t="n"/>
      <c r="V28" s="134" t="n"/>
    </row>
    <row r="29" ht="6" customHeight="1" thickBot="1">
      <c r="B29" s="748" t="n"/>
      <c r="C29" s="1243" t="n"/>
      <c r="D29" s="1094" t="n"/>
      <c r="E29" s="1094" t="n"/>
      <c r="F29" s="1094" t="n"/>
      <c r="G29" s="1094" t="n"/>
      <c r="H29" s="1094" t="n"/>
      <c r="I29" s="1094" t="n"/>
      <c r="J29" s="1094" t="n"/>
      <c r="K29" s="1094" t="n"/>
      <c r="L29" s="1094" t="n"/>
      <c r="M29" s="1094" t="n"/>
      <c r="N29" s="1094" t="n"/>
      <c r="O29" s="1094" t="n"/>
      <c r="P29" s="1094" t="n"/>
      <c r="Q29" s="1094" t="n"/>
      <c r="R29" s="1094" t="n"/>
      <c r="S29" s="1094" t="n"/>
      <c r="T29" s="1094" t="n"/>
      <c r="U29" s="1096" t="n"/>
      <c r="V29" s="134" t="n"/>
    </row>
    <row r="30" hidden="1" ht="20.25" customHeight="1">
      <c r="B30" s="748" t="n"/>
      <c r="C30" s="1211" t="inlineStr">
        <is>
          <t>Ventas anuales</t>
        </is>
      </c>
      <c r="D30" s="1115" t="n"/>
      <c r="E30" s="1116" t="n"/>
      <c r="F30" s="1666" t="n"/>
      <c r="G30" s="1115" t="n"/>
      <c r="H30" s="1115" t="n"/>
      <c r="I30" s="1116" t="n"/>
      <c r="J30" s="1667" t="n"/>
      <c r="K30" s="1247" t="inlineStr">
        <is>
          <t>Compras anuales Materias primas</t>
        </is>
      </c>
      <c r="L30" s="1115" t="n"/>
      <c r="M30" s="1116" t="n"/>
      <c r="N30" s="1668">
        <f>+Intro_data!C22*1000</f>
        <v/>
      </c>
      <c r="O30" s="1115" t="n"/>
      <c r="P30" s="1115" t="n"/>
      <c r="Q30" s="1115" t="n"/>
      <c r="R30" s="1115" t="n"/>
      <c r="S30" s="1115" t="n"/>
      <c r="T30" s="1115" t="n"/>
      <c r="U30" s="1134" t="n"/>
      <c r="V30" s="134" t="n"/>
    </row>
    <row r="31" hidden="1" ht="33.75" customHeight="1">
      <c r="B31" s="748" t="n"/>
      <c r="C31" s="1117" t="inlineStr">
        <is>
          <t xml:space="preserve">Código CIIU </t>
        </is>
      </c>
      <c r="D31" s="1115" t="n"/>
      <c r="E31" s="1116" t="n"/>
      <c r="F31" s="1184">
        <f>+Intro_data!F44</f>
        <v/>
      </c>
      <c r="G31" s="1115" t="n"/>
      <c r="H31" s="1201" t="inlineStr">
        <is>
          <t>Descripción</t>
        </is>
      </c>
      <c r="I31" s="1116" t="n"/>
      <c r="J31" s="1227">
        <f>+Intro_data!F45</f>
        <v/>
      </c>
      <c r="K31" s="1115" t="n"/>
      <c r="L31" s="1115" t="n"/>
      <c r="M31" s="1115" t="n"/>
      <c r="N31" s="1115" t="n"/>
      <c r="O31" s="1115" t="n"/>
      <c r="P31" s="1115" t="n"/>
      <c r="Q31" s="1115" t="n"/>
      <c r="R31" s="1115" t="n"/>
      <c r="S31" s="1115" t="n"/>
      <c r="T31" s="1115" t="n"/>
      <c r="U31" s="1134" t="n"/>
      <c r="V31" s="134" t="n"/>
    </row>
    <row r="32" hidden="1" ht="6.75" customHeight="1" thickBot="1">
      <c r="B32" s="748" t="n"/>
      <c r="C32" s="1166" t="n"/>
      <c r="D32" s="1130" t="n"/>
      <c r="E32" s="1130" t="n"/>
      <c r="F32" s="1130" t="n"/>
      <c r="G32" s="1130" t="n"/>
      <c r="H32" s="1130" t="n"/>
      <c r="I32" s="1130" t="n"/>
      <c r="J32" s="1130" t="n"/>
      <c r="K32" s="1130" t="n"/>
      <c r="L32" s="1130" t="n"/>
      <c r="M32" s="1130" t="n"/>
      <c r="N32" s="1130" t="n"/>
      <c r="O32" s="1130" t="n"/>
      <c r="P32" s="1130" t="n"/>
      <c r="Q32" s="1130" t="n"/>
      <c r="R32" s="1130" t="n"/>
      <c r="S32" s="1130" t="n"/>
      <c r="T32" s="1130" t="n"/>
      <c r="U32" s="1131" t="n"/>
      <c r="V32" s="134" t="n"/>
    </row>
    <row r="33" ht="10.5" customHeight="1" thickBot="1">
      <c r="B33" s="775" t="n">
        <v>3</v>
      </c>
      <c r="C33" s="776" t="n"/>
      <c r="D33" s="777" t="n"/>
      <c r="E33" s="777" t="n"/>
      <c r="F33" s="777" t="n"/>
      <c r="G33" s="777" t="n"/>
      <c r="H33" s="777" t="n"/>
      <c r="I33" s="777" t="n"/>
      <c r="J33" s="777" t="n"/>
      <c r="K33" s="777" t="n"/>
      <c r="L33" s="777" t="n"/>
      <c r="M33" s="777" t="n"/>
      <c r="N33" s="777" t="n"/>
      <c r="O33" s="777" t="n"/>
      <c r="P33" s="777" t="n"/>
      <c r="Q33" s="777" t="n"/>
      <c r="R33" s="777" t="n"/>
      <c r="S33" s="777" t="n"/>
      <c r="T33" s="777" t="n"/>
      <c r="U33" s="778" t="n"/>
      <c r="V33" s="134" t="n"/>
    </row>
    <row r="34">
      <c r="B34" s="751" t="n"/>
      <c r="C34" s="1193" t="inlineStr">
        <is>
          <t>Nombre y/o dirección del predio</t>
        </is>
      </c>
      <c r="D34" s="1115" t="n"/>
      <c r="E34" s="1115" t="n"/>
      <c r="F34" s="1115" t="n"/>
      <c r="G34" s="1115" t="n"/>
      <c r="H34" s="1115" t="n"/>
      <c r="I34" s="1115" t="n"/>
      <c r="J34" s="1115" t="n"/>
      <c r="K34" s="1115" t="n"/>
      <c r="L34" s="1115" t="n"/>
      <c r="M34" s="1116" t="n"/>
      <c r="N34" s="1154" t="inlineStr">
        <is>
          <t>Extensión Total del predio de la inversión</t>
        </is>
      </c>
      <c r="O34" s="1115" t="n"/>
      <c r="P34" s="1115" t="n"/>
      <c r="Q34" s="1115" t="n"/>
      <c r="R34" s="1115" t="n"/>
      <c r="S34" s="1115" t="n"/>
      <c r="T34" s="1115" t="n"/>
      <c r="U34" s="1134" t="n"/>
      <c r="V34" s="134" t="n"/>
      <c r="W34" s="134" t="n"/>
      <c r="X34" s="134" t="n"/>
      <c r="Y34" s="134" t="n"/>
      <c r="Z34" s="134" t="n"/>
      <c r="AA34" s="134" t="n"/>
      <c r="AB34" s="134" t="n"/>
      <c r="AC34" s="134" t="n"/>
      <c r="AD34" s="134" t="n"/>
      <c r="AE34" s="134" t="n"/>
      <c r="AF34" s="134" t="n"/>
      <c r="AG34" s="134" t="n"/>
      <c r="AH34" s="134" t="n"/>
      <c r="AI34" s="134" t="n"/>
      <c r="AJ34" s="134" t="n"/>
      <c r="AK34" s="134" t="n"/>
      <c r="AL34" s="134" t="n"/>
      <c r="AM34" s="134" t="n"/>
    </row>
    <row r="35" ht="20.25" customHeight="1">
      <c r="B35" s="751" t="inlineStr"/>
      <c r="C35" s="1223">
        <f>+Intro_data!C25</f>
        <v/>
      </c>
      <c r="D35" s="1115" t="n"/>
      <c r="E35" s="1115" t="n"/>
      <c r="F35" s="1115" t="n"/>
      <c r="G35" s="1115" t="n"/>
      <c r="H35" s="1115" t="n"/>
      <c r="I35" s="1115" t="n"/>
      <c r="J35" s="1115" t="n"/>
      <c r="K35" s="1115" t="n"/>
      <c r="L35" s="1115" t="n"/>
      <c r="M35" s="1116" t="n"/>
      <c r="N35" s="1137" t="inlineStr">
        <is>
          <t>Has</t>
        </is>
      </c>
      <c r="O35" s="1198" t="n"/>
      <c r="P35" s="1115" t="n"/>
      <c r="Q35" s="1116" t="n"/>
      <c r="R35" s="1137" t="inlineStr">
        <is>
          <t>Mts2</t>
        </is>
      </c>
      <c r="S35" s="1232" t="n"/>
      <c r="T35" s="1115" t="n"/>
      <c r="U35" s="1134" t="n"/>
      <c r="V35" s="134" t="n"/>
      <c r="W35" s="134" t="n"/>
      <c r="X35" s="134" t="n"/>
      <c r="Y35" s="134" t="n"/>
      <c r="Z35" s="134" t="n"/>
      <c r="AA35" s="134" t="n"/>
      <c r="AB35" s="134" t="n"/>
      <c r="AC35" s="134" t="n"/>
      <c r="AD35" s="134" t="n"/>
      <c r="AE35" s="134" t="n"/>
      <c r="AF35" s="134" t="n"/>
      <c r="AG35" s="134" t="n"/>
      <c r="AH35" s="134" t="n"/>
      <c r="AI35" s="134" t="n"/>
      <c r="AJ35" s="134" t="n"/>
      <c r="AK35" s="134" t="n"/>
      <c r="AL35" s="134" t="n"/>
      <c r="AM35" s="134" t="n"/>
    </row>
    <row r="36">
      <c r="B36" s="751" t="n"/>
      <c r="C36" s="1169" t="inlineStr">
        <is>
          <t>Departamento</t>
        </is>
      </c>
      <c r="D36" s="1115" t="n"/>
      <c r="E36" s="1115" t="n"/>
      <c r="F36" s="1115" t="n"/>
      <c r="G36" s="1115" t="n"/>
      <c r="H36" s="1116" t="n"/>
      <c r="I36" s="1137" t="inlineStr">
        <is>
          <t>Municipio</t>
        </is>
      </c>
      <c r="J36" s="1115" t="n"/>
      <c r="K36" s="1115" t="n"/>
      <c r="L36" s="1115" t="n"/>
      <c r="M36" s="1116" t="n"/>
      <c r="N36" s="1154" t="inlineStr">
        <is>
          <t>Vereda</t>
        </is>
      </c>
      <c r="O36" s="1115" t="n"/>
      <c r="P36" s="1115" t="n"/>
      <c r="Q36" s="1115" t="n"/>
      <c r="R36" s="1115" t="n"/>
      <c r="S36" s="1115" t="n"/>
      <c r="T36" s="1115" t="n"/>
      <c r="U36" s="1134" t="n"/>
      <c r="V36" s="134" t="n"/>
    </row>
    <row r="37" ht="34.5" customHeight="1">
      <c r="B37" s="751" t="n"/>
      <c r="C37" s="1182">
        <f>+VLOOKUP(I37,PAF_MPO,3,FALSE)</f>
        <v/>
      </c>
      <c r="D37" s="1115" t="n"/>
      <c r="E37" s="1115" t="n"/>
      <c r="F37" s="1115" t="n"/>
      <c r="G37" s="1115" t="n"/>
      <c r="H37" s="1116" t="n"/>
      <c r="I37" s="1176">
        <f>+Intro_data!C26</f>
        <v/>
      </c>
      <c r="J37" s="1115" t="n"/>
      <c r="K37" s="1115" t="n"/>
      <c r="L37" s="1115" t="n"/>
      <c r="M37" s="1116" t="n"/>
      <c r="N37" s="1168">
        <f>+Intro_data!C27</f>
        <v/>
      </c>
      <c r="O37" s="1115" t="n"/>
      <c r="P37" s="1115" t="n"/>
      <c r="Q37" s="1115" t="n"/>
      <c r="R37" s="1115" t="n"/>
      <c r="S37" s="1115" t="n"/>
      <c r="T37" s="1115" t="n"/>
      <c r="U37" s="1134" t="n"/>
      <c r="V37" s="134" t="n"/>
    </row>
    <row r="38" ht="6" customHeight="1">
      <c r="B38" s="746" t="n"/>
      <c r="C38" s="779" t="n"/>
      <c r="D38" s="752" t="n"/>
      <c r="E38" s="752" t="n"/>
      <c r="F38" s="752" t="n"/>
      <c r="G38" s="752" t="n"/>
      <c r="H38" s="752" t="n"/>
      <c r="I38" s="752" t="n"/>
      <c r="J38" s="752" t="n"/>
      <c r="K38" s="752" t="n"/>
      <c r="L38" s="752" t="n"/>
      <c r="M38" s="752" t="n"/>
      <c r="N38" s="752" t="n"/>
      <c r="O38" s="752" t="n"/>
      <c r="P38" s="752" t="n"/>
      <c r="Q38" s="752" t="n"/>
      <c r="R38" s="752" t="n"/>
      <c r="S38" s="752" t="n"/>
      <c r="T38" s="752" t="n"/>
      <c r="U38" s="755" t="n"/>
      <c r="V38" s="134" t="n"/>
    </row>
    <row r="39" ht="20.25" customHeight="1">
      <c r="B39" s="745" t="inlineStr"/>
      <c r="C39" s="1245" t="inlineStr">
        <is>
          <t>TENENCIA</t>
        </is>
      </c>
      <c r="D39" s="1094" t="n"/>
      <c r="E39" s="1147" t="inlineStr">
        <is>
          <t>Propia</t>
        </is>
      </c>
      <c r="F39" s="1124">
        <f>+IF(Intro_data!C28="PROPIA","XX","")</f>
        <v/>
      </c>
      <c r="G39" s="1147" t="inlineStr">
        <is>
          <t>Arriendo</t>
        </is>
      </c>
      <c r="H39" s="1124">
        <f>+IF(Intro_data!C28="ARRIENDO","XX","")</f>
        <v/>
      </c>
      <c r="I39" s="1174" t="inlineStr">
        <is>
          <t>Beneficiario Incora</t>
        </is>
      </c>
      <c r="J39" s="1094" t="n"/>
      <c r="K39" s="1123" t="n"/>
      <c r="L39" s="1124">
        <f>+IF(Intro_data!C28="INCORA","XX","")</f>
        <v/>
      </c>
      <c r="M39" s="756" t="inlineStr">
        <is>
          <t>Otra</t>
        </is>
      </c>
      <c r="N39" s="1124">
        <f>+IF(Intro_data!C28="OTRO","XX","")</f>
        <v/>
      </c>
      <c r="O39" s="1147" t="inlineStr">
        <is>
          <t>Cual</t>
        </is>
      </c>
      <c r="P39" s="1203" t="n"/>
      <c r="Q39" s="1115" t="n"/>
      <c r="R39" s="1115" t="n"/>
      <c r="S39" s="1115" t="n"/>
      <c r="T39" s="1115" t="n"/>
      <c r="U39" s="1116" t="n"/>
      <c r="V39" s="134" t="n"/>
    </row>
    <row r="40" ht="3" customHeight="1">
      <c r="B40" s="746" t="inlineStr"/>
      <c r="C40" s="779" t="n"/>
      <c r="D40" s="752" t="n"/>
      <c r="E40" s="752" t="n"/>
      <c r="F40" s="752" t="n"/>
      <c r="G40" s="752" t="n"/>
      <c r="H40" s="758" t="n"/>
      <c r="I40" s="752" t="n"/>
      <c r="J40" s="752" t="n"/>
      <c r="K40" s="752" t="n"/>
      <c r="L40" s="752" t="n"/>
      <c r="M40" s="752" t="n"/>
      <c r="N40" s="752" t="n"/>
      <c r="O40" s="752" t="n"/>
      <c r="P40" s="752" t="n"/>
      <c r="Q40" s="752" t="n"/>
      <c r="R40" s="752" t="n"/>
      <c r="S40" s="752" t="n"/>
      <c r="T40" s="752" t="n"/>
      <c r="U40" s="755" t="n"/>
      <c r="V40" s="134" t="n"/>
    </row>
    <row r="41" ht="14.25" customHeight="1">
      <c r="B41" s="745" t="n"/>
      <c r="C41" s="1213" t="inlineStr">
        <is>
          <t>FORMA DETALLADA DE LLEGAR AL SITIO DE LA INVERSIÓN Y/O DIRECCIÓN</t>
        </is>
      </c>
      <c r="D41" s="1094" t="n"/>
      <c r="E41" s="1094" t="n"/>
      <c r="F41" s="1094" t="n"/>
      <c r="G41" s="1094" t="n"/>
      <c r="H41" s="1094" t="n"/>
      <c r="I41" s="1094" t="n"/>
      <c r="J41" s="1094" t="n"/>
      <c r="K41" s="1094" t="n"/>
      <c r="L41" s="1094" t="n"/>
      <c r="M41" s="1094" t="n"/>
      <c r="N41" s="1094" t="n"/>
      <c r="O41" s="1094" t="n"/>
      <c r="P41" s="1094" t="n"/>
      <c r="Q41" s="1094" t="n"/>
      <c r="R41" s="1094" t="n"/>
      <c r="S41" s="1094" t="n"/>
      <c r="T41" s="1094" t="n"/>
      <c r="U41" s="1096" t="n"/>
      <c r="V41" s="134" t="n"/>
    </row>
    <row r="42">
      <c r="B42" s="746" t="n"/>
      <c r="C42" s="1140">
        <f>+C35</f>
        <v/>
      </c>
      <c r="D42" s="1141" t="n"/>
      <c r="E42" s="1141" t="n"/>
      <c r="F42" s="1141" t="n"/>
      <c r="G42" s="1141" t="n"/>
      <c r="H42" s="1141" t="n"/>
      <c r="I42" s="1141" t="n"/>
      <c r="J42" s="1141" t="n"/>
      <c r="K42" s="1141" t="n"/>
      <c r="L42" s="1141" t="n"/>
      <c r="M42" s="1141" t="n"/>
      <c r="N42" s="1141" t="n"/>
      <c r="O42" s="1141" t="n"/>
      <c r="P42" s="1141" t="n"/>
      <c r="Q42" s="1141" t="n"/>
      <c r="R42" s="1141" t="n"/>
      <c r="S42" s="1141" t="n"/>
      <c r="T42" s="1141" t="n"/>
      <c r="U42" s="1142" t="n"/>
      <c r="V42" s="134" t="n"/>
    </row>
    <row r="43" ht="15" customHeight="1" thickBot="1">
      <c r="B43" s="746" t="n"/>
      <c r="C43" s="1216">
        <f>+I37</f>
        <v/>
      </c>
      <c r="D43" s="1119" t="n"/>
      <c r="E43" s="1119" t="n"/>
      <c r="F43" s="1119" t="n"/>
      <c r="G43" s="1119" t="n"/>
      <c r="H43" s="1119" t="n"/>
      <c r="I43" s="1119" t="n"/>
      <c r="J43" s="1119" t="n"/>
      <c r="K43" s="1119" t="n"/>
      <c r="L43" s="1119" t="n"/>
      <c r="M43" s="1119" t="n"/>
      <c r="N43" s="1119" t="n"/>
      <c r="O43" s="1119" t="n"/>
      <c r="P43" s="1119" t="n"/>
      <c r="Q43" s="1119" t="n"/>
      <c r="R43" s="1119" t="n"/>
      <c r="S43" s="1119" t="n"/>
      <c r="T43" s="1119" t="n"/>
      <c r="U43" s="1179" t="n"/>
      <c r="V43" s="134" t="n"/>
    </row>
    <row r="44" ht="3" customHeight="1" thickBot="1">
      <c r="B44" s="746" t="n"/>
      <c r="C44" s="969" t="n"/>
      <c r="D44" s="969" t="n"/>
      <c r="E44" s="969" t="n"/>
      <c r="F44" s="969" t="n"/>
      <c r="G44" s="969" t="n"/>
      <c r="H44" s="969" t="n"/>
      <c r="I44" s="969" t="n"/>
      <c r="J44" s="969" t="n"/>
      <c r="K44" s="969" t="n"/>
      <c r="L44" s="969" t="n"/>
      <c r="M44" s="969" t="n"/>
      <c r="N44" s="969" t="n"/>
      <c r="O44" s="969" t="n"/>
      <c r="P44" s="969" t="n"/>
      <c r="Q44" s="969" t="n"/>
      <c r="R44" s="969" t="n"/>
      <c r="S44" s="969" t="n"/>
      <c r="T44" s="969" t="n"/>
      <c r="U44" s="970" t="n"/>
      <c r="V44" s="134" t="n"/>
    </row>
    <row r="45" ht="22.5" customHeight="1" thickBot="1">
      <c r="B45" s="1229" t="n">
        <v>4</v>
      </c>
      <c r="C45" s="1239" t="inlineStr">
        <is>
          <t>JUSTIFICACIÓN TÉCNICA Y DESCRIPCIÓN DE LAS INVERSIONES OBJETO DEL PROYECTO A FINANCIAR</t>
        </is>
      </c>
      <c r="D45" s="1094" t="n"/>
      <c r="E45" s="1094" t="n"/>
      <c r="F45" s="1094" t="n"/>
      <c r="G45" s="1094" t="n"/>
      <c r="H45" s="1094" t="n"/>
      <c r="I45" s="1094" t="n"/>
      <c r="J45" s="1094" t="n"/>
      <c r="K45" s="1094" t="n"/>
      <c r="L45" s="1094" t="n"/>
      <c r="M45" s="1094" t="n"/>
      <c r="N45" s="1094" t="n"/>
      <c r="O45" s="1094" t="n"/>
      <c r="P45" s="1094" t="n"/>
      <c r="Q45" s="1094" t="n"/>
      <c r="R45" s="1094" t="n"/>
      <c r="S45" s="1094" t="n"/>
      <c r="T45" s="1094" t="n"/>
      <c r="U45" s="1096" t="n"/>
      <c r="V45" s="134" t="n"/>
      <c r="W45" s="134" t="n"/>
      <c r="X45" s="134" t="n"/>
      <c r="Y45" s="134" t="n"/>
      <c r="Z45" s="134" t="n"/>
      <c r="AA45" s="134" t="n"/>
      <c r="AB45" s="134" t="n"/>
      <c r="AC45" s="134" t="n"/>
      <c r="AD45" s="134" t="n"/>
      <c r="AE45" s="134" t="n"/>
      <c r="AF45" s="134" t="n"/>
      <c r="AG45" s="134" t="n"/>
      <c r="AH45" s="134" t="n"/>
      <c r="AI45" s="134" t="n"/>
      <c r="AJ45" s="134" t="n"/>
      <c r="AK45" s="134" t="n"/>
      <c r="AL45" s="134" t="n"/>
      <c r="AM45" s="134" t="n"/>
    </row>
    <row r="46" ht="66" customFormat="1" customHeight="1" s="262">
      <c r="A46" s="260" t="n"/>
      <c r="B46" s="759" t="n"/>
      <c r="C46" s="1158" t="n"/>
      <c r="D46" s="1115" t="n"/>
      <c r="E46" s="1115" t="n"/>
      <c r="F46" s="1115" t="n"/>
      <c r="G46" s="1115" t="n"/>
      <c r="H46" s="1115" t="n"/>
      <c r="I46" s="1115" t="n"/>
      <c r="J46" s="1115" t="n"/>
      <c r="K46" s="1115" t="n"/>
      <c r="L46" s="1115" t="n"/>
      <c r="M46" s="1115" t="n"/>
      <c r="N46" s="1115" t="n"/>
      <c r="O46" s="1115" t="n"/>
      <c r="P46" s="1115" t="n"/>
      <c r="Q46" s="1115" t="n"/>
      <c r="R46" s="1115" t="n"/>
      <c r="S46" s="1115" t="n"/>
      <c r="T46" s="1115" t="n"/>
      <c r="U46" s="1134" t="n"/>
      <c r="V46" s="134" t="n"/>
      <c r="W46" s="134" t="n"/>
      <c r="X46" s="134" t="n"/>
      <c r="Y46" s="134" t="n"/>
      <c r="Z46" s="134" t="n"/>
      <c r="AA46" s="134" t="n"/>
      <c r="AB46" s="134" t="n"/>
      <c r="AC46" s="134" t="n"/>
      <c r="AD46" s="134" t="n"/>
      <c r="AE46" s="134" t="n"/>
      <c r="AF46" s="134" t="n"/>
      <c r="AG46" s="134" t="n"/>
      <c r="AH46" s="134" t="n"/>
      <c r="AI46" s="134" t="n"/>
      <c r="AJ46" s="134" t="n"/>
      <c r="AK46" s="134" t="n"/>
      <c r="AL46" s="134" t="n"/>
      <c r="AM46" s="134" t="n"/>
    </row>
    <row r="47" ht="60" customFormat="1" customHeight="1" s="262">
      <c r="A47" s="260" t="n"/>
      <c r="B47" s="759" t="n"/>
      <c r="C47" s="1246" t="n"/>
      <c r="D47" s="1130" t="n"/>
      <c r="E47" s="1130" t="n"/>
      <c r="F47" s="1130" t="n"/>
      <c r="G47" s="1130" t="n"/>
      <c r="H47" s="1130" t="n"/>
      <c r="I47" s="1130" t="n"/>
      <c r="J47" s="1130" t="n"/>
      <c r="K47" s="1130" t="n"/>
      <c r="L47" s="1130" t="n"/>
      <c r="M47" s="1130" t="n"/>
      <c r="N47" s="1130" t="n"/>
      <c r="O47" s="1130" t="n"/>
      <c r="P47" s="1130" t="n"/>
      <c r="Q47" s="1130" t="n"/>
      <c r="R47" s="1130" t="n"/>
      <c r="S47" s="1130" t="n"/>
      <c r="T47" s="1130" t="n"/>
      <c r="U47" s="1131" t="n"/>
      <c r="V47" s="134" t="n"/>
      <c r="W47" s="134" t="n"/>
      <c r="X47" s="134" t="n"/>
      <c r="Y47" s="134" t="n"/>
      <c r="Z47" s="134" t="n"/>
      <c r="AA47" s="134" t="n"/>
      <c r="AB47" s="134" t="n"/>
      <c r="AC47" s="134" t="n"/>
      <c r="AD47" s="134" t="n"/>
      <c r="AE47" s="134" t="n"/>
      <c r="AF47" s="134" t="n"/>
      <c r="AG47" s="134" t="n"/>
      <c r="AH47" s="134" t="n"/>
      <c r="AI47" s="134" t="n"/>
      <c r="AJ47" s="134" t="n"/>
      <c r="AK47" s="134" t="n"/>
      <c r="AL47" s="134" t="n"/>
      <c r="AM47" s="134" t="n"/>
    </row>
    <row r="48" ht="178.9" customFormat="1" customHeight="1" s="262">
      <c r="A48" s="260" t="n"/>
      <c r="B48" s="759" t="n"/>
      <c r="C48" s="1163" t="inlineStr">
        <is>
          <t>Mediante el presente proyecto se desea financiar el sostenimiento  de (indicar unidades) reces  teniendo en cuenta un valor de referencia de $_________  por (hectáreas), de acuerdo con (los promedios de producción indicados por el cliente, por el promedio de la zona en donde se encuentra la producción, costo de referencia de Finagro etc. (no olvides colocar la leyenda en el correo "Se toman costos de referencia para el numero de unidades, con el fin de que sea validado este ítem por el beneficiario)
El valor máximo a financiar se valida de acuerdo con los estados financieros a corte de ...asímismo hace parte integral del presente proyecto:
- La certificación de ventas anuales remitida por el cliente con relación al sector agropecuario nacional.
- EL flujo de caja y el plazo para el presente proyecto se encuentra proyectado en las hojas 3 y 4 del presente documento.
El valor del desembolso en la presente operación es de 
La tasa aquí expresada se encuentra en términos de IBR (OV/M/T/S) nominal de acuerdo con lo dispuesto en la circular P-1 del 2021 de Finagro.</t>
        </is>
      </c>
      <c r="D48" s="1115" t="n"/>
      <c r="E48" s="1115" t="n"/>
      <c r="F48" s="1115" t="n"/>
      <c r="G48" s="1115" t="n"/>
      <c r="H48" s="1115" t="n"/>
      <c r="I48" s="1115" t="n"/>
      <c r="J48" s="1115" t="n"/>
      <c r="K48" s="1115" t="n"/>
      <c r="L48" s="1115" t="n"/>
      <c r="M48" s="1115" t="n"/>
      <c r="N48" s="1115" t="n"/>
      <c r="O48" s="1115" t="n"/>
      <c r="P48" s="1115" t="n"/>
      <c r="Q48" s="1115" t="n"/>
      <c r="R48" s="1115" t="n"/>
      <c r="S48" s="1115" t="n"/>
      <c r="T48" s="1115" t="n"/>
      <c r="U48" s="1116" t="n"/>
      <c r="V48" s="134" t="n"/>
      <c r="W48" s="134" t="n"/>
      <c r="X48" s="134" t="n"/>
      <c r="Y48" s="134" t="n"/>
      <c r="Z48" s="134" t="n"/>
      <c r="AA48" s="134" t="n"/>
      <c r="AB48" s="134" t="n"/>
      <c r="AC48" s="134" t="n"/>
      <c r="AD48" s="134" t="n"/>
      <c r="AE48" s="134" t="n"/>
      <c r="AF48" s="134" t="n"/>
      <c r="AG48" s="134" t="n"/>
      <c r="AH48" s="134" t="n"/>
      <c r="AI48" s="134" t="n"/>
      <c r="AJ48" s="134" t="n"/>
      <c r="AK48" s="134" t="n"/>
      <c r="AL48" s="134" t="n"/>
      <c r="AM48" s="134" t="n"/>
    </row>
    <row r="49" ht="20.25" customFormat="1" customHeight="1" s="262">
      <c r="A49" s="260" t="n"/>
      <c r="B49" s="759" t="n"/>
      <c r="C49" s="763" t="n"/>
      <c r="D49" s="760" t="n"/>
      <c r="E49" s="760" t="n"/>
      <c r="F49" s="760" t="n"/>
      <c r="G49" s="760" t="n"/>
      <c r="H49" s="761" t="n"/>
      <c r="I49" s="762" t="inlineStr">
        <is>
          <t>PROGRAMA DE CREDITO NACAR</t>
        </is>
      </c>
      <c r="J49" s="762" t="n"/>
      <c r="K49" s="1176">
        <f>+Intro_data!C37</f>
        <v/>
      </c>
      <c r="L49" s="764" t="inlineStr">
        <is>
          <t>→</t>
        </is>
      </c>
      <c r="M49" s="1176">
        <f>+Intro_data!D37</f>
        <v/>
      </c>
      <c r="N49" s="1115" t="n"/>
      <c r="O49" s="1115" t="n"/>
      <c r="P49" s="1115" t="n"/>
      <c r="Q49" s="1115" t="n"/>
      <c r="R49" s="1115" t="n"/>
      <c r="S49" s="1115" t="n"/>
      <c r="T49" s="1115" t="n"/>
      <c r="U49" s="1116" t="n"/>
      <c r="V49" s="134" t="n"/>
      <c r="W49" s="134" t="n"/>
      <c r="X49" s="134" t="n"/>
      <c r="Y49" s="134" t="n"/>
      <c r="Z49" s="134" t="n"/>
      <c r="AA49" s="134" t="n"/>
      <c r="AB49" s="134" t="n"/>
      <c r="AC49" s="134" t="n"/>
      <c r="AD49" s="134" t="n"/>
      <c r="AE49" s="134" t="n"/>
      <c r="AF49" s="134" t="n"/>
      <c r="AG49" s="134" t="n"/>
      <c r="AH49" s="134" t="n"/>
      <c r="AI49" s="134" t="n"/>
      <c r="AJ49" s="134" t="n"/>
      <c r="AK49" s="134" t="n"/>
      <c r="AL49" s="134" t="n"/>
      <c r="AM49" s="134" t="n"/>
    </row>
    <row r="50" ht="20.25" customFormat="1" customHeight="1" s="262">
      <c r="A50" s="260" t="n"/>
      <c r="B50" s="759" t="n"/>
      <c r="C50" s="1185" t="inlineStr">
        <is>
          <t xml:space="preserve">TIPO DE CARTERA: </t>
        </is>
      </c>
      <c r="D50" s="1094" t="n"/>
      <c r="E50" s="1094" t="n"/>
      <c r="F50" s="1094" t="n"/>
      <c r="G50" s="1094" t="n"/>
      <c r="H50" s="1094" t="n"/>
      <c r="I50" s="1094" t="n"/>
      <c r="J50" s="1094" t="n"/>
      <c r="K50" s="1094" t="n"/>
      <c r="L50" s="1123" t="n"/>
      <c r="M50" s="1176">
        <f>+Intro_data!C36</f>
        <v/>
      </c>
      <c r="N50" s="1115" t="n"/>
      <c r="O50" s="1115" t="n"/>
      <c r="P50" s="1115" t="n"/>
      <c r="Q50" s="1115" t="n"/>
      <c r="R50" s="1115" t="n"/>
      <c r="S50" s="1115" t="n"/>
      <c r="T50" s="1115" t="n"/>
      <c r="U50" s="1116" t="n"/>
      <c r="V50" s="134" t="n"/>
      <c r="W50" s="134" t="n"/>
      <c r="X50" s="134" t="n"/>
      <c r="Y50" s="134" t="n"/>
      <c r="Z50" s="134" t="n"/>
      <c r="AA50" s="134" t="n"/>
      <c r="AB50" s="134" t="n"/>
      <c r="AC50" s="134" t="n"/>
      <c r="AD50" s="134" t="n"/>
      <c r="AE50" s="134" t="n"/>
      <c r="AF50" s="134" t="n"/>
      <c r="AG50" s="134" t="n"/>
      <c r="AH50" s="134" t="n"/>
      <c r="AI50" s="134" t="n"/>
      <c r="AJ50" s="134" t="n"/>
      <c r="AK50" s="134" t="n"/>
      <c r="AL50" s="134" t="n"/>
      <c r="AM50" s="134" t="n"/>
    </row>
    <row r="51" ht="11.25" customFormat="1" customHeight="1" s="262" thickBot="1">
      <c r="A51" s="260" t="n"/>
      <c r="B51" s="759" t="n"/>
      <c r="C51" s="763" t="n"/>
      <c r="D51" s="760" t="n"/>
      <c r="E51" s="760" t="n"/>
      <c r="F51" s="760" t="n"/>
      <c r="G51" s="760" t="n"/>
      <c r="H51" s="760" t="n"/>
      <c r="I51" s="760" t="n"/>
      <c r="J51" s="760" t="n"/>
      <c r="K51" s="760" t="n"/>
      <c r="L51" s="760" t="n"/>
      <c r="M51" s="760" t="n"/>
      <c r="N51" s="760" t="n"/>
      <c r="O51" s="760" t="n"/>
      <c r="P51" s="760" t="n"/>
      <c r="Q51" s="760" t="n"/>
      <c r="R51" s="760" t="n"/>
      <c r="S51" s="760" t="n"/>
      <c r="T51" s="760" t="n"/>
      <c r="U51" s="760" t="n"/>
      <c r="V51" s="261" t="n"/>
      <c r="W51" s="135" t="n"/>
      <c r="X51" s="135" t="n"/>
    </row>
    <row r="52" ht="15" customHeight="1" thickBot="1">
      <c r="B52" s="1229" t="n">
        <v>5</v>
      </c>
      <c r="C52" s="1174" t="inlineStr">
        <is>
          <t>MODALIDAD PAGO CAPITAL</t>
        </is>
      </c>
      <c r="D52" s="1094" t="n"/>
      <c r="E52" s="1094" t="n"/>
      <c r="F52" s="1094" t="n"/>
      <c r="G52" s="1123" t="n"/>
      <c r="H52" s="1124">
        <f>+VLOOKUP(Intro_data!C46,PAF_PER,2,FALSE)</f>
        <v/>
      </c>
      <c r="I52" s="1115" t="n"/>
      <c r="J52" s="1115" t="n"/>
      <c r="K52" s="1116" t="n"/>
      <c r="L52" s="1147" t="inlineStr">
        <is>
          <t>MODALIDAD PAGO INTERESES</t>
        </is>
      </c>
      <c r="M52" s="1094" t="n"/>
      <c r="N52" s="1094" t="n"/>
      <c r="O52" s="1094" t="n"/>
      <c r="P52" s="1094" t="n"/>
      <c r="Q52" s="1094" t="n"/>
      <c r="R52" s="1133">
        <f>+VLOOKUP(Intro_data!C44,PAF_PER,2,FALSE)</f>
        <v/>
      </c>
      <c r="S52" s="1115" t="n"/>
      <c r="T52" s="1115" t="n"/>
      <c r="U52" s="1134" t="n"/>
      <c r="V52" s="134" t="n"/>
    </row>
    <row r="53" ht="4.5" customHeight="1" thickBot="1">
      <c r="B53" s="744" t="n"/>
      <c r="C53" s="749" t="n"/>
      <c r="D53" s="749" t="n"/>
      <c r="E53" s="749" t="n"/>
      <c r="F53" s="749" t="n"/>
      <c r="G53" s="749" t="n"/>
      <c r="H53" s="749" t="n"/>
      <c r="I53" s="749" t="n"/>
      <c r="J53" s="749" t="n"/>
      <c r="K53" s="749" t="n"/>
      <c r="L53" s="749" t="n"/>
      <c r="M53" s="749" t="n"/>
      <c r="N53" s="749" t="n"/>
      <c r="O53" s="749" t="n"/>
      <c r="P53" s="749" t="n"/>
      <c r="Q53" s="749" t="n"/>
      <c r="R53" s="749" t="n"/>
      <c r="S53" s="749" t="n"/>
      <c r="T53" s="749" t="n"/>
      <c r="U53" s="765" t="n"/>
      <c r="V53" s="134" t="n"/>
    </row>
    <row r="54" ht="15" customHeight="1" thickBot="1">
      <c r="B54" s="1229" t="n">
        <v>6</v>
      </c>
      <c r="C54" s="1154" t="inlineStr">
        <is>
          <t xml:space="preserve">ACTIVIDADES A FINANCIAR - CAPITAL DE TRABAJO Y/O INVERSIÓN                                                                   (miles de $)    </t>
        </is>
      </c>
      <c r="D54" s="1115" t="n"/>
      <c r="E54" s="1115" t="n"/>
      <c r="F54" s="1115" t="n"/>
      <c r="G54" s="1115" t="n"/>
      <c r="H54" s="1115" t="n"/>
      <c r="I54" s="1115" t="n"/>
      <c r="J54" s="1115" t="n"/>
      <c r="K54" s="1115" t="n"/>
      <c r="L54" s="1115" t="n"/>
      <c r="M54" s="1115" t="n"/>
      <c r="N54" s="1115" t="n"/>
      <c r="O54" s="1115" t="n"/>
      <c r="P54" s="1115" t="n"/>
      <c r="Q54" s="1115" t="n"/>
      <c r="R54" s="1115" t="n"/>
      <c r="S54" s="1115" t="n"/>
      <c r="T54" s="1115" t="n"/>
      <c r="U54" s="1134" t="n"/>
      <c r="V54" s="134" t="n"/>
    </row>
    <row r="55" ht="14.25" customHeight="1">
      <c r="B55" s="746" t="n"/>
      <c r="C55" s="1161" t="inlineStr">
        <is>
          <t xml:space="preserve">Cód.
Rubro </t>
        </is>
      </c>
      <c r="D55" s="1144" t="n"/>
      <c r="E55" s="1219" t="inlineStr">
        <is>
          <t>Descripción del rubro a financiar</t>
        </is>
      </c>
      <c r="F55" s="1130" t="n"/>
      <c r="G55" s="1130" t="n"/>
      <c r="H55" s="1130" t="n"/>
      <c r="I55" s="1144" t="n"/>
      <c r="J55" s="1152" t="inlineStr">
        <is>
          <t>Unidades</t>
        </is>
      </c>
      <c r="K55" s="1152" t="inlineStr">
        <is>
          <t xml:space="preserve">Valor </t>
        </is>
      </c>
      <c r="L55" s="1152" t="inlineStr">
        <is>
          <t xml:space="preserve">Valor </t>
        </is>
      </c>
      <c r="M55" s="1144" t="n"/>
      <c r="N55" s="1152" t="inlineStr">
        <is>
          <t>Plazo</t>
        </is>
      </c>
      <c r="O55" s="1144" t="n"/>
      <c r="P55" s="1152" t="inlineStr">
        <is>
          <t xml:space="preserve">Periodo </t>
        </is>
      </c>
      <c r="Q55" s="1130" t="n"/>
      <c r="R55" s="1144" t="n"/>
      <c r="S55" s="1177" t="inlineStr">
        <is>
          <t>Puntos</t>
        </is>
      </c>
      <c r="T55" s="1130" t="n"/>
      <c r="U55" s="1131" t="n"/>
      <c r="V55" s="134" t="n"/>
    </row>
    <row r="56">
      <c r="B56" s="746" t="n"/>
      <c r="C56" s="1102" t="n"/>
      <c r="D56" s="1123" t="n"/>
      <c r="E56" s="1102" t="n"/>
      <c r="F56" s="1094" t="n"/>
      <c r="G56" s="1094" t="n"/>
      <c r="H56" s="1094" t="n"/>
      <c r="I56" s="1123" t="n"/>
      <c r="J56" s="1204" t="inlineStr">
        <is>
          <t>o hectáreas</t>
        </is>
      </c>
      <c r="K56" s="1204" t="inlineStr">
        <is>
          <t>total</t>
        </is>
      </c>
      <c r="L56" s="1204" t="inlineStr">
        <is>
          <t>total</t>
        </is>
      </c>
      <c r="M56" s="1123" t="n"/>
      <c r="N56" s="1204" t="inlineStr">
        <is>
          <t>total en</t>
        </is>
      </c>
      <c r="O56" s="1123" t="n"/>
      <c r="P56" s="1204" t="inlineStr">
        <is>
          <t>gracia</t>
        </is>
      </c>
      <c r="Q56" s="1094" t="n"/>
      <c r="R56" s="1123" t="n"/>
      <c r="S56" s="1151" t="inlineStr">
        <is>
          <t>adicionales</t>
        </is>
      </c>
      <c r="T56" s="1094" t="n"/>
      <c r="U56" s="1096" t="n"/>
      <c r="V56" s="134" t="n"/>
    </row>
    <row r="57">
      <c r="B57" s="746" t="n"/>
      <c r="C57" s="1236" t="n"/>
      <c r="D57" s="1146" t="n"/>
      <c r="E57" s="1102" t="n"/>
      <c r="F57" s="1094" t="n"/>
      <c r="G57" s="1094" t="n"/>
      <c r="H57" s="1094" t="n"/>
      <c r="I57" s="1123" t="n"/>
      <c r="J57" s="1164" t="inlineStr">
        <is>
          <t>a financiar</t>
        </is>
      </c>
      <c r="K57" s="1164" t="inlineStr">
        <is>
          <t>proyecto</t>
        </is>
      </c>
      <c r="L57" s="1164" t="inlineStr">
        <is>
          <t>del crédito</t>
        </is>
      </c>
      <c r="M57" s="1146" t="n"/>
      <c r="N57" s="1164" t="inlineStr">
        <is>
          <t>meses</t>
        </is>
      </c>
      <c r="O57" s="1146" t="n"/>
      <c r="P57" s="1164" t="inlineStr">
        <is>
          <t xml:space="preserve"> en meses </t>
        </is>
      </c>
      <c r="Q57" s="1141" t="n"/>
      <c r="R57" s="1146" t="n"/>
      <c r="S57" s="1195">
        <f>+Intro_data!D48</f>
        <v/>
      </c>
      <c r="T57" s="1141" t="n"/>
      <c r="U57" s="1142" t="n"/>
      <c r="V57" s="134" t="n"/>
    </row>
    <row r="58" ht="61.5" customHeight="1">
      <c r="B58" s="746" t="n"/>
      <c r="C58" s="1181">
        <f>+Intro_data!C49</f>
        <v/>
      </c>
      <c r="D58" s="1116" t="n"/>
      <c r="E58" s="1159">
        <f>+Intro_data!E49</f>
        <v/>
      </c>
      <c r="F58" s="1141" t="n"/>
      <c r="G58" s="1141" t="n"/>
      <c r="H58" s="1141" t="n"/>
      <c r="I58" s="1146" t="n"/>
      <c r="J58" s="562">
        <f>+Intro_data!C62</f>
        <v/>
      </c>
      <c r="K58" s="1669">
        <f>+L58</f>
        <v/>
      </c>
      <c r="L58" s="1670">
        <f>+Intro_data!C53</f>
        <v/>
      </c>
      <c r="M58" s="1116" t="n"/>
      <c r="N58" s="1138">
        <f>+Intro_data!C45*Intro_data!C44</f>
        <v/>
      </c>
      <c r="O58" s="1116" t="n"/>
      <c r="P58" s="1138">
        <f>+N58-(Intro_data!C46*Intro_data!C47)</f>
        <v/>
      </c>
      <c r="Q58" s="1115" t="n"/>
      <c r="R58" s="1116" t="n"/>
      <c r="S58" s="1671">
        <f>+Intro_data!C48</f>
        <v/>
      </c>
      <c r="T58" s="1115" t="n"/>
      <c r="U58" s="1116" t="n"/>
      <c r="V58" s="134" t="n"/>
    </row>
    <row r="59" ht="27" customHeight="1">
      <c r="B59" s="746" t="n"/>
      <c r="C59" s="1181" t="n"/>
      <c r="D59" s="1116" t="n"/>
      <c r="E59" s="1114" t="n"/>
      <c r="F59" s="1115" t="n"/>
      <c r="G59" s="1115" t="n"/>
      <c r="H59" s="1115" t="n"/>
      <c r="I59" s="1116" t="n"/>
      <c r="J59" s="562" t="n"/>
      <c r="K59" s="1669" t="n"/>
      <c r="L59" s="1670" t="n"/>
      <c r="M59" s="1116" t="n"/>
      <c r="N59" s="1138" t="n"/>
      <c r="O59" s="1116" t="n"/>
      <c r="P59" s="1138" t="n"/>
      <c r="Q59" s="1115" t="n"/>
      <c r="R59" s="1116" t="n"/>
      <c r="S59" s="1671" t="n"/>
      <c r="T59" s="1115" t="n"/>
      <c r="U59" s="1116" t="n"/>
      <c r="V59" s="134" t="n"/>
    </row>
    <row r="60" hidden="1" ht="27" customHeight="1">
      <c r="B60" s="746" t="n"/>
      <c r="C60" s="1181" t="n"/>
      <c r="D60" s="1116" t="n"/>
      <c r="E60" s="1114" t="n"/>
      <c r="F60" s="1115" t="n"/>
      <c r="G60" s="1115" t="n"/>
      <c r="H60" s="1116" t="n"/>
      <c r="I60" s="562" t="n"/>
      <c r="J60" s="562" t="n"/>
      <c r="K60" s="1669" t="n"/>
      <c r="L60" s="1670" t="n"/>
      <c r="M60" s="1116" t="n"/>
      <c r="N60" s="1138" t="n"/>
      <c r="O60" s="1116" t="n"/>
      <c r="P60" s="1138" t="n"/>
      <c r="Q60" s="1115" t="n"/>
      <c r="R60" s="1116" t="n"/>
      <c r="S60" s="1671" t="n"/>
      <c r="T60" s="1115" t="n"/>
      <c r="U60" s="1116" t="n"/>
      <c r="V60" s="134" t="n"/>
    </row>
    <row r="61" hidden="1" ht="27" customHeight="1">
      <c r="B61" s="746" t="n"/>
      <c r="C61" s="1181" t="n"/>
      <c r="D61" s="1116" t="n"/>
      <c r="E61" s="1114" t="n"/>
      <c r="F61" s="1115" t="n"/>
      <c r="G61" s="1115" t="n"/>
      <c r="H61" s="1116" t="n"/>
      <c r="I61" s="562" t="n"/>
      <c r="J61" s="562" t="n"/>
      <c r="K61" s="1669" t="n"/>
      <c r="L61" s="1670" t="n"/>
      <c r="M61" s="1116" t="n"/>
      <c r="N61" s="1138" t="n"/>
      <c r="O61" s="1116" t="n"/>
      <c r="P61" s="1138" t="n"/>
      <c r="Q61" s="1115" t="n"/>
      <c r="R61" s="1116" t="n"/>
      <c r="S61" s="1671" t="n"/>
      <c r="T61" s="1115" t="n"/>
      <c r="U61" s="1116" t="n"/>
      <c r="V61" s="134" t="n"/>
    </row>
    <row r="62" ht="24.75" customHeight="1">
      <c r="B62" s="746" t="n"/>
      <c r="C62" s="1228" t="inlineStr">
        <is>
          <t>TOTAL</t>
        </is>
      </c>
      <c r="D62" s="1115" t="n"/>
      <c r="E62" s="1115" t="n"/>
      <c r="F62" s="1115" t="n"/>
      <c r="G62" s="1115" t="n"/>
      <c r="H62" s="1115" t="n"/>
      <c r="I62" s="1115" t="n"/>
      <c r="J62" s="768" t="n"/>
      <c r="K62" s="1672">
        <f>SUM(K58:K61)</f>
        <v/>
      </c>
      <c r="L62" s="1672">
        <f>SUM(L58:L61)</f>
        <v/>
      </c>
      <c r="M62" s="1116" t="n"/>
      <c r="N62" s="1226" t="n"/>
      <c r="O62" s="1116" t="n"/>
      <c r="P62" s="749" t="n"/>
      <c r="Q62" s="749" t="n"/>
      <c r="R62" s="749" t="n"/>
      <c r="S62" s="749" t="n"/>
      <c r="T62" s="749" t="n"/>
      <c r="U62" s="765" t="n"/>
      <c r="V62" s="134" t="n"/>
    </row>
    <row r="63" ht="3.75" customHeight="1">
      <c r="B63" s="746" t="n"/>
      <c r="C63" s="749" t="n"/>
      <c r="D63" s="749" t="n"/>
      <c r="E63" s="749" t="n"/>
      <c r="F63" s="749" t="n"/>
      <c r="G63" s="749" t="n"/>
      <c r="H63" s="749" t="n"/>
      <c r="I63" s="749" t="n"/>
      <c r="J63" s="749" t="n"/>
      <c r="K63" s="752" t="n"/>
      <c r="L63" s="749" t="n"/>
      <c r="M63" s="749" t="n"/>
      <c r="N63" s="749" t="n"/>
      <c r="O63" s="749" t="n"/>
      <c r="P63" s="749" t="n"/>
      <c r="Q63" s="749" t="n"/>
      <c r="R63" s="749" t="n"/>
      <c r="S63" s="749" t="n"/>
      <c r="T63" s="749" t="n"/>
      <c r="U63" s="765" t="n"/>
      <c r="V63" s="134" t="n"/>
    </row>
    <row r="64">
      <c r="B64" s="746" t="n"/>
      <c r="C64" s="1194" t="inlineStr">
        <is>
          <t>CRONOGRAMA DE LA INVERSION (Día/Mes/Año)</t>
        </is>
      </c>
      <c r="D64" s="1094" t="n"/>
      <c r="E64" s="1094" t="n"/>
      <c r="F64" s="1094" t="n"/>
      <c r="G64" s="1094" t="n"/>
      <c r="H64" s="1094" t="n"/>
      <c r="I64" s="1094" t="n"/>
      <c r="J64" s="1194" t="n"/>
      <c r="K64" s="1147" t="inlineStr">
        <is>
          <t>Fecha Inicial</t>
        </is>
      </c>
      <c r="L64" s="1202">
        <f>+Intro_data!C38-180</f>
        <v/>
      </c>
      <c r="M64" s="1115" t="n"/>
      <c r="N64" s="1116" t="n"/>
      <c r="O64" s="1174" t="inlineStr">
        <is>
          <t>Fecha Final</t>
        </is>
      </c>
      <c r="P64" s="1094" t="n"/>
      <c r="Q64" s="1123" t="n"/>
      <c r="R64" s="1205">
        <f>+Intro_data!C38+180</f>
        <v/>
      </c>
      <c r="S64" s="1115" t="n"/>
      <c r="T64" s="1115" t="n"/>
      <c r="U64" s="1134" t="n"/>
      <c r="V64" s="134" t="n"/>
    </row>
    <row r="65" ht="15" customHeight="1" thickBot="1">
      <c r="B65" s="746" t="n"/>
      <c r="C65" s="1194" t="n"/>
      <c r="D65" s="1194" t="n"/>
      <c r="E65" s="1194" t="n"/>
      <c r="F65" s="1194" t="n"/>
      <c r="G65" s="1194" t="n"/>
      <c r="H65" s="1194" t="n"/>
      <c r="I65" s="1194" t="n"/>
      <c r="J65" s="1194" t="n"/>
      <c r="K65" s="1194" t="n"/>
      <c r="L65" s="1194" t="n"/>
      <c r="M65" s="1194" t="n"/>
      <c r="N65" s="1194" t="n"/>
      <c r="O65" s="1194" t="n"/>
      <c r="P65" s="1194" t="n"/>
      <c r="Q65" s="1194" t="n"/>
      <c r="R65" s="1194" t="n"/>
      <c r="S65" s="1194" t="n"/>
      <c r="T65" s="1194" t="n"/>
      <c r="U65" s="1210" t="n"/>
      <c r="V65" s="134" t="n"/>
    </row>
    <row r="66" ht="31.5" customHeight="1" thickBot="1">
      <c r="B66" s="1229" t="n">
        <v>7</v>
      </c>
      <c r="C66" s="1147" t="inlineStr">
        <is>
          <t>PRODUCTO RELACIONADO</t>
        </is>
      </c>
      <c r="D66" s="1094" t="n"/>
      <c r="E66" s="1094" t="n"/>
      <c r="F66" s="1094" t="n"/>
      <c r="G66" s="1094" t="n"/>
      <c r="H66" s="1094" t="n"/>
      <c r="I66" s="1206">
        <f>+Intro_data!D54</f>
        <v/>
      </c>
      <c r="J66" s="1141" t="n"/>
      <c r="K66" s="1141" t="n"/>
      <c r="L66" s="1141" t="n"/>
      <c r="M66" s="1141" t="n"/>
      <c r="N66" s="1122" t="inlineStr">
        <is>
          <t>CODIGO</t>
        </is>
      </c>
      <c r="O66" s="1123" t="n"/>
      <c r="P66" s="1124">
        <f>+MID(Intro_data!$C$54,1,1)</f>
        <v/>
      </c>
      <c r="Q66" s="1124">
        <f>+MID(Intro_data!$C$54,2,1)</f>
        <v/>
      </c>
      <c r="R66" s="1124">
        <f>+MID(Intro_data!$C$54,3,1)</f>
        <v/>
      </c>
      <c r="S66" s="1124">
        <f>+MID(Intro_data!$C$54,4,1)</f>
        <v/>
      </c>
      <c r="T66" s="1124">
        <f>+MID(Intro_data!$C$54,5,1)</f>
        <v/>
      </c>
      <c r="U66" s="1124">
        <f>+MID(Intro_data!$C$54,6,1)</f>
        <v/>
      </c>
      <c r="V66" s="134" t="n"/>
      <c r="Z66" s="265" t="n"/>
    </row>
    <row r="67" ht="31.5" customHeight="1">
      <c r="B67" s="745" t="n"/>
      <c r="C67" s="1147" t="n"/>
      <c r="D67" s="1147" t="n"/>
      <c r="E67" s="1147" t="n"/>
      <c r="F67" s="1147" t="n"/>
      <c r="G67" s="1147" t="n"/>
      <c r="H67" s="1147" t="n"/>
      <c r="I67" s="1125">
        <f>+Intro_data!D55</f>
        <v/>
      </c>
      <c r="J67" s="1115" t="n"/>
      <c r="K67" s="1115" t="n"/>
      <c r="L67" s="1115" t="n"/>
      <c r="M67" s="1115" t="n"/>
      <c r="N67" s="1122" t="n"/>
      <c r="O67" s="1123" t="n"/>
      <c r="P67" s="1124">
        <f>+MID(Intro_data!$C$55,1,1)</f>
        <v/>
      </c>
      <c r="Q67" s="1124">
        <f>+MID(Intro_data!$C$55,2,1)</f>
        <v/>
      </c>
      <c r="R67" s="1124">
        <f>+MID(Intro_data!$C$55,3,1)</f>
        <v/>
      </c>
      <c r="S67" s="1124">
        <f>+MID(Intro_data!$C$55,4,1)</f>
        <v/>
      </c>
      <c r="T67" s="1124">
        <f>+MID(Intro_data!$C$55,5,1)</f>
        <v/>
      </c>
      <c r="U67" s="1124">
        <f>+MID(Intro_data!$C$55,6,1)</f>
        <v/>
      </c>
      <c r="V67" s="134" t="n"/>
      <c r="Z67" s="265" t="n"/>
    </row>
    <row r="68" ht="31.5" customHeight="1">
      <c r="B68" s="745" t="n"/>
      <c r="C68" s="1147" t="n"/>
      <c r="D68" s="1147" t="n"/>
      <c r="E68" s="1147" t="n"/>
      <c r="F68" s="1147" t="n"/>
      <c r="G68" s="1147" t="n"/>
      <c r="H68" s="1147" t="n"/>
      <c r="I68" s="1206">
        <f>+Intro_data!D56</f>
        <v/>
      </c>
      <c r="J68" s="1141" t="n"/>
      <c r="K68" s="1141" t="n"/>
      <c r="L68" s="1141" t="n"/>
      <c r="M68" s="1141" t="n"/>
      <c r="N68" s="1122" t="n"/>
      <c r="O68" s="1123" t="n"/>
      <c r="P68" s="1124">
        <f>+MID(Intro_data!$C$56,1,1)</f>
        <v/>
      </c>
      <c r="Q68" s="1124">
        <f>+MID(Intro_data!$C$56,2,1)</f>
        <v/>
      </c>
      <c r="R68" s="1124">
        <f>+MID(Intro_data!$C$56,3,1)</f>
        <v/>
      </c>
      <c r="S68" s="1124">
        <f>+MID(Intro_data!$C$56,4,1)</f>
        <v/>
      </c>
      <c r="T68" s="1124">
        <f>+MID(Intro_data!$C$56,5,1)</f>
        <v/>
      </c>
      <c r="U68" s="1124">
        <f>+MID(Intro_data!$C$56,6,1)</f>
        <v/>
      </c>
      <c r="V68" s="134" t="n"/>
      <c r="Z68" s="265" t="n"/>
    </row>
    <row r="69" ht="31.5" customHeight="1">
      <c r="B69" s="745" t="n"/>
      <c r="C69" s="1147" t="n"/>
      <c r="D69" s="1147" t="n"/>
      <c r="E69" s="1147" t="n"/>
      <c r="F69" s="1147" t="n"/>
      <c r="G69" s="1147" t="n"/>
      <c r="H69" s="1147" t="n"/>
      <c r="I69" s="1125">
        <f>+Intro_data!D57</f>
        <v/>
      </c>
      <c r="J69" s="1115" t="n"/>
      <c r="K69" s="1115" t="n"/>
      <c r="L69" s="1115" t="n"/>
      <c r="M69" s="1115" t="n"/>
      <c r="N69" s="1122" t="n"/>
      <c r="O69" s="1123" t="n"/>
      <c r="P69" s="1124">
        <f>+MID(Intro_data!$C$57,1,1)</f>
        <v/>
      </c>
      <c r="Q69" s="1124">
        <f>+MID(Intro_data!$C$57,2,1)</f>
        <v/>
      </c>
      <c r="R69" s="1124">
        <f>+MID(Intro_data!$C$57,3,1)</f>
        <v/>
      </c>
      <c r="S69" s="1124">
        <f>+MID(Intro_data!$C$57,4,1)</f>
        <v/>
      </c>
      <c r="T69" s="1124">
        <f>+MID(Intro_data!$C$57,5,1)</f>
        <v/>
      </c>
      <c r="U69" s="1124">
        <f>+MID(Intro_data!$C$57,6,1)</f>
        <v/>
      </c>
      <c r="V69" s="134" t="n"/>
      <c r="Z69" s="265" t="n"/>
    </row>
    <row r="70" ht="31.5" customHeight="1">
      <c r="B70" s="745" t="n"/>
      <c r="C70" s="1147" t="n"/>
      <c r="D70" s="1147" t="n"/>
      <c r="E70" s="1147" t="n"/>
      <c r="F70" s="1147" t="n"/>
      <c r="G70" s="1147" t="n"/>
      <c r="H70" s="1147" t="n"/>
      <c r="I70" s="1125">
        <f>+Intro_data!D58</f>
        <v/>
      </c>
      <c r="J70" s="1115" t="n"/>
      <c r="K70" s="1115" t="n"/>
      <c r="L70" s="1115" t="n"/>
      <c r="M70" s="1115" t="n"/>
      <c r="N70" s="1122" t="n"/>
      <c r="O70" s="1123" t="n"/>
      <c r="P70" s="1124">
        <f>+MID(Intro_data!$C$58,1,1)</f>
        <v/>
      </c>
      <c r="Q70" s="1124">
        <f>+MID(Intro_data!$C$58,2,1)</f>
        <v/>
      </c>
      <c r="R70" s="1124">
        <f>+MID(Intro_data!$C$58,3,1)</f>
        <v/>
      </c>
      <c r="S70" s="1124">
        <f>+MID(Intro_data!$C$58,4,1)</f>
        <v/>
      </c>
      <c r="T70" s="1124">
        <f>+MID(Intro_data!$C$58,5,1)</f>
        <v/>
      </c>
      <c r="U70" s="1124">
        <f>+MID(Intro_data!$C$58,6,1)</f>
        <v/>
      </c>
      <c r="V70" s="134" t="n"/>
      <c r="Z70" s="265" t="n"/>
    </row>
    <row r="71" ht="10.5" customHeight="1" thickBot="1">
      <c r="B71" s="746" t="n"/>
      <c r="C71" s="1194" t="n"/>
      <c r="D71" s="1194" t="n"/>
      <c r="E71" s="1194" t="n"/>
      <c r="F71" s="1194" t="n"/>
      <c r="G71" s="1194" t="n"/>
      <c r="H71" s="1194" t="n"/>
      <c r="I71" s="1194" t="n"/>
      <c r="J71" s="1194" t="n"/>
      <c r="K71" s="752" t="n"/>
      <c r="L71" s="749" t="n"/>
      <c r="M71" s="749" t="n"/>
      <c r="N71" s="749" t="n"/>
      <c r="O71" s="1194" t="n"/>
      <c r="P71" s="1194" t="n"/>
      <c r="Q71" s="1194" t="n"/>
      <c r="R71" s="749" t="n"/>
      <c r="S71" s="749" t="n"/>
      <c r="T71" s="749" t="n"/>
      <c r="U71" s="765" t="n"/>
      <c r="V71" s="134" t="n"/>
    </row>
    <row r="72" ht="15" customHeight="1" thickBot="1">
      <c r="B72" s="1229" t="n">
        <v>8</v>
      </c>
      <c r="C72" s="1121" t="inlineStr">
        <is>
          <t xml:space="preserve">SOLICITA GARANTIA FAG </t>
        </is>
      </c>
      <c r="D72" s="1094" t="n"/>
      <c r="E72" s="1094" t="n"/>
      <c r="F72" s="1094" t="n"/>
      <c r="G72" s="1180" t="inlineStr">
        <is>
          <t>SI</t>
        </is>
      </c>
      <c r="H72" s="1224">
        <f>+IF(Intro_data!$C$59="SI","XX","")</f>
        <v/>
      </c>
      <c r="I72" s="1180" t="inlineStr">
        <is>
          <t>NO</t>
        </is>
      </c>
      <c r="J72" s="1180" t="n"/>
      <c r="K72" s="267">
        <f>+IF(Intro_data!$C$59="NO","XX","")</f>
        <v/>
      </c>
      <c r="L72" s="1006" t="n"/>
      <c r="M72" s="1180" t="inlineStr">
        <is>
          <t>COBERTURA</t>
        </is>
      </c>
      <c r="N72" s="1094" t="n"/>
      <c r="O72" s="1094" t="n"/>
      <c r="P72" s="1224">
        <f>+Intro_data!C60</f>
        <v/>
      </c>
      <c r="Q72" s="1116" t="n"/>
      <c r="R72" s="1194" t="inlineStr">
        <is>
          <t>%</t>
        </is>
      </c>
      <c r="S72" s="1194" t="n"/>
      <c r="T72" s="1194" t="n"/>
      <c r="U72" s="1210" t="n"/>
      <c r="V72" s="134" t="n"/>
    </row>
    <row r="73">
      <c r="B73" s="746" t="n"/>
      <c r="C73" s="1194" t="n"/>
      <c r="D73" s="1194" t="n"/>
      <c r="E73" s="1194" t="n"/>
      <c r="F73" s="1194" t="n"/>
      <c r="G73" s="1194" t="n"/>
      <c r="H73" s="1194" t="n"/>
      <c r="I73" s="1194" t="n"/>
      <c r="J73" s="1194" t="n"/>
      <c r="K73" s="752" t="n"/>
      <c r="L73" s="749" t="n"/>
      <c r="M73" s="749" t="n"/>
      <c r="N73" s="749" t="n"/>
      <c r="O73" s="1194" t="n"/>
      <c r="P73" s="1194" t="n"/>
      <c r="Q73" s="1194" t="n"/>
      <c r="R73" s="749" t="n"/>
      <c r="S73" s="749" t="n"/>
      <c r="T73" s="749" t="n"/>
      <c r="U73" s="765" t="n"/>
      <c r="V73" s="134" t="n"/>
    </row>
    <row r="74" ht="51" customHeight="1">
      <c r="B74" s="746" t="n"/>
      <c r="C74" s="1194" t="n"/>
      <c r="D74" s="1220" t="inlineStr">
        <is>
          <t>Autorizo a BBVA COLOMBIA para compartir con los asesores externos especializados en temas agropecuarios y con Finagro, toda mi información y documentación relativa al estudio y otorgamiento del crédito, con el fin que puedan adelantar las verificaciones, revisiones y controles que consideren pertinentes cumpliendo así, con los requisitos y condiciones que exige Finagro para otorgar créditos, beneficios e incentivos</t>
        </is>
      </c>
      <c r="E74" s="1094" t="n"/>
      <c r="F74" s="1094" t="n"/>
      <c r="G74" s="1094" t="n"/>
      <c r="H74" s="1094" t="n"/>
      <c r="I74" s="1094" t="n"/>
      <c r="J74" s="1094" t="n"/>
      <c r="K74" s="1094" t="n"/>
      <c r="L74" s="1094" t="n"/>
      <c r="M74" s="1094" t="n"/>
      <c r="N74" s="1094" t="n"/>
      <c r="O74" s="1094" t="n"/>
      <c r="P74" s="1094" t="n"/>
      <c r="Q74" s="1094" t="n"/>
      <c r="R74" s="1094" t="n"/>
      <c r="S74" s="1094" t="n"/>
      <c r="T74" s="749" t="n"/>
      <c r="U74" s="765" t="n"/>
      <c r="V74" s="134" t="n"/>
    </row>
    <row r="75" ht="15" customHeight="1" thickBot="1">
      <c r="B75" s="746" t="n"/>
      <c r="C75" s="1194" t="n"/>
      <c r="D75" s="1194" t="n"/>
      <c r="E75" s="1194" t="n"/>
      <c r="F75" s="1194" t="n"/>
      <c r="G75" s="1194" t="n"/>
      <c r="H75" s="1194" t="n"/>
      <c r="I75" s="1194" t="n"/>
      <c r="J75" s="1194" t="n"/>
      <c r="K75" s="752" t="n"/>
      <c r="L75" s="749" t="n"/>
      <c r="M75" s="749" t="n"/>
      <c r="N75" s="749" t="n"/>
      <c r="O75" s="1194" t="n"/>
      <c r="P75" s="1194" t="n"/>
      <c r="Q75" s="1194" t="n"/>
      <c r="R75" s="749" t="n"/>
      <c r="S75" s="749" t="n"/>
      <c r="T75" s="749" t="n"/>
      <c r="U75" s="765" t="n"/>
      <c r="V75" s="134" t="n"/>
    </row>
    <row r="76" ht="50.25" customHeight="1" thickBot="1">
      <c r="B76" s="1229" t="n">
        <v>9</v>
      </c>
      <c r="C76" s="1240" t="inlineStr">
        <is>
          <t>FIRMA DEL BENEFICIARIO</t>
        </is>
      </c>
      <c r="D76" s="1094" t="n"/>
      <c r="E76" s="1094" t="n"/>
      <c r="F76" s="1094" t="n"/>
      <c r="G76" s="1094" t="n"/>
      <c r="H76" s="1194" t="n"/>
      <c r="I76" s="749" t="inlineStr">
        <is>
          <t>Firma</t>
        </is>
      </c>
      <c r="J76" s="749" t="n"/>
      <c r="K76" s="1173" t="n"/>
      <c r="L76" s="1141" t="n"/>
      <c r="M76" s="1141" t="n"/>
      <c r="N76" s="1141" t="n"/>
      <c r="O76" s="1141" t="n"/>
      <c r="P76" s="1141" t="n"/>
      <c r="Q76" s="1141" t="n"/>
      <c r="R76" s="1141" t="n"/>
      <c r="S76" s="749" t="n"/>
      <c r="T76" s="749" t="n"/>
      <c r="U76" s="755" t="n"/>
      <c r="V76" s="134" t="n"/>
    </row>
    <row r="77">
      <c r="B77" s="746" t="n"/>
      <c r="C77" s="1194" t="n"/>
      <c r="D77" s="1194" t="n"/>
      <c r="E77" s="1194" t="n"/>
      <c r="F77" s="1194" t="n"/>
      <c r="G77" s="1194" t="n"/>
      <c r="H77" s="1194" t="n"/>
      <c r="I77" s="1194" t="n"/>
      <c r="J77" s="1194" t="n"/>
      <c r="K77" s="752" t="n"/>
      <c r="L77" s="749" t="n"/>
      <c r="M77" s="749" t="n"/>
      <c r="N77" s="749" t="n"/>
      <c r="O77" s="1194" t="n"/>
      <c r="P77" s="1194" t="n"/>
      <c r="Q77" s="1194" t="n"/>
      <c r="R77" s="749" t="n"/>
      <c r="S77" s="749" t="n"/>
      <c r="T77" s="749" t="n"/>
      <c r="U77" s="765" t="n"/>
      <c r="V77" s="134" t="n"/>
    </row>
    <row r="78" ht="15" customHeight="1" thickBot="1">
      <c r="B78" s="746" t="n"/>
      <c r="C78" s="1194" t="n"/>
      <c r="D78" s="1194" t="n"/>
      <c r="E78" s="1194" t="n"/>
      <c r="F78" s="1194" t="n"/>
      <c r="G78" s="1194" t="n"/>
      <c r="H78" s="1194" t="n"/>
      <c r="I78" s="1194" t="n"/>
      <c r="J78" s="1194" t="n"/>
      <c r="K78" s="752" t="n"/>
      <c r="L78" s="749" t="n"/>
      <c r="M78" s="749" t="n"/>
      <c r="N78" s="749" t="n"/>
      <c r="O78" s="1194" t="n"/>
      <c r="P78" s="1194" t="n"/>
      <c r="Q78" s="1194" t="n"/>
      <c r="R78" s="749" t="n"/>
      <c r="S78" s="749" t="n"/>
      <c r="T78" s="749" t="n"/>
      <c r="U78" s="765" t="n"/>
      <c r="V78" s="134" t="n"/>
    </row>
    <row r="79">
      <c r="B79" s="1229" t="n">
        <v>10</v>
      </c>
      <c r="C79" s="1210" t="inlineStr">
        <is>
          <t xml:space="preserve">NOMBRE Y FIRMA DEL FUNCIONARIO DEL INTERMEDIARIO FINANCIERO QUE VERIFICÓ LA VIABILIDAD DEL PROYECTO </t>
        </is>
      </c>
      <c r="D79" s="1094" t="n"/>
      <c r="E79" s="1094" t="n"/>
      <c r="F79" s="1094" t="n"/>
      <c r="G79" s="1094" t="n"/>
      <c r="H79" s="1094" t="n"/>
      <c r="I79" s="1094" t="n"/>
      <c r="J79" s="1094" t="n"/>
      <c r="K79" s="1094" t="n"/>
      <c r="L79" s="1094" t="n"/>
      <c r="M79" s="1094" t="n"/>
      <c r="N79" s="1094" t="n"/>
      <c r="O79" s="1094" t="n"/>
      <c r="P79" s="1094" t="n"/>
      <c r="Q79" s="1094" t="n"/>
      <c r="R79" s="1094" t="n"/>
      <c r="S79" s="1094" t="n"/>
      <c r="T79" s="1094" t="n"/>
      <c r="U79" s="1096" t="n"/>
      <c r="V79" s="134" t="n"/>
    </row>
    <row r="80">
      <c r="B80" s="1230" t="n"/>
      <c r="C80" s="1194" t="inlineStr">
        <is>
          <t xml:space="preserve">FINANCIADO CON ESTA SOLICITUD: </t>
        </is>
      </c>
      <c r="D80" s="1194" t="n"/>
      <c r="E80" s="1194" t="n"/>
      <c r="F80" s="1194" t="n"/>
      <c r="G80" s="1194" t="n"/>
      <c r="H80" s="1194" t="n"/>
      <c r="I80" s="1094" t="n"/>
      <c r="J80" s="1094" t="n"/>
      <c r="K80" s="1094" t="n"/>
      <c r="L80" s="1094" t="n"/>
      <c r="M80" s="1094" t="n"/>
      <c r="N80" s="1094" t="n"/>
      <c r="O80" s="1094" t="n"/>
      <c r="P80" s="1094" t="n"/>
      <c r="Q80" s="1094" t="n"/>
      <c r="R80" s="1094" t="n"/>
      <c r="S80" s="1094" t="n"/>
      <c r="T80" s="1094" t="n"/>
      <c r="U80" s="1210" t="n"/>
      <c r="V80" s="134" t="n"/>
    </row>
    <row r="81" ht="15" customHeight="1" thickBot="1">
      <c r="B81" s="1231" t="n"/>
      <c r="C81" s="1165" t="n"/>
      <c r="D81" s="1094" t="n"/>
      <c r="E81" s="1094" t="n"/>
      <c r="F81" s="1094" t="n"/>
      <c r="G81" s="1094" t="n"/>
      <c r="H81" s="1094" t="n"/>
      <c r="I81" s="1094" t="n"/>
      <c r="J81" s="1094" t="n"/>
      <c r="K81" s="1094" t="n"/>
      <c r="L81" s="1094" t="n"/>
      <c r="M81" s="1094" t="n"/>
      <c r="N81" s="1094" t="n"/>
      <c r="O81" s="1094" t="n"/>
      <c r="P81" s="1094" t="n"/>
      <c r="Q81" s="1094" t="n"/>
      <c r="R81" s="1094" t="n"/>
      <c r="S81" s="1094" t="n"/>
      <c r="T81" s="1094" t="n"/>
      <c r="U81" s="1096" t="n"/>
      <c r="V81" s="134" t="n"/>
    </row>
    <row r="82" ht="50.25" customFormat="1" customHeight="1" s="263">
      <c r="A82" s="133" t="n"/>
      <c r="B82" s="770" t="n"/>
      <c r="C82" s="749" t="inlineStr">
        <is>
          <t>Nombre</t>
        </is>
      </c>
      <c r="D82" s="749" t="n"/>
      <c r="E82" s="1149">
        <f>+Intro_data!C65</f>
        <v/>
      </c>
      <c r="F82" s="1141" t="n"/>
      <c r="G82" s="1141" t="n"/>
      <c r="H82" s="1141" t="n"/>
      <c r="I82" s="1147" t="inlineStr">
        <is>
          <t>Firma</t>
        </is>
      </c>
      <c r="J82" s="1147" t="n"/>
      <c r="K82" s="1173" t="inlineStr"/>
      <c r="L82" s="1141" t="n"/>
      <c r="M82" s="1141" t="n"/>
      <c r="N82" s="1141" t="n"/>
      <c r="O82" s="1147" t="inlineStr">
        <is>
          <t>Cargo</t>
        </is>
      </c>
      <c r="P82" s="1167" t="inlineStr">
        <is>
          <t>Gerente de Cuenta</t>
        </is>
      </c>
      <c r="Q82" s="1141" t="n"/>
      <c r="R82" s="1141" t="n"/>
      <c r="S82" s="749" t="inlineStr">
        <is>
          <t>Fecha</t>
        </is>
      </c>
      <c r="T82" s="1162">
        <f>+Intro_data!C38</f>
        <v/>
      </c>
      <c r="U82" s="1142" t="n"/>
      <c r="V82" s="134" t="n"/>
    </row>
    <row r="83" ht="7.5" customFormat="1" customHeight="1" s="263">
      <c r="A83" s="133" t="n"/>
      <c r="B83" s="1249" t="n"/>
      <c r="C83" s="1094" t="n"/>
      <c r="D83" s="1094" t="n"/>
      <c r="E83" s="1094" t="n"/>
      <c r="F83" s="1094" t="n"/>
      <c r="G83" s="1094" t="n"/>
      <c r="H83" s="1094" t="n"/>
      <c r="I83" s="1094" t="n"/>
      <c r="J83" s="1094" t="n"/>
      <c r="K83" s="1094" t="n"/>
      <c r="L83" s="1094" t="n"/>
      <c r="M83" s="1094" t="n"/>
      <c r="N83" s="1094" t="n"/>
      <c r="O83" s="1094" t="n"/>
      <c r="P83" s="1094" t="n"/>
      <c r="Q83" s="1094" t="n"/>
      <c r="R83" s="1094" t="n"/>
      <c r="S83" s="1094" t="n"/>
      <c r="T83" s="1094" t="n"/>
      <c r="U83" s="1096" t="n"/>
      <c r="V83" s="134" t="n"/>
    </row>
    <row r="84" ht="14.25" customFormat="1" customHeight="1" s="263">
      <c r="A84" s="133" t="n"/>
      <c r="B84" s="745" t="n"/>
      <c r="C84" s="1199" t="inlineStr">
        <is>
          <t xml:space="preserve">*MANUAL DE SERVICIOS FINAGRO / TÍTULO SEXTO COMPROMISOS, SEGUIMIENTO, CONTROL Y TRÁMITE DE VERIFICACIÓN / Capítulo Tercero Monitoreo de Operaciones </t>
        </is>
      </c>
      <c r="D84" s="1094" t="n"/>
      <c r="E84" s="1094" t="n"/>
      <c r="F84" s="1094" t="n"/>
      <c r="G84" s="1094" t="n"/>
      <c r="H84" s="1094" t="n"/>
      <c r="I84" s="1094" t="n"/>
      <c r="J84" s="1094" t="n"/>
      <c r="K84" s="1094" t="n"/>
      <c r="L84" s="1094" t="n"/>
      <c r="M84" s="1094" t="n"/>
      <c r="N84" s="1094" t="n"/>
      <c r="O84" s="1094" t="n"/>
      <c r="P84" s="1094" t="n"/>
      <c r="Q84" s="1094" t="n"/>
      <c r="R84" s="1094" t="n"/>
      <c r="S84" s="1094" t="n"/>
      <c r="T84" s="1094" t="n"/>
      <c r="U84" s="771" t="n"/>
      <c r="V84" s="134" t="n"/>
    </row>
    <row r="85" ht="3.75" customHeight="1" thickBot="1">
      <c r="B85" s="772" t="n"/>
      <c r="C85" s="773" t="n"/>
      <c r="D85" s="773" t="n"/>
      <c r="E85" s="773" t="n"/>
      <c r="F85" s="773" t="n"/>
      <c r="G85" s="773" t="n"/>
      <c r="H85" s="773" t="n"/>
      <c r="I85" s="773" t="n"/>
      <c r="J85" s="773" t="n"/>
      <c r="K85" s="773" t="n"/>
      <c r="L85" s="773" t="n"/>
      <c r="M85" s="773" t="n"/>
      <c r="N85" s="773" t="n"/>
      <c r="O85" s="773" t="n"/>
      <c r="P85" s="773" t="n"/>
      <c r="Q85" s="773" t="n"/>
      <c r="R85" s="773" t="n"/>
      <c r="S85" s="773" t="n"/>
      <c r="T85" s="773" t="n"/>
      <c r="U85" s="774" t="n"/>
      <c r="V85" s="134" t="n"/>
    </row>
    <row r="86" ht="12.75" customFormat="1" customHeight="1" s="133">
      <c r="B86" s="266" t="n"/>
      <c r="C86" s="266" t="n"/>
      <c r="D86" s="266" t="n"/>
      <c r="E86" s="266" t="n"/>
      <c r="F86" s="266" t="n"/>
      <c r="G86" s="266" t="n"/>
      <c r="H86" s="266" t="n"/>
      <c r="I86" s="266" t="n"/>
      <c r="J86" s="266" t="n"/>
      <c r="K86" s="266" t="n"/>
      <c r="L86" s="266" t="n"/>
      <c r="M86" s="266" t="n"/>
      <c r="N86" s="266" t="n"/>
      <c r="O86" s="266" t="n"/>
      <c r="P86" s="134" t="n"/>
      <c r="Q86" s="134" t="n"/>
      <c r="R86" s="134" t="n"/>
      <c r="S86" s="134" t="n"/>
      <c r="T86" s="134" t="n"/>
      <c r="U86" s="134" t="n"/>
      <c r="V86" s="134" t="n"/>
    </row>
    <row r="87">
      <c r="B87" s="263" t="n"/>
      <c r="C87" s="263" t="n"/>
      <c r="D87" s="263" t="n"/>
      <c r="E87" s="263" t="n"/>
      <c r="F87" s="263" t="n"/>
      <c r="G87" s="263" t="n"/>
      <c r="H87" s="263" t="n"/>
      <c r="I87" s="263" t="n"/>
      <c r="J87" s="263" t="n"/>
      <c r="K87" s="263" t="n"/>
      <c r="L87" s="263" t="n"/>
      <c r="M87" s="263" t="n"/>
      <c r="N87" s="263" t="n"/>
      <c r="O87" s="263" t="n"/>
      <c r="P87" s="263" t="n"/>
      <c r="Q87" s="263" t="n"/>
      <c r="R87" s="263" t="n"/>
      <c r="S87" s="263" t="n"/>
      <c r="T87" s="263" t="n"/>
      <c r="U87" s="263" t="n"/>
      <c r="V87" s="134" t="n"/>
    </row>
    <row r="88">
      <c r="B88" s="263" t="n"/>
      <c r="C88" s="263" t="n"/>
      <c r="D88" s="263" t="n"/>
      <c r="E88" s="263" t="n"/>
      <c r="F88" s="664" t="n"/>
      <c r="G88" s="664" t="n"/>
      <c r="H88" s="664" t="n"/>
      <c r="I88" s="263" t="n"/>
      <c r="J88" s="263" t="n"/>
      <c r="K88" s="263" t="n"/>
      <c r="L88" s="263" t="n"/>
      <c r="M88" s="263" t="n"/>
      <c r="N88" s="263" t="n"/>
      <c r="O88" s="263" t="n"/>
      <c r="P88" s="263" t="n"/>
      <c r="Q88" s="263" t="n"/>
      <c r="R88" s="263" t="n"/>
      <c r="S88" s="263" t="n"/>
      <c r="T88" s="263" t="n"/>
      <c r="U88" s="263" t="n"/>
      <c r="V88" s="134" t="n"/>
    </row>
    <row r="89">
      <c r="B89" s="263" t="n"/>
      <c r="C89" s="263" t="n"/>
      <c r="D89" s="263" t="n"/>
      <c r="E89" s="263" t="n"/>
      <c r="F89" s="663">
        <f>+C48</f>
        <v/>
      </c>
      <c r="G89" s="664" t="n"/>
      <c r="H89" s="664" t="n"/>
      <c r="I89" s="263" t="n"/>
      <c r="J89" s="263" t="n"/>
      <c r="K89" s="263" t="n"/>
      <c r="L89" s="263" t="n"/>
      <c r="M89" s="263" t="n"/>
      <c r="N89" s="263" t="n"/>
      <c r="O89" s="263" t="n"/>
      <c r="P89" s="263" t="n"/>
      <c r="Q89" s="263" t="n"/>
      <c r="R89" s="263" t="n"/>
      <c r="S89" s="263" t="n"/>
      <c r="T89" s="263" t="n"/>
      <c r="U89" s="263" t="n"/>
      <c r="V89" s="134" t="n"/>
    </row>
    <row r="90">
      <c r="B90" s="263" t="n"/>
      <c r="C90" s="263" t="n"/>
      <c r="D90" s="263" t="n"/>
      <c r="E90" s="263" t="n"/>
      <c r="F90" s="663">
        <f>+C46</f>
        <v/>
      </c>
      <c r="G90" s="664" t="n"/>
      <c r="H90" s="664" t="n"/>
      <c r="I90" s="263" t="n"/>
      <c r="J90" s="263" t="n"/>
      <c r="K90" s="263" t="n"/>
      <c r="L90" s="263" t="n"/>
      <c r="M90" s="263" t="n"/>
      <c r="N90" s="263" t="n"/>
      <c r="O90" s="263" t="n"/>
      <c r="P90" s="263" t="n"/>
      <c r="Q90" s="263" t="n"/>
      <c r="R90" s="263" t="n"/>
      <c r="S90" s="263" t="n"/>
      <c r="T90" s="263" t="n"/>
      <c r="U90" s="263" t="n"/>
      <c r="V90" s="134" t="n"/>
    </row>
    <row r="91">
      <c r="B91" s="263" t="n"/>
      <c r="C91" s="263" t="n"/>
      <c r="D91" s="263" t="n"/>
      <c r="E91" s="263" t="n"/>
      <c r="F91" s="664" t="n"/>
      <c r="G91" s="664" t="n"/>
      <c r="H91" s="664" t="n"/>
      <c r="I91" s="263" t="n"/>
      <c r="J91" s="263" t="n"/>
      <c r="K91" s="263" t="n"/>
      <c r="L91" s="263" t="n"/>
      <c r="M91" s="263" t="n"/>
      <c r="N91" s="263" t="n"/>
      <c r="O91" s="263" t="n"/>
      <c r="P91" s="263" t="n"/>
      <c r="Q91" s="263" t="n"/>
      <c r="R91" s="263" t="n"/>
      <c r="S91" s="263" t="n"/>
      <c r="T91" s="263" t="n"/>
      <c r="U91" s="263" t="n"/>
      <c r="V91" s="134" t="n"/>
    </row>
    <row r="92">
      <c r="B92" s="263" t="n"/>
      <c r="C92" s="263" t="n"/>
      <c r="D92" s="263" t="n"/>
      <c r="E92" s="263" t="n"/>
      <c r="F92" s="664" t="n"/>
      <c r="G92" s="664" t="n"/>
      <c r="H92" s="664" t="n"/>
      <c r="I92" s="263" t="n"/>
      <c r="J92" s="263" t="n"/>
      <c r="K92" s="263" t="n"/>
      <c r="L92" s="263" t="n"/>
      <c r="M92" s="263" t="n"/>
      <c r="N92" s="263" t="n"/>
      <c r="O92" s="263" t="n"/>
      <c r="P92" s="263" t="n"/>
      <c r="Q92" s="263" t="n"/>
      <c r="R92" s="263" t="n"/>
      <c r="S92" s="263" t="n"/>
      <c r="T92" s="263" t="n"/>
      <c r="U92" s="263" t="n"/>
      <c r="V92" s="134" t="n"/>
    </row>
    <row r="93">
      <c r="B93" s="263" t="n"/>
      <c r="C93" s="263" t="n"/>
      <c r="D93" s="263" t="n"/>
      <c r="E93" s="263" t="n"/>
      <c r="F93" s="263" t="n"/>
      <c r="G93" s="263" t="n"/>
      <c r="H93" s="263" t="n"/>
      <c r="I93" s="263" t="n"/>
      <c r="J93" s="263" t="n"/>
      <c r="K93" s="263" t="n"/>
      <c r="L93" s="263" t="n"/>
      <c r="M93" s="263" t="n"/>
      <c r="N93" s="263" t="n"/>
      <c r="O93" s="263" t="n"/>
      <c r="P93" s="263" t="n"/>
      <c r="Q93" s="263" t="n"/>
      <c r="R93" s="263" t="n"/>
      <c r="S93" s="263" t="n"/>
      <c r="T93" s="263" t="n"/>
      <c r="U93" s="263" t="n"/>
      <c r="V93" s="134" t="n"/>
    </row>
    <row r="94">
      <c r="B94" s="263" t="n"/>
      <c r="C94" s="263" t="n"/>
      <c r="D94" s="263" t="n"/>
      <c r="E94" s="263" t="n"/>
      <c r="F94" s="263" t="n"/>
      <c r="G94" s="263" t="n"/>
      <c r="H94" s="263" t="n"/>
      <c r="I94" s="263" t="n"/>
      <c r="J94" s="263" t="n"/>
      <c r="K94" s="263" t="n"/>
      <c r="L94" s="263" t="n"/>
      <c r="M94" s="263" t="n"/>
      <c r="N94" s="263" t="n"/>
      <c r="O94" s="263" t="n"/>
      <c r="P94" s="263" t="n"/>
      <c r="Q94" s="263" t="n"/>
      <c r="R94" s="263" t="n"/>
      <c r="S94" s="263" t="n"/>
      <c r="T94" s="263" t="n"/>
      <c r="U94" s="263" t="n"/>
      <c r="V94" s="134" t="n"/>
    </row>
    <row r="95">
      <c r="B95" s="263" t="n"/>
      <c r="C95" s="263" t="n"/>
      <c r="D95" s="263" t="n"/>
      <c r="E95" s="263" t="n"/>
      <c r="F95" s="263" t="n"/>
      <c r="G95" s="263" t="n"/>
      <c r="H95" s="263" t="n"/>
      <c r="I95" s="263" t="n"/>
      <c r="J95" s="263" t="n"/>
      <c r="K95" s="263" t="n"/>
      <c r="L95" s="263" t="n"/>
      <c r="M95" s="263" t="n"/>
      <c r="N95" s="263" t="n"/>
      <c r="O95" s="263" t="n"/>
      <c r="P95" s="263" t="n"/>
      <c r="Q95" s="263" t="n"/>
      <c r="R95" s="263" t="n"/>
      <c r="S95" s="263" t="n"/>
      <c r="T95" s="263" t="n"/>
      <c r="U95" s="263" t="n"/>
      <c r="V95" s="134" t="n"/>
    </row>
    <row r="96">
      <c r="B96" s="263" t="n"/>
      <c r="C96" s="263" t="n"/>
      <c r="D96" s="263" t="n"/>
      <c r="E96" s="263" t="n"/>
      <c r="F96" s="263" t="n"/>
      <c r="G96" s="263" t="n"/>
      <c r="H96" s="263" t="n"/>
      <c r="I96" s="263" t="n"/>
      <c r="J96" s="263" t="n"/>
      <c r="K96" s="263" t="n"/>
      <c r="L96" s="263" t="n"/>
      <c r="M96" s="263" t="n"/>
      <c r="N96" s="263" t="n"/>
      <c r="O96" s="263" t="n"/>
      <c r="P96" s="263" t="n"/>
      <c r="Q96" s="263" t="n"/>
      <c r="R96" s="263" t="n"/>
      <c r="S96" s="263" t="n"/>
      <c r="T96" s="263" t="n"/>
      <c r="U96" s="263" t="n"/>
      <c r="V96" s="134" t="n"/>
    </row>
    <row r="97">
      <c r="B97" s="263" t="n"/>
      <c r="C97" s="263" t="n"/>
      <c r="D97" s="263" t="n"/>
      <c r="E97" s="263" t="n"/>
      <c r="F97" s="263" t="n"/>
      <c r="G97" s="263" t="n"/>
      <c r="H97" s="263" t="n"/>
      <c r="I97" s="263" t="n"/>
      <c r="J97" s="263" t="n"/>
      <c r="K97" s="263" t="n"/>
      <c r="L97" s="263" t="n"/>
      <c r="M97" s="263" t="n"/>
      <c r="N97" s="263" t="n"/>
      <c r="O97" s="263" t="n"/>
      <c r="P97" s="263" t="n"/>
      <c r="Q97" s="263" t="n"/>
      <c r="R97" s="263" t="n"/>
      <c r="S97" s="263" t="n"/>
      <c r="T97" s="263" t="n"/>
      <c r="U97" s="263" t="n"/>
      <c r="V97" s="134" t="n"/>
    </row>
    <row r="98">
      <c r="B98" s="263" t="n"/>
      <c r="C98" s="263" t="n"/>
      <c r="D98" s="263" t="n"/>
      <c r="E98" s="263" t="n"/>
      <c r="F98" s="263" t="n"/>
      <c r="G98" s="263" t="n"/>
      <c r="H98" s="263" t="n"/>
      <c r="I98" s="263" t="n"/>
      <c r="J98" s="263" t="n"/>
      <c r="K98" s="263" t="n"/>
      <c r="L98" s="263" t="n"/>
      <c r="M98" s="263" t="n"/>
      <c r="N98" s="263" t="n"/>
      <c r="O98" s="263" t="n"/>
      <c r="P98" s="263" t="n"/>
      <c r="Q98" s="263" t="n"/>
      <c r="R98" s="263" t="n"/>
      <c r="S98" s="263" t="n"/>
      <c r="T98" s="263" t="n"/>
      <c r="U98" s="263" t="n"/>
      <c r="V98" s="134" t="n"/>
    </row>
    <row r="99">
      <c r="B99" s="263" t="n"/>
      <c r="C99" s="263" t="n"/>
      <c r="D99" s="263" t="n"/>
      <c r="E99" s="263" t="n"/>
      <c r="F99" s="263" t="n"/>
      <c r="G99" s="263" t="n"/>
      <c r="H99" s="263" t="n"/>
      <c r="I99" s="263" t="n"/>
      <c r="J99" s="263" t="n"/>
      <c r="K99" s="263" t="n"/>
      <c r="L99" s="263" t="n"/>
      <c r="M99" s="263" t="n"/>
      <c r="N99" s="263" t="n"/>
      <c r="O99" s="263" t="n"/>
      <c r="P99" s="263" t="n"/>
      <c r="Q99" s="263" t="n"/>
      <c r="R99" s="263" t="n"/>
      <c r="S99" s="263" t="n"/>
      <c r="T99" s="263" t="n"/>
      <c r="U99" s="263" t="n"/>
      <c r="V99" s="134" t="n"/>
    </row>
    <row r="100">
      <c r="B100" s="263" t="n"/>
      <c r="C100" s="263" t="n"/>
      <c r="D100" s="263" t="n"/>
      <c r="E100" s="263" t="n"/>
      <c r="F100" s="263" t="n"/>
      <c r="G100" s="263" t="n"/>
      <c r="H100" s="263" t="n"/>
      <c r="I100" s="263" t="n"/>
      <c r="J100" s="263" t="n"/>
      <c r="K100" s="263" t="n"/>
      <c r="L100" s="263" t="n"/>
      <c r="M100" s="263" t="n"/>
      <c r="N100" s="263" t="n"/>
      <c r="O100" s="263" t="n"/>
      <c r="P100" s="263" t="n"/>
      <c r="Q100" s="263" t="n"/>
      <c r="R100" s="263" t="n"/>
      <c r="S100" s="263" t="n"/>
      <c r="T100" s="263" t="n"/>
      <c r="U100" s="263" t="n"/>
      <c r="V100" s="134" t="n"/>
    </row>
    <row r="101">
      <c r="B101" s="263" t="n"/>
      <c r="C101" s="263" t="n"/>
      <c r="D101" s="263" t="n"/>
      <c r="E101" s="263" t="n"/>
      <c r="F101" s="263" t="n"/>
      <c r="G101" s="263" t="n"/>
      <c r="H101" s="263" t="n"/>
      <c r="I101" s="263" t="n"/>
      <c r="J101" s="263" t="n"/>
      <c r="K101" s="263" t="n"/>
      <c r="L101" s="263" t="n"/>
      <c r="M101" s="263" t="n"/>
      <c r="N101" s="263" t="n"/>
      <c r="O101" s="263" t="n"/>
      <c r="P101" s="263" t="n"/>
      <c r="Q101" s="263" t="n"/>
      <c r="R101" s="263" t="n"/>
      <c r="S101" s="263" t="n"/>
      <c r="T101" s="263" t="n"/>
      <c r="U101" s="263" t="n"/>
      <c r="V101" s="134" t="n"/>
    </row>
    <row r="102">
      <c r="B102" s="263" t="n"/>
      <c r="C102" s="263" t="n"/>
      <c r="D102" s="263" t="n"/>
      <c r="E102" s="263" t="n"/>
      <c r="F102" s="263" t="n"/>
      <c r="G102" s="263" t="n"/>
      <c r="H102" s="263" t="n"/>
      <c r="I102" s="263" t="n"/>
      <c r="J102" s="263" t="n"/>
      <c r="K102" s="263" t="n"/>
      <c r="L102" s="263" t="n"/>
      <c r="M102" s="263" t="n"/>
      <c r="N102" s="263" t="n"/>
      <c r="O102" s="263" t="n"/>
      <c r="P102" s="263" t="n"/>
      <c r="Q102" s="263" t="n"/>
      <c r="R102" s="263" t="n"/>
      <c r="S102" s="263" t="n"/>
      <c r="T102" s="263" t="n"/>
      <c r="U102" s="263" t="n"/>
      <c r="V102" s="134" t="n"/>
    </row>
    <row r="103">
      <c r="B103" s="263" t="n"/>
      <c r="C103" s="263" t="n"/>
      <c r="D103" s="263" t="n"/>
      <c r="E103" s="263" t="n"/>
      <c r="F103" s="263" t="n"/>
      <c r="G103" s="263" t="n"/>
      <c r="H103" s="263" t="n"/>
      <c r="I103" s="263" t="n"/>
      <c r="J103" s="263" t="n"/>
      <c r="K103" s="263" t="n"/>
      <c r="L103" s="263" t="n"/>
      <c r="M103" s="263" t="n"/>
      <c r="N103" s="263" t="n"/>
      <c r="O103" s="263" t="n"/>
      <c r="P103" s="263" t="n"/>
      <c r="Q103" s="263" t="n"/>
      <c r="R103" s="263" t="n"/>
      <c r="S103" s="263" t="n"/>
      <c r="T103" s="263" t="n"/>
      <c r="U103" s="263" t="n"/>
      <c r="V103" s="134" t="n"/>
    </row>
    <row r="104">
      <c r="B104" s="263" t="n"/>
      <c r="C104" s="263" t="n"/>
      <c r="D104" s="263" t="n"/>
      <c r="E104" s="263" t="n"/>
      <c r="F104" s="263" t="n"/>
      <c r="G104" s="263" t="n"/>
      <c r="H104" s="263" t="n"/>
      <c r="I104" s="263" t="n"/>
      <c r="J104" s="263" t="n"/>
      <c r="K104" s="263" t="n"/>
      <c r="L104" s="263" t="n"/>
      <c r="M104" s="263" t="n"/>
      <c r="N104" s="263" t="n"/>
      <c r="O104" s="263" t="n"/>
      <c r="P104" s="263" t="n"/>
      <c r="Q104" s="263" t="n"/>
      <c r="R104" s="263" t="n"/>
      <c r="S104" s="263" t="n"/>
      <c r="T104" s="263" t="n"/>
      <c r="U104" s="263" t="n"/>
      <c r="V104" s="134" t="n"/>
    </row>
    <row r="105">
      <c r="B105" s="263" t="n"/>
      <c r="C105" s="263" t="n"/>
      <c r="D105" s="263" t="n"/>
      <c r="E105" s="263" t="n"/>
      <c r="F105" s="263" t="n"/>
      <c r="G105" s="263" t="n"/>
      <c r="H105" s="263" t="n"/>
      <c r="I105" s="263" t="n"/>
      <c r="J105" s="263" t="n"/>
      <c r="K105" s="263" t="n"/>
      <c r="L105" s="263" t="n"/>
      <c r="M105" s="263" t="n"/>
      <c r="N105" s="263" t="n"/>
      <c r="O105" s="263" t="n"/>
      <c r="P105" s="263" t="n"/>
      <c r="Q105" s="263" t="n"/>
      <c r="R105" s="263" t="n"/>
      <c r="S105" s="263" t="n"/>
      <c r="T105" s="263" t="n"/>
      <c r="U105" s="263" t="n"/>
      <c r="V105" s="134" t="n"/>
    </row>
    <row r="106">
      <c r="B106" s="263" t="n"/>
      <c r="C106" s="263" t="n"/>
      <c r="D106" s="263" t="n"/>
      <c r="E106" s="263" t="n"/>
      <c r="F106" s="263" t="n"/>
      <c r="G106" s="263" t="n"/>
      <c r="H106" s="263" t="n"/>
      <c r="I106" s="263" t="n"/>
      <c r="J106" s="263" t="n"/>
      <c r="K106" s="263" t="n"/>
      <c r="L106" s="263" t="n"/>
      <c r="M106" s="263" t="n"/>
      <c r="N106" s="263" t="n"/>
      <c r="O106" s="263" t="n"/>
      <c r="P106" s="263" t="n"/>
      <c r="Q106" s="263" t="n"/>
      <c r="R106" s="263" t="n"/>
      <c r="S106" s="263" t="n"/>
      <c r="T106" s="263" t="n"/>
      <c r="U106" s="263" t="n"/>
      <c r="V106" s="134" t="n"/>
    </row>
    <row r="107">
      <c r="B107" s="263" t="n"/>
      <c r="C107" s="263" t="n"/>
      <c r="D107" s="263" t="n"/>
      <c r="E107" s="263" t="n"/>
      <c r="F107" s="263" t="n"/>
      <c r="G107" s="263" t="n"/>
      <c r="H107" s="263" t="n"/>
      <c r="I107" s="263" t="n"/>
      <c r="J107" s="263" t="n"/>
      <c r="K107" s="263" t="n"/>
      <c r="L107" s="263" t="n"/>
      <c r="M107" s="263" t="n"/>
      <c r="N107" s="263" t="n"/>
      <c r="O107" s="263" t="n"/>
      <c r="P107" s="263" t="n"/>
      <c r="Q107" s="263" t="n"/>
      <c r="R107" s="263" t="n"/>
      <c r="S107" s="263" t="n"/>
      <c r="T107" s="263" t="n"/>
      <c r="U107" s="263" t="n"/>
      <c r="V107" s="134" t="n"/>
    </row>
    <row r="108">
      <c r="B108" s="263" t="n"/>
      <c r="C108" s="263" t="n"/>
      <c r="D108" s="263" t="n"/>
      <c r="E108" s="263" t="n"/>
      <c r="F108" s="263" t="n"/>
      <c r="G108" s="263" t="n"/>
      <c r="H108" s="263" t="n"/>
      <c r="I108" s="263" t="n"/>
      <c r="J108" s="263" t="n"/>
      <c r="K108" s="263" t="n"/>
      <c r="L108" s="263" t="n"/>
      <c r="M108" s="263" t="n"/>
      <c r="N108" s="263" t="n"/>
      <c r="O108" s="263" t="n"/>
      <c r="P108" s="263" t="n"/>
      <c r="Q108" s="263" t="n"/>
      <c r="R108" s="263" t="n"/>
      <c r="S108" s="263" t="n"/>
      <c r="T108" s="263" t="n"/>
      <c r="U108" s="263" t="n"/>
      <c r="V108" s="134" t="n"/>
    </row>
    <row r="109">
      <c r="B109" s="263" t="n"/>
      <c r="C109" s="263" t="n"/>
      <c r="D109" s="263" t="n"/>
      <c r="E109" s="263" t="n"/>
      <c r="F109" s="263" t="n"/>
      <c r="G109" s="263" t="n"/>
      <c r="H109" s="263" t="n"/>
      <c r="I109" s="263" t="n"/>
      <c r="J109" s="263" t="n"/>
      <c r="K109" s="263" t="n"/>
      <c r="L109" s="263" t="n"/>
      <c r="M109" s="263" t="n"/>
      <c r="N109" s="263" t="n"/>
      <c r="O109" s="263" t="n"/>
      <c r="P109" s="263" t="n"/>
      <c r="Q109" s="263" t="n"/>
      <c r="R109" s="263" t="n"/>
      <c r="S109" s="263" t="n"/>
      <c r="T109" s="263" t="n"/>
      <c r="U109" s="263" t="n"/>
      <c r="V109" s="134" t="n"/>
    </row>
    <row r="110">
      <c r="B110" s="263" t="n"/>
      <c r="C110" s="263" t="n"/>
      <c r="D110" s="263" t="n"/>
      <c r="E110" s="263" t="n"/>
      <c r="F110" s="263" t="n"/>
      <c r="G110" s="263" t="n"/>
      <c r="H110" s="263" t="n"/>
      <c r="I110" s="263" t="n"/>
      <c r="J110" s="263" t="n"/>
      <c r="K110" s="263" t="n"/>
      <c r="L110" s="263" t="n"/>
      <c r="M110" s="263" t="n"/>
      <c r="N110" s="263" t="n"/>
      <c r="O110" s="263" t="n"/>
      <c r="P110" s="263" t="n"/>
      <c r="Q110" s="263" t="n"/>
      <c r="R110" s="263" t="n"/>
      <c r="S110" s="263" t="n"/>
      <c r="T110" s="263" t="n"/>
      <c r="U110" s="263" t="n"/>
      <c r="V110" s="134" t="n"/>
    </row>
    <row r="111">
      <c r="B111" s="263" t="n"/>
      <c r="C111" s="263" t="n"/>
      <c r="D111" s="263" t="n"/>
      <c r="E111" s="263" t="n"/>
      <c r="F111" s="263" t="n"/>
      <c r="G111" s="263" t="n"/>
      <c r="H111" s="263" t="n"/>
      <c r="I111" s="263" t="n"/>
      <c r="J111" s="263" t="n"/>
      <c r="K111" s="263" t="n"/>
      <c r="L111" s="263" t="n"/>
      <c r="M111" s="263" t="n"/>
      <c r="N111" s="263" t="n"/>
      <c r="O111" s="263" t="n"/>
      <c r="P111" s="263" t="n"/>
      <c r="Q111" s="263" t="n"/>
      <c r="R111" s="263" t="n"/>
      <c r="S111" s="263" t="n"/>
      <c r="T111" s="263" t="n"/>
      <c r="U111" s="263" t="n"/>
      <c r="V111" s="134" t="n"/>
    </row>
    <row r="112">
      <c r="B112" s="263" t="n"/>
      <c r="C112" s="263" t="n"/>
      <c r="D112" s="263" t="n"/>
      <c r="E112" s="263" t="n"/>
      <c r="F112" s="263" t="n"/>
      <c r="G112" s="263" t="n"/>
      <c r="H112" s="263" t="n"/>
      <c r="I112" s="263" t="n"/>
      <c r="J112" s="263" t="n"/>
      <c r="K112" s="263" t="n"/>
      <c r="L112" s="263" t="n"/>
      <c r="M112" s="263" t="n"/>
      <c r="N112" s="263" t="n"/>
      <c r="O112" s="263" t="n"/>
      <c r="P112" s="263" t="n"/>
      <c r="Q112" s="263" t="n"/>
      <c r="R112" s="263" t="n"/>
      <c r="S112" s="263" t="n"/>
      <c r="T112" s="263" t="n"/>
      <c r="U112" s="263" t="n"/>
      <c r="V112" s="134" t="n"/>
    </row>
    <row r="113">
      <c r="B113" s="263" t="n"/>
      <c r="C113" s="263" t="n"/>
      <c r="D113" s="263" t="n"/>
      <c r="E113" s="263" t="n"/>
      <c r="F113" s="263" t="n"/>
      <c r="G113" s="263" t="n"/>
      <c r="H113" s="263" t="n"/>
      <c r="I113" s="263" t="n"/>
      <c r="J113" s="263" t="n"/>
      <c r="K113" s="263" t="n"/>
      <c r="L113" s="263" t="n"/>
      <c r="M113" s="263" t="n"/>
      <c r="N113" s="263" t="n"/>
      <c r="O113" s="263" t="n"/>
      <c r="P113" s="263" t="n"/>
      <c r="Q113" s="263" t="n"/>
      <c r="R113" s="263" t="n"/>
      <c r="S113" s="263" t="n"/>
      <c r="T113" s="263" t="n"/>
      <c r="U113" s="263" t="n"/>
      <c r="V113" s="134" t="n"/>
    </row>
    <row r="114">
      <c r="B114" s="263" t="n"/>
      <c r="C114" s="263" t="n"/>
      <c r="D114" s="263" t="n"/>
      <c r="E114" s="263" t="n"/>
      <c r="F114" s="263" t="n"/>
      <c r="G114" s="263" t="n"/>
      <c r="H114" s="263" t="n"/>
      <c r="I114" s="263" t="n"/>
      <c r="J114" s="263" t="n"/>
      <c r="K114" s="263" t="n"/>
      <c r="L114" s="263" t="n"/>
      <c r="M114" s="263" t="n"/>
      <c r="N114" s="263" t="n"/>
      <c r="O114" s="263" t="n"/>
      <c r="P114" s="263" t="n"/>
      <c r="Q114" s="263" t="n"/>
      <c r="R114" s="263" t="n"/>
      <c r="S114" s="263" t="n"/>
      <c r="T114" s="263" t="n"/>
      <c r="U114" s="263" t="n"/>
      <c r="V114" s="134" t="n"/>
    </row>
    <row r="115">
      <c r="B115" s="263" t="n"/>
      <c r="C115" s="263" t="n"/>
      <c r="D115" s="263" t="n"/>
      <c r="E115" s="263" t="n"/>
      <c r="F115" s="263" t="n"/>
      <c r="G115" s="263" t="n"/>
      <c r="H115" s="263" t="n"/>
      <c r="I115" s="263" t="n"/>
      <c r="J115" s="263" t="n"/>
      <c r="K115" s="263" t="n"/>
      <c r="L115" s="263" t="n"/>
      <c r="M115" s="263" t="n"/>
      <c r="N115" s="263" t="n"/>
      <c r="O115" s="263" t="n"/>
      <c r="P115" s="263" t="n"/>
      <c r="Q115" s="263" t="n"/>
      <c r="R115" s="263" t="n"/>
      <c r="S115" s="263" t="n"/>
      <c r="T115" s="263" t="n"/>
      <c r="U115" s="263" t="n"/>
      <c r="V115" s="134" t="n"/>
    </row>
    <row r="116">
      <c r="B116" s="263" t="n"/>
      <c r="C116" s="263" t="n"/>
      <c r="D116" s="263" t="n"/>
      <c r="E116" s="263" t="n"/>
      <c r="F116" s="263" t="n"/>
      <c r="G116" s="263" t="n"/>
      <c r="H116" s="263" t="n"/>
      <c r="I116" s="263" t="n"/>
      <c r="J116" s="263" t="n"/>
      <c r="K116" s="263" t="n"/>
      <c r="L116" s="263" t="n"/>
      <c r="M116" s="263" t="n"/>
      <c r="N116" s="263" t="n"/>
      <c r="O116" s="263" t="n"/>
      <c r="P116" s="263" t="n"/>
      <c r="Q116" s="263" t="n"/>
      <c r="R116" s="263" t="n"/>
      <c r="S116" s="263" t="n"/>
      <c r="T116" s="263" t="n"/>
      <c r="U116" s="263" t="n"/>
      <c r="V116" s="134" t="n"/>
    </row>
    <row r="117">
      <c r="B117" s="263" t="n"/>
      <c r="C117" s="263" t="n"/>
      <c r="D117" s="263" t="n"/>
      <c r="E117" s="263" t="n"/>
      <c r="F117" s="263" t="n"/>
      <c r="G117" s="263" t="n"/>
      <c r="H117" s="263" t="n"/>
      <c r="I117" s="263" t="n"/>
      <c r="J117" s="263" t="n"/>
      <c r="K117" s="263" t="n"/>
      <c r="L117" s="263" t="n"/>
      <c r="M117" s="263" t="n"/>
      <c r="N117" s="263" t="n"/>
      <c r="O117" s="263" t="n"/>
      <c r="P117" s="263" t="n"/>
      <c r="Q117" s="263" t="n"/>
      <c r="R117" s="263" t="n"/>
      <c r="S117" s="263" t="n"/>
      <c r="T117" s="263" t="n"/>
      <c r="U117" s="263" t="n"/>
      <c r="V117" s="134" t="n"/>
    </row>
    <row r="118">
      <c r="B118" s="263" t="n"/>
      <c r="C118" s="263" t="n"/>
      <c r="D118" s="263" t="n"/>
      <c r="E118" s="263" t="n"/>
      <c r="F118" s="263" t="n"/>
      <c r="G118" s="263" t="n"/>
      <c r="H118" s="263" t="n"/>
      <c r="I118" s="263" t="n"/>
      <c r="J118" s="263" t="n"/>
      <c r="K118" s="263" t="n"/>
      <c r="L118" s="263" t="n"/>
      <c r="M118" s="263" t="n"/>
      <c r="N118" s="263" t="n"/>
      <c r="O118" s="263" t="n"/>
      <c r="P118" s="263" t="n"/>
      <c r="Q118" s="263" t="n"/>
      <c r="R118" s="263" t="n"/>
      <c r="S118" s="263" t="n"/>
      <c r="T118" s="263" t="n"/>
      <c r="U118" s="263" t="n"/>
      <c r="V118" s="134" t="n"/>
    </row>
    <row r="119">
      <c r="B119" s="263" t="n"/>
      <c r="C119" s="263" t="n"/>
      <c r="D119" s="263" t="n"/>
      <c r="E119" s="263" t="n"/>
      <c r="F119" s="263" t="n"/>
      <c r="G119" s="263" t="n"/>
      <c r="H119" s="263" t="n"/>
      <c r="I119" s="263" t="n"/>
      <c r="J119" s="263" t="n"/>
      <c r="K119" s="263" t="n"/>
      <c r="L119" s="263" t="n"/>
      <c r="M119" s="263" t="n"/>
      <c r="N119" s="263" t="n"/>
      <c r="O119" s="263" t="n"/>
      <c r="P119" s="263" t="n"/>
      <c r="Q119" s="263" t="n"/>
      <c r="R119" s="263" t="n"/>
      <c r="S119" s="263" t="n"/>
      <c r="T119" s="263" t="n"/>
      <c r="U119" s="263" t="n"/>
      <c r="V119" s="134" t="n"/>
    </row>
    <row r="120">
      <c r="B120" s="263" t="n"/>
      <c r="C120" s="263" t="n"/>
      <c r="D120" s="263" t="n"/>
      <c r="E120" s="263" t="n"/>
      <c r="F120" s="263" t="n"/>
      <c r="G120" s="263" t="n"/>
      <c r="H120" s="263" t="n"/>
      <c r="I120" s="263" t="n"/>
      <c r="J120" s="263" t="n"/>
      <c r="K120" s="263" t="n"/>
      <c r="L120" s="263" t="n"/>
      <c r="M120" s="263" t="n"/>
      <c r="N120" s="263" t="n"/>
      <c r="O120" s="263" t="n"/>
      <c r="P120" s="263" t="n"/>
      <c r="Q120" s="263" t="n"/>
      <c r="R120" s="263" t="n"/>
      <c r="S120" s="263" t="n"/>
      <c r="T120" s="263" t="n"/>
      <c r="U120" s="263" t="n"/>
      <c r="V120" s="134" t="n"/>
    </row>
    <row r="121">
      <c r="B121" s="263" t="n"/>
      <c r="C121" s="263" t="n"/>
      <c r="D121" s="263" t="n"/>
      <c r="E121" s="263" t="n"/>
      <c r="F121" s="263" t="n"/>
      <c r="G121" s="263" t="n"/>
      <c r="H121" s="263" t="n"/>
      <c r="I121" s="263" t="n"/>
      <c r="J121" s="263" t="n"/>
      <c r="K121" s="263" t="n"/>
      <c r="L121" s="263" t="n"/>
      <c r="M121" s="263" t="n"/>
      <c r="N121" s="263" t="n"/>
      <c r="O121" s="263" t="n"/>
      <c r="P121" s="263" t="n"/>
      <c r="Q121" s="263" t="n"/>
      <c r="R121" s="263" t="n"/>
      <c r="S121" s="263" t="n"/>
      <c r="T121" s="263" t="n"/>
      <c r="U121" s="263" t="n"/>
      <c r="V121" s="134" t="n"/>
    </row>
    <row r="122">
      <c r="B122" s="263" t="n"/>
      <c r="C122" s="263" t="n"/>
      <c r="D122" s="263" t="n"/>
      <c r="E122" s="263" t="n"/>
      <c r="F122" s="263" t="n"/>
      <c r="G122" s="263" t="n"/>
      <c r="H122" s="263" t="n"/>
      <c r="I122" s="263" t="n"/>
      <c r="J122" s="263" t="n"/>
      <c r="K122" s="263" t="n"/>
      <c r="L122" s="263" t="n"/>
      <c r="M122" s="263" t="n"/>
      <c r="N122" s="263" t="n"/>
      <c r="O122" s="263" t="n"/>
      <c r="P122" s="263" t="n"/>
      <c r="Q122" s="263" t="n"/>
      <c r="R122" s="263" t="n"/>
      <c r="S122" s="263" t="n"/>
      <c r="T122" s="263" t="n"/>
      <c r="U122" s="263" t="n"/>
      <c r="V122" s="134" t="n"/>
    </row>
    <row r="123">
      <c r="B123" s="263" t="n"/>
      <c r="C123" s="263" t="n"/>
      <c r="D123" s="263" t="n"/>
      <c r="E123" s="263" t="n"/>
      <c r="F123" s="263" t="n"/>
      <c r="G123" s="263" t="n"/>
      <c r="H123" s="263" t="n"/>
      <c r="I123" s="263" t="n"/>
      <c r="J123" s="263" t="n"/>
      <c r="K123" s="263" t="n"/>
      <c r="L123" s="263" t="n"/>
      <c r="M123" s="263" t="n"/>
      <c r="N123" s="263" t="n"/>
      <c r="O123" s="263" t="n"/>
      <c r="P123" s="263" t="n"/>
      <c r="Q123" s="263" t="n"/>
      <c r="R123" s="263" t="n"/>
      <c r="S123" s="263" t="n"/>
      <c r="T123" s="263" t="n"/>
      <c r="U123" s="263" t="n"/>
      <c r="V123" s="134" t="n"/>
    </row>
    <row r="124">
      <c r="B124" s="263" t="n"/>
      <c r="C124" s="263" t="n"/>
      <c r="D124" s="263" t="n"/>
      <c r="E124" s="263" t="n"/>
      <c r="F124" s="263" t="n"/>
      <c r="G124" s="263" t="n"/>
      <c r="H124" s="263" t="n"/>
      <c r="I124" s="263" t="n"/>
      <c r="J124" s="263" t="n"/>
      <c r="K124" s="263" t="n"/>
      <c r="L124" s="263" t="n"/>
      <c r="M124" s="263" t="n"/>
      <c r="N124" s="263" t="n"/>
      <c r="O124" s="263" t="n"/>
      <c r="P124" s="263" t="n"/>
      <c r="Q124" s="263" t="n"/>
      <c r="R124" s="263" t="n"/>
      <c r="S124" s="263" t="n"/>
      <c r="T124" s="263" t="n"/>
      <c r="U124" s="263" t="n"/>
      <c r="V124" s="134" t="n"/>
    </row>
    <row r="125">
      <c r="B125" s="263" t="n"/>
      <c r="C125" s="263" t="n"/>
      <c r="D125" s="263" t="n"/>
      <c r="E125" s="263" t="n"/>
      <c r="F125" s="263" t="n"/>
      <c r="G125" s="263" t="n"/>
      <c r="H125" s="263" t="n"/>
      <c r="I125" s="263" t="n"/>
      <c r="J125" s="263" t="n"/>
      <c r="K125" s="263" t="n"/>
      <c r="L125" s="263" t="n"/>
      <c r="M125" s="263" t="n"/>
      <c r="N125" s="263" t="n"/>
      <c r="O125" s="263" t="n"/>
      <c r="P125" s="263" t="n"/>
      <c r="Q125" s="263" t="n"/>
      <c r="R125" s="263" t="n"/>
      <c r="S125" s="263" t="n"/>
      <c r="T125" s="263" t="n"/>
      <c r="U125" s="263" t="n"/>
      <c r="V125" s="134" t="n"/>
    </row>
    <row r="126">
      <c r="B126" s="263" t="n"/>
      <c r="C126" s="263" t="n"/>
      <c r="D126" s="263" t="n"/>
      <c r="E126" s="263" t="n"/>
      <c r="F126" s="263" t="n"/>
      <c r="G126" s="263" t="n"/>
      <c r="H126" s="263" t="n"/>
      <c r="I126" s="263" t="n"/>
      <c r="J126" s="263" t="n"/>
      <c r="K126" s="263" t="n"/>
      <c r="L126" s="263" t="n"/>
      <c r="M126" s="263" t="n"/>
      <c r="N126" s="263" t="n"/>
      <c r="O126" s="263" t="n"/>
      <c r="P126" s="263" t="n"/>
      <c r="Q126" s="263" t="n"/>
      <c r="R126" s="263" t="n"/>
      <c r="S126" s="263" t="n"/>
      <c r="T126" s="263" t="n"/>
      <c r="U126" s="263" t="n"/>
      <c r="V126" s="134" t="n"/>
    </row>
    <row r="127">
      <c r="B127" s="263" t="n"/>
      <c r="C127" s="263" t="n"/>
      <c r="D127" s="263" t="n"/>
      <c r="E127" s="263" t="n"/>
      <c r="F127" s="263" t="n"/>
      <c r="G127" s="263" t="n"/>
      <c r="H127" s="263" t="n"/>
      <c r="I127" s="263" t="n"/>
      <c r="J127" s="263" t="n"/>
      <c r="K127" s="263" t="n"/>
      <c r="L127" s="263" t="n"/>
      <c r="M127" s="263" t="n"/>
      <c r="N127" s="263" t="n"/>
      <c r="O127" s="263" t="n"/>
      <c r="P127" s="263" t="n"/>
      <c r="Q127" s="263" t="n"/>
      <c r="R127" s="263" t="n"/>
      <c r="S127" s="263" t="n"/>
      <c r="T127" s="263" t="n"/>
      <c r="U127" s="263" t="n"/>
      <c r="V127" s="134" t="n"/>
    </row>
    <row r="128">
      <c r="B128" s="263" t="n"/>
      <c r="C128" s="263" t="n"/>
      <c r="D128" s="263" t="n"/>
      <c r="E128" s="263" t="n"/>
      <c r="F128" s="263" t="n"/>
      <c r="G128" s="263" t="n"/>
      <c r="H128" s="263" t="n"/>
      <c r="I128" s="263" t="n"/>
      <c r="J128" s="263" t="n"/>
      <c r="K128" s="263" t="n"/>
      <c r="L128" s="263" t="n"/>
      <c r="M128" s="263" t="n"/>
      <c r="N128" s="263" t="n"/>
      <c r="O128" s="263" t="n"/>
      <c r="P128" s="263" t="n"/>
      <c r="Q128" s="263" t="n"/>
      <c r="R128" s="263" t="n"/>
      <c r="S128" s="263" t="n"/>
      <c r="T128" s="263" t="n"/>
      <c r="U128" s="263" t="n"/>
      <c r="V128" s="134" t="n"/>
    </row>
    <row r="129">
      <c r="B129" s="263" t="n"/>
      <c r="C129" s="263" t="n"/>
      <c r="D129" s="263" t="n"/>
      <c r="E129" s="263" t="n"/>
      <c r="F129" s="263" t="n"/>
      <c r="G129" s="263" t="n"/>
      <c r="H129" s="263" t="n"/>
      <c r="I129" s="263" t="n"/>
      <c r="J129" s="263" t="n"/>
      <c r="K129" s="263" t="n"/>
      <c r="L129" s="263" t="n"/>
      <c r="M129" s="263" t="n"/>
      <c r="N129" s="263" t="n"/>
      <c r="O129" s="263" t="n"/>
      <c r="P129" s="263" t="n"/>
      <c r="Q129" s="263" t="n"/>
      <c r="R129" s="263" t="n"/>
      <c r="S129" s="263" t="n"/>
      <c r="T129" s="263" t="n"/>
      <c r="U129" s="263" t="n"/>
      <c r="V129" s="134" t="n"/>
    </row>
    <row r="130">
      <c r="B130" s="263" t="n"/>
      <c r="C130" s="263" t="n"/>
      <c r="D130" s="263" t="n"/>
      <c r="E130" s="263" t="n"/>
      <c r="F130" s="263" t="n"/>
      <c r="G130" s="263" t="n"/>
      <c r="H130" s="263" t="n"/>
      <c r="I130" s="263" t="n"/>
      <c r="J130" s="263" t="n"/>
      <c r="K130" s="263" t="n"/>
      <c r="L130" s="263" t="n"/>
      <c r="M130" s="263" t="n"/>
      <c r="N130" s="263" t="n"/>
      <c r="O130" s="263" t="n"/>
      <c r="P130" s="263" t="n"/>
      <c r="Q130" s="263" t="n"/>
      <c r="R130" s="263" t="n"/>
      <c r="S130" s="263" t="n"/>
      <c r="T130" s="263" t="n"/>
      <c r="U130" s="263" t="n"/>
      <c r="V130" s="134" t="n"/>
    </row>
    <row r="131">
      <c r="B131" s="263" t="n"/>
      <c r="C131" s="263" t="n"/>
      <c r="D131" s="263" t="n"/>
      <c r="E131" s="263" t="n"/>
      <c r="F131" s="263" t="n"/>
      <c r="G131" s="263" t="n"/>
      <c r="H131" s="263" t="n"/>
      <c r="I131" s="263" t="n"/>
      <c r="J131" s="263" t="n"/>
      <c r="K131" s="263" t="n"/>
      <c r="L131" s="263" t="n"/>
      <c r="M131" s="263" t="n"/>
      <c r="N131" s="263" t="n"/>
      <c r="O131" s="263" t="n"/>
      <c r="P131" s="263" t="n"/>
      <c r="Q131" s="263" t="n"/>
      <c r="R131" s="263" t="n"/>
      <c r="S131" s="263" t="n"/>
      <c r="T131" s="263" t="n"/>
      <c r="U131" s="263" t="n"/>
      <c r="V131" s="134" t="n"/>
    </row>
    <row r="132">
      <c r="B132" s="263" t="n"/>
      <c r="C132" s="263" t="n"/>
      <c r="D132" s="263" t="n"/>
      <c r="E132" s="263" t="n"/>
      <c r="F132" s="263" t="n"/>
      <c r="G132" s="263" t="n"/>
      <c r="H132" s="263" t="n"/>
      <c r="I132" s="263" t="n"/>
      <c r="J132" s="263" t="n"/>
      <c r="K132" s="263" t="n"/>
      <c r="L132" s="263" t="n"/>
      <c r="M132" s="263" t="n"/>
      <c r="N132" s="263" t="n"/>
      <c r="O132" s="263" t="n"/>
      <c r="P132" s="263" t="n"/>
      <c r="Q132" s="263" t="n"/>
      <c r="R132" s="263" t="n"/>
      <c r="S132" s="263" t="n"/>
      <c r="T132" s="263" t="n"/>
      <c r="U132" s="263" t="n"/>
      <c r="V132" s="134" t="n"/>
    </row>
    <row r="133">
      <c r="B133" s="263" t="n"/>
      <c r="C133" s="263" t="n"/>
      <c r="D133" s="263" t="n"/>
      <c r="E133" s="263" t="n"/>
      <c r="F133" s="263" t="n"/>
      <c r="G133" s="263" t="n"/>
      <c r="H133" s="263" t="n"/>
      <c r="I133" s="263" t="n"/>
      <c r="J133" s="263" t="n"/>
      <c r="K133" s="263" t="n"/>
      <c r="L133" s="263" t="n"/>
      <c r="M133" s="263" t="n"/>
      <c r="N133" s="263" t="n"/>
      <c r="O133" s="263" t="n"/>
      <c r="P133" s="263" t="n"/>
      <c r="Q133" s="263" t="n"/>
      <c r="R133" s="263" t="n"/>
      <c r="S133" s="263" t="n"/>
      <c r="T133" s="263" t="n"/>
      <c r="U133" s="263" t="n"/>
      <c r="V133" s="134" t="n"/>
    </row>
    <row r="134">
      <c r="B134" s="263" t="n"/>
      <c r="C134" s="263" t="n"/>
      <c r="D134" s="263" t="n"/>
      <c r="E134" s="263" t="n"/>
      <c r="F134" s="263" t="n"/>
      <c r="G134" s="263" t="n"/>
      <c r="H134" s="263" t="n"/>
      <c r="I134" s="263" t="n"/>
      <c r="J134" s="263" t="n"/>
      <c r="K134" s="263" t="n"/>
      <c r="L134" s="263" t="n"/>
      <c r="M134" s="263" t="n"/>
      <c r="N134" s="263" t="n"/>
      <c r="O134" s="263" t="n"/>
      <c r="P134" s="263" t="n"/>
      <c r="Q134" s="263" t="n"/>
      <c r="R134" s="263" t="n"/>
      <c r="S134" s="263" t="n"/>
      <c r="T134" s="263" t="n"/>
      <c r="U134" s="263" t="n"/>
      <c r="V134" s="134" t="n"/>
    </row>
    <row r="135">
      <c r="B135" s="263" t="n"/>
      <c r="C135" s="263" t="n"/>
      <c r="D135" s="263" t="n"/>
      <c r="E135" s="263" t="n"/>
      <c r="F135" s="263" t="n"/>
      <c r="G135" s="263" t="n"/>
      <c r="H135" s="263" t="n"/>
      <c r="I135" s="263" t="n"/>
      <c r="J135" s="263" t="n"/>
      <c r="K135" s="263" t="n"/>
      <c r="L135" s="263" t="n"/>
      <c r="M135" s="263" t="n"/>
      <c r="N135" s="263" t="n"/>
      <c r="O135" s="263" t="n"/>
      <c r="P135" s="263" t="n"/>
      <c r="Q135" s="263" t="n"/>
      <c r="R135" s="263" t="n"/>
      <c r="S135" s="263" t="n"/>
      <c r="T135" s="263" t="n"/>
      <c r="U135" s="263" t="n"/>
      <c r="V135" s="134" t="n"/>
    </row>
    <row r="136">
      <c r="B136" s="263" t="n"/>
      <c r="C136" s="263" t="n"/>
      <c r="D136" s="263" t="n"/>
      <c r="E136" s="263" t="n"/>
      <c r="F136" s="263" t="n"/>
      <c r="G136" s="263" t="n"/>
      <c r="H136" s="263" t="n"/>
      <c r="I136" s="263" t="n"/>
      <c r="J136" s="263" t="n"/>
      <c r="K136" s="263" t="n"/>
      <c r="L136" s="263" t="n"/>
      <c r="M136" s="263" t="n"/>
      <c r="N136" s="263" t="n"/>
      <c r="O136" s="263" t="n"/>
      <c r="P136" s="263" t="n"/>
      <c r="Q136" s="263" t="n"/>
      <c r="R136" s="263" t="n"/>
      <c r="S136" s="263" t="n"/>
      <c r="T136" s="263" t="n"/>
      <c r="U136" s="263" t="n"/>
      <c r="V136" s="134" t="n"/>
    </row>
    <row r="137">
      <c r="B137" s="263" t="n"/>
      <c r="C137" s="263" t="n"/>
      <c r="D137" s="263" t="n"/>
      <c r="E137" s="263" t="n"/>
      <c r="F137" s="263" t="n"/>
      <c r="G137" s="263" t="n"/>
      <c r="H137" s="263" t="n"/>
      <c r="I137" s="263" t="n"/>
      <c r="J137" s="263" t="n"/>
      <c r="K137" s="263" t="n"/>
      <c r="L137" s="263" t="n"/>
      <c r="M137" s="263" t="n"/>
      <c r="N137" s="263" t="n"/>
      <c r="O137" s="263" t="n"/>
      <c r="P137" s="263" t="n"/>
      <c r="Q137" s="263" t="n"/>
      <c r="R137" s="263" t="n"/>
      <c r="S137" s="263" t="n"/>
      <c r="T137" s="263" t="n"/>
      <c r="U137" s="263" t="n"/>
      <c r="V137" s="134" t="n"/>
    </row>
    <row r="138">
      <c r="B138" s="263" t="n"/>
      <c r="C138" s="263" t="n"/>
      <c r="D138" s="263" t="n"/>
      <c r="E138" s="263" t="n"/>
      <c r="F138" s="263" t="n"/>
      <c r="G138" s="263" t="n"/>
      <c r="H138" s="263" t="n"/>
      <c r="I138" s="263" t="n"/>
      <c r="J138" s="263" t="n"/>
      <c r="K138" s="263" t="n"/>
      <c r="L138" s="263" t="n"/>
      <c r="M138" s="263" t="n"/>
      <c r="N138" s="263" t="n"/>
      <c r="O138" s="263" t="n"/>
      <c r="P138" s="263" t="n"/>
      <c r="Q138" s="263" t="n"/>
      <c r="R138" s="263" t="n"/>
      <c r="S138" s="263" t="n"/>
      <c r="T138" s="263" t="n"/>
      <c r="U138" s="263" t="n"/>
      <c r="V138" s="134" t="n"/>
    </row>
    <row r="139">
      <c r="B139" s="263" t="n"/>
      <c r="C139" s="263" t="n"/>
      <c r="D139" s="263" t="n"/>
      <c r="E139" s="263" t="n"/>
      <c r="F139" s="263" t="n"/>
      <c r="G139" s="263" t="n"/>
      <c r="H139" s="263" t="n"/>
      <c r="I139" s="263" t="n"/>
      <c r="J139" s="263" t="n"/>
      <c r="K139" s="263" t="n"/>
      <c r="L139" s="263" t="n"/>
      <c r="M139" s="263" t="n"/>
      <c r="N139" s="263" t="n"/>
      <c r="O139" s="263" t="n"/>
      <c r="P139" s="263" t="n"/>
      <c r="Q139" s="263" t="n"/>
      <c r="R139" s="263" t="n"/>
      <c r="S139" s="263" t="n"/>
      <c r="T139" s="263" t="n"/>
      <c r="U139" s="263" t="n"/>
      <c r="V139" s="134" t="n"/>
    </row>
    <row r="140">
      <c r="B140" s="263" t="n"/>
      <c r="C140" s="263" t="n"/>
      <c r="D140" s="263" t="n"/>
      <c r="E140" s="263" t="n"/>
      <c r="F140" s="263" t="n"/>
      <c r="G140" s="263" t="n"/>
      <c r="H140" s="263" t="n"/>
      <c r="I140" s="263" t="n"/>
      <c r="J140" s="263" t="n"/>
      <c r="K140" s="263" t="n"/>
      <c r="L140" s="263" t="n"/>
      <c r="M140" s="263" t="n"/>
      <c r="N140" s="263" t="n"/>
      <c r="O140" s="263" t="n"/>
      <c r="P140" s="263" t="n"/>
      <c r="Q140" s="263" t="n"/>
      <c r="R140" s="263" t="n"/>
      <c r="S140" s="263" t="n"/>
      <c r="T140" s="263" t="n"/>
      <c r="U140" s="263" t="n"/>
      <c r="V140" s="134" t="n"/>
    </row>
    <row r="141">
      <c r="B141" s="263" t="n"/>
      <c r="C141" s="263" t="n"/>
      <c r="D141" s="263" t="n"/>
      <c r="E141" s="263" t="n"/>
      <c r="F141" s="263" t="n"/>
      <c r="G141" s="263" t="n"/>
      <c r="H141" s="263" t="n"/>
      <c r="I141" s="263" t="n"/>
      <c r="J141" s="263" t="n"/>
      <c r="K141" s="263" t="n"/>
      <c r="L141" s="263" t="n"/>
      <c r="M141" s="263" t="n"/>
      <c r="N141" s="263" t="n"/>
      <c r="O141" s="263" t="n"/>
      <c r="P141" s="263" t="n"/>
      <c r="Q141" s="263" t="n"/>
      <c r="R141" s="263" t="n"/>
      <c r="S141" s="263" t="n"/>
      <c r="T141" s="263" t="n"/>
      <c r="U141" s="263" t="n"/>
      <c r="V141" s="134" t="n"/>
    </row>
    <row r="142">
      <c r="B142" s="263" t="n"/>
      <c r="C142" s="263" t="n"/>
      <c r="D142" s="263" t="n"/>
      <c r="E142" s="263" t="n"/>
      <c r="F142" s="263" t="n"/>
      <c r="G142" s="263" t="n"/>
      <c r="H142" s="263" t="n"/>
      <c r="I142" s="263" t="n"/>
      <c r="J142" s="263" t="n"/>
      <c r="K142" s="263" t="n"/>
      <c r="L142" s="263" t="n"/>
      <c r="M142" s="263" t="n"/>
      <c r="N142" s="263" t="n"/>
      <c r="O142" s="263" t="n"/>
      <c r="P142" s="263" t="n"/>
      <c r="Q142" s="263" t="n"/>
      <c r="R142" s="263" t="n"/>
      <c r="S142" s="263" t="n"/>
      <c r="T142" s="263" t="n"/>
      <c r="U142" s="263" t="n"/>
      <c r="V142" s="134" t="n"/>
    </row>
    <row r="143">
      <c r="B143" s="263" t="n"/>
      <c r="C143" s="263" t="n"/>
      <c r="D143" s="263" t="n"/>
      <c r="E143" s="263" t="n"/>
      <c r="F143" s="263" t="n"/>
      <c r="G143" s="263" t="n"/>
      <c r="H143" s="263" t="n"/>
      <c r="I143" s="263" t="n"/>
      <c r="J143" s="263" t="n"/>
      <c r="K143" s="263" t="n"/>
      <c r="L143" s="263" t="n"/>
      <c r="M143" s="263" t="n"/>
      <c r="N143" s="263" t="n"/>
      <c r="O143" s="263" t="n"/>
      <c r="P143" s="263" t="n"/>
      <c r="Q143" s="263" t="n"/>
      <c r="R143" s="263" t="n"/>
      <c r="S143" s="263" t="n"/>
      <c r="T143" s="263" t="n"/>
      <c r="U143" s="263" t="n"/>
      <c r="V143" s="134" t="n"/>
    </row>
    <row r="144">
      <c r="B144" s="263" t="n"/>
      <c r="C144" s="263" t="n"/>
      <c r="D144" s="263" t="n"/>
      <c r="E144" s="263" t="n"/>
      <c r="F144" s="263" t="n"/>
      <c r="G144" s="263" t="n"/>
      <c r="H144" s="263" t="n"/>
      <c r="I144" s="263" t="n"/>
      <c r="J144" s="263" t="n"/>
      <c r="K144" s="263" t="n"/>
      <c r="L144" s="263" t="n"/>
      <c r="M144" s="263" t="n"/>
      <c r="N144" s="263" t="n"/>
      <c r="O144" s="263" t="n"/>
      <c r="P144" s="263" t="n"/>
      <c r="Q144" s="263" t="n"/>
      <c r="R144" s="263" t="n"/>
      <c r="S144" s="263" t="n"/>
      <c r="T144" s="263" t="n"/>
      <c r="U144" s="263" t="n"/>
      <c r="V144" s="134" t="n"/>
    </row>
    <row r="145">
      <c r="B145" s="263" t="n"/>
      <c r="C145" s="263" t="n"/>
      <c r="D145" s="263" t="n"/>
      <c r="E145" s="263" t="n"/>
      <c r="F145" s="263" t="n"/>
      <c r="G145" s="263" t="n"/>
      <c r="H145" s="263" t="n"/>
      <c r="I145" s="263" t="n"/>
      <c r="J145" s="263" t="n"/>
      <c r="K145" s="263" t="n"/>
      <c r="L145" s="263" t="n"/>
      <c r="M145" s="263" t="n"/>
      <c r="N145" s="263" t="n"/>
      <c r="O145" s="263" t="n"/>
      <c r="P145" s="263" t="n"/>
      <c r="Q145" s="263" t="n"/>
      <c r="R145" s="263" t="n"/>
      <c r="S145" s="263" t="n"/>
      <c r="T145" s="263" t="n"/>
      <c r="U145" s="263" t="n"/>
      <c r="V145" s="134" t="n"/>
    </row>
    <row r="146">
      <c r="B146" s="263" t="n"/>
      <c r="C146" s="263" t="n"/>
      <c r="D146" s="263" t="n"/>
      <c r="E146" s="263" t="n"/>
      <c r="F146" s="263" t="n"/>
      <c r="G146" s="263" t="n"/>
      <c r="H146" s="263" t="n"/>
      <c r="I146" s="263" t="n"/>
      <c r="J146" s="263" t="n"/>
      <c r="K146" s="263" t="n"/>
      <c r="L146" s="263" t="n"/>
      <c r="M146" s="263" t="n"/>
      <c r="N146" s="263" t="n"/>
      <c r="O146" s="263" t="n"/>
      <c r="P146" s="263" t="n"/>
      <c r="Q146" s="263" t="n"/>
      <c r="R146" s="263" t="n"/>
      <c r="S146" s="263" t="n"/>
      <c r="T146" s="263" t="n"/>
      <c r="U146" s="263" t="n"/>
      <c r="V146" s="134" t="n"/>
    </row>
    <row r="147">
      <c r="B147" s="263" t="n"/>
      <c r="C147" s="263" t="n"/>
      <c r="D147" s="263" t="n"/>
      <c r="E147" s="263" t="n"/>
      <c r="F147" s="263" t="n"/>
      <c r="G147" s="263" t="n"/>
      <c r="H147" s="263" t="n"/>
      <c r="I147" s="263" t="n"/>
      <c r="J147" s="263" t="n"/>
      <c r="K147" s="263" t="n"/>
      <c r="L147" s="263" t="n"/>
      <c r="M147" s="263" t="n"/>
      <c r="N147" s="263" t="n"/>
      <c r="O147" s="263" t="n"/>
      <c r="P147" s="263" t="n"/>
      <c r="Q147" s="263" t="n"/>
      <c r="R147" s="263" t="n"/>
      <c r="S147" s="263" t="n"/>
      <c r="T147" s="263" t="n"/>
      <c r="U147" s="263" t="n"/>
      <c r="V147" s="134" t="n"/>
    </row>
    <row r="148">
      <c r="B148" s="263" t="n"/>
      <c r="C148" s="263" t="n"/>
      <c r="D148" s="263" t="n"/>
      <c r="E148" s="263" t="n"/>
      <c r="F148" s="263" t="n"/>
      <c r="G148" s="263" t="n"/>
      <c r="H148" s="263" t="n"/>
      <c r="I148" s="263" t="n"/>
      <c r="J148" s="263" t="n"/>
      <c r="K148" s="263" t="n"/>
      <c r="L148" s="263" t="n"/>
      <c r="M148" s="263" t="n"/>
      <c r="N148" s="263" t="n"/>
      <c r="O148" s="263" t="n"/>
      <c r="P148" s="263" t="n"/>
      <c r="Q148" s="263" t="n"/>
      <c r="R148" s="263" t="n"/>
      <c r="S148" s="263" t="n"/>
      <c r="T148" s="263" t="n"/>
      <c r="U148" s="263" t="n"/>
      <c r="V148" s="134" t="n"/>
    </row>
    <row r="149">
      <c r="B149" s="263" t="n"/>
      <c r="C149" s="263" t="n"/>
      <c r="D149" s="263" t="n"/>
      <c r="E149" s="263" t="n"/>
      <c r="F149" s="263" t="n"/>
      <c r="G149" s="263" t="n"/>
      <c r="H149" s="263" t="n"/>
      <c r="I149" s="263" t="n"/>
      <c r="J149" s="263" t="n"/>
      <c r="K149" s="263" t="n"/>
      <c r="L149" s="263" t="n"/>
      <c r="M149" s="263" t="n"/>
      <c r="N149" s="263" t="n"/>
      <c r="O149" s="263" t="n"/>
      <c r="P149" s="263" t="n"/>
      <c r="Q149" s="263" t="n"/>
      <c r="R149" s="263" t="n"/>
      <c r="S149" s="263" t="n"/>
      <c r="T149" s="263" t="n"/>
      <c r="U149" s="263" t="n"/>
      <c r="V149" s="134" t="n"/>
    </row>
    <row r="150">
      <c r="B150" s="263" t="n"/>
      <c r="C150" s="263" t="n"/>
      <c r="D150" s="263" t="n"/>
      <c r="E150" s="263" t="n"/>
      <c r="F150" s="263" t="n"/>
      <c r="G150" s="263" t="n"/>
      <c r="H150" s="263" t="n"/>
      <c r="I150" s="263" t="n"/>
      <c r="J150" s="263" t="n"/>
      <c r="K150" s="263" t="n"/>
      <c r="L150" s="263" t="n"/>
      <c r="M150" s="263" t="n"/>
      <c r="N150" s="263" t="n"/>
      <c r="O150" s="263" t="n"/>
      <c r="P150" s="263" t="n"/>
      <c r="Q150" s="263" t="n"/>
      <c r="R150" s="263" t="n"/>
      <c r="S150" s="263" t="n"/>
      <c r="T150" s="263" t="n"/>
      <c r="U150" s="263" t="n"/>
      <c r="V150" s="134" t="n"/>
    </row>
    <row r="151">
      <c r="B151" s="263" t="n"/>
      <c r="C151" s="263" t="n"/>
      <c r="D151" s="263" t="n"/>
      <c r="E151" s="263" t="n"/>
      <c r="F151" s="263" t="n"/>
      <c r="G151" s="263" t="n"/>
      <c r="H151" s="263" t="n"/>
      <c r="I151" s="263" t="n"/>
      <c r="J151" s="263" t="n"/>
      <c r="K151" s="263" t="n"/>
      <c r="L151" s="263" t="n"/>
      <c r="M151" s="263" t="n"/>
      <c r="N151" s="263" t="n"/>
      <c r="O151" s="263" t="n"/>
      <c r="P151" s="263" t="n"/>
      <c r="Q151" s="263" t="n"/>
      <c r="R151" s="263" t="n"/>
      <c r="S151" s="263" t="n"/>
      <c r="T151" s="263" t="n"/>
      <c r="U151" s="263" t="n"/>
      <c r="V151" s="134" t="n"/>
    </row>
    <row r="152">
      <c r="B152" s="263" t="n"/>
      <c r="C152" s="263" t="n"/>
      <c r="D152" s="263" t="n"/>
      <c r="E152" s="263" t="n"/>
      <c r="F152" s="263" t="n"/>
      <c r="G152" s="263" t="n"/>
      <c r="H152" s="263" t="n"/>
      <c r="I152" s="263" t="n"/>
      <c r="J152" s="263" t="n"/>
      <c r="K152" s="263" t="n"/>
      <c r="L152" s="263" t="n"/>
      <c r="M152" s="263" t="n"/>
      <c r="N152" s="263" t="n"/>
      <c r="O152" s="263" t="n"/>
      <c r="P152" s="263" t="n"/>
      <c r="Q152" s="263" t="n"/>
      <c r="R152" s="263" t="n"/>
      <c r="S152" s="263" t="n"/>
      <c r="T152" s="263" t="n"/>
      <c r="U152" s="263" t="n"/>
      <c r="V152" s="134" t="n"/>
    </row>
    <row r="153">
      <c r="B153" s="263" t="n"/>
      <c r="C153" s="263" t="n"/>
      <c r="D153" s="263" t="n"/>
      <c r="E153" s="263" t="n"/>
      <c r="F153" s="263" t="n"/>
      <c r="G153" s="263" t="n"/>
      <c r="H153" s="263" t="n"/>
      <c r="I153" s="263" t="n"/>
      <c r="J153" s="263" t="n"/>
      <c r="K153" s="263" t="n"/>
      <c r="L153" s="263" t="n"/>
      <c r="M153" s="263" t="n"/>
      <c r="N153" s="263" t="n"/>
      <c r="O153" s="263" t="n"/>
      <c r="P153" s="263" t="n"/>
      <c r="Q153" s="263" t="n"/>
      <c r="R153" s="263" t="n"/>
      <c r="S153" s="263" t="n"/>
      <c r="T153" s="263" t="n"/>
      <c r="U153" s="263" t="n"/>
      <c r="V153" s="134" t="n"/>
    </row>
    <row r="154">
      <c r="B154" s="263" t="n"/>
      <c r="C154" s="263" t="n"/>
      <c r="D154" s="263" t="n"/>
      <c r="E154" s="263" t="n"/>
      <c r="F154" s="263" t="n"/>
      <c r="G154" s="263" t="n"/>
      <c r="H154" s="263" t="n"/>
      <c r="I154" s="263" t="n"/>
      <c r="J154" s="263" t="n"/>
      <c r="K154" s="263" t="n"/>
      <c r="L154" s="263" t="n"/>
      <c r="M154" s="263" t="n"/>
      <c r="N154" s="263" t="n"/>
      <c r="O154" s="263" t="n"/>
      <c r="P154" s="263" t="n"/>
      <c r="Q154" s="263" t="n"/>
      <c r="R154" s="263" t="n"/>
      <c r="S154" s="263" t="n"/>
      <c r="T154" s="263" t="n"/>
      <c r="U154" s="263" t="n"/>
      <c r="V154" s="134" t="n"/>
    </row>
    <row r="155">
      <c r="B155" s="263" t="n"/>
      <c r="C155" s="263" t="n"/>
      <c r="D155" s="263" t="n"/>
      <c r="E155" s="263" t="n"/>
      <c r="F155" s="263" t="n"/>
      <c r="G155" s="263" t="n"/>
      <c r="H155" s="263" t="n"/>
      <c r="I155" s="263" t="n"/>
      <c r="J155" s="263" t="n"/>
      <c r="K155" s="263" t="n"/>
      <c r="L155" s="263" t="n"/>
      <c r="M155" s="263" t="n"/>
      <c r="N155" s="263" t="n"/>
      <c r="O155" s="263" t="n"/>
      <c r="P155" s="263" t="n"/>
      <c r="Q155" s="263" t="n"/>
      <c r="R155" s="263" t="n"/>
      <c r="S155" s="263" t="n"/>
      <c r="T155" s="263" t="n"/>
      <c r="U155" s="263" t="n"/>
      <c r="V155" s="134" t="n"/>
    </row>
    <row r="156">
      <c r="B156" s="263" t="n"/>
      <c r="C156" s="263" t="n"/>
      <c r="D156" s="263" t="n"/>
      <c r="E156" s="263" t="n"/>
      <c r="F156" s="263" t="n"/>
      <c r="G156" s="263" t="n"/>
      <c r="H156" s="263" t="n"/>
      <c r="I156" s="263" t="n"/>
      <c r="J156" s="263" t="n"/>
      <c r="K156" s="263" t="n"/>
      <c r="L156" s="263" t="n"/>
      <c r="M156" s="263" t="n"/>
      <c r="N156" s="263" t="n"/>
      <c r="O156" s="263" t="n"/>
      <c r="P156" s="263" t="n"/>
      <c r="Q156" s="263" t="n"/>
      <c r="R156" s="263" t="n"/>
      <c r="S156" s="263" t="n"/>
      <c r="T156" s="263" t="n"/>
      <c r="U156" s="263" t="n"/>
      <c r="V156" s="134" t="n"/>
    </row>
    <row r="157">
      <c r="B157" s="263" t="n"/>
      <c r="C157" s="263" t="n"/>
      <c r="D157" s="263" t="n"/>
      <c r="E157" s="263" t="n"/>
      <c r="F157" s="263" t="n"/>
      <c r="G157" s="263" t="n"/>
      <c r="H157" s="263" t="n"/>
      <c r="I157" s="263" t="n"/>
      <c r="J157" s="263" t="n"/>
      <c r="K157" s="263" t="n"/>
      <c r="L157" s="263" t="n"/>
      <c r="M157" s="263" t="n"/>
      <c r="N157" s="263" t="n"/>
      <c r="O157" s="263" t="n"/>
      <c r="P157" s="263" t="n"/>
      <c r="Q157" s="263" t="n"/>
      <c r="R157" s="263" t="n"/>
      <c r="S157" s="263" t="n"/>
      <c r="T157" s="263" t="n"/>
      <c r="U157" s="263" t="n"/>
      <c r="V157" s="134" t="n"/>
    </row>
    <row r="158">
      <c r="B158" s="263" t="n"/>
      <c r="C158" s="263" t="n"/>
      <c r="D158" s="263" t="n"/>
      <c r="E158" s="263" t="n"/>
      <c r="F158" s="263" t="n"/>
      <c r="G158" s="263" t="n"/>
      <c r="H158" s="263" t="n"/>
      <c r="I158" s="263" t="n"/>
      <c r="J158" s="263" t="n"/>
      <c r="K158" s="263" t="n"/>
      <c r="L158" s="263" t="n"/>
      <c r="M158" s="263" t="n"/>
      <c r="N158" s="263" t="n"/>
      <c r="O158" s="263" t="n"/>
      <c r="P158" s="263" t="n"/>
      <c r="Q158" s="263" t="n"/>
      <c r="R158" s="263" t="n"/>
      <c r="S158" s="263" t="n"/>
      <c r="T158" s="263" t="n"/>
      <c r="U158" s="263" t="n"/>
      <c r="V158" s="134" t="n"/>
    </row>
    <row r="159">
      <c r="B159" s="263" t="n"/>
      <c r="C159" s="263" t="n"/>
      <c r="D159" s="263" t="n"/>
      <c r="E159" s="263" t="n"/>
      <c r="F159" s="263" t="n"/>
      <c r="G159" s="263" t="n"/>
      <c r="H159" s="263" t="n"/>
      <c r="I159" s="263" t="n"/>
      <c r="J159" s="263" t="n"/>
      <c r="K159" s="263" t="n"/>
      <c r="L159" s="263" t="n"/>
      <c r="M159" s="263" t="n"/>
      <c r="N159" s="263" t="n"/>
      <c r="O159" s="263" t="n"/>
      <c r="P159" s="263" t="n"/>
      <c r="Q159" s="263" t="n"/>
      <c r="R159" s="263" t="n"/>
      <c r="S159" s="263" t="n"/>
      <c r="T159" s="263" t="n"/>
      <c r="U159" s="263" t="n"/>
      <c r="V159" s="134" t="n"/>
    </row>
    <row r="160">
      <c r="B160" s="263" t="n"/>
      <c r="C160" s="263" t="n"/>
      <c r="D160" s="263" t="n"/>
      <c r="E160" s="263" t="n"/>
      <c r="F160" s="263" t="n"/>
      <c r="G160" s="263" t="n"/>
      <c r="H160" s="263" t="n"/>
      <c r="I160" s="263" t="n"/>
      <c r="J160" s="263" t="n"/>
      <c r="K160" s="263" t="n"/>
      <c r="L160" s="263" t="n"/>
      <c r="M160" s="263" t="n"/>
      <c r="N160" s="263" t="n"/>
      <c r="O160" s="263" t="n"/>
      <c r="P160" s="263" t="n"/>
      <c r="Q160" s="263" t="n"/>
      <c r="R160" s="263" t="n"/>
      <c r="S160" s="263" t="n"/>
      <c r="T160" s="263" t="n"/>
      <c r="U160" s="263" t="n"/>
      <c r="V160" s="134" t="n"/>
    </row>
    <row r="161">
      <c r="B161" s="263" t="n"/>
      <c r="C161" s="263" t="n"/>
      <c r="D161" s="263" t="n"/>
      <c r="E161" s="263" t="n"/>
      <c r="F161" s="263" t="n"/>
      <c r="G161" s="263" t="n"/>
      <c r="H161" s="263" t="n"/>
      <c r="I161" s="263" t="n"/>
      <c r="J161" s="263" t="n"/>
      <c r="K161" s="263" t="n"/>
      <c r="L161" s="263" t="n"/>
      <c r="M161" s="263" t="n"/>
      <c r="N161" s="263" t="n"/>
      <c r="O161" s="263" t="n"/>
      <c r="P161" s="263" t="n"/>
      <c r="Q161" s="263" t="n"/>
      <c r="R161" s="263" t="n"/>
      <c r="S161" s="263" t="n"/>
      <c r="T161" s="263" t="n"/>
      <c r="U161" s="263" t="n"/>
      <c r="V161" s="134" t="n"/>
    </row>
    <row r="162">
      <c r="B162" s="263" t="n"/>
      <c r="C162" s="263" t="n"/>
      <c r="D162" s="263" t="n"/>
      <c r="E162" s="263" t="n"/>
      <c r="F162" s="263" t="n"/>
      <c r="G162" s="263" t="n"/>
      <c r="H162" s="263" t="n"/>
      <c r="I162" s="263" t="n"/>
      <c r="J162" s="263" t="n"/>
      <c r="K162" s="263" t="n"/>
      <c r="L162" s="263" t="n"/>
      <c r="M162" s="263" t="n"/>
      <c r="N162" s="263" t="n"/>
      <c r="O162" s="263" t="n"/>
      <c r="P162" s="263" t="n"/>
      <c r="Q162" s="263" t="n"/>
      <c r="R162" s="263" t="n"/>
      <c r="S162" s="263" t="n"/>
      <c r="T162" s="263" t="n"/>
      <c r="U162" s="263" t="n"/>
      <c r="V162" s="134" t="n"/>
    </row>
    <row r="163">
      <c r="B163" s="263" t="n"/>
      <c r="C163" s="263" t="n"/>
      <c r="D163" s="263" t="n"/>
      <c r="E163" s="263" t="n"/>
      <c r="F163" s="263" t="n"/>
      <c r="G163" s="263" t="n"/>
      <c r="H163" s="263" t="n"/>
      <c r="I163" s="263" t="n"/>
      <c r="J163" s="263" t="n"/>
      <c r="K163" s="263" t="n"/>
      <c r="L163" s="263" t="n"/>
      <c r="M163" s="263" t="n"/>
      <c r="N163" s="263" t="n"/>
      <c r="O163" s="263" t="n"/>
      <c r="P163" s="263" t="n"/>
      <c r="Q163" s="263" t="n"/>
      <c r="R163" s="263" t="n"/>
      <c r="S163" s="263" t="n"/>
      <c r="T163" s="263" t="n"/>
      <c r="U163" s="263" t="n"/>
      <c r="V163" s="134" t="n"/>
    </row>
    <row r="164">
      <c r="B164" s="263" t="n"/>
      <c r="C164" s="263" t="n"/>
      <c r="D164" s="263" t="n"/>
      <c r="E164" s="263" t="n"/>
      <c r="F164" s="263" t="n"/>
      <c r="G164" s="263" t="n"/>
      <c r="H164" s="263" t="n"/>
      <c r="I164" s="263" t="n"/>
      <c r="J164" s="263" t="n"/>
      <c r="K164" s="263" t="n"/>
      <c r="L164" s="263" t="n"/>
      <c r="M164" s="263" t="n"/>
      <c r="N164" s="263" t="n"/>
      <c r="O164" s="263" t="n"/>
      <c r="P164" s="263" t="n"/>
      <c r="Q164" s="263" t="n"/>
      <c r="R164" s="263" t="n"/>
      <c r="S164" s="263" t="n"/>
      <c r="T164" s="263" t="n"/>
      <c r="U164" s="263" t="n"/>
      <c r="V164" s="134" t="n"/>
    </row>
    <row r="165">
      <c r="B165" s="263" t="n"/>
      <c r="C165" s="263" t="n"/>
      <c r="D165" s="263" t="n"/>
      <c r="E165" s="263" t="n"/>
      <c r="F165" s="263" t="n"/>
      <c r="G165" s="263" t="n"/>
      <c r="H165" s="263" t="n"/>
      <c r="I165" s="263" t="n"/>
      <c r="J165" s="263" t="n"/>
      <c r="K165" s="263" t="n"/>
      <c r="L165" s="263" t="n"/>
      <c r="M165" s="263" t="n"/>
      <c r="N165" s="263" t="n"/>
      <c r="O165" s="263" t="n"/>
      <c r="P165" s="263" t="n"/>
      <c r="Q165" s="263" t="n"/>
      <c r="R165" s="263" t="n"/>
      <c r="S165" s="263" t="n"/>
      <c r="T165" s="263" t="n"/>
      <c r="U165" s="263" t="n"/>
      <c r="V165" s="134" t="n"/>
    </row>
    <row r="166">
      <c r="B166" s="263" t="n"/>
      <c r="C166" s="263" t="n"/>
      <c r="D166" s="263" t="n"/>
      <c r="E166" s="263" t="n"/>
      <c r="F166" s="263" t="n"/>
      <c r="G166" s="263" t="n"/>
      <c r="H166" s="263" t="n"/>
      <c r="I166" s="263" t="n"/>
      <c r="J166" s="263" t="n"/>
      <c r="K166" s="263" t="n"/>
      <c r="L166" s="263" t="n"/>
      <c r="M166" s="263" t="n"/>
      <c r="N166" s="263" t="n"/>
      <c r="O166" s="263" t="n"/>
      <c r="P166" s="263" t="n"/>
      <c r="Q166" s="263" t="n"/>
      <c r="R166" s="263" t="n"/>
      <c r="S166" s="263" t="n"/>
      <c r="T166" s="263" t="n"/>
      <c r="U166" s="263" t="n"/>
      <c r="V166" s="134" t="n"/>
    </row>
    <row r="167">
      <c r="B167" s="263" t="n"/>
      <c r="C167" s="263" t="n"/>
      <c r="D167" s="263" t="n"/>
      <c r="E167" s="263" t="n"/>
      <c r="F167" s="263" t="n"/>
      <c r="G167" s="263" t="n"/>
      <c r="H167" s="263" t="n"/>
      <c r="I167" s="263" t="n"/>
      <c r="J167" s="263" t="n"/>
      <c r="K167" s="263" t="n"/>
      <c r="L167" s="263" t="n"/>
      <c r="M167" s="263" t="n"/>
      <c r="N167" s="263" t="n"/>
      <c r="O167" s="263" t="n"/>
      <c r="P167" s="263" t="n"/>
      <c r="Q167" s="263" t="n"/>
      <c r="R167" s="263" t="n"/>
      <c r="S167" s="263" t="n"/>
      <c r="T167" s="263" t="n"/>
      <c r="U167" s="263" t="n"/>
      <c r="V167" s="134" t="n"/>
    </row>
    <row r="168">
      <c r="B168" s="263" t="n"/>
      <c r="C168" s="263" t="n"/>
      <c r="D168" s="263" t="n"/>
      <c r="E168" s="263" t="n"/>
      <c r="F168" s="263" t="n"/>
      <c r="G168" s="263" t="n"/>
      <c r="H168" s="263" t="n"/>
      <c r="I168" s="263" t="n"/>
      <c r="J168" s="263" t="n"/>
      <c r="K168" s="263" t="n"/>
      <c r="L168" s="263" t="n"/>
      <c r="M168" s="263" t="n"/>
      <c r="N168" s="263" t="n"/>
      <c r="O168" s="263" t="n"/>
      <c r="P168" s="263" t="n"/>
      <c r="Q168" s="263" t="n"/>
      <c r="R168" s="263" t="n"/>
      <c r="S168" s="263" t="n"/>
      <c r="T168" s="263" t="n"/>
      <c r="U168" s="263" t="n"/>
      <c r="V168" s="134" t="n"/>
    </row>
    <row r="169">
      <c r="B169" s="263" t="n"/>
      <c r="C169" s="263" t="n"/>
      <c r="D169" s="263" t="n"/>
      <c r="E169" s="263" t="n"/>
      <c r="F169" s="263" t="n"/>
      <c r="G169" s="263" t="n"/>
      <c r="H169" s="263" t="n"/>
      <c r="I169" s="263" t="n"/>
      <c r="J169" s="263" t="n"/>
      <c r="K169" s="263" t="n"/>
      <c r="L169" s="263" t="n"/>
      <c r="M169" s="263" t="n"/>
      <c r="N169" s="263" t="n"/>
      <c r="O169" s="263" t="n"/>
      <c r="P169" s="263" t="n"/>
      <c r="Q169" s="263" t="n"/>
      <c r="R169" s="263" t="n"/>
      <c r="S169" s="263" t="n"/>
      <c r="T169" s="263" t="n"/>
      <c r="U169" s="263" t="n"/>
      <c r="V169" s="134" t="n"/>
    </row>
    <row r="170">
      <c r="B170" s="263" t="n"/>
      <c r="C170" s="263" t="n"/>
      <c r="D170" s="263" t="n"/>
      <c r="E170" s="263" t="n"/>
      <c r="F170" s="263" t="n"/>
      <c r="G170" s="263" t="n"/>
      <c r="H170" s="263" t="n"/>
      <c r="I170" s="263" t="n"/>
      <c r="J170" s="263" t="n"/>
      <c r="K170" s="263" t="n"/>
      <c r="L170" s="263" t="n"/>
      <c r="M170" s="263" t="n"/>
      <c r="N170" s="263" t="n"/>
      <c r="O170" s="263" t="n"/>
      <c r="P170" s="263" t="n"/>
      <c r="Q170" s="263" t="n"/>
      <c r="R170" s="263" t="n"/>
      <c r="S170" s="263" t="n"/>
      <c r="T170" s="263" t="n"/>
      <c r="U170" s="263" t="n"/>
      <c r="V170" s="134" t="n"/>
    </row>
    <row r="171">
      <c r="B171" s="263" t="n"/>
      <c r="C171" s="263" t="n"/>
      <c r="D171" s="263" t="n"/>
      <c r="E171" s="263" t="n"/>
      <c r="F171" s="263" t="n"/>
      <c r="G171" s="263" t="n"/>
      <c r="H171" s="263" t="n"/>
      <c r="I171" s="263" t="n"/>
      <c r="J171" s="263" t="n"/>
      <c r="K171" s="263" t="n"/>
      <c r="L171" s="263" t="n"/>
      <c r="M171" s="263" t="n"/>
      <c r="N171" s="263" t="n"/>
      <c r="O171" s="263" t="n"/>
      <c r="P171" s="263" t="n"/>
      <c r="Q171" s="263" t="n"/>
      <c r="R171" s="263" t="n"/>
      <c r="S171" s="263" t="n"/>
      <c r="T171" s="263" t="n"/>
      <c r="U171" s="263" t="n"/>
      <c r="V171" s="134" t="n"/>
    </row>
    <row r="172">
      <c r="B172" s="263" t="n"/>
      <c r="C172" s="263" t="n"/>
      <c r="D172" s="263" t="n"/>
      <c r="E172" s="263" t="n"/>
      <c r="F172" s="263" t="n"/>
      <c r="G172" s="263" t="n"/>
      <c r="H172" s="263" t="n"/>
      <c r="I172" s="263" t="n"/>
      <c r="J172" s="263" t="n"/>
      <c r="K172" s="263" t="n"/>
      <c r="L172" s="263" t="n"/>
      <c r="M172" s="263" t="n"/>
      <c r="N172" s="263" t="n"/>
      <c r="O172" s="263" t="n"/>
      <c r="P172" s="263" t="n"/>
      <c r="Q172" s="263" t="n"/>
      <c r="R172" s="263" t="n"/>
      <c r="S172" s="263" t="n"/>
      <c r="T172" s="263" t="n"/>
      <c r="U172" s="263" t="n"/>
      <c r="V172" s="134" t="n"/>
    </row>
    <row r="173">
      <c r="B173" s="263" t="n"/>
      <c r="C173" s="263" t="n"/>
      <c r="D173" s="263" t="n"/>
      <c r="E173" s="263" t="n"/>
      <c r="F173" s="263" t="n"/>
      <c r="G173" s="263" t="n"/>
      <c r="H173" s="263" t="n"/>
      <c r="I173" s="263" t="n"/>
      <c r="J173" s="263" t="n"/>
      <c r="K173" s="263" t="n"/>
      <c r="L173" s="263" t="n"/>
      <c r="M173" s="263" t="n"/>
      <c r="N173" s="263" t="n"/>
      <c r="O173" s="263" t="n"/>
      <c r="P173" s="263" t="n"/>
      <c r="Q173" s="263" t="n"/>
      <c r="R173" s="263" t="n"/>
      <c r="S173" s="263" t="n"/>
      <c r="T173" s="263" t="n"/>
      <c r="U173" s="263" t="n"/>
      <c r="V173" s="134" t="n"/>
    </row>
    <row r="174">
      <c r="B174" s="263" t="n"/>
      <c r="C174" s="263" t="n"/>
      <c r="D174" s="263" t="n"/>
      <c r="E174" s="263" t="n"/>
      <c r="F174" s="263" t="n"/>
      <c r="G174" s="263" t="n"/>
      <c r="H174" s="263" t="n"/>
      <c r="I174" s="263" t="n"/>
      <c r="J174" s="263" t="n"/>
      <c r="K174" s="263" t="n"/>
      <c r="L174" s="263" t="n"/>
      <c r="M174" s="263" t="n"/>
      <c r="N174" s="263" t="n"/>
      <c r="O174" s="263" t="n"/>
      <c r="P174" s="263" t="n"/>
      <c r="Q174" s="263" t="n"/>
      <c r="R174" s="263" t="n"/>
      <c r="S174" s="263" t="n"/>
      <c r="T174" s="263" t="n"/>
      <c r="U174" s="263" t="n"/>
      <c r="V174" s="134" t="n"/>
    </row>
    <row r="175">
      <c r="B175" s="263" t="n"/>
      <c r="C175" s="263" t="n"/>
      <c r="D175" s="263" t="n"/>
      <c r="E175" s="263" t="n"/>
      <c r="F175" s="263" t="n"/>
      <c r="G175" s="263" t="n"/>
      <c r="H175" s="263" t="n"/>
      <c r="I175" s="263" t="n"/>
      <c r="J175" s="263" t="n"/>
      <c r="K175" s="263" t="n"/>
      <c r="L175" s="263" t="n"/>
      <c r="M175" s="263" t="n"/>
      <c r="N175" s="263" t="n"/>
      <c r="O175" s="263" t="n"/>
      <c r="P175" s="263" t="n"/>
      <c r="Q175" s="263" t="n"/>
      <c r="R175" s="263" t="n"/>
      <c r="S175" s="263" t="n"/>
      <c r="T175" s="263" t="n"/>
      <c r="U175" s="263" t="n"/>
      <c r="V175" s="134" t="n"/>
    </row>
    <row r="176">
      <c r="B176" s="263" t="n"/>
      <c r="C176" s="263" t="n"/>
      <c r="D176" s="263" t="n"/>
      <c r="E176" s="263" t="n"/>
      <c r="F176" s="263" t="n"/>
      <c r="G176" s="263" t="n"/>
      <c r="H176" s="263" t="n"/>
      <c r="I176" s="263" t="n"/>
      <c r="J176" s="263" t="n"/>
      <c r="K176" s="263" t="n"/>
      <c r="L176" s="263" t="n"/>
      <c r="M176" s="263" t="n"/>
      <c r="N176" s="263" t="n"/>
      <c r="O176" s="263" t="n"/>
      <c r="P176" s="263" t="n"/>
      <c r="Q176" s="263" t="n"/>
      <c r="R176" s="263" t="n"/>
      <c r="S176" s="263" t="n"/>
      <c r="T176" s="263" t="n"/>
      <c r="U176" s="263" t="n"/>
      <c r="V176" s="134" t="n"/>
    </row>
    <row r="177">
      <c r="B177" s="263" t="n"/>
      <c r="C177" s="263" t="n"/>
      <c r="D177" s="263" t="n"/>
      <c r="E177" s="263" t="n"/>
      <c r="F177" s="263" t="n"/>
      <c r="G177" s="263" t="n"/>
      <c r="H177" s="263" t="n"/>
      <c r="I177" s="263" t="n"/>
      <c r="J177" s="263" t="n"/>
      <c r="K177" s="263" t="n"/>
      <c r="L177" s="263" t="n"/>
      <c r="M177" s="263" t="n"/>
      <c r="N177" s="263" t="n"/>
      <c r="O177" s="263" t="n"/>
      <c r="P177" s="263" t="n"/>
      <c r="Q177" s="263" t="n"/>
      <c r="R177" s="263" t="n"/>
      <c r="S177" s="263" t="n"/>
      <c r="T177" s="263" t="n"/>
      <c r="U177" s="263" t="n"/>
      <c r="V177" s="134" t="n"/>
    </row>
    <row r="178">
      <c r="B178" s="263" t="n"/>
      <c r="C178" s="263" t="n"/>
      <c r="D178" s="263" t="n"/>
      <c r="E178" s="263" t="n"/>
      <c r="F178" s="263" t="n"/>
      <c r="G178" s="263" t="n"/>
      <c r="H178" s="263" t="n"/>
      <c r="I178" s="263" t="n"/>
      <c r="J178" s="263" t="n"/>
      <c r="K178" s="263" t="n"/>
      <c r="L178" s="263" t="n"/>
      <c r="M178" s="263" t="n"/>
      <c r="N178" s="263" t="n"/>
      <c r="O178" s="263" t="n"/>
      <c r="P178" s="263" t="n"/>
      <c r="Q178" s="263" t="n"/>
      <c r="R178" s="263" t="n"/>
      <c r="S178" s="263" t="n"/>
      <c r="T178" s="263" t="n"/>
      <c r="U178" s="263" t="n"/>
      <c r="V178" s="134" t="n"/>
    </row>
    <row r="179">
      <c r="B179" s="263" t="n"/>
      <c r="C179" s="263" t="n"/>
      <c r="D179" s="263" t="n"/>
      <c r="E179" s="263" t="n"/>
      <c r="F179" s="263" t="n"/>
      <c r="G179" s="263" t="n"/>
      <c r="H179" s="263" t="n"/>
      <c r="I179" s="263" t="n"/>
      <c r="J179" s="263" t="n"/>
      <c r="K179" s="263" t="n"/>
      <c r="L179" s="263" t="n"/>
      <c r="M179" s="263" t="n"/>
      <c r="N179" s="263" t="n"/>
      <c r="O179" s="263" t="n"/>
      <c r="P179" s="263" t="n"/>
      <c r="Q179" s="263" t="n"/>
      <c r="R179" s="263" t="n"/>
      <c r="S179" s="263" t="n"/>
      <c r="T179" s="263" t="n"/>
      <c r="U179" s="263" t="n"/>
      <c r="V179" s="134" t="n"/>
    </row>
    <row r="180">
      <c r="B180" s="263" t="n"/>
      <c r="C180" s="263" t="n"/>
      <c r="D180" s="263" t="n"/>
      <c r="E180" s="263" t="n"/>
      <c r="F180" s="263" t="n"/>
      <c r="G180" s="263" t="n"/>
      <c r="H180" s="263" t="n"/>
      <c r="I180" s="263" t="n"/>
      <c r="J180" s="263" t="n"/>
      <c r="K180" s="263" t="n"/>
      <c r="L180" s="263" t="n"/>
      <c r="M180" s="263" t="n"/>
      <c r="N180" s="263" t="n"/>
      <c r="O180" s="263" t="n"/>
      <c r="P180" s="263" t="n"/>
      <c r="Q180" s="263" t="n"/>
      <c r="R180" s="263" t="n"/>
      <c r="S180" s="263" t="n"/>
      <c r="T180" s="263" t="n"/>
      <c r="U180" s="263" t="n"/>
      <c r="V180" s="134" t="n"/>
    </row>
    <row r="181">
      <c r="B181" s="263" t="n"/>
      <c r="C181" s="263" t="n"/>
      <c r="D181" s="263" t="n"/>
      <c r="E181" s="263" t="n"/>
      <c r="F181" s="263" t="n"/>
      <c r="G181" s="263" t="n"/>
      <c r="H181" s="263" t="n"/>
      <c r="I181" s="263" t="n"/>
      <c r="J181" s="263" t="n"/>
      <c r="K181" s="263" t="n"/>
      <c r="L181" s="263" t="n"/>
      <c r="M181" s="263" t="n"/>
      <c r="N181" s="263" t="n"/>
      <c r="O181" s="263" t="n"/>
      <c r="P181" s="263" t="n"/>
      <c r="Q181" s="263" t="n"/>
      <c r="R181" s="263" t="n"/>
      <c r="S181" s="263" t="n"/>
      <c r="T181" s="263" t="n"/>
      <c r="U181" s="263" t="n"/>
      <c r="V181" s="134" t="n"/>
    </row>
    <row r="182">
      <c r="B182" s="263" t="n"/>
      <c r="C182" s="263" t="n"/>
      <c r="D182" s="263" t="n"/>
      <c r="E182" s="263" t="n"/>
      <c r="F182" s="263" t="n"/>
      <c r="G182" s="263" t="n"/>
      <c r="H182" s="263" t="n"/>
      <c r="I182" s="263" t="n"/>
      <c r="J182" s="263" t="n"/>
      <c r="K182" s="263" t="n"/>
      <c r="L182" s="263" t="n"/>
      <c r="M182" s="263" t="n"/>
      <c r="N182" s="263" t="n"/>
      <c r="O182" s="263" t="n"/>
      <c r="P182" s="263" t="n"/>
      <c r="Q182" s="263" t="n"/>
      <c r="R182" s="263" t="n"/>
      <c r="S182" s="263" t="n"/>
      <c r="T182" s="263" t="n"/>
      <c r="U182" s="263" t="n"/>
      <c r="V182" s="134" t="n"/>
    </row>
    <row r="183">
      <c r="B183" s="263" t="n"/>
      <c r="C183" s="263" t="n"/>
      <c r="D183" s="263" t="n"/>
      <c r="E183" s="263" t="n"/>
      <c r="F183" s="263" t="n"/>
      <c r="G183" s="263" t="n"/>
      <c r="H183" s="263" t="n"/>
      <c r="I183" s="263" t="n"/>
      <c r="J183" s="263" t="n"/>
      <c r="K183" s="263" t="n"/>
      <c r="L183" s="263" t="n"/>
      <c r="M183" s="263" t="n"/>
      <c r="N183" s="263" t="n"/>
      <c r="O183" s="263" t="n"/>
      <c r="P183" s="263" t="n"/>
      <c r="Q183" s="263" t="n"/>
      <c r="R183" s="263" t="n"/>
      <c r="S183" s="263" t="n"/>
      <c r="T183" s="263" t="n"/>
      <c r="U183" s="263" t="n"/>
      <c r="V183" s="134" t="n"/>
    </row>
    <row r="184">
      <c r="B184" s="263" t="n"/>
      <c r="C184" s="263" t="n"/>
      <c r="D184" s="263" t="n"/>
      <c r="E184" s="263" t="n"/>
      <c r="F184" s="263" t="n"/>
      <c r="G184" s="263" t="n"/>
      <c r="H184" s="263" t="n"/>
      <c r="I184" s="263" t="n"/>
      <c r="J184" s="263" t="n"/>
      <c r="K184" s="263" t="n"/>
      <c r="L184" s="263" t="n"/>
      <c r="M184" s="263" t="n"/>
      <c r="N184" s="263" t="n"/>
      <c r="O184" s="263" t="n"/>
      <c r="P184" s="263" t="n"/>
      <c r="Q184" s="263" t="n"/>
      <c r="R184" s="263" t="n"/>
      <c r="S184" s="263" t="n"/>
      <c r="T184" s="263" t="n"/>
      <c r="U184" s="263" t="n"/>
      <c r="V184" s="134" t="n"/>
    </row>
    <row r="185">
      <c r="B185" s="263" t="n"/>
      <c r="C185" s="263" t="n"/>
      <c r="D185" s="263" t="n"/>
      <c r="E185" s="263" t="n"/>
      <c r="F185" s="263" t="n"/>
      <c r="G185" s="263" t="n"/>
      <c r="H185" s="263" t="n"/>
      <c r="I185" s="263" t="n"/>
      <c r="J185" s="263" t="n"/>
      <c r="K185" s="263" t="n"/>
      <c r="L185" s="263" t="n"/>
      <c r="M185" s="263" t="n"/>
      <c r="N185" s="263" t="n"/>
      <c r="O185" s="263" t="n"/>
      <c r="P185" s="263" t="n"/>
      <c r="Q185" s="263" t="n"/>
      <c r="R185" s="263" t="n"/>
      <c r="S185" s="263" t="n"/>
      <c r="T185" s="263" t="n"/>
      <c r="U185" s="263" t="n"/>
      <c r="V185" s="134" t="n"/>
    </row>
    <row r="186">
      <c r="B186" s="263" t="n"/>
      <c r="C186" s="263" t="n"/>
      <c r="D186" s="263" t="n"/>
      <c r="E186" s="263" t="n"/>
      <c r="F186" s="263" t="n"/>
      <c r="G186" s="263" t="n"/>
      <c r="H186" s="263" t="n"/>
      <c r="I186" s="263" t="n"/>
      <c r="J186" s="263" t="n"/>
      <c r="K186" s="263" t="n"/>
      <c r="L186" s="263" t="n"/>
      <c r="M186" s="263" t="n"/>
      <c r="N186" s="263" t="n"/>
      <c r="O186" s="263" t="n"/>
      <c r="P186" s="263" t="n"/>
      <c r="Q186" s="263" t="n"/>
      <c r="R186" s="263" t="n"/>
      <c r="S186" s="263" t="n"/>
      <c r="T186" s="263" t="n"/>
      <c r="U186" s="263" t="n"/>
      <c r="V186" s="134" t="n"/>
    </row>
    <row r="187">
      <c r="B187" s="263" t="n"/>
      <c r="C187" s="263" t="n"/>
      <c r="D187" s="263" t="n"/>
      <c r="E187" s="263" t="n"/>
      <c r="F187" s="263" t="n"/>
      <c r="G187" s="263" t="n"/>
      <c r="H187" s="263" t="n"/>
      <c r="I187" s="263" t="n"/>
      <c r="J187" s="263" t="n"/>
      <c r="K187" s="263" t="n"/>
      <c r="L187" s="263" t="n"/>
      <c r="M187" s="263" t="n"/>
      <c r="N187" s="263" t="n"/>
      <c r="O187" s="263" t="n"/>
      <c r="P187" s="263" t="n"/>
      <c r="Q187" s="263" t="n"/>
      <c r="R187" s="263" t="n"/>
      <c r="S187" s="263" t="n"/>
      <c r="T187" s="263" t="n"/>
      <c r="U187" s="263" t="n"/>
      <c r="V187" s="134" t="n"/>
    </row>
    <row r="188">
      <c r="B188" s="263" t="n"/>
      <c r="C188" s="263" t="n"/>
      <c r="D188" s="263" t="n"/>
      <c r="E188" s="263" t="n"/>
      <c r="F188" s="263" t="n"/>
      <c r="G188" s="263" t="n"/>
      <c r="H188" s="263" t="n"/>
      <c r="I188" s="263" t="n"/>
      <c r="J188" s="263" t="n"/>
      <c r="K188" s="263" t="n"/>
      <c r="L188" s="263" t="n"/>
      <c r="M188" s="263" t="n"/>
      <c r="N188" s="263" t="n"/>
      <c r="O188" s="263" t="n"/>
      <c r="P188" s="263" t="n"/>
      <c r="Q188" s="263" t="n"/>
      <c r="R188" s="263" t="n"/>
      <c r="S188" s="263" t="n"/>
      <c r="T188" s="263" t="n"/>
      <c r="U188" s="263" t="n"/>
      <c r="V188" s="134" t="n"/>
    </row>
    <row r="189">
      <c r="B189" s="263" t="n"/>
      <c r="C189" s="263" t="n"/>
      <c r="D189" s="263" t="n"/>
      <c r="E189" s="263" t="n"/>
      <c r="F189" s="263" t="n"/>
      <c r="G189" s="263" t="n"/>
      <c r="H189" s="263" t="n"/>
      <c r="I189" s="263" t="n"/>
      <c r="J189" s="263" t="n"/>
      <c r="K189" s="263" t="n"/>
      <c r="L189" s="263" t="n"/>
      <c r="M189" s="263" t="n"/>
      <c r="N189" s="263" t="n"/>
      <c r="O189" s="263" t="n"/>
      <c r="P189" s="263" t="n"/>
      <c r="Q189" s="263" t="n"/>
      <c r="R189" s="263" t="n"/>
      <c r="S189" s="263" t="n"/>
      <c r="T189" s="263" t="n"/>
      <c r="U189" s="263" t="n"/>
      <c r="V189" s="134" t="n"/>
    </row>
    <row r="190">
      <c r="B190" s="263" t="n"/>
      <c r="C190" s="263" t="n"/>
      <c r="D190" s="263" t="n"/>
      <c r="E190" s="263" t="n"/>
      <c r="F190" s="263" t="n"/>
      <c r="G190" s="263" t="n"/>
      <c r="H190" s="263" t="n"/>
      <c r="I190" s="263" t="n"/>
      <c r="J190" s="263" t="n"/>
      <c r="K190" s="263" t="n"/>
      <c r="L190" s="263" t="n"/>
      <c r="M190" s="263" t="n"/>
      <c r="N190" s="263" t="n"/>
      <c r="O190" s="263" t="n"/>
      <c r="P190" s="263" t="n"/>
      <c r="Q190" s="263" t="n"/>
      <c r="R190" s="263" t="n"/>
      <c r="S190" s="263" t="n"/>
      <c r="T190" s="263" t="n"/>
      <c r="U190" s="263" t="n"/>
      <c r="V190" s="134" t="n"/>
    </row>
    <row r="191">
      <c r="B191" s="263" t="n"/>
      <c r="C191" s="263" t="n"/>
      <c r="D191" s="263" t="n"/>
      <c r="E191" s="263" t="n"/>
      <c r="F191" s="263" t="n"/>
      <c r="G191" s="263" t="n"/>
      <c r="H191" s="263" t="n"/>
      <c r="I191" s="263" t="n"/>
      <c r="J191" s="263" t="n"/>
      <c r="K191" s="263" t="n"/>
      <c r="L191" s="263" t="n"/>
      <c r="M191" s="263" t="n"/>
      <c r="N191" s="263" t="n"/>
      <c r="O191" s="263" t="n"/>
      <c r="P191" s="263" t="n"/>
      <c r="Q191" s="263" t="n"/>
      <c r="R191" s="263" t="n"/>
      <c r="S191" s="263" t="n"/>
      <c r="T191" s="263" t="n"/>
      <c r="U191" s="263" t="n"/>
      <c r="V191" s="134" t="n"/>
    </row>
    <row r="192">
      <c r="B192" s="263" t="n"/>
      <c r="C192" s="263" t="n"/>
      <c r="D192" s="263" t="n"/>
      <c r="E192" s="263" t="n"/>
      <c r="F192" s="263" t="n"/>
      <c r="G192" s="263" t="n"/>
      <c r="H192" s="263" t="n"/>
      <c r="I192" s="263" t="n"/>
      <c r="J192" s="263" t="n"/>
      <c r="K192" s="263" t="n"/>
      <c r="L192" s="263" t="n"/>
      <c r="M192" s="263" t="n"/>
      <c r="N192" s="263" t="n"/>
      <c r="O192" s="263" t="n"/>
      <c r="P192" s="263" t="n"/>
      <c r="Q192" s="263" t="n"/>
      <c r="R192" s="263" t="n"/>
      <c r="S192" s="263" t="n"/>
      <c r="T192" s="263" t="n"/>
      <c r="U192" s="263" t="n"/>
      <c r="V192" s="134" t="n"/>
    </row>
    <row r="193">
      <c r="B193" s="263" t="n"/>
      <c r="C193" s="263" t="n"/>
      <c r="D193" s="263" t="n"/>
      <c r="E193" s="263" t="n"/>
      <c r="F193" s="263" t="n"/>
      <c r="G193" s="263" t="n"/>
      <c r="H193" s="263" t="n"/>
      <c r="I193" s="263" t="n"/>
      <c r="J193" s="263" t="n"/>
      <c r="K193" s="263" t="n"/>
      <c r="L193" s="263" t="n"/>
      <c r="M193" s="263" t="n"/>
      <c r="N193" s="263" t="n"/>
      <c r="O193" s="263" t="n"/>
      <c r="P193" s="263" t="n"/>
      <c r="Q193" s="263" t="n"/>
      <c r="R193" s="263" t="n"/>
      <c r="S193" s="263" t="n"/>
      <c r="T193" s="263" t="n"/>
      <c r="U193" s="263" t="n"/>
      <c r="V193" s="134" t="n"/>
    </row>
    <row r="194">
      <c r="B194" s="263" t="n"/>
      <c r="C194" s="263" t="n"/>
      <c r="D194" s="263" t="n"/>
      <c r="E194" s="263" t="n"/>
      <c r="F194" s="263" t="n"/>
      <c r="G194" s="263" t="n"/>
      <c r="H194" s="263" t="n"/>
      <c r="I194" s="263" t="n"/>
      <c r="J194" s="263" t="n"/>
      <c r="K194" s="263" t="n"/>
      <c r="L194" s="263" t="n"/>
      <c r="M194" s="263" t="n"/>
      <c r="N194" s="263" t="n"/>
      <c r="O194" s="263" t="n"/>
      <c r="P194" s="263" t="n"/>
      <c r="Q194" s="263" t="n"/>
      <c r="R194" s="263" t="n"/>
      <c r="S194" s="263" t="n"/>
      <c r="T194" s="263" t="n"/>
      <c r="U194" s="263" t="n"/>
      <c r="V194" s="134" t="n"/>
    </row>
    <row r="195">
      <c r="B195" s="263" t="n"/>
      <c r="C195" s="263" t="n"/>
      <c r="D195" s="263" t="n"/>
      <c r="E195" s="263" t="n"/>
      <c r="F195" s="263" t="n"/>
      <c r="G195" s="263" t="n"/>
      <c r="H195" s="263" t="n"/>
      <c r="I195" s="263" t="n"/>
      <c r="J195" s="263" t="n"/>
      <c r="K195" s="263" t="n"/>
      <c r="L195" s="263" t="n"/>
      <c r="M195" s="263" t="n"/>
      <c r="N195" s="263" t="n"/>
      <c r="O195" s="263" t="n"/>
      <c r="P195" s="263" t="n"/>
      <c r="Q195" s="263" t="n"/>
      <c r="R195" s="263" t="n"/>
      <c r="S195" s="263" t="n"/>
      <c r="T195" s="263" t="n"/>
      <c r="U195" s="263" t="n"/>
      <c r="V195" s="134" t="n"/>
    </row>
    <row r="196">
      <c r="B196" s="263" t="n"/>
      <c r="C196" s="263" t="n"/>
      <c r="D196" s="263" t="n"/>
      <c r="E196" s="263" t="n"/>
      <c r="F196" s="263" t="n"/>
      <c r="G196" s="263" t="n"/>
      <c r="H196" s="263" t="n"/>
      <c r="I196" s="263" t="n"/>
      <c r="J196" s="263" t="n"/>
      <c r="K196" s="263" t="n"/>
      <c r="L196" s="263" t="n"/>
      <c r="M196" s="263" t="n"/>
      <c r="N196" s="263" t="n"/>
      <c r="O196" s="263" t="n"/>
      <c r="P196" s="263" t="n"/>
      <c r="Q196" s="263" t="n"/>
      <c r="R196" s="263" t="n"/>
      <c r="S196" s="263" t="n"/>
      <c r="T196" s="263" t="n"/>
      <c r="U196" s="263" t="n"/>
      <c r="V196" s="134" t="n"/>
    </row>
    <row r="197">
      <c r="B197" s="263" t="n"/>
      <c r="C197" s="263" t="n"/>
      <c r="D197" s="263" t="n"/>
      <c r="E197" s="263" t="n"/>
      <c r="F197" s="263" t="n"/>
      <c r="G197" s="263" t="n"/>
      <c r="H197" s="263" t="n"/>
      <c r="I197" s="263" t="n"/>
      <c r="J197" s="263" t="n"/>
      <c r="K197" s="263" t="n"/>
      <c r="L197" s="263" t="n"/>
      <c r="M197" s="263" t="n"/>
      <c r="N197" s="263" t="n"/>
      <c r="O197" s="263" t="n"/>
      <c r="P197" s="263" t="n"/>
      <c r="Q197" s="263" t="n"/>
      <c r="R197" s="263" t="n"/>
      <c r="S197" s="263" t="n"/>
      <c r="T197" s="263" t="n"/>
      <c r="U197" s="263" t="n"/>
      <c r="V197" s="134" t="n"/>
    </row>
    <row r="198">
      <c r="B198" s="263" t="n"/>
      <c r="C198" s="263" t="n"/>
      <c r="D198" s="263" t="n"/>
      <c r="E198" s="263" t="n"/>
      <c r="F198" s="263" t="n"/>
      <c r="G198" s="263" t="n"/>
      <c r="H198" s="263" t="n"/>
      <c r="I198" s="263" t="n"/>
      <c r="J198" s="263" t="n"/>
      <c r="K198" s="263" t="n"/>
      <c r="L198" s="263" t="n"/>
      <c r="M198" s="263" t="n"/>
      <c r="N198" s="263" t="n"/>
      <c r="O198" s="263" t="n"/>
      <c r="P198" s="263" t="n"/>
      <c r="Q198" s="263" t="n"/>
      <c r="R198" s="263" t="n"/>
      <c r="S198" s="263" t="n"/>
      <c r="T198" s="263" t="n"/>
      <c r="U198" s="263" t="n"/>
      <c r="V198" s="134" t="n"/>
    </row>
    <row r="199">
      <c r="B199" s="263" t="n"/>
      <c r="C199" s="263" t="n"/>
      <c r="D199" s="263" t="n"/>
      <c r="E199" s="263" t="n"/>
      <c r="F199" s="263" t="n"/>
      <c r="G199" s="263" t="n"/>
      <c r="H199" s="263" t="n"/>
      <c r="I199" s="263" t="n"/>
      <c r="J199" s="263" t="n"/>
      <c r="K199" s="263" t="n"/>
      <c r="L199" s="263" t="n"/>
      <c r="M199" s="263" t="n"/>
      <c r="N199" s="263" t="n"/>
      <c r="O199" s="263" t="n"/>
      <c r="P199" s="263" t="n"/>
      <c r="Q199" s="263" t="n"/>
      <c r="R199" s="263" t="n"/>
      <c r="S199" s="263" t="n"/>
      <c r="T199" s="263" t="n"/>
      <c r="U199" s="263" t="n"/>
      <c r="V199" s="134" t="n"/>
    </row>
    <row r="200">
      <c r="B200" s="263" t="n"/>
      <c r="C200" s="263" t="n"/>
      <c r="D200" s="263" t="n"/>
      <c r="E200" s="263" t="n"/>
      <c r="F200" s="263" t="n"/>
      <c r="G200" s="263" t="n"/>
      <c r="H200" s="263" t="n"/>
      <c r="I200" s="263" t="n"/>
      <c r="J200" s="263" t="n"/>
      <c r="K200" s="263" t="n"/>
      <c r="L200" s="263" t="n"/>
      <c r="M200" s="263" t="n"/>
      <c r="N200" s="263" t="n"/>
      <c r="O200" s="263" t="n"/>
      <c r="P200" s="263" t="n"/>
      <c r="Q200" s="263" t="n"/>
      <c r="R200" s="263" t="n"/>
      <c r="S200" s="263" t="n"/>
      <c r="T200" s="263" t="n"/>
      <c r="U200" s="263" t="n"/>
      <c r="V200" s="134" t="n"/>
    </row>
    <row r="201">
      <c r="B201" s="263" t="n"/>
      <c r="C201" s="263" t="n"/>
      <c r="D201" s="263" t="n"/>
      <c r="E201" s="263" t="n"/>
      <c r="F201" s="263" t="n"/>
      <c r="G201" s="263" t="n"/>
      <c r="H201" s="263" t="n"/>
      <c r="I201" s="263" t="n"/>
      <c r="J201" s="263" t="n"/>
      <c r="K201" s="263" t="n"/>
      <c r="L201" s="263" t="n"/>
      <c r="M201" s="263" t="n"/>
      <c r="N201" s="263" t="n"/>
      <c r="O201" s="263" t="n"/>
      <c r="P201" s="263" t="n"/>
      <c r="Q201" s="263" t="n"/>
      <c r="R201" s="263" t="n"/>
      <c r="S201" s="263" t="n"/>
      <c r="T201" s="263" t="n"/>
      <c r="U201" s="263" t="n"/>
      <c r="V201" s="134" t="n"/>
    </row>
    <row r="202">
      <c r="B202" s="263" t="n"/>
      <c r="C202" s="263" t="n"/>
      <c r="D202" s="263" t="n"/>
      <c r="E202" s="263" t="n"/>
      <c r="F202" s="263" t="n"/>
      <c r="G202" s="263" t="n"/>
      <c r="H202" s="263" t="n"/>
      <c r="I202" s="263" t="n"/>
      <c r="J202" s="263" t="n"/>
      <c r="K202" s="263" t="n"/>
      <c r="L202" s="263" t="n"/>
      <c r="M202" s="263" t="n"/>
      <c r="N202" s="263" t="n"/>
      <c r="O202" s="263" t="n"/>
      <c r="P202" s="263" t="n"/>
      <c r="Q202" s="263" t="n"/>
      <c r="R202" s="263" t="n"/>
      <c r="S202" s="263" t="n"/>
      <c r="T202" s="263" t="n"/>
      <c r="U202" s="263" t="n"/>
      <c r="V202" s="134" t="n"/>
    </row>
    <row r="203">
      <c r="B203" s="263" t="n"/>
      <c r="C203" s="263" t="n"/>
      <c r="D203" s="263" t="n"/>
      <c r="E203" s="263" t="n"/>
      <c r="F203" s="263" t="n"/>
      <c r="G203" s="263" t="n"/>
      <c r="H203" s="263" t="n"/>
      <c r="I203" s="263" t="n"/>
      <c r="J203" s="263" t="n"/>
      <c r="K203" s="263" t="n"/>
      <c r="L203" s="263" t="n"/>
      <c r="M203" s="263" t="n"/>
      <c r="N203" s="263" t="n"/>
      <c r="O203" s="263" t="n"/>
      <c r="P203" s="263" t="n"/>
      <c r="Q203" s="263" t="n"/>
      <c r="R203" s="263" t="n"/>
      <c r="S203" s="263" t="n"/>
      <c r="T203" s="263" t="n"/>
      <c r="U203" s="263" t="n"/>
      <c r="V203" s="134" t="n"/>
    </row>
    <row r="204">
      <c r="B204" s="263" t="n"/>
      <c r="C204" s="263" t="n"/>
      <c r="D204" s="263" t="n"/>
      <c r="E204" s="263" t="n"/>
      <c r="F204" s="263" t="n"/>
      <c r="G204" s="263" t="n"/>
      <c r="H204" s="263" t="n"/>
      <c r="I204" s="263" t="n"/>
      <c r="J204" s="263" t="n"/>
      <c r="K204" s="263" t="n"/>
      <c r="L204" s="263" t="n"/>
      <c r="M204" s="263" t="n"/>
      <c r="N204" s="263" t="n"/>
      <c r="O204" s="263" t="n"/>
      <c r="P204" s="263" t="n"/>
      <c r="Q204" s="263" t="n"/>
      <c r="R204" s="263" t="n"/>
      <c r="S204" s="263" t="n"/>
      <c r="T204" s="263" t="n"/>
      <c r="U204" s="263" t="n"/>
      <c r="V204" s="134" t="n"/>
    </row>
    <row r="205">
      <c r="B205" s="263" t="n"/>
      <c r="C205" s="263" t="n"/>
      <c r="D205" s="263" t="n"/>
      <c r="E205" s="263" t="n"/>
      <c r="F205" s="263" t="n"/>
      <c r="G205" s="263" t="n"/>
      <c r="H205" s="263" t="n"/>
      <c r="I205" s="263" t="n"/>
      <c r="J205" s="263" t="n"/>
      <c r="K205" s="263" t="n"/>
      <c r="L205" s="263" t="n"/>
      <c r="M205" s="263" t="n"/>
      <c r="N205" s="263" t="n"/>
      <c r="O205" s="263" t="n"/>
      <c r="P205" s="263" t="n"/>
      <c r="Q205" s="263" t="n"/>
      <c r="R205" s="263" t="n"/>
      <c r="S205" s="263" t="n"/>
      <c r="T205" s="263" t="n"/>
      <c r="U205" s="263" t="n"/>
      <c r="V205" s="134" t="n"/>
    </row>
    <row r="206">
      <c r="B206" s="263" t="n"/>
      <c r="C206" s="263" t="n"/>
      <c r="D206" s="263" t="n"/>
      <c r="E206" s="263" t="n"/>
      <c r="F206" s="263" t="n"/>
      <c r="G206" s="263" t="n"/>
      <c r="H206" s="263" t="n"/>
      <c r="I206" s="263" t="n"/>
      <c r="J206" s="263" t="n"/>
      <c r="K206" s="263" t="n"/>
      <c r="L206" s="263" t="n"/>
      <c r="M206" s="263" t="n"/>
      <c r="N206" s="263" t="n"/>
      <c r="O206" s="263" t="n"/>
      <c r="P206" s="263" t="n"/>
      <c r="Q206" s="263" t="n"/>
      <c r="R206" s="263" t="n"/>
      <c r="S206" s="263" t="n"/>
      <c r="T206" s="263" t="n"/>
      <c r="U206" s="263" t="n"/>
      <c r="V206" s="134" t="n"/>
    </row>
    <row r="207">
      <c r="B207" s="263" t="n"/>
      <c r="C207" s="263" t="n"/>
      <c r="D207" s="263" t="n"/>
      <c r="E207" s="263" t="n"/>
      <c r="F207" s="263" t="n"/>
      <c r="G207" s="263" t="n"/>
      <c r="H207" s="263" t="n"/>
      <c r="I207" s="263" t="n"/>
      <c r="J207" s="263" t="n"/>
      <c r="K207" s="263" t="n"/>
      <c r="L207" s="263" t="n"/>
      <c r="M207" s="263" t="n"/>
      <c r="N207" s="263" t="n"/>
      <c r="O207" s="263" t="n"/>
      <c r="P207" s="263" t="n"/>
      <c r="Q207" s="263" t="n"/>
      <c r="R207" s="263" t="n"/>
      <c r="S207" s="263" t="n"/>
      <c r="T207" s="263" t="n"/>
      <c r="U207" s="263" t="n"/>
      <c r="V207" s="134" t="n"/>
    </row>
    <row r="208">
      <c r="B208" s="263" t="n"/>
      <c r="C208" s="263" t="n"/>
      <c r="D208" s="263" t="n"/>
      <c r="E208" s="263" t="n"/>
      <c r="F208" s="263" t="n"/>
      <c r="G208" s="263" t="n"/>
      <c r="H208" s="263" t="n"/>
      <c r="I208" s="263" t="n"/>
      <c r="J208" s="263" t="n"/>
      <c r="K208" s="263" t="n"/>
      <c r="L208" s="263" t="n"/>
      <c r="M208" s="263" t="n"/>
      <c r="N208" s="263" t="n"/>
      <c r="O208" s="263" t="n"/>
      <c r="P208" s="263" t="n"/>
      <c r="Q208" s="263" t="n"/>
      <c r="R208" s="263" t="n"/>
      <c r="S208" s="263" t="n"/>
      <c r="T208" s="263" t="n"/>
      <c r="U208" s="263" t="n"/>
      <c r="V208" s="134" t="n"/>
    </row>
    <row r="209">
      <c r="B209" s="263" t="n"/>
      <c r="C209" s="263" t="n"/>
      <c r="D209" s="263" t="n"/>
      <c r="E209" s="263" t="n"/>
      <c r="F209" s="263" t="n"/>
      <c r="G209" s="263" t="n"/>
      <c r="H209" s="263" t="n"/>
      <c r="I209" s="263" t="n"/>
      <c r="J209" s="263" t="n"/>
      <c r="K209" s="263" t="n"/>
      <c r="L209" s="263" t="n"/>
      <c r="M209" s="263" t="n"/>
      <c r="N209" s="263" t="n"/>
      <c r="O209" s="263" t="n"/>
      <c r="P209" s="263" t="n"/>
      <c r="Q209" s="263" t="n"/>
      <c r="R209" s="263" t="n"/>
      <c r="S209" s="263" t="n"/>
      <c r="T209" s="263" t="n"/>
      <c r="U209" s="263" t="n"/>
      <c r="V209" s="134" t="n"/>
    </row>
    <row r="210">
      <c r="B210" s="263" t="n"/>
      <c r="C210" s="263" t="n"/>
      <c r="D210" s="263" t="n"/>
      <c r="E210" s="263" t="n"/>
      <c r="F210" s="263" t="n"/>
      <c r="G210" s="263" t="n"/>
      <c r="H210" s="263" t="n"/>
      <c r="I210" s="263" t="n"/>
      <c r="J210" s="263" t="n"/>
      <c r="K210" s="263" t="n"/>
      <c r="L210" s="263" t="n"/>
      <c r="M210" s="263" t="n"/>
      <c r="N210" s="263" t="n"/>
      <c r="O210" s="263" t="n"/>
      <c r="P210" s="263" t="n"/>
      <c r="Q210" s="263" t="n"/>
      <c r="R210" s="263" t="n"/>
      <c r="S210" s="263" t="n"/>
      <c r="T210" s="263" t="n"/>
      <c r="U210" s="263" t="n"/>
      <c r="V210" s="134" t="n"/>
    </row>
    <row r="211">
      <c r="B211" s="263" t="n"/>
      <c r="C211" s="263" t="n"/>
      <c r="D211" s="263" t="n"/>
      <c r="E211" s="263" t="n"/>
      <c r="F211" s="263" t="n"/>
      <c r="G211" s="263" t="n"/>
      <c r="H211" s="263" t="n"/>
      <c r="I211" s="263" t="n"/>
      <c r="J211" s="263" t="n"/>
      <c r="K211" s="263" t="n"/>
      <c r="L211" s="263" t="n"/>
      <c r="M211" s="263" t="n"/>
      <c r="N211" s="263" t="n"/>
      <c r="O211" s="263" t="n"/>
      <c r="P211" s="263" t="n"/>
      <c r="Q211" s="263" t="n"/>
      <c r="R211" s="263" t="n"/>
      <c r="S211" s="263" t="n"/>
      <c r="T211" s="263" t="n"/>
      <c r="U211" s="263" t="n"/>
      <c r="V211" s="134" t="n"/>
    </row>
    <row r="212">
      <c r="B212" s="263" t="n"/>
      <c r="C212" s="263" t="n"/>
      <c r="D212" s="263" t="n"/>
      <c r="E212" s="263" t="n"/>
      <c r="F212" s="263" t="n"/>
      <c r="G212" s="263" t="n"/>
      <c r="H212" s="263" t="n"/>
      <c r="I212" s="263" t="n"/>
      <c r="J212" s="263" t="n"/>
      <c r="K212" s="263" t="n"/>
      <c r="L212" s="263" t="n"/>
      <c r="M212" s="263" t="n"/>
      <c r="N212" s="263" t="n"/>
      <c r="O212" s="263" t="n"/>
      <c r="P212" s="263" t="n"/>
      <c r="Q212" s="263" t="n"/>
      <c r="R212" s="263" t="n"/>
      <c r="S212" s="263" t="n"/>
      <c r="T212" s="263" t="n"/>
      <c r="U212" s="263" t="n"/>
      <c r="V212" s="134" t="n"/>
    </row>
    <row r="213">
      <c r="B213" s="263" t="n"/>
      <c r="C213" s="263" t="n"/>
      <c r="D213" s="263" t="n"/>
      <c r="E213" s="263" t="n"/>
      <c r="F213" s="263" t="n"/>
      <c r="G213" s="263" t="n"/>
      <c r="H213" s="263" t="n"/>
      <c r="I213" s="263" t="n"/>
      <c r="J213" s="263" t="n"/>
      <c r="K213" s="263" t="n"/>
      <c r="L213" s="263" t="n"/>
      <c r="M213" s="263" t="n"/>
      <c r="N213" s="263" t="n"/>
      <c r="O213" s="263" t="n"/>
      <c r="P213" s="263" t="n"/>
      <c r="Q213" s="263" t="n"/>
      <c r="R213" s="263" t="n"/>
      <c r="S213" s="263" t="n"/>
      <c r="T213" s="263" t="n"/>
      <c r="U213" s="263" t="n"/>
      <c r="V213" s="134" t="n"/>
    </row>
    <row r="214">
      <c r="B214" s="263" t="n"/>
      <c r="C214" s="263" t="n"/>
      <c r="D214" s="263" t="n"/>
      <c r="E214" s="263" t="n"/>
      <c r="F214" s="263" t="n"/>
      <c r="G214" s="263" t="n"/>
      <c r="H214" s="263" t="n"/>
      <c r="I214" s="263" t="n"/>
      <c r="J214" s="263" t="n"/>
      <c r="K214" s="263" t="n"/>
      <c r="L214" s="263" t="n"/>
      <c r="M214" s="263" t="n"/>
      <c r="N214" s="263" t="n"/>
      <c r="O214" s="263" t="n"/>
      <c r="P214" s="263" t="n"/>
      <c r="Q214" s="263" t="n"/>
      <c r="R214" s="263" t="n"/>
      <c r="S214" s="263" t="n"/>
      <c r="T214" s="263" t="n"/>
      <c r="U214" s="263" t="n"/>
      <c r="V214" s="134" t="n"/>
    </row>
    <row r="215">
      <c r="B215" s="263" t="n"/>
      <c r="C215" s="263" t="n"/>
      <c r="D215" s="263" t="n"/>
      <c r="E215" s="263" t="n"/>
      <c r="F215" s="263" t="n"/>
      <c r="G215" s="263" t="n"/>
      <c r="H215" s="263" t="n"/>
      <c r="I215" s="263" t="n"/>
      <c r="J215" s="263" t="n"/>
      <c r="K215" s="263" t="n"/>
      <c r="L215" s="263" t="n"/>
      <c r="M215" s="263" t="n"/>
      <c r="N215" s="263" t="n"/>
      <c r="O215" s="263" t="n"/>
      <c r="P215" s="263" t="n"/>
      <c r="Q215" s="263" t="n"/>
      <c r="R215" s="263" t="n"/>
      <c r="S215" s="263" t="n"/>
      <c r="T215" s="263" t="n"/>
      <c r="U215" s="263" t="n"/>
      <c r="V215" s="134" t="n"/>
    </row>
    <row r="216">
      <c r="B216" s="263" t="n"/>
      <c r="C216" s="263" t="n"/>
      <c r="D216" s="263" t="n"/>
      <c r="E216" s="263" t="n"/>
      <c r="F216" s="263" t="n"/>
      <c r="G216" s="263" t="n"/>
      <c r="H216" s="263" t="n"/>
      <c r="I216" s="263" t="n"/>
      <c r="J216" s="263" t="n"/>
      <c r="K216" s="263" t="n"/>
      <c r="L216" s="263" t="n"/>
      <c r="M216" s="263" t="n"/>
      <c r="N216" s="263" t="n"/>
      <c r="O216" s="263" t="n"/>
      <c r="P216" s="263" t="n"/>
      <c r="Q216" s="263" t="n"/>
      <c r="R216" s="263" t="n"/>
      <c r="S216" s="263" t="n"/>
      <c r="T216" s="263" t="n"/>
      <c r="U216" s="263" t="n"/>
      <c r="V216" s="134" t="n"/>
    </row>
    <row r="217">
      <c r="B217" s="263" t="n"/>
      <c r="C217" s="263" t="n"/>
      <c r="D217" s="263" t="n"/>
      <c r="E217" s="263" t="n"/>
      <c r="F217" s="263" t="n"/>
      <c r="G217" s="263" t="n"/>
      <c r="H217" s="263" t="n"/>
      <c r="I217" s="263" t="n"/>
      <c r="J217" s="263" t="n"/>
      <c r="K217" s="263" t="n"/>
      <c r="L217" s="263" t="n"/>
      <c r="M217" s="263" t="n"/>
      <c r="N217" s="263" t="n"/>
      <c r="O217" s="263" t="n"/>
      <c r="P217" s="263" t="n"/>
      <c r="Q217" s="263" t="n"/>
      <c r="R217" s="263" t="n"/>
      <c r="S217" s="263" t="n"/>
      <c r="T217" s="263" t="n"/>
      <c r="U217" s="263" t="n"/>
      <c r="V217" s="134" t="n"/>
    </row>
    <row r="218">
      <c r="B218" s="263" t="n"/>
      <c r="C218" s="263" t="n"/>
      <c r="D218" s="263" t="n"/>
      <c r="E218" s="263" t="n"/>
      <c r="F218" s="263" t="n"/>
      <c r="G218" s="263" t="n"/>
      <c r="H218" s="263" t="n"/>
      <c r="I218" s="263" t="n"/>
      <c r="J218" s="263" t="n"/>
      <c r="K218" s="263" t="n"/>
      <c r="L218" s="263" t="n"/>
      <c r="M218" s="263" t="n"/>
      <c r="N218" s="263" t="n"/>
      <c r="O218" s="263" t="n"/>
      <c r="P218" s="263" t="n"/>
      <c r="Q218" s="263" t="n"/>
      <c r="R218" s="263" t="n"/>
      <c r="S218" s="263" t="n"/>
      <c r="T218" s="263" t="n"/>
      <c r="U218" s="263" t="n"/>
      <c r="V218" s="134" t="n"/>
    </row>
    <row r="219">
      <c r="B219" s="263" t="n"/>
      <c r="C219" s="263" t="n"/>
      <c r="D219" s="263" t="n"/>
      <c r="E219" s="263" t="n"/>
      <c r="F219" s="263" t="n"/>
      <c r="G219" s="263" t="n"/>
      <c r="H219" s="263" t="n"/>
      <c r="I219" s="263" t="n"/>
      <c r="J219" s="263" t="n"/>
      <c r="K219" s="263" t="n"/>
      <c r="L219" s="263" t="n"/>
      <c r="M219" s="263" t="n"/>
      <c r="N219" s="263" t="n"/>
      <c r="O219" s="263" t="n"/>
      <c r="P219" s="263" t="n"/>
      <c r="Q219" s="263" t="n"/>
      <c r="R219" s="263" t="n"/>
      <c r="S219" s="263" t="n"/>
      <c r="T219" s="263" t="n"/>
      <c r="U219" s="263" t="n"/>
      <c r="V219" s="134" t="n"/>
    </row>
    <row r="220">
      <c r="B220" s="263" t="n"/>
      <c r="C220" s="263" t="n"/>
      <c r="D220" s="263" t="n"/>
      <c r="E220" s="263" t="n"/>
      <c r="F220" s="263" t="n"/>
      <c r="G220" s="263" t="n"/>
      <c r="H220" s="263" t="n"/>
      <c r="I220" s="263" t="n"/>
      <c r="J220" s="263" t="n"/>
      <c r="K220" s="263" t="n"/>
      <c r="L220" s="263" t="n"/>
      <c r="M220" s="263" t="n"/>
      <c r="N220" s="263" t="n"/>
      <c r="O220" s="263" t="n"/>
      <c r="P220" s="263" t="n"/>
      <c r="Q220" s="263" t="n"/>
      <c r="R220" s="263" t="n"/>
      <c r="S220" s="263" t="n"/>
      <c r="T220" s="263" t="n"/>
      <c r="U220" s="263" t="n"/>
      <c r="V220" s="134" t="n"/>
    </row>
    <row r="221">
      <c r="B221" s="263" t="n"/>
      <c r="C221" s="263" t="n"/>
      <c r="D221" s="263" t="n"/>
      <c r="E221" s="263" t="n"/>
      <c r="F221" s="263" t="n"/>
      <c r="G221" s="263" t="n"/>
      <c r="H221" s="263" t="n"/>
      <c r="I221" s="263" t="n"/>
      <c r="J221" s="263" t="n"/>
      <c r="K221" s="263" t="n"/>
      <c r="L221" s="263" t="n"/>
      <c r="M221" s="263" t="n"/>
      <c r="N221" s="263" t="n"/>
      <c r="O221" s="263" t="n"/>
      <c r="P221" s="263" t="n"/>
      <c r="Q221" s="263" t="n"/>
      <c r="R221" s="263" t="n"/>
      <c r="S221" s="263" t="n"/>
      <c r="T221" s="263" t="n"/>
      <c r="U221" s="263" t="n"/>
      <c r="V221" s="134" t="n"/>
    </row>
    <row r="222">
      <c r="B222" s="263" t="n"/>
      <c r="C222" s="263" t="n"/>
      <c r="D222" s="263" t="n"/>
      <c r="E222" s="263" t="n"/>
      <c r="F222" s="263" t="n"/>
      <c r="G222" s="263" t="n"/>
      <c r="H222" s="263" t="n"/>
      <c r="I222" s="263" t="n"/>
      <c r="J222" s="263" t="n"/>
      <c r="K222" s="263" t="n"/>
      <c r="L222" s="263" t="n"/>
      <c r="M222" s="263" t="n"/>
      <c r="N222" s="263" t="n"/>
      <c r="O222" s="263" t="n"/>
      <c r="P222" s="263" t="n"/>
      <c r="Q222" s="263" t="n"/>
      <c r="R222" s="263" t="n"/>
      <c r="S222" s="263" t="n"/>
      <c r="T222" s="263" t="n"/>
      <c r="U222" s="263" t="n"/>
      <c r="V222" s="134" t="n"/>
    </row>
    <row r="223">
      <c r="B223" s="263" t="n"/>
      <c r="C223" s="263" t="n"/>
      <c r="D223" s="263" t="n"/>
      <c r="E223" s="263" t="n"/>
      <c r="F223" s="263" t="n"/>
      <c r="G223" s="263" t="n"/>
      <c r="H223" s="263" t="n"/>
      <c r="I223" s="263" t="n"/>
      <c r="J223" s="263" t="n"/>
      <c r="K223" s="263" t="n"/>
      <c r="L223" s="263" t="n"/>
      <c r="M223" s="263" t="n"/>
      <c r="N223" s="263" t="n"/>
      <c r="O223" s="263" t="n"/>
      <c r="P223" s="263" t="n"/>
      <c r="Q223" s="263" t="n"/>
      <c r="R223" s="263" t="n"/>
      <c r="S223" s="263" t="n"/>
      <c r="T223" s="263" t="n"/>
      <c r="U223" s="263" t="n"/>
      <c r="V223" s="134" t="n"/>
    </row>
    <row r="224">
      <c r="B224" s="263" t="n"/>
      <c r="C224" s="263" t="n"/>
      <c r="D224" s="263" t="n"/>
      <c r="E224" s="263" t="n"/>
      <c r="F224" s="263" t="n"/>
      <c r="G224" s="263" t="n"/>
      <c r="H224" s="263" t="n"/>
      <c r="I224" s="263" t="n"/>
      <c r="J224" s="263" t="n"/>
      <c r="K224" s="263" t="n"/>
      <c r="L224" s="263" t="n"/>
      <c r="M224" s="263" t="n"/>
      <c r="N224" s="263" t="n"/>
      <c r="O224" s="263" t="n"/>
      <c r="P224" s="263" t="n"/>
      <c r="Q224" s="263" t="n"/>
      <c r="R224" s="263" t="n"/>
      <c r="S224" s="263" t="n"/>
      <c r="T224" s="263" t="n"/>
      <c r="U224" s="263" t="n"/>
      <c r="V224" s="134" t="n"/>
    </row>
    <row r="225">
      <c r="B225" s="263" t="n"/>
      <c r="C225" s="263" t="n"/>
      <c r="D225" s="263" t="n"/>
      <c r="E225" s="263" t="n"/>
      <c r="F225" s="263" t="n"/>
      <c r="G225" s="263" t="n"/>
      <c r="H225" s="263" t="n"/>
      <c r="I225" s="263" t="n"/>
      <c r="J225" s="263" t="n"/>
      <c r="K225" s="263" t="n"/>
      <c r="L225" s="263" t="n"/>
      <c r="M225" s="263" t="n"/>
      <c r="N225" s="263" t="n"/>
      <c r="O225" s="263" t="n"/>
      <c r="P225" s="263" t="n"/>
      <c r="Q225" s="263" t="n"/>
      <c r="R225" s="263" t="n"/>
      <c r="S225" s="263" t="n"/>
      <c r="T225" s="263" t="n"/>
      <c r="U225" s="263" t="n"/>
      <c r="V225" s="134" t="n"/>
    </row>
    <row r="226">
      <c r="B226" s="263" t="n"/>
      <c r="C226" s="263" t="n"/>
      <c r="D226" s="263" t="n"/>
      <c r="E226" s="263" t="n"/>
      <c r="F226" s="263" t="n"/>
      <c r="G226" s="263" t="n"/>
      <c r="H226" s="263" t="n"/>
      <c r="I226" s="263" t="n"/>
      <c r="J226" s="263" t="n"/>
      <c r="K226" s="263" t="n"/>
      <c r="L226" s="263" t="n"/>
      <c r="M226" s="263" t="n"/>
      <c r="N226" s="263" t="n"/>
      <c r="O226" s="263" t="n"/>
      <c r="P226" s="263" t="n"/>
      <c r="Q226" s="263" t="n"/>
      <c r="R226" s="263" t="n"/>
      <c r="S226" s="263" t="n"/>
      <c r="T226" s="263" t="n"/>
      <c r="U226" s="263" t="n"/>
      <c r="V226" s="134" t="n"/>
    </row>
    <row r="227">
      <c r="B227" s="263" t="n"/>
      <c r="C227" s="263" t="n"/>
      <c r="D227" s="263" t="n"/>
      <c r="E227" s="263" t="n"/>
      <c r="F227" s="263" t="n"/>
      <c r="G227" s="263" t="n"/>
      <c r="H227" s="263" t="n"/>
      <c r="I227" s="263" t="n"/>
      <c r="J227" s="263" t="n"/>
      <c r="K227" s="263" t="n"/>
      <c r="L227" s="263" t="n"/>
      <c r="M227" s="263" t="n"/>
      <c r="N227" s="263" t="n"/>
      <c r="O227" s="263" t="n"/>
      <c r="P227" s="263" t="n"/>
      <c r="Q227" s="263" t="n"/>
      <c r="R227" s="263" t="n"/>
      <c r="S227" s="263" t="n"/>
      <c r="T227" s="263" t="n"/>
      <c r="U227" s="263" t="n"/>
      <c r="V227" s="134" t="n"/>
    </row>
    <row r="228">
      <c r="B228" s="263" t="n"/>
      <c r="C228" s="263" t="n"/>
      <c r="D228" s="263" t="n"/>
      <c r="E228" s="263" t="n"/>
      <c r="F228" s="263" t="n"/>
      <c r="G228" s="263" t="n"/>
      <c r="H228" s="263" t="n"/>
      <c r="I228" s="263" t="n"/>
      <c r="J228" s="263" t="n"/>
      <c r="K228" s="263" t="n"/>
      <c r="L228" s="263" t="n"/>
      <c r="M228" s="263" t="n"/>
      <c r="N228" s="263" t="n"/>
      <c r="O228" s="263" t="n"/>
      <c r="P228" s="263" t="n"/>
      <c r="Q228" s="263" t="n"/>
      <c r="R228" s="263" t="n"/>
      <c r="S228" s="263" t="n"/>
      <c r="T228" s="263" t="n"/>
      <c r="U228" s="263" t="n"/>
      <c r="V228" s="134" t="n"/>
    </row>
    <row r="229">
      <c r="B229" s="263" t="n"/>
      <c r="C229" s="263" t="n"/>
      <c r="D229" s="263" t="n"/>
      <c r="E229" s="263" t="n"/>
      <c r="F229" s="263" t="n"/>
      <c r="G229" s="263" t="n"/>
      <c r="H229" s="263" t="n"/>
      <c r="I229" s="263" t="n"/>
      <c r="J229" s="263" t="n"/>
      <c r="K229" s="263" t="n"/>
      <c r="L229" s="263" t="n"/>
      <c r="M229" s="263" t="n"/>
      <c r="N229" s="263" t="n"/>
      <c r="O229" s="263" t="n"/>
      <c r="P229" s="263" t="n"/>
      <c r="Q229" s="263" t="n"/>
      <c r="R229" s="263" t="n"/>
      <c r="S229" s="263" t="n"/>
      <c r="T229" s="263" t="n"/>
      <c r="U229" s="263" t="n"/>
      <c r="V229" s="134" t="n"/>
    </row>
    <row r="230">
      <c r="B230" s="263" t="n"/>
      <c r="C230" s="263" t="n"/>
      <c r="D230" s="263" t="n"/>
      <c r="E230" s="263" t="n"/>
      <c r="F230" s="263" t="n"/>
      <c r="G230" s="263" t="n"/>
      <c r="H230" s="263" t="n"/>
      <c r="I230" s="263" t="n"/>
      <c r="J230" s="263" t="n"/>
      <c r="K230" s="263" t="n"/>
      <c r="L230" s="263" t="n"/>
      <c r="M230" s="263" t="n"/>
      <c r="N230" s="263" t="n"/>
      <c r="O230" s="263" t="n"/>
      <c r="P230" s="263" t="n"/>
      <c r="Q230" s="263" t="n"/>
      <c r="R230" s="263" t="n"/>
      <c r="S230" s="263" t="n"/>
      <c r="T230" s="263" t="n"/>
      <c r="U230" s="263" t="n"/>
      <c r="V230" s="134" t="n"/>
    </row>
    <row r="231">
      <c r="B231" s="263" t="n"/>
      <c r="C231" s="263" t="n"/>
      <c r="D231" s="263" t="n"/>
      <c r="E231" s="263" t="n"/>
      <c r="F231" s="263" t="n"/>
      <c r="G231" s="263" t="n"/>
      <c r="H231" s="263" t="n"/>
      <c r="I231" s="263" t="n"/>
      <c r="J231" s="263" t="n"/>
      <c r="K231" s="263" t="n"/>
      <c r="L231" s="263" t="n"/>
      <c r="M231" s="263" t="n"/>
      <c r="N231" s="263" t="n"/>
      <c r="O231" s="263" t="n"/>
      <c r="P231" s="263" t="n"/>
      <c r="Q231" s="263" t="n"/>
      <c r="R231" s="263" t="n"/>
      <c r="S231" s="263" t="n"/>
      <c r="T231" s="263" t="n"/>
      <c r="U231" s="263" t="n"/>
      <c r="V231" s="134" t="n"/>
    </row>
    <row r="232">
      <c r="B232" s="263" t="n"/>
      <c r="C232" s="263" t="n"/>
      <c r="D232" s="263" t="n"/>
      <c r="E232" s="263" t="n"/>
      <c r="F232" s="263" t="n"/>
      <c r="G232" s="263" t="n"/>
      <c r="H232" s="263" t="n"/>
      <c r="I232" s="263" t="n"/>
      <c r="J232" s="263" t="n"/>
      <c r="K232" s="263" t="n"/>
      <c r="L232" s="263" t="n"/>
      <c r="M232" s="263" t="n"/>
      <c r="N232" s="263" t="n"/>
      <c r="O232" s="263" t="n"/>
      <c r="P232" s="263" t="n"/>
      <c r="Q232" s="263" t="n"/>
      <c r="R232" s="263" t="n"/>
      <c r="S232" s="263" t="n"/>
      <c r="T232" s="263" t="n"/>
      <c r="U232" s="263" t="n"/>
      <c r="V232" s="134" t="n"/>
    </row>
    <row r="233">
      <c r="B233" s="263" t="n"/>
      <c r="C233" s="263" t="n"/>
      <c r="D233" s="263" t="n"/>
      <c r="E233" s="263" t="n"/>
      <c r="F233" s="263" t="n"/>
      <c r="G233" s="263" t="n"/>
      <c r="H233" s="263" t="n"/>
      <c r="I233" s="263" t="n"/>
      <c r="J233" s="263" t="n"/>
      <c r="K233" s="263" t="n"/>
      <c r="L233" s="263" t="n"/>
      <c r="M233" s="263" t="n"/>
      <c r="N233" s="263" t="n"/>
      <c r="O233" s="263" t="n"/>
      <c r="P233" s="263" t="n"/>
      <c r="Q233" s="263" t="n"/>
      <c r="R233" s="263" t="n"/>
      <c r="S233" s="263" t="n"/>
      <c r="T233" s="263" t="n"/>
      <c r="U233" s="263" t="n"/>
      <c r="V233" s="134" t="n"/>
    </row>
    <row r="234">
      <c r="B234" s="263" t="n"/>
      <c r="C234" s="263" t="n"/>
      <c r="D234" s="263" t="n"/>
      <c r="E234" s="263" t="n"/>
      <c r="F234" s="263" t="n"/>
      <c r="G234" s="263" t="n"/>
      <c r="H234" s="263" t="n"/>
      <c r="I234" s="263" t="n"/>
      <c r="J234" s="263" t="n"/>
      <c r="K234" s="263" t="n"/>
      <c r="L234" s="263" t="n"/>
      <c r="M234" s="263" t="n"/>
      <c r="N234" s="263" t="n"/>
      <c r="O234" s="263" t="n"/>
      <c r="P234" s="263" t="n"/>
      <c r="Q234" s="263" t="n"/>
      <c r="R234" s="263" t="n"/>
      <c r="S234" s="263" t="n"/>
      <c r="T234" s="263" t="n"/>
      <c r="U234" s="263" t="n"/>
      <c r="V234" s="134" t="n"/>
    </row>
    <row r="235">
      <c r="B235" s="263" t="n"/>
      <c r="C235" s="263" t="n"/>
      <c r="D235" s="263" t="n"/>
      <c r="E235" s="263" t="n"/>
      <c r="F235" s="263" t="n"/>
      <c r="G235" s="263" t="n"/>
      <c r="H235" s="263" t="n"/>
      <c r="I235" s="263" t="n"/>
      <c r="J235" s="263" t="n"/>
      <c r="K235" s="263" t="n"/>
      <c r="L235" s="263" t="n"/>
      <c r="M235" s="263" t="n"/>
      <c r="N235" s="263" t="n"/>
      <c r="O235" s="263" t="n"/>
      <c r="P235" s="263" t="n"/>
      <c r="Q235" s="263" t="n"/>
      <c r="R235" s="263" t="n"/>
      <c r="S235" s="263" t="n"/>
      <c r="T235" s="263" t="n"/>
      <c r="U235" s="263" t="n"/>
      <c r="V235" s="134" t="n"/>
    </row>
    <row r="236">
      <c r="B236" s="263" t="n"/>
      <c r="C236" s="263" t="n"/>
      <c r="D236" s="263" t="n"/>
      <c r="E236" s="263" t="n"/>
      <c r="F236" s="263" t="n"/>
      <c r="G236" s="263" t="n"/>
      <c r="H236" s="263" t="n"/>
      <c r="I236" s="263" t="n"/>
      <c r="J236" s="263" t="n"/>
      <c r="K236" s="263" t="n"/>
      <c r="L236" s="263" t="n"/>
      <c r="M236" s="263" t="n"/>
      <c r="N236" s="263" t="n"/>
      <c r="O236" s="263" t="n"/>
      <c r="P236" s="263" t="n"/>
      <c r="Q236" s="263" t="n"/>
      <c r="R236" s="263" t="n"/>
      <c r="S236" s="263" t="n"/>
      <c r="T236" s="263" t="n"/>
      <c r="U236" s="263" t="n"/>
      <c r="V236" s="134" t="n"/>
    </row>
    <row r="237">
      <c r="B237" s="263" t="n"/>
      <c r="C237" s="263" t="n"/>
      <c r="D237" s="263" t="n"/>
      <c r="E237" s="263" t="n"/>
      <c r="F237" s="263" t="n"/>
      <c r="G237" s="263" t="n"/>
      <c r="H237" s="263" t="n"/>
      <c r="I237" s="263" t="n"/>
      <c r="J237" s="263" t="n"/>
      <c r="K237" s="263" t="n"/>
      <c r="L237" s="263" t="n"/>
      <c r="M237" s="263" t="n"/>
      <c r="N237" s="263" t="n"/>
      <c r="O237" s="263" t="n"/>
      <c r="P237" s="263" t="n"/>
      <c r="Q237" s="263" t="n"/>
      <c r="R237" s="263" t="n"/>
      <c r="S237" s="263" t="n"/>
      <c r="T237" s="263" t="n"/>
      <c r="U237" s="263" t="n"/>
      <c r="V237" s="134" t="n"/>
    </row>
    <row r="238">
      <c r="B238" s="263" t="n"/>
      <c r="C238" s="263" t="n"/>
      <c r="D238" s="263" t="n"/>
      <c r="E238" s="263" t="n"/>
      <c r="F238" s="263" t="n"/>
      <c r="G238" s="263" t="n"/>
      <c r="H238" s="263" t="n"/>
      <c r="I238" s="263" t="n"/>
      <c r="J238" s="263" t="n"/>
      <c r="K238" s="263" t="n"/>
      <c r="L238" s="263" t="n"/>
      <c r="M238" s="263" t="n"/>
      <c r="N238" s="263" t="n"/>
      <c r="O238" s="263" t="n"/>
      <c r="P238" s="263" t="n"/>
      <c r="Q238" s="263" t="n"/>
      <c r="R238" s="263" t="n"/>
      <c r="S238" s="263" t="n"/>
      <c r="T238" s="263" t="n"/>
      <c r="U238" s="263" t="n"/>
      <c r="V238" s="134" t="n"/>
    </row>
    <row r="239">
      <c r="B239" s="263" t="n"/>
      <c r="C239" s="263" t="n"/>
      <c r="D239" s="263" t="n"/>
      <c r="E239" s="263" t="n"/>
      <c r="F239" s="263" t="n"/>
      <c r="G239" s="263" t="n"/>
      <c r="H239" s="263" t="n"/>
      <c r="I239" s="263" t="n"/>
      <c r="J239" s="263" t="n"/>
      <c r="K239" s="263" t="n"/>
      <c r="L239" s="263" t="n"/>
      <c r="M239" s="263" t="n"/>
      <c r="N239" s="263" t="n"/>
      <c r="O239" s="263" t="n"/>
      <c r="P239" s="263" t="n"/>
      <c r="Q239" s="263" t="n"/>
      <c r="R239" s="263" t="n"/>
      <c r="S239" s="263" t="n"/>
      <c r="T239" s="263" t="n"/>
      <c r="U239" s="263" t="n"/>
      <c r="V239" s="134" t="n"/>
    </row>
    <row r="240">
      <c r="B240" s="263" t="n"/>
      <c r="C240" s="263" t="n"/>
      <c r="D240" s="263" t="n"/>
      <c r="E240" s="263" t="n"/>
      <c r="F240" s="263" t="n"/>
      <c r="G240" s="263" t="n"/>
      <c r="H240" s="263" t="n"/>
      <c r="I240" s="263" t="n"/>
      <c r="J240" s="263" t="n"/>
      <c r="K240" s="263" t="n"/>
      <c r="L240" s="263" t="n"/>
      <c r="M240" s="263" t="n"/>
      <c r="N240" s="263" t="n"/>
      <c r="O240" s="263" t="n"/>
      <c r="P240" s="263" t="n"/>
      <c r="Q240" s="263" t="n"/>
      <c r="R240" s="263" t="n"/>
      <c r="S240" s="263" t="n"/>
      <c r="T240" s="263" t="n"/>
      <c r="U240" s="263" t="n"/>
      <c r="V240" s="134" t="n"/>
    </row>
    <row r="241">
      <c r="B241" s="263" t="n"/>
      <c r="C241" s="263" t="n"/>
      <c r="D241" s="263" t="n"/>
      <c r="E241" s="263" t="n"/>
      <c r="F241" s="263" t="n"/>
      <c r="G241" s="263" t="n"/>
      <c r="H241" s="263" t="n"/>
      <c r="I241" s="263" t="n"/>
      <c r="J241" s="263" t="n"/>
      <c r="K241" s="263" t="n"/>
      <c r="L241" s="263" t="n"/>
      <c r="M241" s="263" t="n"/>
      <c r="N241" s="263" t="n"/>
      <c r="O241" s="263" t="n"/>
      <c r="P241" s="263" t="n"/>
      <c r="Q241" s="263" t="n"/>
      <c r="R241" s="263" t="n"/>
      <c r="S241" s="263" t="n"/>
      <c r="T241" s="263" t="n"/>
      <c r="U241" s="263" t="n"/>
      <c r="V241" s="134" t="n"/>
    </row>
    <row r="242">
      <c r="B242" s="263" t="n"/>
      <c r="C242" s="263" t="n"/>
      <c r="D242" s="263" t="n"/>
      <c r="E242" s="263" t="n"/>
      <c r="F242" s="263" t="n"/>
      <c r="G242" s="263" t="n"/>
      <c r="H242" s="263" t="n"/>
      <c r="I242" s="263" t="n"/>
      <c r="J242" s="263" t="n"/>
      <c r="K242" s="263" t="n"/>
      <c r="L242" s="263" t="n"/>
      <c r="M242" s="263" t="n"/>
      <c r="N242" s="263" t="n"/>
      <c r="O242" s="263" t="n"/>
      <c r="P242" s="263" t="n"/>
      <c r="Q242" s="263" t="n"/>
      <c r="R242" s="263" t="n"/>
      <c r="S242" s="263" t="n"/>
      <c r="T242" s="263" t="n"/>
      <c r="U242" s="263" t="n"/>
      <c r="V242" s="134" t="n"/>
    </row>
    <row r="243">
      <c r="B243" s="263" t="n"/>
      <c r="C243" s="263" t="n"/>
      <c r="D243" s="263" t="n"/>
      <c r="E243" s="263" t="n"/>
      <c r="F243" s="263" t="n"/>
      <c r="G243" s="263" t="n"/>
      <c r="H243" s="263" t="n"/>
      <c r="I243" s="263" t="n"/>
      <c r="J243" s="263" t="n"/>
      <c r="K243" s="263" t="n"/>
      <c r="L243" s="263" t="n"/>
      <c r="M243" s="263" t="n"/>
      <c r="N243" s="263" t="n"/>
      <c r="O243" s="263" t="n"/>
      <c r="P243" s="263" t="n"/>
      <c r="Q243" s="263" t="n"/>
      <c r="R243" s="263" t="n"/>
      <c r="S243" s="263" t="n"/>
      <c r="T243" s="263" t="n"/>
      <c r="U243" s="263" t="n"/>
      <c r="V243" s="134" t="n"/>
    </row>
    <row r="244">
      <c r="B244" s="263" t="n"/>
      <c r="C244" s="263" t="n"/>
      <c r="D244" s="263" t="n"/>
      <c r="E244" s="263" t="n"/>
      <c r="F244" s="263" t="n"/>
      <c r="G244" s="263" t="n"/>
      <c r="H244" s="263" t="n"/>
      <c r="I244" s="263" t="n"/>
      <c r="J244" s="263" t="n"/>
      <c r="K244" s="263" t="n"/>
      <c r="L244" s="263" t="n"/>
      <c r="M244" s="263" t="n"/>
      <c r="N244" s="263" t="n"/>
      <c r="O244" s="263" t="n"/>
      <c r="P244" s="263" t="n"/>
      <c r="Q244" s="263" t="n"/>
      <c r="R244" s="263" t="n"/>
      <c r="S244" s="263" t="n"/>
      <c r="T244" s="263" t="n"/>
      <c r="U244" s="263" t="n"/>
      <c r="V244" s="134" t="n"/>
    </row>
    <row r="245">
      <c r="B245" s="263" t="n"/>
      <c r="C245" s="263" t="n"/>
      <c r="D245" s="263" t="n"/>
      <c r="E245" s="263" t="n"/>
      <c r="F245" s="263" t="n"/>
      <c r="G245" s="263" t="n"/>
      <c r="H245" s="263" t="n"/>
      <c r="I245" s="263" t="n"/>
      <c r="J245" s="263" t="n"/>
      <c r="K245" s="263" t="n"/>
      <c r="L245" s="263" t="n"/>
      <c r="M245" s="263" t="n"/>
      <c r="N245" s="263" t="n"/>
      <c r="O245" s="263" t="n"/>
      <c r="P245" s="263" t="n"/>
      <c r="Q245" s="263" t="n"/>
      <c r="R245" s="263" t="n"/>
      <c r="S245" s="263" t="n"/>
      <c r="T245" s="263" t="n"/>
      <c r="U245" s="263" t="n"/>
      <c r="V245" s="134" t="n"/>
    </row>
    <row r="246">
      <c r="B246" s="263" t="n"/>
      <c r="C246" s="263" t="n"/>
      <c r="D246" s="263" t="n"/>
      <c r="E246" s="263" t="n"/>
      <c r="F246" s="263" t="n"/>
      <c r="G246" s="263" t="n"/>
      <c r="H246" s="263" t="n"/>
      <c r="I246" s="263" t="n"/>
      <c r="J246" s="263" t="n"/>
      <c r="K246" s="263" t="n"/>
      <c r="L246" s="263" t="n"/>
      <c r="M246" s="263" t="n"/>
      <c r="N246" s="263" t="n"/>
      <c r="O246" s="263" t="n"/>
      <c r="P246" s="263" t="n"/>
      <c r="Q246" s="263" t="n"/>
      <c r="R246" s="263" t="n"/>
      <c r="S246" s="263" t="n"/>
      <c r="T246" s="263" t="n"/>
      <c r="U246" s="263" t="n"/>
      <c r="V246" s="134" t="n"/>
    </row>
    <row r="247">
      <c r="B247" s="263" t="n"/>
      <c r="C247" s="263" t="n"/>
      <c r="D247" s="263" t="n"/>
      <c r="E247" s="263" t="n"/>
      <c r="F247" s="263" t="n"/>
      <c r="G247" s="263" t="n"/>
      <c r="H247" s="263" t="n"/>
      <c r="I247" s="263" t="n"/>
      <c r="J247" s="263" t="n"/>
      <c r="K247" s="263" t="n"/>
      <c r="L247" s="263" t="n"/>
      <c r="M247" s="263" t="n"/>
      <c r="N247" s="263" t="n"/>
      <c r="O247" s="263" t="n"/>
      <c r="P247" s="263" t="n"/>
      <c r="Q247" s="263" t="n"/>
      <c r="R247" s="263" t="n"/>
      <c r="S247" s="263" t="n"/>
      <c r="T247" s="263" t="n"/>
      <c r="U247" s="263" t="n"/>
      <c r="V247" s="134" t="n"/>
    </row>
    <row r="248">
      <c r="B248" s="263" t="n"/>
      <c r="C248" s="263" t="n"/>
      <c r="D248" s="263" t="n"/>
      <c r="E248" s="263" t="n"/>
      <c r="F248" s="263" t="n"/>
      <c r="G248" s="263" t="n"/>
      <c r="H248" s="263" t="n"/>
      <c r="I248" s="263" t="n"/>
      <c r="J248" s="263" t="n"/>
      <c r="K248" s="263" t="n"/>
      <c r="L248" s="263" t="n"/>
      <c r="M248" s="263" t="n"/>
      <c r="N248" s="263" t="n"/>
      <c r="O248" s="263" t="n"/>
      <c r="P248" s="263" t="n"/>
      <c r="Q248" s="263" t="n"/>
      <c r="R248" s="263" t="n"/>
      <c r="S248" s="263" t="n"/>
      <c r="T248" s="263" t="n"/>
      <c r="U248" s="263" t="n"/>
      <c r="V248" s="134" t="n"/>
    </row>
    <row r="249">
      <c r="B249" s="263" t="n"/>
      <c r="C249" s="263" t="n"/>
      <c r="D249" s="263" t="n"/>
      <c r="E249" s="263" t="n"/>
      <c r="F249" s="263" t="n"/>
      <c r="G249" s="263" t="n"/>
      <c r="H249" s="263" t="n"/>
      <c r="I249" s="263" t="n"/>
      <c r="J249" s="263" t="n"/>
      <c r="K249" s="263" t="n"/>
      <c r="L249" s="263" t="n"/>
      <c r="M249" s="263" t="n"/>
      <c r="N249" s="263" t="n"/>
      <c r="O249" s="263" t="n"/>
      <c r="P249" s="263" t="n"/>
      <c r="Q249" s="263" t="n"/>
      <c r="R249" s="263" t="n"/>
      <c r="S249" s="263" t="n"/>
      <c r="T249" s="263" t="n"/>
      <c r="U249" s="263" t="n"/>
      <c r="V249" s="134" t="n"/>
    </row>
    <row r="250">
      <c r="B250" s="263" t="n"/>
      <c r="C250" s="263" t="n"/>
      <c r="D250" s="263" t="n"/>
      <c r="E250" s="263" t="n"/>
      <c r="F250" s="263" t="n"/>
      <c r="G250" s="263" t="n"/>
      <c r="H250" s="263" t="n"/>
      <c r="I250" s="263" t="n"/>
      <c r="J250" s="263" t="n"/>
      <c r="K250" s="263" t="n"/>
      <c r="L250" s="263" t="n"/>
      <c r="M250" s="263" t="n"/>
      <c r="N250" s="263" t="n"/>
      <c r="O250" s="263" t="n"/>
      <c r="P250" s="263" t="n"/>
      <c r="Q250" s="263" t="n"/>
      <c r="R250" s="263" t="n"/>
      <c r="S250" s="263" t="n"/>
      <c r="T250" s="263" t="n"/>
      <c r="U250" s="263" t="n"/>
      <c r="V250" s="134" t="n"/>
    </row>
    <row r="251">
      <c r="B251" s="263" t="n"/>
      <c r="C251" s="263" t="n"/>
      <c r="D251" s="263" t="n"/>
      <c r="E251" s="263" t="n"/>
      <c r="F251" s="263" t="n"/>
      <c r="G251" s="263" t="n"/>
      <c r="H251" s="263" t="n"/>
      <c r="I251" s="263" t="n"/>
      <c r="J251" s="263" t="n"/>
      <c r="K251" s="263" t="n"/>
      <c r="L251" s="263" t="n"/>
      <c r="M251" s="263" t="n"/>
      <c r="N251" s="263" t="n"/>
      <c r="O251" s="263" t="n"/>
      <c r="P251" s="263" t="n"/>
      <c r="Q251" s="263" t="n"/>
      <c r="R251" s="263" t="n"/>
      <c r="S251" s="263" t="n"/>
      <c r="T251" s="263" t="n"/>
      <c r="U251" s="263" t="n"/>
      <c r="V251" s="134" t="n"/>
    </row>
    <row r="252">
      <c r="B252" s="263" t="n"/>
      <c r="C252" s="263" t="n"/>
      <c r="D252" s="263" t="n"/>
      <c r="E252" s="263" t="n"/>
      <c r="F252" s="263" t="n"/>
      <c r="G252" s="263" t="n"/>
      <c r="H252" s="263" t="n"/>
      <c r="I252" s="263" t="n"/>
      <c r="J252" s="263" t="n"/>
      <c r="K252" s="263" t="n"/>
      <c r="L252" s="263" t="n"/>
      <c r="M252" s="263" t="n"/>
      <c r="N252" s="263" t="n"/>
      <c r="O252" s="263" t="n"/>
      <c r="P252" s="263" t="n"/>
      <c r="Q252" s="263" t="n"/>
      <c r="R252" s="263" t="n"/>
      <c r="S252" s="263" t="n"/>
      <c r="T252" s="263" t="n"/>
      <c r="U252" s="263" t="n"/>
      <c r="V252" s="134" t="n"/>
    </row>
    <row r="253">
      <c r="B253" s="263" t="n"/>
      <c r="C253" s="263" t="n"/>
      <c r="D253" s="263" t="n"/>
      <c r="E253" s="263" t="n"/>
      <c r="F253" s="263" t="n"/>
      <c r="G253" s="263" t="n"/>
      <c r="H253" s="263" t="n"/>
      <c r="I253" s="263" t="n"/>
      <c r="J253" s="263" t="n"/>
      <c r="K253" s="263" t="n"/>
      <c r="L253" s="263" t="n"/>
      <c r="M253" s="263" t="n"/>
      <c r="N253" s="263" t="n"/>
      <c r="O253" s="263" t="n"/>
      <c r="P253" s="263" t="n"/>
      <c r="Q253" s="263" t="n"/>
      <c r="R253" s="263" t="n"/>
      <c r="S253" s="263" t="n"/>
      <c r="T253" s="263" t="n"/>
      <c r="U253" s="263" t="n"/>
      <c r="V253" s="134" t="n"/>
    </row>
    <row r="254">
      <c r="B254" s="263" t="n"/>
      <c r="C254" s="263" t="n"/>
      <c r="D254" s="263" t="n"/>
      <c r="E254" s="263" t="n"/>
      <c r="F254" s="263" t="n"/>
      <c r="G254" s="263" t="n"/>
      <c r="H254" s="263" t="n"/>
      <c r="I254" s="263" t="n"/>
      <c r="J254" s="263" t="n"/>
      <c r="K254" s="263" t="n"/>
      <c r="L254" s="263" t="n"/>
      <c r="M254" s="263" t="n"/>
      <c r="N254" s="263" t="n"/>
      <c r="O254" s="263" t="n"/>
      <c r="P254" s="263" t="n"/>
      <c r="Q254" s="263" t="n"/>
      <c r="R254" s="263" t="n"/>
      <c r="S254" s="263" t="n"/>
      <c r="T254" s="263" t="n"/>
      <c r="U254" s="263" t="n"/>
      <c r="V254" s="134" t="n"/>
    </row>
    <row r="255">
      <c r="B255" s="263" t="n"/>
      <c r="C255" s="263" t="n"/>
      <c r="D255" s="263" t="n"/>
      <c r="E255" s="263" t="n"/>
      <c r="F255" s="263" t="n"/>
      <c r="G255" s="263" t="n"/>
      <c r="H255" s="263" t="n"/>
      <c r="I255" s="263" t="n"/>
      <c r="J255" s="263" t="n"/>
      <c r="K255" s="263" t="n"/>
      <c r="L255" s="263" t="n"/>
      <c r="M255" s="263" t="n"/>
      <c r="N255" s="263" t="n"/>
      <c r="O255" s="263" t="n"/>
      <c r="P255" s="263" t="n"/>
      <c r="Q255" s="263" t="n"/>
      <c r="R255" s="263" t="n"/>
      <c r="S255" s="263" t="n"/>
      <c r="T255" s="263" t="n"/>
      <c r="U255" s="263" t="n"/>
      <c r="V255" s="134" t="n"/>
    </row>
    <row r="256">
      <c r="B256" s="263" t="n"/>
      <c r="C256" s="263" t="n"/>
      <c r="D256" s="263" t="n"/>
      <c r="E256" s="263" t="n"/>
      <c r="F256" s="263" t="n"/>
      <c r="G256" s="263" t="n"/>
      <c r="H256" s="263" t="n"/>
      <c r="I256" s="263" t="n"/>
      <c r="J256" s="263" t="n"/>
      <c r="K256" s="263" t="n"/>
      <c r="L256" s="263" t="n"/>
      <c r="M256" s="263" t="n"/>
      <c r="N256" s="263" t="n"/>
      <c r="O256" s="263" t="n"/>
      <c r="P256" s="263" t="n"/>
      <c r="Q256" s="263" t="n"/>
      <c r="R256" s="263" t="n"/>
      <c r="S256" s="263" t="n"/>
      <c r="T256" s="263" t="n"/>
      <c r="U256" s="263" t="n"/>
      <c r="V256" s="134" t="n"/>
    </row>
    <row r="257">
      <c r="B257" s="263" t="n"/>
      <c r="C257" s="263" t="n"/>
      <c r="D257" s="263" t="n"/>
      <c r="E257" s="263" t="n"/>
      <c r="F257" s="263" t="n"/>
      <c r="G257" s="263" t="n"/>
      <c r="H257" s="263" t="n"/>
      <c r="I257" s="263" t="n"/>
      <c r="J257" s="263" t="n"/>
      <c r="K257" s="263" t="n"/>
      <c r="L257" s="263" t="n"/>
      <c r="M257" s="263" t="n"/>
      <c r="N257" s="263" t="n"/>
      <c r="O257" s="263" t="n"/>
      <c r="P257" s="263" t="n"/>
      <c r="Q257" s="263" t="n"/>
      <c r="R257" s="263" t="n"/>
      <c r="S257" s="263" t="n"/>
      <c r="T257" s="263" t="n"/>
      <c r="U257" s="263" t="n"/>
      <c r="V257" s="134" t="n"/>
    </row>
    <row r="258">
      <c r="B258" s="263" t="n"/>
      <c r="C258" s="263" t="n"/>
      <c r="D258" s="263" t="n"/>
      <c r="E258" s="263" t="n"/>
      <c r="F258" s="263" t="n"/>
      <c r="G258" s="263" t="n"/>
      <c r="H258" s="263" t="n"/>
      <c r="I258" s="263" t="n"/>
      <c r="J258" s="263" t="n"/>
      <c r="K258" s="263" t="n"/>
      <c r="L258" s="263" t="n"/>
      <c r="M258" s="263" t="n"/>
      <c r="N258" s="263" t="n"/>
      <c r="O258" s="263" t="n"/>
      <c r="P258" s="263" t="n"/>
      <c r="Q258" s="263" t="n"/>
      <c r="R258" s="263" t="n"/>
      <c r="S258" s="263" t="n"/>
      <c r="T258" s="263" t="n"/>
      <c r="U258" s="263" t="n"/>
      <c r="V258" s="134" t="n"/>
    </row>
    <row r="259">
      <c r="B259" s="263" t="n"/>
      <c r="C259" s="263" t="n"/>
      <c r="D259" s="263" t="n"/>
      <c r="E259" s="263" t="n"/>
      <c r="F259" s="263" t="n"/>
      <c r="G259" s="263" t="n"/>
      <c r="H259" s="263" t="n"/>
      <c r="I259" s="263" t="n"/>
      <c r="J259" s="263" t="n"/>
      <c r="K259" s="263" t="n"/>
      <c r="L259" s="263" t="n"/>
      <c r="M259" s="263" t="n"/>
      <c r="N259" s="263" t="n"/>
      <c r="O259" s="263" t="n"/>
      <c r="P259" s="263" t="n"/>
      <c r="Q259" s="263" t="n"/>
      <c r="R259" s="263" t="n"/>
      <c r="S259" s="263" t="n"/>
      <c r="T259" s="263" t="n"/>
      <c r="U259" s="263" t="n"/>
      <c r="V259" s="134" t="n"/>
    </row>
    <row r="260">
      <c r="B260" s="263" t="n"/>
      <c r="C260" s="263" t="n"/>
      <c r="D260" s="263" t="n"/>
      <c r="E260" s="263" t="n"/>
      <c r="F260" s="263" t="n"/>
      <c r="G260" s="263" t="n"/>
      <c r="H260" s="263" t="n"/>
      <c r="I260" s="263" t="n"/>
      <c r="J260" s="263" t="n"/>
      <c r="K260" s="263" t="n"/>
      <c r="L260" s="263" t="n"/>
      <c r="M260" s="263" t="n"/>
      <c r="N260" s="263" t="n"/>
      <c r="O260" s="263" t="n"/>
      <c r="P260" s="263" t="n"/>
      <c r="Q260" s="263" t="n"/>
      <c r="R260" s="263" t="n"/>
      <c r="S260" s="263" t="n"/>
      <c r="T260" s="263" t="n"/>
      <c r="U260" s="263" t="n"/>
      <c r="V260" s="134" t="n"/>
    </row>
    <row r="261">
      <c r="B261" s="263" t="n"/>
      <c r="C261" s="263" t="n"/>
      <c r="D261" s="263" t="n"/>
      <c r="E261" s="263" t="n"/>
      <c r="F261" s="263" t="n"/>
      <c r="G261" s="263" t="n"/>
      <c r="H261" s="263" t="n"/>
      <c r="I261" s="263" t="n"/>
      <c r="J261" s="263" t="n"/>
      <c r="K261" s="263" t="n"/>
      <c r="L261" s="263" t="n"/>
      <c r="M261" s="263" t="n"/>
      <c r="N261" s="263" t="n"/>
      <c r="O261" s="263" t="n"/>
      <c r="P261" s="263" t="n"/>
      <c r="Q261" s="263" t="n"/>
      <c r="R261" s="263" t="n"/>
      <c r="S261" s="263" t="n"/>
      <c r="T261" s="263" t="n"/>
      <c r="U261" s="263" t="n"/>
      <c r="V261" s="134" t="n"/>
    </row>
    <row r="262">
      <c r="B262" s="263" t="n"/>
      <c r="C262" s="263" t="n"/>
      <c r="D262" s="263" t="n"/>
      <c r="E262" s="263" t="n"/>
      <c r="F262" s="263" t="n"/>
      <c r="G262" s="263" t="n"/>
      <c r="H262" s="263" t="n"/>
      <c r="I262" s="263" t="n"/>
      <c r="J262" s="263" t="n"/>
      <c r="K262" s="263" t="n"/>
      <c r="L262" s="263" t="n"/>
      <c r="M262" s="263" t="n"/>
      <c r="N262" s="263" t="n"/>
      <c r="O262" s="263" t="n"/>
      <c r="P262" s="263" t="n"/>
      <c r="Q262" s="263" t="n"/>
      <c r="R262" s="263" t="n"/>
      <c r="S262" s="263" t="n"/>
      <c r="T262" s="263" t="n"/>
      <c r="U262" s="263" t="n"/>
      <c r="V262" s="134" t="n"/>
    </row>
    <row r="263">
      <c r="B263" s="263" t="n"/>
      <c r="C263" s="263" t="n"/>
      <c r="D263" s="263" t="n"/>
      <c r="E263" s="263" t="n"/>
      <c r="F263" s="263" t="n"/>
      <c r="G263" s="263" t="n"/>
      <c r="H263" s="263" t="n"/>
      <c r="I263" s="263" t="n"/>
      <c r="J263" s="263" t="n"/>
      <c r="K263" s="263" t="n"/>
      <c r="L263" s="263" t="n"/>
      <c r="M263" s="263" t="n"/>
      <c r="N263" s="263" t="n"/>
      <c r="O263" s="263" t="n"/>
      <c r="P263" s="263" t="n"/>
      <c r="Q263" s="263" t="n"/>
      <c r="R263" s="263" t="n"/>
      <c r="S263" s="263" t="n"/>
      <c r="T263" s="263" t="n"/>
      <c r="U263" s="263" t="n"/>
      <c r="V263" s="134" t="n"/>
    </row>
    <row r="264">
      <c r="B264" s="263" t="n"/>
      <c r="C264" s="263" t="n"/>
      <c r="D264" s="263" t="n"/>
      <c r="E264" s="263" t="n"/>
      <c r="F264" s="263" t="n"/>
      <c r="G264" s="263" t="n"/>
      <c r="H264" s="263" t="n"/>
      <c r="I264" s="263" t="n"/>
      <c r="J264" s="263" t="n"/>
      <c r="K264" s="263" t="n"/>
      <c r="L264" s="263" t="n"/>
      <c r="M264" s="263" t="n"/>
      <c r="N264" s="263" t="n"/>
      <c r="O264" s="263" t="n"/>
      <c r="P264" s="263" t="n"/>
      <c r="Q264" s="263" t="n"/>
      <c r="R264" s="263" t="n"/>
      <c r="S264" s="263" t="n"/>
      <c r="T264" s="263" t="n"/>
      <c r="U264" s="263" t="n"/>
      <c r="V264" s="134" t="n"/>
    </row>
    <row r="265">
      <c r="B265" s="263" t="n"/>
      <c r="C265" s="263" t="n"/>
      <c r="D265" s="263" t="n"/>
      <c r="E265" s="263" t="n"/>
      <c r="F265" s="263" t="n"/>
      <c r="G265" s="263" t="n"/>
      <c r="H265" s="263" t="n"/>
      <c r="I265" s="263" t="n"/>
      <c r="J265" s="263" t="n"/>
      <c r="K265" s="263" t="n"/>
      <c r="L265" s="263" t="n"/>
      <c r="M265" s="263" t="n"/>
      <c r="N265" s="263" t="n"/>
      <c r="O265" s="263" t="n"/>
      <c r="P265" s="263" t="n"/>
      <c r="Q265" s="263" t="n"/>
      <c r="R265" s="263" t="n"/>
      <c r="S265" s="263" t="n"/>
      <c r="T265" s="263" t="n"/>
      <c r="U265" s="263" t="n"/>
      <c r="V265" s="134" t="n"/>
    </row>
    <row r="266">
      <c r="B266" s="263" t="n"/>
      <c r="C266" s="263" t="n"/>
      <c r="D266" s="263" t="n"/>
      <c r="E266" s="263" t="n"/>
      <c r="F266" s="263" t="n"/>
      <c r="G266" s="263" t="n"/>
      <c r="H266" s="263" t="n"/>
      <c r="I266" s="263" t="n"/>
      <c r="J266" s="263" t="n"/>
      <c r="K266" s="263" t="n"/>
      <c r="L266" s="263" t="n"/>
      <c r="M266" s="263" t="n"/>
      <c r="N266" s="263" t="n"/>
      <c r="O266" s="263" t="n"/>
      <c r="P266" s="263" t="n"/>
      <c r="Q266" s="263" t="n"/>
      <c r="R266" s="263" t="n"/>
      <c r="S266" s="263" t="n"/>
      <c r="T266" s="263" t="n"/>
      <c r="U266" s="263" t="n"/>
      <c r="V266" s="134" t="n"/>
    </row>
    <row r="267">
      <c r="B267" s="263" t="n"/>
      <c r="C267" s="263" t="n"/>
      <c r="D267" s="263" t="n"/>
      <c r="E267" s="263" t="n"/>
      <c r="F267" s="263" t="n"/>
      <c r="G267" s="263" t="n"/>
      <c r="H267" s="263" t="n"/>
      <c r="I267" s="263" t="n"/>
      <c r="J267" s="263" t="n"/>
      <c r="K267" s="263" t="n"/>
      <c r="L267" s="263" t="n"/>
      <c r="M267" s="263" t="n"/>
      <c r="N267" s="263" t="n"/>
      <c r="O267" s="263" t="n"/>
      <c r="P267" s="263" t="n"/>
      <c r="Q267" s="263" t="n"/>
      <c r="R267" s="263" t="n"/>
      <c r="S267" s="263" t="n"/>
      <c r="T267" s="263" t="n"/>
      <c r="U267" s="263" t="n"/>
      <c r="V267" s="134" t="n"/>
    </row>
    <row r="268">
      <c r="B268" s="263" t="n"/>
      <c r="C268" s="263" t="n"/>
      <c r="D268" s="263" t="n"/>
      <c r="E268" s="263" t="n"/>
      <c r="F268" s="263" t="n"/>
      <c r="G268" s="263" t="n"/>
      <c r="H268" s="263" t="n"/>
      <c r="I268" s="263" t="n"/>
      <c r="J268" s="263" t="n"/>
      <c r="K268" s="263" t="n"/>
      <c r="L268" s="263" t="n"/>
      <c r="M268" s="263" t="n"/>
      <c r="N268" s="263" t="n"/>
      <c r="O268" s="263" t="n"/>
      <c r="P268" s="263" t="n"/>
      <c r="Q268" s="263" t="n"/>
      <c r="R268" s="263" t="n"/>
      <c r="S268" s="263" t="n"/>
      <c r="T268" s="263" t="n"/>
      <c r="U268" s="263" t="n"/>
      <c r="V268" s="134" t="n"/>
    </row>
    <row r="269">
      <c r="B269" s="263" t="n"/>
      <c r="C269" s="263" t="n"/>
      <c r="D269" s="263" t="n"/>
      <c r="E269" s="263" t="n"/>
      <c r="F269" s="263" t="n"/>
      <c r="G269" s="263" t="n"/>
      <c r="H269" s="263" t="n"/>
      <c r="I269" s="263" t="n"/>
      <c r="J269" s="263" t="n"/>
      <c r="K269" s="263" t="n"/>
      <c r="L269" s="263" t="n"/>
      <c r="M269" s="263" t="n"/>
      <c r="N269" s="263" t="n"/>
      <c r="O269" s="263" t="n"/>
      <c r="P269" s="263" t="n"/>
      <c r="Q269" s="263" t="n"/>
      <c r="R269" s="263" t="n"/>
      <c r="S269" s="263" t="n"/>
      <c r="T269" s="263" t="n"/>
      <c r="U269" s="263" t="n"/>
      <c r="V269" s="134" t="n"/>
    </row>
    <row r="270">
      <c r="B270" s="263" t="n"/>
      <c r="C270" s="263" t="n"/>
      <c r="D270" s="263" t="n"/>
      <c r="E270" s="263" t="n"/>
      <c r="F270" s="263" t="n"/>
      <c r="G270" s="263" t="n"/>
      <c r="H270" s="263" t="n"/>
      <c r="I270" s="263" t="n"/>
      <c r="J270" s="263" t="n"/>
      <c r="K270" s="263" t="n"/>
      <c r="L270" s="263" t="n"/>
      <c r="M270" s="263" t="n"/>
      <c r="N270" s="263" t="n"/>
      <c r="O270" s="263" t="n"/>
      <c r="P270" s="263" t="n"/>
      <c r="Q270" s="263" t="n"/>
      <c r="R270" s="263" t="n"/>
      <c r="S270" s="263" t="n"/>
      <c r="T270" s="263" t="n"/>
      <c r="U270" s="263" t="n"/>
      <c r="V270" s="134" t="n"/>
    </row>
    <row r="271">
      <c r="B271" s="263" t="n"/>
      <c r="C271" s="263" t="n"/>
      <c r="D271" s="263" t="n"/>
      <c r="E271" s="263" t="n"/>
      <c r="F271" s="263" t="n"/>
      <c r="G271" s="263" t="n"/>
      <c r="H271" s="263" t="n"/>
      <c r="I271" s="263" t="n"/>
      <c r="J271" s="263" t="n"/>
      <c r="K271" s="263" t="n"/>
      <c r="L271" s="263" t="n"/>
      <c r="M271" s="263" t="n"/>
      <c r="N271" s="263" t="n"/>
      <c r="O271" s="263" t="n"/>
      <c r="P271" s="263" t="n"/>
      <c r="Q271" s="263" t="n"/>
      <c r="R271" s="263" t="n"/>
      <c r="S271" s="263" t="n"/>
      <c r="T271" s="263" t="n"/>
      <c r="U271" s="263" t="n"/>
      <c r="V271" s="134" t="n"/>
    </row>
    <row r="272">
      <c r="B272" s="263" t="n"/>
      <c r="C272" s="263" t="n"/>
      <c r="D272" s="263" t="n"/>
      <c r="E272" s="263" t="n"/>
      <c r="F272" s="263" t="n"/>
      <c r="G272" s="263" t="n"/>
      <c r="H272" s="263" t="n"/>
      <c r="I272" s="263" t="n"/>
      <c r="J272" s="263" t="n"/>
      <c r="K272" s="263" t="n"/>
      <c r="L272" s="263" t="n"/>
      <c r="M272" s="263" t="n"/>
      <c r="N272" s="263" t="n"/>
      <c r="O272" s="263" t="n"/>
      <c r="P272" s="263" t="n"/>
      <c r="Q272" s="263" t="n"/>
      <c r="R272" s="263" t="n"/>
      <c r="S272" s="263" t="n"/>
      <c r="T272" s="263" t="n"/>
      <c r="U272" s="263" t="n"/>
      <c r="V272" s="134" t="n"/>
    </row>
    <row r="273">
      <c r="B273" s="263" t="n"/>
      <c r="C273" s="263" t="n"/>
      <c r="D273" s="263" t="n"/>
      <c r="E273" s="263" t="n"/>
      <c r="F273" s="263" t="n"/>
      <c r="G273" s="263" t="n"/>
      <c r="H273" s="263" t="n"/>
      <c r="I273" s="263" t="n"/>
      <c r="J273" s="263" t="n"/>
      <c r="K273" s="263" t="n"/>
      <c r="L273" s="263" t="n"/>
      <c r="M273" s="263" t="n"/>
      <c r="N273" s="263" t="n"/>
      <c r="O273" s="263" t="n"/>
      <c r="P273" s="263" t="n"/>
      <c r="Q273" s="263" t="n"/>
      <c r="R273" s="263" t="n"/>
      <c r="S273" s="263" t="n"/>
      <c r="T273" s="263" t="n"/>
      <c r="U273" s="263" t="n"/>
      <c r="V273" s="134" t="n"/>
    </row>
    <row r="274">
      <c r="B274" s="263" t="n"/>
      <c r="C274" s="263" t="n"/>
      <c r="D274" s="263" t="n"/>
      <c r="E274" s="263" t="n"/>
      <c r="F274" s="263" t="n"/>
      <c r="G274" s="263" t="n"/>
      <c r="H274" s="263" t="n"/>
      <c r="I274" s="263" t="n"/>
      <c r="J274" s="263" t="n"/>
      <c r="K274" s="263" t="n"/>
      <c r="L274" s="263" t="n"/>
      <c r="M274" s="263" t="n"/>
      <c r="N274" s="263" t="n"/>
      <c r="O274" s="263" t="n"/>
      <c r="P274" s="263" t="n"/>
      <c r="Q274" s="263" t="n"/>
      <c r="R274" s="263" t="n"/>
      <c r="S274" s="263" t="n"/>
      <c r="T274" s="263" t="n"/>
      <c r="U274" s="263" t="n"/>
      <c r="V274" s="134" t="n"/>
    </row>
    <row r="275">
      <c r="B275" s="263" t="n"/>
      <c r="C275" s="263" t="n"/>
      <c r="D275" s="263" t="n"/>
      <c r="E275" s="263" t="n"/>
      <c r="F275" s="263" t="n"/>
      <c r="G275" s="263" t="n"/>
      <c r="H275" s="263" t="n"/>
      <c r="I275" s="263" t="n"/>
      <c r="J275" s="263" t="n"/>
      <c r="K275" s="263" t="n"/>
      <c r="L275" s="263" t="n"/>
      <c r="M275" s="263" t="n"/>
      <c r="N275" s="263" t="n"/>
      <c r="O275" s="263" t="n"/>
      <c r="P275" s="263" t="n"/>
      <c r="Q275" s="263" t="n"/>
      <c r="R275" s="263" t="n"/>
      <c r="S275" s="263" t="n"/>
      <c r="T275" s="263" t="n"/>
      <c r="U275" s="263" t="n"/>
      <c r="V275" s="134" t="n"/>
    </row>
    <row r="276">
      <c r="B276" s="263" t="n"/>
      <c r="C276" s="263" t="n"/>
      <c r="D276" s="263" t="n"/>
      <c r="E276" s="263" t="n"/>
      <c r="F276" s="263" t="n"/>
      <c r="G276" s="263" t="n"/>
      <c r="H276" s="263" t="n"/>
      <c r="I276" s="263" t="n"/>
      <c r="J276" s="263" t="n"/>
      <c r="K276" s="263" t="n"/>
      <c r="L276" s="263" t="n"/>
      <c r="M276" s="263" t="n"/>
      <c r="N276" s="263" t="n"/>
      <c r="O276" s="263" t="n"/>
      <c r="P276" s="263" t="n"/>
      <c r="Q276" s="263" t="n"/>
      <c r="R276" s="263" t="n"/>
      <c r="S276" s="263" t="n"/>
      <c r="T276" s="263" t="n"/>
      <c r="U276" s="263" t="n"/>
      <c r="V276" s="134" t="n"/>
    </row>
    <row r="277">
      <c r="B277" s="263" t="n"/>
      <c r="C277" s="263" t="n"/>
      <c r="D277" s="263" t="n"/>
      <c r="E277" s="263" t="n"/>
      <c r="F277" s="263" t="n"/>
      <c r="G277" s="263" t="n"/>
      <c r="H277" s="263" t="n"/>
      <c r="I277" s="263" t="n"/>
      <c r="J277" s="263" t="n"/>
      <c r="K277" s="263" t="n"/>
      <c r="L277" s="263" t="n"/>
      <c r="M277" s="263" t="n"/>
      <c r="N277" s="263" t="n"/>
      <c r="O277" s="263" t="n"/>
      <c r="P277" s="263" t="n"/>
      <c r="Q277" s="263" t="n"/>
      <c r="R277" s="263" t="n"/>
      <c r="S277" s="263" t="n"/>
      <c r="T277" s="263" t="n"/>
      <c r="U277" s="263" t="n"/>
      <c r="V277" s="134" t="n"/>
    </row>
    <row r="278">
      <c r="B278" s="263" t="n"/>
      <c r="C278" s="263" t="n"/>
      <c r="D278" s="263" t="n"/>
      <c r="E278" s="263" t="n"/>
      <c r="F278" s="263" t="n"/>
      <c r="G278" s="263" t="n"/>
      <c r="H278" s="263" t="n"/>
      <c r="I278" s="263" t="n"/>
      <c r="J278" s="263" t="n"/>
      <c r="K278" s="263" t="n"/>
      <c r="L278" s="263" t="n"/>
      <c r="M278" s="263" t="n"/>
      <c r="N278" s="263" t="n"/>
      <c r="O278" s="263" t="n"/>
      <c r="P278" s="263" t="n"/>
      <c r="Q278" s="263" t="n"/>
      <c r="R278" s="263" t="n"/>
      <c r="S278" s="263" t="n"/>
      <c r="T278" s="263" t="n"/>
      <c r="U278" s="263" t="n"/>
      <c r="V278" s="134" t="n"/>
    </row>
    <row r="279">
      <c r="B279" s="263" t="n"/>
      <c r="C279" s="263" t="n"/>
      <c r="D279" s="263" t="n"/>
      <c r="E279" s="263" t="n"/>
      <c r="F279" s="263" t="n"/>
      <c r="G279" s="263" t="n"/>
      <c r="H279" s="263" t="n"/>
      <c r="I279" s="263" t="n"/>
      <c r="J279" s="263" t="n"/>
      <c r="K279" s="263" t="n"/>
      <c r="L279" s="263" t="n"/>
      <c r="M279" s="263" t="n"/>
      <c r="N279" s="263" t="n"/>
      <c r="O279" s="263" t="n"/>
      <c r="P279" s="263" t="n"/>
      <c r="Q279" s="263" t="n"/>
      <c r="R279" s="263" t="n"/>
      <c r="S279" s="263" t="n"/>
      <c r="T279" s="263" t="n"/>
      <c r="U279" s="263" t="n"/>
      <c r="V279" s="134" t="n"/>
    </row>
    <row r="280">
      <c r="B280" s="263" t="n"/>
      <c r="C280" s="263" t="n"/>
      <c r="D280" s="263" t="n"/>
      <c r="E280" s="263" t="n"/>
      <c r="F280" s="263" t="n"/>
      <c r="G280" s="263" t="n"/>
      <c r="H280" s="263" t="n"/>
      <c r="I280" s="263" t="n"/>
      <c r="J280" s="263" t="n"/>
      <c r="K280" s="263" t="n"/>
      <c r="L280" s="263" t="n"/>
      <c r="M280" s="263" t="n"/>
      <c r="N280" s="263" t="n"/>
      <c r="O280" s="263" t="n"/>
      <c r="P280" s="263" t="n"/>
      <c r="Q280" s="263" t="n"/>
      <c r="R280" s="263" t="n"/>
      <c r="S280" s="263" t="n"/>
      <c r="T280" s="263" t="n"/>
      <c r="U280" s="263" t="n"/>
      <c r="V280" s="134" t="n"/>
    </row>
    <row r="281">
      <c r="B281" s="263" t="n"/>
      <c r="C281" s="263" t="n"/>
      <c r="D281" s="263" t="n"/>
      <c r="E281" s="263" t="n"/>
      <c r="F281" s="263" t="n"/>
      <c r="G281" s="263" t="n"/>
      <c r="H281" s="263" t="n"/>
      <c r="I281" s="263" t="n"/>
      <c r="J281" s="263" t="n"/>
      <c r="K281" s="263" t="n"/>
      <c r="L281" s="263" t="n"/>
      <c r="M281" s="263" t="n"/>
      <c r="N281" s="263" t="n"/>
      <c r="O281" s="263" t="n"/>
      <c r="P281" s="263" t="n"/>
      <c r="Q281" s="263" t="n"/>
      <c r="R281" s="263" t="n"/>
      <c r="S281" s="263" t="n"/>
      <c r="T281" s="263" t="n"/>
      <c r="U281" s="263" t="n"/>
      <c r="V281" s="134" t="n"/>
    </row>
    <row r="282">
      <c r="B282" s="263" t="n"/>
      <c r="C282" s="263" t="n"/>
      <c r="D282" s="263" t="n"/>
      <c r="E282" s="263" t="n"/>
      <c r="F282" s="263" t="n"/>
      <c r="G282" s="263" t="n"/>
      <c r="H282" s="263" t="n"/>
      <c r="I282" s="263" t="n"/>
      <c r="J282" s="263" t="n"/>
      <c r="K282" s="263" t="n"/>
      <c r="L282" s="263" t="n"/>
      <c r="M282" s="263" t="n"/>
      <c r="N282" s="263" t="n"/>
      <c r="O282" s="263" t="n"/>
      <c r="P282" s="263" t="n"/>
      <c r="Q282" s="263" t="n"/>
      <c r="R282" s="263" t="n"/>
      <c r="S282" s="263" t="n"/>
      <c r="T282" s="263" t="n"/>
      <c r="U282" s="263" t="n"/>
      <c r="V282" s="134" t="n"/>
    </row>
    <row r="283">
      <c r="B283" s="263" t="n"/>
      <c r="C283" s="263" t="n"/>
      <c r="D283" s="263" t="n"/>
      <c r="E283" s="263" t="n"/>
      <c r="F283" s="263" t="n"/>
      <c r="G283" s="263" t="n"/>
      <c r="H283" s="263" t="n"/>
      <c r="I283" s="263" t="n"/>
      <c r="J283" s="263" t="n"/>
      <c r="K283" s="263" t="n"/>
      <c r="L283" s="263" t="n"/>
      <c r="M283" s="263" t="n"/>
      <c r="N283" s="263" t="n"/>
      <c r="O283" s="263" t="n"/>
      <c r="P283" s="263" t="n"/>
      <c r="Q283" s="263" t="n"/>
      <c r="R283" s="263" t="n"/>
      <c r="S283" s="263" t="n"/>
      <c r="T283" s="263" t="n"/>
      <c r="U283" s="263" t="n"/>
      <c r="V283" s="134" t="n"/>
    </row>
    <row r="284">
      <c r="B284" s="263" t="n"/>
      <c r="C284" s="263" t="n"/>
      <c r="D284" s="263" t="n"/>
      <c r="E284" s="263" t="n"/>
      <c r="F284" s="263" t="n"/>
      <c r="G284" s="263" t="n"/>
      <c r="H284" s="263" t="n"/>
      <c r="I284" s="263" t="n"/>
      <c r="J284" s="263" t="n"/>
      <c r="K284" s="263" t="n"/>
      <c r="L284" s="263" t="n"/>
      <c r="M284" s="263" t="n"/>
      <c r="N284" s="263" t="n"/>
      <c r="O284" s="263" t="n"/>
      <c r="P284" s="263" t="n"/>
      <c r="Q284" s="263" t="n"/>
      <c r="R284" s="263" t="n"/>
      <c r="S284" s="263" t="n"/>
      <c r="T284" s="263" t="n"/>
      <c r="U284" s="263" t="n"/>
      <c r="V284" s="134" t="n"/>
    </row>
    <row r="285">
      <c r="B285" s="263" t="n"/>
      <c r="C285" s="263" t="n"/>
      <c r="D285" s="263" t="n"/>
      <c r="E285" s="263" t="n"/>
      <c r="F285" s="263" t="n"/>
      <c r="G285" s="263" t="n"/>
      <c r="H285" s="263" t="n"/>
      <c r="I285" s="263" t="n"/>
      <c r="J285" s="263" t="n"/>
      <c r="K285" s="263" t="n"/>
      <c r="L285" s="263" t="n"/>
      <c r="M285" s="263" t="n"/>
      <c r="N285" s="263" t="n"/>
      <c r="O285" s="263" t="n"/>
      <c r="P285" s="263" t="n"/>
      <c r="Q285" s="263" t="n"/>
      <c r="R285" s="263" t="n"/>
      <c r="S285" s="263" t="n"/>
      <c r="T285" s="263" t="n"/>
      <c r="U285" s="263" t="n"/>
      <c r="V285" s="134" t="n"/>
    </row>
    <row r="286">
      <c r="B286" s="263" t="n"/>
      <c r="C286" s="263" t="n"/>
      <c r="D286" s="263" t="n"/>
      <c r="E286" s="263" t="n"/>
      <c r="F286" s="263" t="n"/>
      <c r="G286" s="263" t="n"/>
      <c r="H286" s="263" t="n"/>
      <c r="I286" s="263" t="n"/>
      <c r="J286" s="263" t="n"/>
      <c r="K286" s="263" t="n"/>
      <c r="L286" s="263" t="n"/>
      <c r="M286" s="263" t="n"/>
      <c r="N286" s="263" t="n"/>
      <c r="O286" s="263" t="n"/>
      <c r="P286" s="263" t="n"/>
      <c r="Q286" s="263" t="n"/>
      <c r="R286" s="263" t="n"/>
      <c r="S286" s="263" t="n"/>
      <c r="T286" s="263" t="n"/>
      <c r="U286" s="263" t="n"/>
      <c r="V286" s="134" t="n"/>
    </row>
    <row r="287">
      <c r="B287" s="263" t="n"/>
      <c r="C287" s="263" t="n"/>
      <c r="D287" s="263" t="n"/>
      <c r="E287" s="263" t="n"/>
      <c r="F287" s="263" t="n"/>
      <c r="G287" s="263" t="n"/>
      <c r="H287" s="263" t="n"/>
      <c r="I287" s="263" t="n"/>
      <c r="J287" s="263" t="n"/>
      <c r="K287" s="263" t="n"/>
      <c r="L287" s="263" t="n"/>
      <c r="M287" s="263" t="n"/>
      <c r="N287" s="263" t="n"/>
      <c r="O287" s="263" t="n"/>
      <c r="P287" s="263" t="n"/>
      <c r="Q287" s="263" t="n"/>
      <c r="R287" s="263" t="n"/>
      <c r="S287" s="263" t="n"/>
      <c r="T287" s="263" t="n"/>
      <c r="U287" s="263" t="n"/>
      <c r="V287" s="134" t="n"/>
    </row>
    <row r="288">
      <c r="B288" s="263" t="n"/>
      <c r="C288" s="263" t="n"/>
      <c r="D288" s="263" t="n"/>
      <c r="E288" s="263" t="n"/>
      <c r="F288" s="263" t="n"/>
      <c r="G288" s="263" t="n"/>
      <c r="H288" s="263" t="n"/>
      <c r="I288" s="263" t="n"/>
      <c r="J288" s="263" t="n"/>
      <c r="K288" s="263" t="n"/>
      <c r="L288" s="263" t="n"/>
      <c r="M288" s="263" t="n"/>
      <c r="N288" s="263" t="n"/>
      <c r="O288" s="263" t="n"/>
      <c r="P288" s="263" t="n"/>
      <c r="Q288" s="263" t="n"/>
      <c r="R288" s="263" t="n"/>
      <c r="S288" s="263" t="n"/>
      <c r="T288" s="263" t="n"/>
      <c r="U288" s="263" t="n"/>
      <c r="V288" s="134" t="n"/>
    </row>
    <row r="289">
      <c r="B289" s="263" t="n"/>
      <c r="C289" s="263" t="n"/>
      <c r="D289" s="263" t="n"/>
      <c r="E289" s="263" t="n"/>
      <c r="F289" s="263" t="n"/>
      <c r="G289" s="263" t="n"/>
      <c r="H289" s="263" t="n"/>
      <c r="I289" s="263" t="n"/>
      <c r="J289" s="263" t="n"/>
      <c r="K289" s="263" t="n"/>
      <c r="L289" s="263" t="n"/>
      <c r="M289" s="263" t="n"/>
      <c r="N289" s="263" t="n"/>
      <c r="O289" s="263" t="n"/>
      <c r="P289" s="263" t="n"/>
      <c r="Q289" s="263" t="n"/>
      <c r="R289" s="263" t="n"/>
      <c r="S289" s="263" t="n"/>
      <c r="T289" s="263" t="n"/>
      <c r="U289" s="263" t="n"/>
      <c r="V289" s="134" t="n"/>
    </row>
    <row r="290">
      <c r="B290" s="263" t="n"/>
      <c r="C290" s="263" t="n"/>
      <c r="D290" s="263" t="n"/>
      <c r="E290" s="263" t="n"/>
      <c r="F290" s="263" t="n"/>
      <c r="G290" s="263" t="n"/>
      <c r="H290" s="263" t="n"/>
      <c r="I290" s="263" t="n"/>
      <c r="J290" s="263" t="n"/>
      <c r="K290" s="263" t="n"/>
      <c r="L290" s="263" t="n"/>
      <c r="M290" s="263" t="n"/>
      <c r="N290" s="263" t="n"/>
      <c r="O290" s="263" t="n"/>
      <c r="P290" s="263" t="n"/>
      <c r="Q290" s="263" t="n"/>
      <c r="R290" s="263" t="n"/>
      <c r="S290" s="263" t="n"/>
      <c r="T290" s="263" t="n"/>
      <c r="U290" s="263" t="n"/>
      <c r="V290" s="134" t="n"/>
    </row>
    <row r="291">
      <c r="B291" s="263" t="n"/>
      <c r="C291" s="263" t="n"/>
      <c r="D291" s="263" t="n"/>
      <c r="E291" s="263" t="n"/>
      <c r="F291" s="263" t="n"/>
      <c r="G291" s="263" t="n"/>
      <c r="H291" s="263" t="n"/>
      <c r="I291" s="263" t="n"/>
      <c r="J291" s="263" t="n"/>
      <c r="K291" s="263" t="n"/>
      <c r="L291" s="263" t="n"/>
      <c r="M291" s="263" t="n"/>
      <c r="N291" s="263" t="n"/>
      <c r="O291" s="263" t="n"/>
      <c r="P291" s="263" t="n"/>
      <c r="Q291" s="263" t="n"/>
      <c r="R291" s="263" t="n"/>
      <c r="S291" s="263" t="n"/>
      <c r="T291" s="263" t="n"/>
      <c r="U291" s="263" t="n"/>
      <c r="V291" s="134" t="n"/>
    </row>
    <row r="292">
      <c r="B292" s="263" t="n"/>
      <c r="C292" s="263" t="n"/>
      <c r="D292" s="263" t="n"/>
      <c r="E292" s="263" t="n"/>
      <c r="F292" s="263" t="n"/>
      <c r="G292" s="263" t="n"/>
      <c r="H292" s="263" t="n"/>
      <c r="I292" s="263" t="n"/>
      <c r="J292" s="263" t="n"/>
      <c r="K292" s="263" t="n"/>
      <c r="L292" s="263" t="n"/>
      <c r="M292" s="263" t="n"/>
      <c r="N292" s="263" t="n"/>
      <c r="O292" s="263" t="n"/>
      <c r="P292" s="263" t="n"/>
      <c r="Q292" s="263" t="n"/>
      <c r="R292" s="263" t="n"/>
      <c r="S292" s="263" t="n"/>
      <c r="T292" s="263" t="n"/>
      <c r="U292" s="263" t="n"/>
      <c r="V292" s="134" t="n"/>
    </row>
    <row r="293">
      <c r="B293" s="263" t="n"/>
      <c r="C293" s="263" t="n"/>
      <c r="D293" s="263" t="n"/>
      <c r="E293" s="263" t="n"/>
      <c r="F293" s="263" t="n"/>
      <c r="G293" s="263" t="n"/>
      <c r="H293" s="263" t="n"/>
      <c r="I293" s="263" t="n"/>
      <c r="J293" s="263" t="n"/>
      <c r="K293" s="263" t="n"/>
      <c r="L293" s="263" t="n"/>
      <c r="M293" s="263" t="n"/>
      <c r="N293" s="263" t="n"/>
      <c r="O293" s="263" t="n"/>
      <c r="P293" s="263" t="n"/>
      <c r="Q293" s="263" t="n"/>
      <c r="R293" s="263" t="n"/>
      <c r="S293" s="263" t="n"/>
      <c r="T293" s="263" t="n"/>
      <c r="U293" s="263" t="n"/>
      <c r="V293" s="134" t="n"/>
    </row>
    <row r="294">
      <c r="B294" s="263" t="n"/>
      <c r="C294" s="263" t="n"/>
      <c r="D294" s="263" t="n"/>
      <c r="E294" s="263" t="n"/>
      <c r="F294" s="263" t="n"/>
      <c r="G294" s="263" t="n"/>
      <c r="H294" s="263" t="n"/>
      <c r="I294" s="263" t="n"/>
      <c r="J294" s="263" t="n"/>
      <c r="K294" s="263" t="n"/>
      <c r="L294" s="263" t="n"/>
      <c r="M294" s="263" t="n"/>
      <c r="N294" s="263" t="n"/>
      <c r="O294" s="263" t="n"/>
      <c r="P294" s="263" t="n"/>
      <c r="Q294" s="263" t="n"/>
      <c r="R294" s="263" t="n"/>
      <c r="S294" s="263" t="n"/>
      <c r="T294" s="263" t="n"/>
      <c r="U294" s="263" t="n"/>
      <c r="V294" s="134" t="n"/>
    </row>
    <row r="295">
      <c r="B295" s="263" t="n"/>
      <c r="C295" s="263" t="n"/>
      <c r="D295" s="263" t="n"/>
      <c r="E295" s="263" t="n"/>
      <c r="F295" s="263" t="n"/>
      <c r="G295" s="263" t="n"/>
      <c r="H295" s="263" t="n"/>
      <c r="I295" s="263" t="n"/>
      <c r="J295" s="263" t="n"/>
      <c r="K295" s="263" t="n"/>
      <c r="L295" s="263" t="n"/>
      <c r="M295" s="263" t="n"/>
      <c r="N295" s="263" t="n"/>
      <c r="O295" s="263" t="n"/>
      <c r="P295" s="263" t="n"/>
      <c r="Q295" s="263" t="n"/>
      <c r="R295" s="263" t="n"/>
      <c r="S295" s="263" t="n"/>
      <c r="T295" s="263" t="n"/>
      <c r="U295" s="263" t="n"/>
      <c r="V295" s="134" t="n"/>
    </row>
    <row r="296">
      <c r="B296" s="263" t="n"/>
      <c r="C296" s="263" t="n"/>
      <c r="D296" s="263" t="n"/>
      <c r="E296" s="263" t="n"/>
      <c r="F296" s="263" t="n"/>
      <c r="G296" s="263" t="n"/>
      <c r="H296" s="263" t="n"/>
      <c r="I296" s="263" t="n"/>
      <c r="J296" s="263" t="n"/>
      <c r="K296" s="263" t="n"/>
      <c r="L296" s="263" t="n"/>
      <c r="M296" s="263" t="n"/>
      <c r="N296" s="263" t="n"/>
      <c r="O296" s="263" t="n"/>
      <c r="P296" s="263" t="n"/>
      <c r="Q296" s="263" t="n"/>
      <c r="R296" s="263" t="n"/>
      <c r="S296" s="263" t="n"/>
      <c r="T296" s="263" t="n"/>
      <c r="U296" s="263" t="n"/>
      <c r="V296" s="134" t="n"/>
    </row>
    <row r="297">
      <c r="B297" s="263" t="n"/>
      <c r="C297" s="263" t="n"/>
      <c r="D297" s="263" t="n"/>
      <c r="E297" s="263" t="n"/>
      <c r="F297" s="263" t="n"/>
      <c r="G297" s="263" t="n"/>
      <c r="H297" s="263" t="n"/>
      <c r="I297" s="263" t="n"/>
      <c r="J297" s="263" t="n"/>
      <c r="K297" s="263" t="n"/>
      <c r="L297" s="263" t="n"/>
      <c r="M297" s="263" t="n"/>
      <c r="N297" s="263" t="n"/>
      <c r="O297" s="263" t="n"/>
      <c r="P297" s="263" t="n"/>
      <c r="Q297" s="263" t="n"/>
      <c r="R297" s="263" t="n"/>
      <c r="S297" s="263" t="n"/>
      <c r="T297" s="263" t="n"/>
      <c r="U297" s="263" t="n"/>
      <c r="V297" s="134" t="n"/>
    </row>
    <row r="298">
      <c r="B298" s="263" t="n"/>
      <c r="C298" s="263" t="n"/>
      <c r="D298" s="263" t="n"/>
      <c r="E298" s="263" t="n"/>
      <c r="F298" s="263" t="n"/>
      <c r="G298" s="263" t="n"/>
      <c r="H298" s="263" t="n"/>
      <c r="I298" s="263" t="n"/>
      <c r="J298" s="263" t="n"/>
      <c r="K298" s="263" t="n"/>
      <c r="L298" s="263" t="n"/>
      <c r="M298" s="263" t="n"/>
      <c r="N298" s="263" t="n"/>
      <c r="O298" s="263" t="n"/>
      <c r="P298" s="263" t="n"/>
      <c r="Q298" s="263" t="n"/>
      <c r="R298" s="263" t="n"/>
      <c r="S298" s="263" t="n"/>
      <c r="T298" s="263" t="n"/>
      <c r="U298" s="263" t="n"/>
      <c r="V298" s="134" t="n"/>
    </row>
    <row r="299">
      <c r="B299" s="263" t="n"/>
      <c r="C299" s="263" t="n"/>
      <c r="D299" s="263" t="n"/>
      <c r="E299" s="263" t="n"/>
      <c r="F299" s="263" t="n"/>
      <c r="G299" s="263" t="n"/>
      <c r="H299" s="263" t="n"/>
      <c r="I299" s="263" t="n"/>
      <c r="J299" s="263" t="n"/>
      <c r="K299" s="263" t="n"/>
      <c r="L299" s="263" t="n"/>
      <c r="M299" s="263" t="n"/>
      <c r="N299" s="263" t="n"/>
      <c r="O299" s="263" t="n"/>
      <c r="P299" s="263" t="n"/>
      <c r="Q299" s="263" t="n"/>
      <c r="R299" s="263" t="n"/>
      <c r="S299" s="263" t="n"/>
      <c r="T299" s="263" t="n"/>
      <c r="U299" s="263" t="n"/>
      <c r="V299" s="134" t="n"/>
    </row>
    <row r="300">
      <c r="B300" s="263" t="n"/>
      <c r="C300" s="263" t="n"/>
      <c r="D300" s="263" t="n"/>
      <c r="E300" s="263" t="n"/>
      <c r="F300" s="263" t="n"/>
      <c r="G300" s="263" t="n"/>
      <c r="H300" s="263" t="n"/>
      <c r="I300" s="263" t="n"/>
      <c r="J300" s="263" t="n"/>
      <c r="K300" s="263" t="n"/>
      <c r="L300" s="263" t="n"/>
      <c r="M300" s="263" t="n"/>
      <c r="N300" s="263" t="n"/>
      <c r="O300" s="263" t="n"/>
      <c r="P300" s="263" t="n"/>
      <c r="Q300" s="263" t="n"/>
      <c r="R300" s="263" t="n"/>
      <c r="S300" s="263" t="n"/>
      <c r="T300" s="263" t="n"/>
      <c r="U300" s="263" t="n"/>
      <c r="V300" s="134" t="n"/>
    </row>
    <row r="301">
      <c r="B301" s="263" t="n"/>
      <c r="C301" s="263" t="n"/>
      <c r="D301" s="263" t="n"/>
      <c r="E301" s="263" t="n"/>
      <c r="F301" s="263" t="n"/>
      <c r="G301" s="263" t="n"/>
      <c r="H301" s="263" t="n"/>
      <c r="I301" s="263" t="n"/>
      <c r="J301" s="263" t="n"/>
      <c r="K301" s="263" t="n"/>
      <c r="L301" s="263" t="n"/>
      <c r="M301" s="263" t="n"/>
      <c r="N301" s="263" t="n"/>
      <c r="O301" s="263" t="n"/>
      <c r="P301" s="263" t="n"/>
      <c r="Q301" s="263" t="n"/>
      <c r="R301" s="263" t="n"/>
      <c r="S301" s="263" t="n"/>
      <c r="T301" s="263" t="n"/>
      <c r="U301" s="263" t="n"/>
      <c r="V301" s="134" t="n"/>
    </row>
    <row r="302">
      <c r="B302" s="263" t="n"/>
      <c r="C302" s="263" t="n"/>
      <c r="D302" s="263" t="n"/>
      <c r="E302" s="263" t="n"/>
      <c r="F302" s="263" t="n"/>
      <c r="G302" s="263" t="n"/>
      <c r="H302" s="263" t="n"/>
      <c r="I302" s="263" t="n"/>
      <c r="J302" s="263" t="n"/>
      <c r="K302" s="263" t="n"/>
      <c r="L302" s="263" t="n"/>
      <c r="M302" s="263" t="n"/>
      <c r="N302" s="263" t="n"/>
      <c r="O302" s="263" t="n"/>
      <c r="P302" s="263" t="n"/>
      <c r="Q302" s="263" t="n"/>
      <c r="R302" s="263" t="n"/>
      <c r="S302" s="263" t="n"/>
      <c r="T302" s="263" t="n"/>
      <c r="U302" s="263" t="n"/>
      <c r="V302" s="134" t="n"/>
    </row>
    <row r="303">
      <c r="B303" s="263" t="n"/>
      <c r="C303" s="263" t="n"/>
      <c r="D303" s="263" t="n"/>
      <c r="E303" s="263" t="n"/>
      <c r="F303" s="263" t="n"/>
      <c r="G303" s="263" t="n"/>
      <c r="H303" s="263" t="n"/>
      <c r="I303" s="263" t="n"/>
      <c r="J303" s="263" t="n"/>
      <c r="K303" s="263" t="n"/>
      <c r="L303" s="263" t="n"/>
      <c r="M303" s="263" t="n"/>
      <c r="N303" s="263" t="n"/>
      <c r="O303" s="263" t="n"/>
      <c r="P303" s="263" t="n"/>
      <c r="Q303" s="263" t="n"/>
      <c r="R303" s="263" t="n"/>
      <c r="S303" s="263" t="n"/>
      <c r="T303" s="263" t="n"/>
      <c r="U303" s="263" t="n"/>
      <c r="V303" s="134" t="n"/>
    </row>
    <row r="304">
      <c r="B304" s="263" t="n"/>
      <c r="C304" s="263" t="n"/>
      <c r="D304" s="263" t="n"/>
      <c r="E304" s="263" t="n"/>
      <c r="F304" s="263" t="n"/>
      <c r="G304" s="263" t="n"/>
      <c r="H304" s="263" t="n"/>
      <c r="I304" s="263" t="n"/>
      <c r="J304" s="263" t="n"/>
      <c r="K304" s="263" t="n"/>
      <c r="L304" s="263" t="n"/>
      <c r="M304" s="263" t="n"/>
      <c r="N304" s="263" t="n"/>
      <c r="O304" s="263" t="n"/>
      <c r="P304" s="263" t="n"/>
      <c r="Q304" s="263" t="n"/>
      <c r="R304" s="263" t="n"/>
      <c r="S304" s="263" t="n"/>
      <c r="T304" s="263" t="n"/>
      <c r="U304" s="263" t="n"/>
      <c r="V304" s="134" t="n"/>
    </row>
    <row r="305">
      <c r="B305" s="263" t="n"/>
      <c r="C305" s="263" t="n"/>
      <c r="D305" s="263" t="n"/>
      <c r="E305" s="263" t="n"/>
      <c r="F305" s="263" t="n"/>
      <c r="G305" s="263" t="n"/>
      <c r="H305" s="263" t="n"/>
      <c r="I305" s="263" t="n"/>
      <c r="J305" s="263" t="n"/>
      <c r="K305" s="263" t="n"/>
      <c r="L305" s="263" t="n"/>
      <c r="M305" s="263" t="n"/>
      <c r="N305" s="263" t="n"/>
      <c r="O305" s="263" t="n"/>
      <c r="P305" s="263" t="n"/>
      <c r="Q305" s="263" t="n"/>
      <c r="R305" s="263" t="n"/>
      <c r="S305" s="263" t="n"/>
      <c r="T305" s="263" t="n"/>
      <c r="U305" s="263" t="n"/>
      <c r="V305" s="134" t="n"/>
    </row>
    <row r="306">
      <c r="B306" s="263" t="n"/>
      <c r="C306" s="263" t="n"/>
      <c r="D306" s="263" t="n"/>
      <c r="E306" s="263" t="n"/>
      <c r="F306" s="263" t="n"/>
      <c r="G306" s="263" t="n"/>
      <c r="H306" s="263" t="n"/>
      <c r="I306" s="263" t="n"/>
      <c r="J306" s="263" t="n"/>
      <c r="K306" s="263" t="n"/>
      <c r="L306" s="263" t="n"/>
      <c r="M306" s="263" t="n"/>
      <c r="N306" s="263" t="n"/>
      <c r="O306" s="263" t="n"/>
      <c r="P306" s="263" t="n"/>
      <c r="Q306" s="263" t="n"/>
      <c r="R306" s="263" t="n"/>
      <c r="S306" s="263" t="n"/>
      <c r="T306" s="263" t="n"/>
      <c r="U306" s="263" t="n"/>
      <c r="V306" s="134" t="n"/>
    </row>
    <row r="307">
      <c r="B307" s="263" t="n"/>
      <c r="C307" s="263" t="n"/>
      <c r="D307" s="263" t="n"/>
      <c r="E307" s="263" t="n"/>
      <c r="F307" s="263" t="n"/>
      <c r="G307" s="263" t="n"/>
      <c r="H307" s="263" t="n"/>
      <c r="I307" s="263" t="n"/>
      <c r="J307" s="263" t="n"/>
      <c r="K307" s="263" t="n"/>
      <c r="L307" s="263" t="n"/>
      <c r="M307" s="263" t="n"/>
      <c r="N307" s="263" t="n"/>
      <c r="O307" s="263" t="n"/>
      <c r="P307" s="263" t="n"/>
      <c r="Q307" s="263" t="n"/>
      <c r="R307" s="263" t="n"/>
      <c r="S307" s="263" t="n"/>
      <c r="T307" s="263" t="n"/>
      <c r="U307" s="263" t="n"/>
      <c r="V307" s="134" t="n"/>
    </row>
    <row r="308">
      <c r="B308" s="263" t="n"/>
      <c r="C308" s="263" t="n"/>
      <c r="D308" s="263" t="n"/>
      <c r="E308" s="263" t="n"/>
      <c r="F308" s="263" t="n"/>
      <c r="G308" s="263" t="n"/>
      <c r="H308" s="263" t="n"/>
      <c r="I308" s="263" t="n"/>
      <c r="J308" s="263" t="n"/>
      <c r="K308" s="263" t="n"/>
      <c r="L308" s="263" t="n"/>
      <c r="M308" s="263" t="n"/>
      <c r="N308" s="263" t="n"/>
      <c r="O308" s="263" t="n"/>
      <c r="P308" s="263" t="n"/>
      <c r="Q308" s="263" t="n"/>
      <c r="R308" s="263" t="n"/>
      <c r="S308" s="263" t="n"/>
      <c r="T308" s="263" t="n"/>
      <c r="U308" s="263" t="n"/>
      <c r="V308" s="134" t="n"/>
    </row>
    <row r="309">
      <c r="B309" s="263" t="n"/>
      <c r="C309" s="263" t="n"/>
      <c r="D309" s="263" t="n"/>
      <c r="E309" s="263" t="n"/>
      <c r="F309" s="263" t="n"/>
      <c r="G309" s="263" t="n"/>
      <c r="H309" s="263" t="n"/>
      <c r="I309" s="263" t="n"/>
      <c r="J309" s="263" t="n"/>
      <c r="K309" s="263" t="n"/>
      <c r="L309" s="263" t="n"/>
      <c r="M309" s="263" t="n"/>
      <c r="N309" s="263" t="n"/>
      <c r="O309" s="263" t="n"/>
      <c r="P309" s="263" t="n"/>
      <c r="Q309" s="263" t="n"/>
      <c r="R309" s="263" t="n"/>
      <c r="S309" s="263" t="n"/>
      <c r="T309" s="263" t="n"/>
      <c r="U309" s="263" t="n"/>
      <c r="V309" s="134" t="n"/>
    </row>
    <row r="310">
      <c r="B310" s="263" t="n"/>
      <c r="C310" s="263" t="n"/>
      <c r="D310" s="263" t="n"/>
      <c r="E310" s="263" t="n"/>
      <c r="F310" s="263" t="n"/>
      <c r="G310" s="263" t="n"/>
      <c r="H310" s="263" t="n"/>
      <c r="I310" s="263" t="n"/>
      <c r="J310" s="263" t="n"/>
      <c r="K310" s="263" t="n"/>
      <c r="L310" s="263" t="n"/>
      <c r="M310" s="263" t="n"/>
      <c r="N310" s="263" t="n"/>
      <c r="O310" s="263" t="n"/>
      <c r="P310" s="263" t="n"/>
      <c r="Q310" s="263" t="n"/>
      <c r="R310" s="263" t="n"/>
      <c r="S310" s="263" t="n"/>
      <c r="T310" s="263" t="n"/>
      <c r="U310" s="263" t="n"/>
      <c r="V310" s="134" t="n"/>
    </row>
    <row r="311">
      <c r="B311" s="263" t="n"/>
      <c r="C311" s="263" t="n"/>
      <c r="D311" s="263" t="n"/>
      <c r="E311" s="263" t="n"/>
      <c r="F311" s="263" t="n"/>
      <c r="G311" s="263" t="n"/>
      <c r="H311" s="263" t="n"/>
      <c r="I311" s="263" t="n"/>
      <c r="J311" s="263" t="n"/>
      <c r="K311" s="263" t="n"/>
      <c r="L311" s="263" t="n"/>
      <c r="M311" s="263" t="n"/>
      <c r="N311" s="263" t="n"/>
      <c r="O311" s="263" t="n"/>
      <c r="P311" s="263" t="n"/>
      <c r="Q311" s="263" t="n"/>
      <c r="R311" s="263" t="n"/>
      <c r="S311" s="263" t="n"/>
      <c r="T311" s="263" t="n"/>
      <c r="U311" s="263" t="n"/>
      <c r="V311" s="134" t="n"/>
    </row>
    <row r="312">
      <c r="B312" s="263" t="n"/>
      <c r="C312" s="263" t="n"/>
      <c r="D312" s="263" t="n"/>
      <c r="E312" s="263" t="n"/>
      <c r="F312" s="263" t="n"/>
      <c r="G312" s="263" t="n"/>
      <c r="H312" s="263" t="n"/>
      <c r="I312" s="263" t="n"/>
      <c r="J312" s="263" t="n"/>
      <c r="K312" s="263" t="n"/>
      <c r="L312" s="263" t="n"/>
      <c r="M312" s="263" t="n"/>
      <c r="N312" s="263" t="n"/>
      <c r="O312" s="263" t="n"/>
      <c r="P312" s="263" t="n"/>
      <c r="Q312" s="263" t="n"/>
      <c r="R312" s="263" t="n"/>
      <c r="S312" s="263" t="n"/>
      <c r="T312" s="263" t="n"/>
      <c r="U312" s="263" t="n"/>
      <c r="V312" s="134" t="n"/>
    </row>
    <row r="313">
      <c r="B313" s="263" t="n"/>
      <c r="C313" s="263" t="n"/>
      <c r="D313" s="263" t="n"/>
      <c r="E313" s="263" t="n"/>
      <c r="F313" s="263" t="n"/>
      <c r="G313" s="263" t="n"/>
      <c r="H313" s="263" t="n"/>
      <c r="I313" s="263" t="n"/>
      <c r="J313" s="263" t="n"/>
      <c r="K313" s="263" t="n"/>
      <c r="L313" s="263" t="n"/>
      <c r="M313" s="263" t="n"/>
      <c r="N313" s="263" t="n"/>
      <c r="O313" s="263" t="n"/>
      <c r="P313" s="263" t="n"/>
      <c r="Q313" s="263" t="n"/>
      <c r="R313" s="263" t="n"/>
      <c r="S313" s="263" t="n"/>
      <c r="T313" s="263" t="n"/>
      <c r="U313" s="263" t="n"/>
      <c r="V313" s="134" t="n"/>
    </row>
    <row r="314">
      <c r="B314" s="263" t="n"/>
      <c r="C314" s="263" t="n"/>
      <c r="D314" s="263" t="n"/>
      <c r="E314" s="263" t="n"/>
      <c r="F314" s="263" t="n"/>
      <c r="G314" s="263" t="n"/>
      <c r="H314" s="263" t="n"/>
      <c r="I314" s="263" t="n"/>
      <c r="J314" s="263" t="n"/>
      <c r="K314" s="263" t="n"/>
      <c r="L314" s="263" t="n"/>
      <c r="M314" s="263" t="n"/>
      <c r="N314" s="263" t="n"/>
      <c r="O314" s="263" t="n"/>
      <c r="P314" s="263" t="n"/>
      <c r="Q314" s="263" t="n"/>
      <c r="R314" s="263" t="n"/>
      <c r="S314" s="263" t="n"/>
      <c r="T314" s="263" t="n"/>
      <c r="U314" s="263" t="n"/>
      <c r="V314" s="134" t="n"/>
    </row>
    <row r="315">
      <c r="B315" s="263" t="n"/>
      <c r="C315" s="263" t="n"/>
      <c r="D315" s="263" t="n"/>
      <c r="E315" s="263" t="n"/>
      <c r="F315" s="263" t="n"/>
      <c r="G315" s="263" t="n"/>
      <c r="H315" s="263" t="n"/>
      <c r="I315" s="263" t="n"/>
      <c r="J315" s="263" t="n"/>
      <c r="K315" s="263" t="n"/>
      <c r="L315" s="263" t="n"/>
      <c r="M315" s="263" t="n"/>
      <c r="N315" s="263" t="n"/>
      <c r="O315" s="263" t="n"/>
      <c r="P315" s="263" t="n"/>
      <c r="Q315" s="263" t="n"/>
      <c r="R315" s="263" t="n"/>
      <c r="S315" s="263" t="n"/>
      <c r="T315" s="263" t="n"/>
      <c r="U315" s="263" t="n"/>
      <c r="V315" s="134" t="n"/>
    </row>
    <row r="316">
      <c r="B316" s="263" t="n"/>
      <c r="C316" s="263" t="n"/>
      <c r="D316" s="263" t="n"/>
      <c r="E316" s="263" t="n"/>
      <c r="F316" s="263" t="n"/>
      <c r="G316" s="263" t="n"/>
      <c r="H316" s="263" t="n"/>
      <c r="I316" s="263" t="n"/>
      <c r="J316" s="263" t="n"/>
      <c r="K316" s="263" t="n"/>
      <c r="L316" s="263" t="n"/>
      <c r="M316" s="263" t="n"/>
      <c r="N316" s="263" t="n"/>
      <c r="O316" s="263" t="n"/>
      <c r="P316" s="263" t="n"/>
      <c r="Q316" s="263" t="n"/>
      <c r="R316" s="263" t="n"/>
      <c r="S316" s="263" t="n"/>
      <c r="T316" s="263" t="n"/>
      <c r="U316" s="263" t="n"/>
      <c r="V316" s="134" t="n"/>
    </row>
    <row r="317">
      <c r="B317" s="263" t="n"/>
      <c r="C317" s="263" t="n"/>
      <c r="D317" s="263" t="n"/>
      <c r="E317" s="263" t="n"/>
      <c r="F317" s="263" t="n"/>
      <c r="G317" s="263" t="n"/>
      <c r="H317" s="263" t="n"/>
      <c r="I317" s="263" t="n"/>
      <c r="J317" s="263" t="n"/>
      <c r="K317" s="263" t="n"/>
      <c r="L317" s="263" t="n"/>
      <c r="M317" s="263" t="n"/>
      <c r="N317" s="263" t="n"/>
      <c r="O317" s="263" t="n"/>
      <c r="P317" s="263" t="n"/>
      <c r="Q317" s="263" t="n"/>
      <c r="R317" s="263" t="n"/>
      <c r="S317" s="263" t="n"/>
      <c r="T317" s="263" t="n"/>
      <c r="U317" s="263" t="n"/>
      <c r="V317" s="134" t="n"/>
    </row>
    <row r="318">
      <c r="B318" s="263" t="n"/>
      <c r="C318" s="263" t="n"/>
      <c r="D318" s="263" t="n"/>
      <c r="E318" s="263" t="n"/>
      <c r="F318" s="263" t="n"/>
      <c r="G318" s="263" t="n"/>
      <c r="H318" s="263" t="n"/>
      <c r="I318" s="263" t="n"/>
      <c r="J318" s="263" t="n"/>
      <c r="K318" s="263" t="n"/>
      <c r="L318" s="263" t="n"/>
      <c r="M318" s="263" t="n"/>
      <c r="N318" s="263" t="n"/>
      <c r="O318" s="263" t="n"/>
      <c r="P318" s="263" t="n"/>
      <c r="Q318" s="263" t="n"/>
      <c r="R318" s="263" t="n"/>
      <c r="S318" s="263" t="n"/>
      <c r="T318" s="263" t="n"/>
      <c r="U318" s="263" t="n"/>
      <c r="V318" s="134" t="n"/>
    </row>
    <row r="319">
      <c r="B319" s="263" t="n"/>
      <c r="C319" s="263" t="n"/>
      <c r="D319" s="263" t="n"/>
      <c r="E319" s="263" t="n"/>
      <c r="F319" s="263" t="n"/>
      <c r="G319" s="263" t="n"/>
      <c r="H319" s="263" t="n"/>
      <c r="I319" s="263" t="n"/>
      <c r="J319" s="263" t="n"/>
      <c r="K319" s="263" t="n"/>
      <c r="L319" s="263" t="n"/>
      <c r="M319" s="263" t="n"/>
      <c r="N319" s="263" t="n"/>
      <c r="O319" s="263" t="n"/>
      <c r="P319" s="263" t="n"/>
      <c r="Q319" s="263" t="n"/>
      <c r="R319" s="263" t="n"/>
      <c r="S319" s="263" t="n"/>
      <c r="T319" s="263" t="n"/>
      <c r="U319" s="263" t="n"/>
      <c r="V319" s="134" t="n"/>
    </row>
    <row r="320">
      <c r="B320" s="263" t="n"/>
      <c r="C320" s="263" t="n"/>
      <c r="D320" s="263" t="n"/>
      <c r="E320" s="263" t="n"/>
      <c r="F320" s="263" t="n"/>
      <c r="G320" s="263" t="n"/>
      <c r="H320" s="263" t="n"/>
      <c r="I320" s="263" t="n"/>
      <c r="J320" s="263" t="n"/>
      <c r="K320" s="263" t="n"/>
      <c r="L320" s="263" t="n"/>
      <c r="M320" s="263" t="n"/>
      <c r="N320" s="263" t="n"/>
      <c r="O320" s="263" t="n"/>
      <c r="P320" s="263" t="n"/>
      <c r="Q320" s="263" t="n"/>
      <c r="R320" s="263" t="n"/>
      <c r="S320" s="263" t="n"/>
      <c r="T320" s="263" t="n"/>
      <c r="U320" s="263" t="n"/>
      <c r="V320" s="134" t="n"/>
    </row>
    <row r="321">
      <c r="B321" s="263" t="n"/>
      <c r="C321" s="263" t="n"/>
      <c r="D321" s="263" t="n"/>
      <c r="E321" s="263" t="n"/>
      <c r="F321" s="263" t="n"/>
      <c r="G321" s="263" t="n"/>
      <c r="H321" s="263" t="n"/>
      <c r="I321" s="263" t="n"/>
      <c r="J321" s="263" t="n"/>
      <c r="K321" s="263" t="n"/>
      <c r="L321" s="263" t="n"/>
      <c r="M321" s="263" t="n"/>
      <c r="N321" s="263" t="n"/>
      <c r="O321" s="263" t="n"/>
      <c r="P321" s="263" t="n"/>
      <c r="Q321" s="263" t="n"/>
      <c r="R321" s="263" t="n"/>
      <c r="S321" s="263" t="n"/>
      <c r="T321" s="263" t="n"/>
      <c r="U321" s="263" t="n"/>
      <c r="V321" s="134" t="n"/>
    </row>
    <row r="322">
      <c r="B322" s="263" t="n"/>
      <c r="C322" s="263" t="n"/>
      <c r="D322" s="263" t="n"/>
      <c r="E322" s="263" t="n"/>
      <c r="F322" s="263" t="n"/>
      <c r="G322" s="263" t="n"/>
      <c r="H322" s="263" t="n"/>
      <c r="I322" s="263" t="n"/>
      <c r="J322" s="263" t="n"/>
      <c r="K322" s="263" t="n"/>
      <c r="L322" s="263" t="n"/>
      <c r="M322" s="263" t="n"/>
      <c r="N322" s="263" t="n"/>
      <c r="O322" s="263" t="n"/>
      <c r="P322" s="263" t="n"/>
      <c r="Q322" s="263" t="n"/>
      <c r="R322" s="263" t="n"/>
      <c r="S322" s="263" t="n"/>
      <c r="T322" s="263" t="n"/>
      <c r="U322" s="263" t="n"/>
      <c r="V322" s="134" t="n"/>
    </row>
    <row r="323">
      <c r="B323" s="263" t="n"/>
      <c r="C323" s="263" t="n"/>
      <c r="D323" s="263" t="n"/>
      <c r="E323" s="263" t="n"/>
      <c r="F323" s="263" t="n"/>
      <c r="G323" s="263" t="n"/>
      <c r="H323" s="263" t="n"/>
      <c r="I323" s="263" t="n"/>
      <c r="J323" s="263" t="n"/>
      <c r="K323" s="263" t="n"/>
      <c r="L323" s="263" t="n"/>
      <c r="M323" s="263" t="n"/>
      <c r="N323" s="263" t="n"/>
      <c r="O323" s="263" t="n"/>
      <c r="P323" s="263" t="n"/>
      <c r="Q323" s="263" t="n"/>
      <c r="R323" s="263" t="n"/>
      <c r="S323" s="263" t="n"/>
      <c r="T323" s="263" t="n"/>
      <c r="U323" s="263" t="n"/>
      <c r="V323" s="134" t="n"/>
    </row>
    <row r="324">
      <c r="B324" s="263" t="n"/>
      <c r="C324" s="263" t="n"/>
      <c r="D324" s="263" t="n"/>
      <c r="E324" s="263" t="n"/>
      <c r="F324" s="263" t="n"/>
      <c r="G324" s="263" t="n"/>
      <c r="H324" s="263" t="n"/>
      <c r="I324" s="263" t="n"/>
      <c r="J324" s="263" t="n"/>
      <c r="K324" s="263" t="n"/>
      <c r="L324" s="263" t="n"/>
      <c r="M324" s="263" t="n"/>
      <c r="N324" s="263" t="n"/>
      <c r="O324" s="263" t="n"/>
      <c r="P324" s="263" t="n"/>
      <c r="Q324" s="263" t="n"/>
      <c r="R324" s="263" t="n"/>
      <c r="S324" s="263" t="n"/>
      <c r="T324" s="263" t="n"/>
      <c r="U324" s="263" t="n"/>
      <c r="V324" s="134" t="n"/>
    </row>
    <row r="325">
      <c r="B325" s="263" t="n"/>
      <c r="C325" s="263" t="n"/>
      <c r="D325" s="263" t="n"/>
      <c r="E325" s="263" t="n"/>
      <c r="F325" s="263" t="n"/>
      <c r="G325" s="263" t="n"/>
      <c r="H325" s="263" t="n"/>
      <c r="I325" s="263" t="n"/>
      <c r="J325" s="263" t="n"/>
      <c r="K325" s="263" t="n"/>
      <c r="L325" s="263" t="n"/>
      <c r="M325" s="263" t="n"/>
      <c r="N325" s="263" t="n"/>
      <c r="O325" s="263" t="n"/>
      <c r="P325" s="263" t="n"/>
      <c r="Q325" s="263" t="n"/>
      <c r="R325" s="263" t="n"/>
      <c r="S325" s="263" t="n"/>
      <c r="T325" s="263" t="n"/>
      <c r="U325" s="263" t="n"/>
      <c r="V325" s="134" t="n"/>
    </row>
    <row r="326">
      <c r="B326" s="263" t="n"/>
      <c r="C326" s="263" t="n"/>
      <c r="D326" s="263" t="n"/>
      <c r="E326" s="263" t="n"/>
      <c r="F326" s="263" t="n"/>
      <c r="G326" s="263" t="n"/>
      <c r="H326" s="263" t="n"/>
      <c r="I326" s="263" t="n"/>
      <c r="J326" s="263" t="n"/>
      <c r="K326" s="263" t="n"/>
      <c r="L326" s="263" t="n"/>
      <c r="M326" s="263" t="n"/>
      <c r="N326" s="263" t="n"/>
      <c r="O326" s="263" t="n"/>
      <c r="P326" s="263" t="n"/>
      <c r="Q326" s="263" t="n"/>
      <c r="R326" s="263" t="n"/>
      <c r="S326" s="263" t="n"/>
      <c r="T326" s="263" t="n"/>
      <c r="U326" s="263" t="n"/>
      <c r="V326" s="134" t="n"/>
    </row>
    <row r="327">
      <c r="B327" s="263" t="n"/>
      <c r="C327" s="263" t="n"/>
      <c r="D327" s="263" t="n"/>
      <c r="E327" s="263" t="n"/>
      <c r="F327" s="263" t="n"/>
      <c r="G327" s="263" t="n"/>
      <c r="H327" s="263" t="n"/>
      <c r="I327" s="263" t="n"/>
      <c r="J327" s="263" t="n"/>
      <c r="K327" s="263" t="n"/>
      <c r="L327" s="263" t="n"/>
      <c r="M327" s="263" t="n"/>
      <c r="N327" s="263" t="n"/>
      <c r="O327" s="263" t="n"/>
      <c r="P327" s="263" t="n"/>
      <c r="Q327" s="263" t="n"/>
      <c r="R327" s="263" t="n"/>
      <c r="S327" s="263" t="n"/>
      <c r="T327" s="263" t="n"/>
      <c r="U327" s="263" t="n"/>
      <c r="V327" s="134" t="n"/>
    </row>
    <row r="328">
      <c r="B328" s="263" t="n"/>
      <c r="C328" s="263" t="n"/>
      <c r="D328" s="263" t="n"/>
      <c r="E328" s="263" t="n"/>
      <c r="F328" s="263" t="n"/>
      <c r="G328" s="263" t="n"/>
      <c r="H328" s="263" t="n"/>
      <c r="I328" s="263" t="n"/>
      <c r="J328" s="263" t="n"/>
      <c r="K328" s="263" t="n"/>
      <c r="L328" s="263" t="n"/>
      <c r="M328" s="263" t="n"/>
      <c r="N328" s="263" t="n"/>
      <c r="O328" s="263" t="n"/>
      <c r="P328" s="263" t="n"/>
      <c r="Q328" s="263" t="n"/>
      <c r="R328" s="263" t="n"/>
      <c r="S328" s="263" t="n"/>
      <c r="T328" s="263" t="n"/>
      <c r="U328" s="263" t="n"/>
      <c r="V328" s="134" t="n"/>
    </row>
    <row r="329">
      <c r="B329" s="263" t="n"/>
      <c r="C329" s="263" t="n"/>
      <c r="D329" s="263" t="n"/>
      <c r="E329" s="263" t="n"/>
      <c r="F329" s="263" t="n"/>
      <c r="G329" s="263" t="n"/>
      <c r="H329" s="263" t="n"/>
      <c r="I329" s="263" t="n"/>
      <c r="J329" s="263" t="n"/>
      <c r="K329" s="263" t="n"/>
      <c r="L329" s="263" t="n"/>
      <c r="M329" s="263" t="n"/>
      <c r="N329" s="263" t="n"/>
      <c r="O329" s="263" t="n"/>
      <c r="P329" s="263" t="n"/>
      <c r="Q329" s="263" t="n"/>
      <c r="R329" s="263" t="n"/>
      <c r="S329" s="263" t="n"/>
      <c r="T329" s="263" t="n"/>
      <c r="U329" s="263" t="n"/>
      <c r="V329" s="134" t="n"/>
    </row>
    <row r="330">
      <c r="B330" s="263" t="n"/>
      <c r="C330" s="263" t="n"/>
      <c r="D330" s="263" t="n"/>
      <c r="E330" s="263" t="n"/>
      <c r="F330" s="263" t="n"/>
      <c r="G330" s="263" t="n"/>
      <c r="H330" s="263" t="n"/>
      <c r="I330" s="263" t="n"/>
      <c r="J330" s="263" t="n"/>
      <c r="K330" s="263" t="n"/>
      <c r="L330" s="263" t="n"/>
      <c r="M330" s="263" t="n"/>
      <c r="N330" s="263" t="n"/>
      <c r="O330" s="263" t="n"/>
      <c r="P330" s="263" t="n"/>
      <c r="Q330" s="263" t="n"/>
      <c r="R330" s="263" t="n"/>
      <c r="S330" s="263" t="n"/>
      <c r="T330" s="263" t="n"/>
      <c r="U330" s="263" t="n"/>
      <c r="V330" s="134" t="n"/>
    </row>
    <row r="331">
      <c r="B331" s="263" t="n"/>
      <c r="C331" s="263" t="n"/>
      <c r="D331" s="263" t="n"/>
      <c r="E331" s="263" t="n"/>
      <c r="F331" s="263" t="n"/>
      <c r="G331" s="263" t="n"/>
      <c r="H331" s="263" t="n"/>
      <c r="I331" s="263" t="n"/>
      <c r="J331" s="263" t="n"/>
      <c r="K331" s="263" t="n"/>
      <c r="L331" s="263" t="n"/>
      <c r="M331" s="263" t="n"/>
      <c r="N331" s="263" t="n"/>
      <c r="O331" s="263" t="n"/>
      <c r="P331" s="263" t="n"/>
      <c r="Q331" s="263" t="n"/>
      <c r="R331" s="263" t="n"/>
      <c r="S331" s="263" t="n"/>
      <c r="T331" s="263" t="n"/>
      <c r="U331" s="263" t="n"/>
      <c r="V331" s="134" t="n"/>
    </row>
    <row r="332">
      <c r="B332" s="263" t="n"/>
      <c r="C332" s="263" t="n"/>
      <c r="D332" s="263" t="n"/>
      <c r="E332" s="263" t="n"/>
      <c r="F332" s="263" t="n"/>
      <c r="G332" s="263" t="n"/>
      <c r="H332" s="263" t="n"/>
      <c r="I332" s="263" t="n"/>
      <c r="J332" s="263" t="n"/>
      <c r="K332" s="263" t="n"/>
      <c r="L332" s="263" t="n"/>
      <c r="M332" s="263" t="n"/>
      <c r="N332" s="263" t="n"/>
      <c r="O332" s="263" t="n"/>
      <c r="P332" s="263" t="n"/>
      <c r="Q332" s="263" t="n"/>
      <c r="R332" s="263" t="n"/>
      <c r="S332" s="263" t="n"/>
      <c r="T332" s="263" t="n"/>
      <c r="U332" s="263" t="n"/>
      <c r="V332" s="134" t="n"/>
    </row>
    <row r="333">
      <c r="B333" s="263" t="n"/>
      <c r="C333" s="263" t="n"/>
      <c r="D333" s="263" t="n"/>
      <c r="E333" s="263" t="n"/>
      <c r="F333" s="263" t="n"/>
      <c r="G333" s="263" t="n"/>
      <c r="H333" s="263" t="n"/>
      <c r="I333" s="263" t="n"/>
      <c r="J333" s="263" t="n"/>
      <c r="K333" s="263" t="n"/>
      <c r="L333" s="263" t="n"/>
      <c r="M333" s="263" t="n"/>
      <c r="N333" s="263" t="n"/>
      <c r="O333" s="263" t="n"/>
      <c r="P333" s="263" t="n"/>
      <c r="Q333" s="263" t="n"/>
      <c r="R333" s="263" t="n"/>
      <c r="S333" s="263" t="n"/>
      <c r="T333" s="263" t="n"/>
      <c r="U333" s="263" t="n"/>
      <c r="V333" s="134" t="n"/>
    </row>
    <row r="334">
      <c r="B334" s="263" t="n"/>
      <c r="C334" s="263" t="n"/>
      <c r="D334" s="263" t="n"/>
      <c r="E334" s="263" t="n"/>
      <c r="F334" s="263" t="n"/>
      <c r="G334" s="263" t="n"/>
      <c r="H334" s="263" t="n"/>
      <c r="I334" s="263" t="n"/>
      <c r="J334" s="263" t="n"/>
      <c r="K334" s="263" t="n"/>
      <c r="L334" s="263" t="n"/>
      <c r="M334" s="263" t="n"/>
      <c r="N334" s="263" t="n"/>
      <c r="O334" s="263" t="n"/>
      <c r="P334" s="263" t="n"/>
      <c r="Q334" s="263" t="n"/>
      <c r="R334" s="263" t="n"/>
      <c r="S334" s="263" t="n"/>
      <c r="T334" s="263" t="n"/>
      <c r="U334" s="263" t="n"/>
      <c r="V334" s="134" t="n"/>
    </row>
    <row r="335">
      <c r="B335" s="263" t="n"/>
      <c r="C335" s="263" t="n"/>
      <c r="D335" s="263" t="n"/>
      <c r="E335" s="263" t="n"/>
      <c r="F335" s="263" t="n"/>
      <c r="G335" s="263" t="n"/>
      <c r="H335" s="263" t="n"/>
      <c r="I335" s="263" t="n"/>
      <c r="J335" s="263" t="n"/>
      <c r="K335" s="263" t="n"/>
      <c r="L335" s="263" t="n"/>
      <c r="M335" s="263" t="n"/>
      <c r="N335" s="263" t="n"/>
      <c r="O335" s="263" t="n"/>
      <c r="P335" s="263" t="n"/>
      <c r="Q335" s="263" t="n"/>
      <c r="R335" s="263" t="n"/>
      <c r="S335" s="263" t="n"/>
      <c r="T335" s="263" t="n"/>
      <c r="U335" s="263" t="n"/>
      <c r="V335" s="134" t="n"/>
    </row>
    <row r="336">
      <c r="B336" s="263" t="n"/>
      <c r="C336" s="263" t="n"/>
      <c r="D336" s="263" t="n"/>
      <c r="E336" s="263" t="n"/>
      <c r="F336" s="263" t="n"/>
      <c r="G336" s="263" t="n"/>
      <c r="H336" s="263" t="n"/>
      <c r="I336" s="263" t="n"/>
      <c r="J336" s="263" t="n"/>
      <c r="K336" s="263" t="n"/>
      <c r="L336" s="263" t="n"/>
      <c r="M336" s="263" t="n"/>
      <c r="N336" s="263" t="n"/>
      <c r="O336" s="263" t="n"/>
      <c r="P336" s="263" t="n"/>
      <c r="Q336" s="263" t="n"/>
      <c r="R336" s="263" t="n"/>
      <c r="S336" s="263" t="n"/>
      <c r="T336" s="263" t="n"/>
      <c r="U336" s="263" t="n"/>
      <c r="V336" s="134" t="n"/>
    </row>
    <row r="337">
      <c r="B337" s="263" t="n"/>
      <c r="C337" s="263" t="n"/>
      <c r="D337" s="263" t="n"/>
      <c r="E337" s="263" t="n"/>
      <c r="F337" s="263" t="n"/>
      <c r="G337" s="263" t="n"/>
      <c r="H337" s="263" t="n"/>
      <c r="I337" s="263" t="n"/>
      <c r="J337" s="263" t="n"/>
      <c r="K337" s="263" t="n"/>
      <c r="L337" s="263" t="n"/>
      <c r="M337" s="263" t="n"/>
      <c r="N337" s="263" t="n"/>
      <c r="O337" s="263" t="n"/>
      <c r="P337" s="263" t="n"/>
      <c r="Q337" s="263" t="n"/>
      <c r="R337" s="263" t="n"/>
      <c r="S337" s="263" t="n"/>
      <c r="T337" s="263" t="n"/>
      <c r="U337" s="263" t="n"/>
      <c r="V337" s="134" t="n"/>
    </row>
    <row r="338">
      <c r="B338" s="263" t="n"/>
      <c r="C338" s="263" t="n"/>
      <c r="D338" s="263" t="n"/>
      <c r="E338" s="263" t="n"/>
      <c r="F338" s="263" t="n"/>
      <c r="G338" s="263" t="n"/>
      <c r="H338" s="263" t="n"/>
      <c r="I338" s="263" t="n"/>
      <c r="J338" s="263" t="n"/>
      <c r="K338" s="263" t="n"/>
      <c r="L338" s="263" t="n"/>
      <c r="M338" s="263" t="n"/>
      <c r="N338" s="263" t="n"/>
      <c r="O338" s="263" t="n"/>
      <c r="P338" s="263" t="n"/>
      <c r="Q338" s="263" t="n"/>
      <c r="R338" s="263" t="n"/>
      <c r="S338" s="263" t="n"/>
      <c r="T338" s="263" t="n"/>
      <c r="U338" s="263" t="n"/>
      <c r="V338" s="134" t="n"/>
    </row>
    <row r="339">
      <c r="B339" s="263" t="n"/>
      <c r="C339" s="263" t="n"/>
      <c r="D339" s="263" t="n"/>
      <c r="E339" s="263" t="n"/>
      <c r="F339" s="263" t="n"/>
      <c r="G339" s="263" t="n"/>
      <c r="H339" s="263" t="n"/>
      <c r="I339" s="263" t="n"/>
      <c r="J339" s="263" t="n"/>
      <c r="K339" s="263" t="n"/>
      <c r="L339" s="263" t="n"/>
      <c r="M339" s="263" t="n"/>
      <c r="N339" s="263" t="n"/>
      <c r="O339" s="263" t="n"/>
      <c r="P339" s="263" t="n"/>
      <c r="Q339" s="263" t="n"/>
      <c r="R339" s="263" t="n"/>
      <c r="S339" s="263" t="n"/>
      <c r="T339" s="263" t="n"/>
      <c r="U339" s="263" t="n"/>
      <c r="V339" s="134" t="n"/>
    </row>
    <row r="340">
      <c r="B340" s="263" t="n"/>
      <c r="C340" s="263" t="n"/>
      <c r="D340" s="263" t="n"/>
      <c r="E340" s="263" t="n"/>
      <c r="F340" s="263" t="n"/>
      <c r="G340" s="263" t="n"/>
      <c r="H340" s="263" t="n"/>
      <c r="I340" s="263" t="n"/>
      <c r="J340" s="263" t="n"/>
      <c r="K340" s="263" t="n"/>
      <c r="L340" s="263" t="n"/>
      <c r="M340" s="263" t="n"/>
      <c r="N340" s="263" t="n"/>
      <c r="O340" s="263" t="n"/>
      <c r="P340" s="263" t="n"/>
      <c r="Q340" s="263" t="n"/>
      <c r="R340" s="263" t="n"/>
      <c r="S340" s="263" t="n"/>
      <c r="T340" s="263" t="n"/>
      <c r="U340" s="263" t="n"/>
      <c r="V340" s="134" t="n"/>
    </row>
    <row r="341">
      <c r="B341" s="263" t="n"/>
      <c r="C341" s="263" t="n"/>
      <c r="D341" s="263" t="n"/>
      <c r="E341" s="263" t="n"/>
      <c r="F341" s="263" t="n"/>
      <c r="G341" s="263" t="n"/>
      <c r="H341" s="263" t="n"/>
      <c r="I341" s="263" t="n"/>
      <c r="J341" s="263" t="n"/>
      <c r="K341" s="263" t="n"/>
      <c r="L341" s="263" t="n"/>
      <c r="M341" s="263" t="n"/>
      <c r="N341" s="263" t="n"/>
      <c r="O341" s="263" t="n"/>
      <c r="P341" s="263" t="n"/>
      <c r="Q341" s="263" t="n"/>
      <c r="R341" s="263" t="n"/>
      <c r="S341" s="263" t="n"/>
      <c r="T341" s="263" t="n"/>
      <c r="U341" s="263" t="n"/>
      <c r="V341" s="134" t="n"/>
    </row>
    <row r="342">
      <c r="B342" s="263" t="n"/>
      <c r="C342" s="263" t="n"/>
      <c r="D342" s="263" t="n"/>
      <c r="E342" s="263" t="n"/>
      <c r="F342" s="263" t="n"/>
      <c r="G342" s="263" t="n"/>
      <c r="H342" s="263" t="n"/>
      <c r="I342" s="263" t="n"/>
      <c r="J342" s="263" t="n"/>
      <c r="K342" s="263" t="n"/>
      <c r="L342" s="263" t="n"/>
      <c r="M342" s="263" t="n"/>
      <c r="N342" s="263" t="n"/>
      <c r="O342" s="263" t="n"/>
      <c r="P342" s="263" t="n"/>
      <c r="Q342" s="263" t="n"/>
      <c r="R342" s="263" t="n"/>
      <c r="S342" s="263" t="n"/>
      <c r="T342" s="263" t="n"/>
      <c r="U342" s="263" t="n"/>
      <c r="V342" s="134" t="n"/>
    </row>
    <row r="343">
      <c r="B343" s="263" t="n"/>
      <c r="C343" s="263" t="n"/>
      <c r="D343" s="263" t="n"/>
      <c r="E343" s="263" t="n"/>
      <c r="F343" s="263" t="n"/>
      <c r="G343" s="263" t="n"/>
      <c r="H343" s="263" t="n"/>
      <c r="I343" s="263" t="n"/>
      <c r="J343" s="263" t="n"/>
      <c r="K343" s="263" t="n"/>
      <c r="L343" s="263" t="n"/>
      <c r="M343" s="263" t="n"/>
      <c r="N343" s="263" t="n"/>
      <c r="O343" s="263" t="n"/>
      <c r="P343" s="263" t="n"/>
      <c r="Q343" s="263" t="n"/>
      <c r="R343" s="263" t="n"/>
      <c r="S343" s="263" t="n"/>
      <c r="T343" s="263" t="n"/>
      <c r="U343" s="263" t="n"/>
      <c r="V343" s="134" t="n"/>
    </row>
    <row r="344">
      <c r="B344" s="263" t="n"/>
      <c r="C344" s="263" t="n"/>
      <c r="D344" s="263" t="n"/>
      <c r="E344" s="263" t="n"/>
      <c r="F344" s="263" t="n"/>
      <c r="G344" s="263" t="n"/>
      <c r="H344" s="263" t="n"/>
      <c r="I344" s="263" t="n"/>
      <c r="J344" s="263" t="n"/>
      <c r="K344" s="263" t="n"/>
      <c r="L344" s="263" t="n"/>
      <c r="M344" s="263" t="n"/>
      <c r="N344" s="263" t="n"/>
      <c r="O344" s="263" t="n"/>
      <c r="P344" s="263" t="n"/>
      <c r="Q344" s="263" t="n"/>
      <c r="R344" s="263" t="n"/>
      <c r="S344" s="263" t="n"/>
      <c r="T344" s="263" t="n"/>
      <c r="U344" s="263" t="n"/>
      <c r="V344" s="134" t="n"/>
    </row>
    <row r="345">
      <c r="B345" s="263" t="n"/>
      <c r="C345" s="263" t="n"/>
      <c r="D345" s="263" t="n"/>
      <c r="E345" s="263" t="n"/>
      <c r="F345" s="263" t="n"/>
      <c r="G345" s="263" t="n"/>
      <c r="H345" s="263" t="n"/>
      <c r="I345" s="263" t="n"/>
      <c r="J345" s="263" t="n"/>
      <c r="K345" s="263" t="n"/>
      <c r="L345" s="263" t="n"/>
      <c r="M345" s="263" t="n"/>
      <c r="N345" s="263" t="n"/>
      <c r="O345" s="263" t="n"/>
      <c r="P345" s="263" t="n"/>
      <c r="Q345" s="263" t="n"/>
      <c r="R345" s="263" t="n"/>
      <c r="S345" s="263" t="n"/>
      <c r="T345" s="263" t="n"/>
      <c r="U345" s="263" t="n"/>
      <c r="V345" s="134" t="n"/>
    </row>
    <row r="346">
      <c r="B346" s="263" t="n"/>
      <c r="C346" s="263" t="n"/>
      <c r="D346" s="263" t="n"/>
      <c r="E346" s="263" t="n"/>
      <c r="F346" s="263" t="n"/>
      <c r="G346" s="263" t="n"/>
      <c r="H346" s="263" t="n"/>
      <c r="I346" s="263" t="n"/>
      <c r="J346" s="263" t="n"/>
      <c r="K346" s="263" t="n"/>
      <c r="L346" s="263" t="n"/>
      <c r="M346" s="263" t="n"/>
      <c r="N346" s="263" t="n"/>
      <c r="O346" s="263" t="n"/>
      <c r="P346" s="263" t="n"/>
      <c r="Q346" s="263" t="n"/>
      <c r="R346" s="263" t="n"/>
      <c r="S346" s="263" t="n"/>
      <c r="T346" s="263" t="n"/>
      <c r="U346" s="263" t="n"/>
      <c r="V346" s="134" t="n"/>
    </row>
    <row r="347">
      <c r="B347" s="263" t="n"/>
      <c r="C347" s="263" t="n"/>
      <c r="D347" s="263" t="n"/>
      <c r="E347" s="263" t="n"/>
      <c r="F347" s="263" t="n"/>
      <c r="G347" s="263" t="n"/>
      <c r="H347" s="263" t="n"/>
      <c r="I347" s="263" t="n"/>
      <c r="J347" s="263" t="n"/>
      <c r="K347" s="263" t="n"/>
      <c r="L347" s="263" t="n"/>
      <c r="M347" s="263" t="n"/>
      <c r="N347" s="263" t="n"/>
      <c r="O347" s="263" t="n"/>
      <c r="P347" s="263" t="n"/>
      <c r="Q347" s="263" t="n"/>
      <c r="R347" s="263" t="n"/>
      <c r="S347" s="263" t="n"/>
      <c r="T347" s="263" t="n"/>
      <c r="U347" s="263" t="n"/>
      <c r="V347" s="134" t="n"/>
    </row>
    <row r="348">
      <c r="B348" s="263" t="n"/>
      <c r="C348" s="263" t="n"/>
      <c r="D348" s="263" t="n"/>
      <c r="E348" s="263" t="n"/>
      <c r="F348" s="263" t="n"/>
      <c r="G348" s="263" t="n"/>
      <c r="H348" s="263" t="n"/>
      <c r="I348" s="263" t="n"/>
      <c r="J348" s="263" t="n"/>
      <c r="K348" s="263" t="n"/>
      <c r="L348" s="263" t="n"/>
      <c r="M348" s="263" t="n"/>
      <c r="N348" s="263" t="n"/>
      <c r="O348" s="263" t="n"/>
      <c r="P348" s="263" t="n"/>
      <c r="Q348" s="263" t="n"/>
      <c r="R348" s="263" t="n"/>
      <c r="S348" s="263" t="n"/>
      <c r="T348" s="263" t="n"/>
      <c r="U348" s="263" t="n"/>
      <c r="V348" s="134" t="n"/>
    </row>
    <row r="349">
      <c r="B349" s="263" t="n"/>
      <c r="C349" s="263" t="n"/>
      <c r="D349" s="263" t="n"/>
      <c r="E349" s="263" t="n"/>
      <c r="F349" s="263" t="n"/>
      <c r="G349" s="263" t="n"/>
      <c r="H349" s="263" t="n"/>
      <c r="I349" s="263" t="n"/>
      <c r="J349" s="263" t="n"/>
      <c r="K349" s="263" t="n"/>
      <c r="L349" s="263" t="n"/>
      <c r="M349" s="263" t="n"/>
      <c r="N349" s="263" t="n"/>
      <c r="O349" s="263" t="n"/>
      <c r="P349" s="263" t="n"/>
      <c r="Q349" s="263" t="n"/>
      <c r="R349" s="263" t="n"/>
      <c r="S349" s="263" t="n"/>
      <c r="T349" s="263" t="n"/>
      <c r="U349" s="263" t="n"/>
      <c r="V349" s="134" t="n"/>
    </row>
    <row r="350">
      <c r="B350" s="263" t="n"/>
      <c r="C350" s="263" t="n"/>
      <c r="D350" s="263" t="n"/>
      <c r="E350" s="263" t="n"/>
      <c r="F350" s="263" t="n"/>
      <c r="G350" s="263" t="n"/>
      <c r="H350" s="263" t="n"/>
      <c r="I350" s="263" t="n"/>
      <c r="J350" s="263" t="n"/>
      <c r="K350" s="263" t="n"/>
      <c r="L350" s="263" t="n"/>
      <c r="M350" s="263" t="n"/>
      <c r="N350" s="263" t="n"/>
      <c r="O350" s="263" t="n"/>
      <c r="P350" s="263" t="n"/>
      <c r="Q350" s="263" t="n"/>
      <c r="R350" s="263" t="n"/>
      <c r="S350" s="263" t="n"/>
      <c r="T350" s="263" t="n"/>
      <c r="U350" s="263" t="n"/>
      <c r="V350" s="134" t="n"/>
    </row>
    <row r="351">
      <c r="B351" s="263" t="n"/>
      <c r="C351" s="263" t="n"/>
      <c r="D351" s="263" t="n"/>
      <c r="E351" s="263" t="n"/>
      <c r="F351" s="263" t="n"/>
      <c r="G351" s="263" t="n"/>
      <c r="H351" s="263" t="n"/>
      <c r="I351" s="263" t="n"/>
      <c r="J351" s="263" t="n"/>
      <c r="K351" s="263" t="n"/>
      <c r="L351" s="263" t="n"/>
      <c r="M351" s="263" t="n"/>
      <c r="N351" s="263" t="n"/>
      <c r="O351" s="263" t="n"/>
      <c r="P351" s="263" t="n"/>
      <c r="Q351" s="263" t="n"/>
      <c r="R351" s="263" t="n"/>
      <c r="S351" s="263" t="n"/>
      <c r="T351" s="263" t="n"/>
      <c r="U351" s="263" t="n"/>
      <c r="V351" s="134" t="n"/>
    </row>
    <row r="352">
      <c r="B352" s="263" t="n"/>
      <c r="C352" s="263" t="n"/>
      <c r="D352" s="263" t="n"/>
      <c r="E352" s="263" t="n"/>
      <c r="F352" s="263" t="n"/>
      <c r="G352" s="263" t="n"/>
      <c r="H352" s="263" t="n"/>
      <c r="I352" s="263" t="n"/>
      <c r="J352" s="263" t="n"/>
      <c r="K352" s="263" t="n"/>
      <c r="L352" s="263" t="n"/>
      <c r="M352" s="263" t="n"/>
      <c r="N352" s="263" t="n"/>
      <c r="O352" s="263" t="n"/>
      <c r="P352" s="263" t="n"/>
      <c r="Q352" s="263" t="n"/>
      <c r="R352" s="263" t="n"/>
      <c r="S352" s="263" t="n"/>
      <c r="T352" s="263" t="n"/>
      <c r="U352" s="263" t="n"/>
      <c r="V352" s="134" t="n"/>
    </row>
    <row r="353">
      <c r="B353" s="263" t="n"/>
      <c r="C353" s="263" t="n"/>
      <c r="D353" s="263" t="n"/>
      <c r="E353" s="263" t="n"/>
      <c r="F353" s="263" t="n"/>
      <c r="G353" s="263" t="n"/>
      <c r="H353" s="263" t="n"/>
      <c r="I353" s="263" t="n"/>
      <c r="J353" s="263" t="n"/>
      <c r="K353" s="263" t="n"/>
      <c r="L353" s="263" t="n"/>
      <c r="M353" s="263" t="n"/>
      <c r="N353" s="263" t="n"/>
      <c r="O353" s="263" t="n"/>
      <c r="P353" s="263" t="n"/>
      <c r="Q353" s="263" t="n"/>
      <c r="R353" s="263" t="n"/>
      <c r="S353" s="263" t="n"/>
      <c r="T353" s="263" t="n"/>
      <c r="U353" s="263" t="n"/>
      <c r="V353" s="134" t="n"/>
    </row>
    <row r="354">
      <c r="B354" s="263" t="n"/>
      <c r="C354" s="263" t="n"/>
      <c r="D354" s="263" t="n"/>
      <c r="E354" s="263" t="n"/>
      <c r="F354" s="263" t="n"/>
      <c r="G354" s="263" t="n"/>
      <c r="H354" s="263" t="n"/>
      <c r="I354" s="263" t="n"/>
      <c r="J354" s="263" t="n"/>
      <c r="K354" s="263" t="n"/>
      <c r="L354" s="263" t="n"/>
      <c r="M354" s="263" t="n"/>
      <c r="N354" s="263" t="n"/>
      <c r="O354" s="263" t="n"/>
      <c r="P354" s="263" t="n"/>
      <c r="Q354" s="263" t="n"/>
      <c r="R354" s="263" t="n"/>
      <c r="S354" s="263" t="n"/>
      <c r="T354" s="263" t="n"/>
      <c r="U354" s="263" t="n"/>
      <c r="V354" s="134" t="n"/>
    </row>
    <row r="355">
      <c r="B355" s="263" t="n"/>
      <c r="C355" s="263" t="n"/>
      <c r="D355" s="263" t="n"/>
      <c r="E355" s="263" t="n"/>
      <c r="F355" s="263" t="n"/>
      <c r="G355" s="263" t="n"/>
      <c r="H355" s="263" t="n"/>
      <c r="I355" s="263" t="n"/>
      <c r="J355" s="263" t="n"/>
      <c r="K355" s="263" t="n"/>
      <c r="L355" s="263" t="n"/>
      <c r="M355" s="263" t="n"/>
      <c r="N355" s="263" t="n"/>
      <c r="O355" s="263" t="n"/>
      <c r="P355" s="263" t="n"/>
      <c r="Q355" s="263" t="n"/>
      <c r="R355" s="263" t="n"/>
      <c r="S355" s="263" t="n"/>
      <c r="T355" s="263" t="n"/>
      <c r="U355" s="263" t="n"/>
      <c r="V355" s="134" t="n"/>
    </row>
    <row r="356">
      <c r="B356" s="263" t="n"/>
      <c r="C356" s="263" t="n"/>
      <c r="D356" s="263" t="n"/>
      <c r="E356" s="263" t="n"/>
      <c r="F356" s="263" t="n"/>
      <c r="G356" s="263" t="n"/>
      <c r="H356" s="263" t="n"/>
      <c r="I356" s="263" t="n"/>
      <c r="J356" s="263" t="n"/>
      <c r="K356" s="263" t="n"/>
      <c r="L356" s="263" t="n"/>
      <c r="M356" s="263" t="n"/>
      <c r="N356" s="263" t="n"/>
      <c r="O356" s="263" t="n"/>
      <c r="P356" s="263" t="n"/>
      <c r="Q356" s="263" t="n"/>
      <c r="R356" s="263" t="n"/>
      <c r="S356" s="263" t="n"/>
      <c r="T356" s="263" t="n"/>
      <c r="U356" s="263" t="n"/>
      <c r="V356" s="134" t="n"/>
    </row>
    <row r="357">
      <c r="B357" s="263" t="n"/>
      <c r="C357" s="263" t="n"/>
      <c r="D357" s="263" t="n"/>
      <c r="E357" s="263" t="n"/>
      <c r="F357" s="263" t="n"/>
      <c r="G357" s="263" t="n"/>
      <c r="H357" s="263" t="n"/>
      <c r="I357" s="263" t="n"/>
      <c r="J357" s="263" t="n"/>
      <c r="K357" s="263" t="n"/>
      <c r="L357" s="263" t="n"/>
      <c r="M357" s="263" t="n"/>
      <c r="N357" s="263" t="n"/>
      <c r="O357" s="263" t="n"/>
      <c r="P357" s="263" t="n"/>
      <c r="Q357" s="263" t="n"/>
      <c r="R357" s="263" t="n"/>
      <c r="S357" s="263" t="n"/>
      <c r="T357" s="263" t="n"/>
      <c r="U357" s="263" t="n"/>
      <c r="V357" s="134" t="n"/>
    </row>
    <row r="358">
      <c r="B358" s="263" t="n"/>
      <c r="C358" s="263" t="n"/>
      <c r="D358" s="263" t="n"/>
      <c r="E358" s="263" t="n"/>
      <c r="F358" s="263" t="n"/>
      <c r="G358" s="263" t="n"/>
      <c r="H358" s="263" t="n"/>
      <c r="I358" s="263" t="n"/>
      <c r="J358" s="263" t="n"/>
      <c r="K358" s="263" t="n"/>
      <c r="L358" s="263" t="n"/>
      <c r="M358" s="263" t="n"/>
      <c r="N358" s="263" t="n"/>
      <c r="O358" s="263" t="n"/>
      <c r="P358" s="263" t="n"/>
      <c r="Q358" s="263" t="n"/>
      <c r="R358" s="263" t="n"/>
      <c r="S358" s="263" t="n"/>
      <c r="T358" s="263" t="n"/>
      <c r="U358" s="263" t="n"/>
      <c r="V358" s="134" t="n"/>
    </row>
    <row r="359">
      <c r="B359" s="263" t="n"/>
      <c r="C359" s="263" t="n"/>
      <c r="D359" s="263" t="n"/>
      <c r="E359" s="263" t="n"/>
      <c r="F359" s="263" t="n"/>
      <c r="G359" s="263" t="n"/>
      <c r="H359" s="263" t="n"/>
      <c r="I359" s="263" t="n"/>
      <c r="J359" s="263" t="n"/>
      <c r="K359" s="263" t="n"/>
      <c r="L359" s="263" t="n"/>
      <c r="M359" s="263" t="n"/>
      <c r="N359" s="263" t="n"/>
      <c r="O359" s="263" t="n"/>
      <c r="P359" s="263" t="n"/>
      <c r="Q359" s="263" t="n"/>
      <c r="R359" s="263" t="n"/>
      <c r="S359" s="263" t="n"/>
      <c r="T359" s="263" t="n"/>
      <c r="U359" s="263" t="n"/>
      <c r="V359" s="134" t="n"/>
    </row>
    <row r="360">
      <c r="B360" s="263" t="n"/>
      <c r="C360" s="263" t="n"/>
      <c r="D360" s="263" t="n"/>
      <c r="E360" s="263" t="n"/>
      <c r="F360" s="263" t="n"/>
      <c r="G360" s="263" t="n"/>
      <c r="H360" s="263" t="n"/>
      <c r="I360" s="263" t="n"/>
      <c r="J360" s="263" t="n"/>
      <c r="K360" s="263" t="n"/>
      <c r="L360" s="263" t="n"/>
      <c r="M360" s="263" t="n"/>
      <c r="N360" s="263" t="n"/>
      <c r="O360" s="263" t="n"/>
      <c r="P360" s="263" t="n"/>
      <c r="Q360" s="263" t="n"/>
      <c r="R360" s="263" t="n"/>
      <c r="S360" s="263" t="n"/>
      <c r="T360" s="263" t="n"/>
      <c r="U360" s="263" t="n"/>
      <c r="V360" s="134" t="n"/>
    </row>
    <row r="361">
      <c r="B361" s="263" t="n"/>
      <c r="C361" s="263" t="n"/>
      <c r="D361" s="263" t="n"/>
      <c r="E361" s="263" t="n"/>
      <c r="F361" s="263" t="n"/>
      <c r="G361" s="263" t="n"/>
      <c r="H361" s="263" t="n"/>
      <c r="I361" s="263" t="n"/>
      <c r="J361" s="263" t="n"/>
      <c r="K361" s="263" t="n"/>
      <c r="L361" s="263" t="n"/>
      <c r="M361" s="263" t="n"/>
      <c r="N361" s="263" t="n"/>
      <c r="O361" s="263" t="n"/>
      <c r="P361" s="263" t="n"/>
      <c r="Q361" s="263" t="n"/>
      <c r="R361" s="263" t="n"/>
      <c r="S361" s="263" t="n"/>
      <c r="T361" s="263" t="n"/>
      <c r="U361" s="263" t="n"/>
      <c r="V361" s="134" t="n"/>
    </row>
    <row r="362">
      <c r="B362" s="263" t="n"/>
      <c r="C362" s="263" t="n"/>
      <c r="D362" s="263" t="n"/>
      <c r="E362" s="263" t="n"/>
      <c r="F362" s="263" t="n"/>
      <c r="G362" s="263" t="n"/>
      <c r="H362" s="263" t="n"/>
      <c r="I362" s="263" t="n"/>
      <c r="J362" s="263" t="n"/>
      <c r="K362" s="263" t="n"/>
      <c r="L362" s="263" t="n"/>
      <c r="M362" s="263" t="n"/>
      <c r="N362" s="263" t="n"/>
      <c r="O362" s="263" t="n"/>
      <c r="P362" s="263" t="n"/>
      <c r="Q362" s="263" t="n"/>
      <c r="R362" s="263" t="n"/>
      <c r="S362" s="263" t="n"/>
      <c r="T362" s="263" t="n"/>
      <c r="U362" s="263" t="n"/>
      <c r="V362" s="134" t="n"/>
    </row>
    <row r="363">
      <c r="B363" s="263" t="n"/>
      <c r="C363" s="263" t="n"/>
      <c r="D363" s="263" t="n"/>
      <c r="E363" s="263" t="n"/>
      <c r="F363" s="263" t="n"/>
      <c r="G363" s="263" t="n"/>
      <c r="H363" s="263" t="n"/>
      <c r="I363" s="263" t="n"/>
      <c r="J363" s="263" t="n"/>
      <c r="K363" s="263" t="n"/>
      <c r="L363" s="263" t="n"/>
      <c r="M363" s="263" t="n"/>
      <c r="N363" s="263" t="n"/>
      <c r="O363" s="263" t="n"/>
      <c r="P363" s="263" t="n"/>
      <c r="Q363" s="263" t="n"/>
      <c r="R363" s="263" t="n"/>
      <c r="S363" s="263" t="n"/>
      <c r="T363" s="263" t="n"/>
      <c r="U363" s="263" t="n"/>
      <c r="V363" s="134" t="n"/>
    </row>
    <row r="364">
      <c r="B364" s="263" t="n"/>
      <c r="C364" s="263" t="n"/>
      <c r="D364" s="263" t="n"/>
      <c r="E364" s="263" t="n"/>
      <c r="F364" s="263" t="n"/>
      <c r="G364" s="263" t="n"/>
      <c r="H364" s="263" t="n"/>
      <c r="I364" s="263" t="n"/>
      <c r="J364" s="263" t="n"/>
      <c r="K364" s="263" t="n"/>
      <c r="L364" s="263" t="n"/>
      <c r="M364" s="263" t="n"/>
      <c r="N364" s="263" t="n"/>
      <c r="O364" s="263" t="n"/>
      <c r="P364" s="263" t="n"/>
      <c r="Q364" s="263" t="n"/>
      <c r="R364" s="263" t="n"/>
      <c r="S364" s="263" t="n"/>
      <c r="T364" s="263" t="n"/>
      <c r="U364" s="263" t="n"/>
      <c r="V364" s="134" t="n"/>
    </row>
    <row r="365">
      <c r="B365" s="263" t="n"/>
      <c r="C365" s="263" t="n"/>
      <c r="D365" s="263" t="n"/>
      <c r="E365" s="263" t="n"/>
      <c r="F365" s="263" t="n"/>
      <c r="G365" s="263" t="n"/>
      <c r="H365" s="263" t="n"/>
      <c r="I365" s="263" t="n"/>
      <c r="J365" s="263" t="n"/>
      <c r="K365" s="263" t="n"/>
      <c r="L365" s="263" t="n"/>
      <c r="M365" s="263" t="n"/>
      <c r="N365" s="263" t="n"/>
      <c r="O365" s="263" t="n"/>
      <c r="P365" s="263" t="n"/>
      <c r="Q365" s="263" t="n"/>
      <c r="R365" s="263" t="n"/>
      <c r="S365" s="263" t="n"/>
      <c r="T365" s="263" t="n"/>
      <c r="U365" s="263" t="n"/>
      <c r="V365" s="134" t="n"/>
    </row>
    <row r="366">
      <c r="B366" s="263" t="n"/>
      <c r="C366" s="263" t="n"/>
      <c r="D366" s="263" t="n"/>
      <c r="E366" s="263" t="n"/>
      <c r="F366" s="263" t="n"/>
      <c r="G366" s="263" t="n"/>
      <c r="H366" s="263" t="n"/>
      <c r="I366" s="263" t="n"/>
      <c r="J366" s="263" t="n"/>
      <c r="K366" s="263" t="n"/>
      <c r="L366" s="263" t="n"/>
      <c r="M366" s="263" t="n"/>
      <c r="N366" s="263" t="n"/>
      <c r="O366" s="263" t="n"/>
      <c r="P366" s="263" t="n"/>
      <c r="Q366" s="263" t="n"/>
      <c r="R366" s="263" t="n"/>
      <c r="S366" s="263" t="n"/>
      <c r="T366" s="263" t="n"/>
      <c r="U366" s="263" t="n"/>
      <c r="V366" s="134" t="n"/>
    </row>
    <row r="367">
      <c r="B367" s="263" t="n"/>
      <c r="C367" s="263" t="n"/>
      <c r="D367" s="263" t="n"/>
      <c r="E367" s="263" t="n"/>
      <c r="F367" s="263" t="n"/>
      <c r="G367" s="263" t="n"/>
      <c r="H367" s="263" t="n"/>
      <c r="I367" s="263" t="n"/>
      <c r="J367" s="263" t="n"/>
      <c r="K367" s="263" t="n"/>
      <c r="L367" s="263" t="n"/>
      <c r="M367" s="263" t="n"/>
      <c r="N367" s="263" t="n"/>
      <c r="O367" s="263" t="n"/>
      <c r="P367" s="263" t="n"/>
      <c r="Q367" s="263" t="n"/>
      <c r="R367" s="263" t="n"/>
      <c r="S367" s="263" t="n"/>
      <c r="T367" s="263" t="n"/>
      <c r="U367" s="263" t="n"/>
      <c r="V367" s="134" t="n"/>
    </row>
    <row r="368">
      <c r="B368" s="263" t="n"/>
      <c r="C368" s="263" t="n"/>
      <c r="D368" s="263" t="n"/>
      <c r="E368" s="263" t="n"/>
      <c r="F368" s="263" t="n"/>
      <c r="G368" s="263" t="n"/>
      <c r="H368" s="263" t="n"/>
      <c r="I368" s="263" t="n"/>
      <c r="J368" s="263" t="n"/>
      <c r="K368" s="263" t="n"/>
      <c r="L368" s="263" t="n"/>
      <c r="M368" s="263" t="n"/>
      <c r="N368" s="263" t="n"/>
      <c r="O368" s="263" t="n"/>
      <c r="P368" s="263" t="n"/>
      <c r="Q368" s="263" t="n"/>
      <c r="R368" s="263" t="n"/>
      <c r="S368" s="263" t="n"/>
      <c r="T368" s="263" t="n"/>
      <c r="U368" s="263" t="n"/>
      <c r="V368" s="134" t="n"/>
    </row>
    <row r="369">
      <c r="B369" s="263" t="n"/>
      <c r="C369" s="263" t="n"/>
      <c r="D369" s="263" t="n"/>
      <c r="E369" s="263" t="n"/>
      <c r="F369" s="263" t="n"/>
      <c r="G369" s="263" t="n"/>
      <c r="H369" s="263" t="n"/>
      <c r="I369" s="263" t="n"/>
      <c r="J369" s="263" t="n"/>
      <c r="K369" s="263" t="n"/>
      <c r="L369" s="263" t="n"/>
      <c r="M369" s="263" t="n"/>
      <c r="N369" s="263" t="n"/>
      <c r="O369" s="263" t="n"/>
      <c r="P369" s="263" t="n"/>
      <c r="Q369" s="263" t="n"/>
      <c r="R369" s="263" t="n"/>
      <c r="S369" s="263" t="n"/>
      <c r="T369" s="263" t="n"/>
      <c r="U369" s="263" t="n"/>
      <c r="V369" s="134" t="n"/>
    </row>
    <row r="370">
      <c r="B370" s="263" t="n"/>
      <c r="C370" s="263" t="n"/>
      <c r="D370" s="263" t="n"/>
      <c r="E370" s="263" t="n"/>
      <c r="F370" s="263" t="n"/>
      <c r="G370" s="263" t="n"/>
      <c r="H370" s="263" t="n"/>
      <c r="I370" s="263" t="n"/>
      <c r="J370" s="263" t="n"/>
      <c r="K370" s="263" t="n"/>
      <c r="L370" s="263" t="n"/>
      <c r="M370" s="263" t="n"/>
      <c r="N370" s="263" t="n"/>
      <c r="O370" s="263" t="n"/>
      <c r="P370" s="263" t="n"/>
      <c r="Q370" s="263" t="n"/>
      <c r="R370" s="263" t="n"/>
      <c r="S370" s="263" t="n"/>
      <c r="T370" s="263" t="n"/>
      <c r="U370" s="263" t="n"/>
      <c r="V370" s="134" t="n"/>
    </row>
    <row r="371">
      <c r="B371" s="263" t="n"/>
      <c r="C371" s="263" t="n"/>
      <c r="D371" s="263" t="n"/>
      <c r="E371" s="263" t="n"/>
      <c r="F371" s="263" t="n"/>
      <c r="G371" s="263" t="n"/>
      <c r="H371" s="263" t="n"/>
      <c r="I371" s="263" t="n"/>
      <c r="J371" s="263" t="n"/>
      <c r="K371" s="263" t="n"/>
      <c r="L371" s="263" t="n"/>
      <c r="M371" s="263" t="n"/>
      <c r="N371" s="263" t="n"/>
      <c r="O371" s="263" t="n"/>
      <c r="P371" s="263" t="n"/>
      <c r="Q371" s="263" t="n"/>
      <c r="R371" s="263" t="n"/>
      <c r="S371" s="263" t="n"/>
      <c r="T371" s="263" t="n"/>
      <c r="U371" s="263" t="n"/>
      <c r="V371" s="134" t="n"/>
    </row>
    <row r="372">
      <c r="B372" s="263" t="n"/>
      <c r="C372" s="263" t="n"/>
      <c r="D372" s="263" t="n"/>
      <c r="E372" s="263" t="n"/>
      <c r="F372" s="263" t="n"/>
      <c r="G372" s="263" t="n"/>
      <c r="H372" s="263" t="n"/>
      <c r="I372" s="263" t="n"/>
      <c r="J372" s="263" t="n"/>
      <c r="K372" s="263" t="n"/>
      <c r="L372" s="263" t="n"/>
      <c r="M372" s="263" t="n"/>
      <c r="N372" s="263" t="n"/>
      <c r="O372" s="263" t="n"/>
      <c r="P372" s="263" t="n"/>
      <c r="Q372" s="263" t="n"/>
      <c r="R372" s="263" t="n"/>
      <c r="S372" s="263" t="n"/>
      <c r="T372" s="263" t="n"/>
      <c r="U372" s="263" t="n"/>
      <c r="V372" s="134" t="n"/>
    </row>
    <row r="373">
      <c r="B373" s="263" t="n"/>
      <c r="C373" s="263" t="n"/>
      <c r="D373" s="263" t="n"/>
      <c r="E373" s="263" t="n"/>
      <c r="F373" s="263" t="n"/>
      <c r="G373" s="263" t="n"/>
      <c r="H373" s="263" t="n"/>
      <c r="I373" s="263" t="n"/>
      <c r="J373" s="263" t="n"/>
      <c r="K373" s="263" t="n"/>
      <c r="L373" s="263" t="n"/>
      <c r="M373" s="263" t="n"/>
      <c r="N373" s="263" t="n"/>
      <c r="O373" s="263" t="n"/>
      <c r="P373" s="263" t="n"/>
      <c r="Q373" s="263" t="n"/>
      <c r="R373" s="263" t="n"/>
      <c r="S373" s="263" t="n"/>
      <c r="T373" s="263" t="n"/>
      <c r="U373" s="263" t="n"/>
      <c r="V373" s="134" t="n"/>
    </row>
    <row r="374">
      <c r="B374" s="263" t="n"/>
      <c r="C374" s="263" t="n"/>
      <c r="D374" s="263" t="n"/>
      <c r="E374" s="263" t="n"/>
      <c r="F374" s="263" t="n"/>
      <c r="G374" s="263" t="n"/>
      <c r="H374" s="263" t="n"/>
      <c r="I374" s="263" t="n"/>
      <c r="J374" s="263" t="n"/>
      <c r="K374" s="263" t="n"/>
      <c r="L374" s="263" t="n"/>
      <c r="M374" s="263" t="n"/>
      <c r="N374" s="263" t="n"/>
      <c r="O374" s="263" t="n"/>
      <c r="P374" s="263" t="n"/>
      <c r="Q374" s="263" t="n"/>
      <c r="R374" s="263" t="n"/>
      <c r="S374" s="263" t="n"/>
      <c r="T374" s="263" t="n"/>
      <c r="U374" s="263" t="n"/>
      <c r="V374" s="134" t="n"/>
    </row>
    <row r="375">
      <c r="B375" s="263" t="n"/>
      <c r="C375" s="263" t="n"/>
      <c r="D375" s="263" t="n"/>
      <c r="E375" s="263" t="n"/>
      <c r="F375" s="263" t="n"/>
      <c r="G375" s="263" t="n"/>
      <c r="H375" s="263" t="n"/>
      <c r="I375" s="263" t="n"/>
      <c r="J375" s="263" t="n"/>
      <c r="K375" s="263" t="n"/>
      <c r="L375" s="263" t="n"/>
      <c r="M375" s="263" t="n"/>
      <c r="N375" s="263" t="n"/>
      <c r="O375" s="263" t="n"/>
      <c r="P375" s="263" t="n"/>
      <c r="Q375" s="263" t="n"/>
      <c r="R375" s="263" t="n"/>
      <c r="S375" s="263" t="n"/>
      <c r="T375" s="263" t="n"/>
      <c r="U375" s="263" t="n"/>
      <c r="V375" s="134" t="n"/>
    </row>
    <row r="376">
      <c r="B376" s="263" t="n"/>
      <c r="C376" s="263" t="n"/>
      <c r="D376" s="263" t="n"/>
      <c r="E376" s="263" t="n"/>
      <c r="F376" s="263" t="n"/>
      <c r="G376" s="263" t="n"/>
      <c r="H376" s="263" t="n"/>
      <c r="I376" s="263" t="n"/>
      <c r="J376" s="263" t="n"/>
      <c r="K376" s="263" t="n"/>
      <c r="L376" s="263" t="n"/>
      <c r="M376" s="263" t="n"/>
      <c r="N376" s="263" t="n"/>
      <c r="O376" s="263" t="n"/>
      <c r="P376" s="263" t="n"/>
      <c r="Q376" s="263" t="n"/>
      <c r="R376" s="263" t="n"/>
      <c r="S376" s="263" t="n"/>
      <c r="T376" s="263" t="n"/>
      <c r="U376" s="263" t="n"/>
      <c r="V376" s="134" t="n"/>
    </row>
    <row r="377">
      <c r="B377" s="263" t="n"/>
      <c r="C377" s="263" t="n"/>
      <c r="D377" s="263" t="n"/>
      <c r="E377" s="263" t="n"/>
      <c r="F377" s="263" t="n"/>
      <c r="G377" s="263" t="n"/>
      <c r="H377" s="263" t="n"/>
      <c r="I377" s="263" t="n"/>
      <c r="J377" s="263" t="n"/>
      <c r="K377" s="263" t="n"/>
      <c r="L377" s="263" t="n"/>
      <c r="M377" s="263" t="n"/>
      <c r="N377" s="263" t="n"/>
      <c r="O377" s="263" t="n"/>
      <c r="P377" s="263" t="n"/>
      <c r="Q377" s="263" t="n"/>
      <c r="R377" s="263" t="n"/>
      <c r="S377" s="263" t="n"/>
      <c r="T377" s="263" t="n"/>
      <c r="U377" s="263" t="n"/>
      <c r="V377" s="134" t="n"/>
    </row>
    <row r="378">
      <c r="B378" s="263" t="n"/>
      <c r="C378" s="263" t="n"/>
      <c r="D378" s="263" t="n"/>
      <c r="E378" s="263" t="n"/>
      <c r="F378" s="263" t="n"/>
      <c r="G378" s="263" t="n"/>
      <c r="H378" s="263" t="n"/>
      <c r="I378" s="263" t="n"/>
      <c r="J378" s="263" t="n"/>
      <c r="K378" s="263" t="n"/>
      <c r="L378" s="263" t="n"/>
      <c r="M378" s="263" t="n"/>
      <c r="N378" s="263" t="n"/>
      <c r="O378" s="263" t="n"/>
      <c r="P378" s="263" t="n"/>
      <c r="Q378" s="263" t="n"/>
      <c r="R378" s="263" t="n"/>
      <c r="S378" s="263" t="n"/>
      <c r="T378" s="263" t="n"/>
      <c r="U378" s="263" t="n"/>
      <c r="V378" s="134" t="n"/>
    </row>
    <row r="379">
      <c r="B379" s="263" t="n"/>
      <c r="C379" s="263" t="n"/>
      <c r="D379" s="263" t="n"/>
      <c r="E379" s="263" t="n"/>
      <c r="F379" s="263" t="n"/>
      <c r="G379" s="263" t="n"/>
      <c r="H379" s="263" t="n"/>
      <c r="I379" s="263" t="n"/>
      <c r="J379" s="263" t="n"/>
      <c r="K379" s="263" t="n"/>
      <c r="L379" s="263" t="n"/>
      <c r="M379" s="263" t="n"/>
      <c r="N379" s="263" t="n"/>
      <c r="O379" s="263" t="n"/>
      <c r="P379" s="263" t="n"/>
      <c r="Q379" s="263" t="n"/>
      <c r="R379" s="263" t="n"/>
      <c r="S379" s="263" t="n"/>
      <c r="T379" s="263" t="n"/>
      <c r="U379" s="263" t="n"/>
      <c r="V379" s="134" t="n"/>
    </row>
    <row r="380">
      <c r="B380" s="263" t="n"/>
      <c r="C380" s="263" t="n"/>
      <c r="D380" s="263" t="n"/>
      <c r="E380" s="263" t="n"/>
      <c r="F380" s="263" t="n"/>
      <c r="G380" s="263" t="n"/>
      <c r="H380" s="263" t="n"/>
      <c r="I380" s="263" t="n"/>
      <c r="J380" s="263" t="n"/>
      <c r="K380" s="263" t="n"/>
      <c r="L380" s="263" t="n"/>
      <c r="M380" s="263" t="n"/>
      <c r="N380" s="263" t="n"/>
      <c r="O380" s="263" t="n"/>
      <c r="P380" s="263" t="n"/>
      <c r="Q380" s="263" t="n"/>
      <c r="R380" s="263" t="n"/>
      <c r="S380" s="263" t="n"/>
      <c r="T380" s="263" t="n"/>
      <c r="U380" s="263" t="n"/>
      <c r="V380" s="134" t="n"/>
    </row>
    <row r="381">
      <c r="B381" s="263" t="n"/>
      <c r="C381" s="263" t="n"/>
      <c r="D381" s="263" t="n"/>
      <c r="E381" s="263" t="n"/>
      <c r="F381" s="263" t="n"/>
      <c r="G381" s="263" t="n"/>
      <c r="H381" s="263" t="n"/>
      <c r="I381" s="263" t="n"/>
      <c r="J381" s="263" t="n"/>
      <c r="K381" s="263" t="n"/>
      <c r="L381" s="263" t="n"/>
      <c r="M381" s="263" t="n"/>
      <c r="N381" s="263" t="n"/>
      <c r="O381" s="263" t="n"/>
      <c r="P381" s="263" t="n"/>
      <c r="Q381" s="263" t="n"/>
      <c r="R381" s="263" t="n"/>
      <c r="S381" s="263" t="n"/>
      <c r="T381" s="263" t="n"/>
      <c r="U381" s="263" t="n"/>
      <c r="V381" s="134" t="n"/>
    </row>
    <row r="382">
      <c r="B382" s="263" t="n"/>
      <c r="C382" s="263" t="n"/>
      <c r="D382" s="263" t="n"/>
      <c r="E382" s="263" t="n"/>
      <c r="F382" s="263" t="n"/>
      <c r="G382" s="263" t="n"/>
      <c r="H382" s="263" t="n"/>
      <c r="I382" s="263" t="n"/>
      <c r="J382" s="263" t="n"/>
      <c r="K382" s="263" t="n"/>
      <c r="L382" s="263" t="n"/>
      <c r="M382" s="263" t="n"/>
      <c r="N382" s="263" t="n"/>
      <c r="O382" s="263" t="n"/>
      <c r="P382" s="263" t="n"/>
      <c r="Q382" s="263" t="n"/>
      <c r="R382" s="263" t="n"/>
      <c r="S382" s="263" t="n"/>
      <c r="T382" s="263" t="n"/>
      <c r="U382" s="263" t="n"/>
      <c r="V382" s="134" t="n"/>
    </row>
    <row r="383">
      <c r="B383" s="263" t="n"/>
      <c r="C383" s="263" t="n"/>
      <c r="D383" s="263" t="n"/>
      <c r="E383" s="263" t="n"/>
      <c r="F383" s="263" t="n"/>
      <c r="G383" s="263" t="n"/>
      <c r="H383" s="263" t="n"/>
      <c r="I383" s="263" t="n"/>
      <c r="J383" s="263" t="n"/>
      <c r="K383" s="263" t="n"/>
      <c r="L383" s="263" t="n"/>
      <c r="M383" s="263" t="n"/>
      <c r="N383" s="263" t="n"/>
      <c r="O383" s="263" t="n"/>
      <c r="P383" s="263" t="n"/>
      <c r="Q383" s="263" t="n"/>
      <c r="R383" s="263" t="n"/>
      <c r="S383" s="263" t="n"/>
      <c r="T383" s="263" t="n"/>
      <c r="U383" s="263" t="n"/>
      <c r="V383" s="134" t="n"/>
    </row>
    <row r="384">
      <c r="B384" s="263" t="n"/>
      <c r="C384" s="263" t="n"/>
      <c r="D384" s="263" t="n"/>
      <c r="E384" s="263" t="n"/>
      <c r="F384" s="263" t="n"/>
      <c r="G384" s="263" t="n"/>
      <c r="H384" s="263" t="n"/>
      <c r="I384" s="263" t="n"/>
      <c r="J384" s="263" t="n"/>
      <c r="K384" s="263" t="n"/>
      <c r="L384" s="263" t="n"/>
      <c r="M384" s="263" t="n"/>
      <c r="N384" s="263" t="n"/>
      <c r="O384" s="263" t="n"/>
      <c r="P384" s="263" t="n"/>
      <c r="Q384" s="263" t="n"/>
      <c r="R384" s="263" t="n"/>
      <c r="S384" s="263" t="n"/>
      <c r="T384" s="263" t="n"/>
      <c r="U384" s="263" t="n"/>
      <c r="V384" s="134" t="n"/>
    </row>
    <row r="385">
      <c r="B385" s="263" t="n"/>
      <c r="C385" s="263" t="n"/>
      <c r="D385" s="263" t="n"/>
      <c r="E385" s="263" t="n"/>
      <c r="F385" s="263" t="n"/>
      <c r="G385" s="263" t="n"/>
      <c r="H385" s="263" t="n"/>
      <c r="I385" s="263" t="n"/>
      <c r="J385" s="263" t="n"/>
      <c r="K385" s="263" t="n"/>
      <c r="L385" s="263" t="n"/>
      <c r="M385" s="263" t="n"/>
      <c r="N385" s="263" t="n"/>
      <c r="O385" s="263" t="n"/>
      <c r="P385" s="263" t="n"/>
      <c r="Q385" s="263" t="n"/>
      <c r="R385" s="263" t="n"/>
      <c r="S385" s="263" t="n"/>
      <c r="T385" s="263" t="n"/>
      <c r="U385" s="263" t="n"/>
      <c r="V385" s="134" t="n"/>
    </row>
    <row r="386">
      <c r="B386" s="263" t="n"/>
      <c r="C386" s="263" t="n"/>
      <c r="D386" s="263" t="n"/>
      <c r="E386" s="263" t="n"/>
      <c r="F386" s="263" t="n"/>
      <c r="G386" s="263" t="n"/>
      <c r="H386" s="263" t="n"/>
      <c r="I386" s="263" t="n"/>
      <c r="J386" s="263" t="n"/>
      <c r="K386" s="263" t="n"/>
      <c r="L386" s="263" t="n"/>
      <c r="M386" s="263" t="n"/>
      <c r="N386" s="263" t="n"/>
      <c r="O386" s="263" t="n"/>
      <c r="P386" s="263" t="n"/>
      <c r="Q386" s="263" t="n"/>
      <c r="R386" s="263" t="n"/>
      <c r="S386" s="263" t="n"/>
      <c r="T386" s="263" t="n"/>
      <c r="U386" s="263" t="n"/>
      <c r="V386" s="134" t="n"/>
    </row>
    <row r="387">
      <c r="B387" s="263" t="n"/>
      <c r="C387" s="263" t="n"/>
      <c r="D387" s="263" t="n"/>
      <c r="E387" s="263" t="n"/>
      <c r="F387" s="263" t="n"/>
      <c r="G387" s="263" t="n"/>
      <c r="H387" s="263" t="n"/>
      <c r="I387" s="263" t="n"/>
      <c r="J387" s="263" t="n"/>
      <c r="K387" s="263" t="n"/>
      <c r="L387" s="263" t="n"/>
      <c r="M387" s="263" t="n"/>
      <c r="N387" s="263" t="n"/>
      <c r="O387" s="263" t="n"/>
      <c r="P387" s="263" t="n"/>
      <c r="Q387" s="263" t="n"/>
      <c r="R387" s="263" t="n"/>
      <c r="S387" s="263" t="n"/>
      <c r="T387" s="263" t="n"/>
      <c r="U387" s="263" t="n"/>
      <c r="V387" s="134" t="n"/>
    </row>
    <row r="388">
      <c r="B388" s="263" t="n"/>
      <c r="C388" s="263" t="n"/>
      <c r="D388" s="263" t="n"/>
      <c r="E388" s="263" t="n"/>
      <c r="F388" s="263" t="n"/>
      <c r="G388" s="263" t="n"/>
      <c r="H388" s="263" t="n"/>
      <c r="I388" s="263" t="n"/>
      <c r="J388" s="263" t="n"/>
      <c r="K388" s="263" t="n"/>
      <c r="L388" s="263" t="n"/>
      <c r="M388" s="263" t="n"/>
      <c r="N388" s="263" t="n"/>
      <c r="O388" s="263" t="n"/>
      <c r="P388" s="263" t="n"/>
      <c r="Q388" s="263" t="n"/>
      <c r="R388" s="263" t="n"/>
      <c r="S388" s="263" t="n"/>
      <c r="T388" s="263" t="n"/>
      <c r="U388" s="263" t="n"/>
      <c r="V388" s="134" t="n"/>
    </row>
    <row r="389">
      <c r="B389" s="263" t="n"/>
      <c r="C389" s="263" t="n"/>
      <c r="D389" s="263" t="n"/>
      <c r="E389" s="263" t="n"/>
      <c r="F389" s="263" t="n"/>
      <c r="G389" s="263" t="n"/>
      <c r="H389" s="263" t="n"/>
      <c r="I389" s="263" t="n"/>
      <c r="J389" s="263" t="n"/>
      <c r="K389" s="263" t="n"/>
      <c r="L389" s="263" t="n"/>
      <c r="M389" s="263" t="n"/>
      <c r="N389" s="263" t="n"/>
      <c r="O389" s="263" t="n"/>
      <c r="P389" s="263" t="n"/>
      <c r="Q389" s="263" t="n"/>
      <c r="R389" s="263" t="n"/>
      <c r="S389" s="263" t="n"/>
      <c r="T389" s="263" t="n"/>
      <c r="U389" s="263" t="n"/>
      <c r="V389" s="134" t="n"/>
    </row>
    <row r="390">
      <c r="B390" s="263" t="n"/>
      <c r="C390" s="263" t="n"/>
      <c r="D390" s="263" t="n"/>
      <c r="E390" s="263" t="n"/>
      <c r="F390" s="263" t="n"/>
      <c r="G390" s="263" t="n"/>
      <c r="H390" s="263" t="n"/>
      <c r="I390" s="263" t="n"/>
      <c r="J390" s="263" t="n"/>
      <c r="K390" s="263" t="n"/>
      <c r="L390" s="263" t="n"/>
      <c r="M390" s="263" t="n"/>
      <c r="N390" s="263" t="n"/>
      <c r="O390" s="263" t="n"/>
      <c r="P390" s="263" t="n"/>
      <c r="Q390" s="263" t="n"/>
      <c r="R390" s="263" t="n"/>
      <c r="S390" s="263" t="n"/>
      <c r="T390" s="263" t="n"/>
      <c r="U390" s="263" t="n"/>
      <c r="V390" s="134" t="n"/>
    </row>
    <row r="391">
      <c r="B391" s="263" t="n"/>
      <c r="C391" s="263" t="n"/>
      <c r="D391" s="263" t="n"/>
      <c r="E391" s="263" t="n"/>
      <c r="F391" s="263" t="n"/>
      <c r="G391" s="263" t="n"/>
      <c r="H391" s="263" t="n"/>
      <c r="I391" s="263" t="n"/>
      <c r="J391" s="263" t="n"/>
      <c r="K391" s="263" t="n"/>
      <c r="L391" s="263" t="n"/>
      <c r="M391" s="263" t="n"/>
      <c r="N391" s="263" t="n"/>
      <c r="O391" s="263" t="n"/>
      <c r="P391" s="263" t="n"/>
      <c r="Q391" s="263" t="n"/>
      <c r="R391" s="263" t="n"/>
      <c r="S391" s="263" t="n"/>
      <c r="T391" s="263" t="n"/>
      <c r="U391" s="263" t="n"/>
      <c r="V391" s="134" t="n"/>
    </row>
    <row r="392">
      <c r="B392" s="263" t="n"/>
      <c r="C392" s="263" t="n"/>
      <c r="D392" s="263" t="n"/>
      <c r="E392" s="263" t="n"/>
      <c r="F392" s="263" t="n"/>
      <c r="G392" s="263" t="n"/>
      <c r="H392" s="263" t="n"/>
      <c r="I392" s="263" t="n"/>
      <c r="J392" s="263" t="n"/>
      <c r="K392" s="263" t="n"/>
      <c r="L392" s="263" t="n"/>
      <c r="M392" s="263" t="n"/>
      <c r="N392" s="263" t="n"/>
      <c r="O392" s="263" t="n"/>
      <c r="P392" s="263" t="n"/>
      <c r="Q392" s="263" t="n"/>
      <c r="R392" s="263" t="n"/>
      <c r="S392" s="263" t="n"/>
      <c r="T392" s="263" t="n"/>
      <c r="U392" s="263" t="n"/>
      <c r="V392" s="134" t="n"/>
    </row>
    <row r="393">
      <c r="B393" s="263" t="n"/>
      <c r="C393" s="263" t="n"/>
      <c r="D393" s="263" t="n"/>
      <c r="E393" s="263" t="n"/>
      <c r="F393" s="263" t="n"/>
      <c r="G393" s="263" t="n"/>
      <c r="H393" s="263" t="n"/>
      <c r="I393" s="263" t="n"/>
      <c r="J393" s="263" t="n"/>
      <c r="K393" s="263" t="n"/>
      <c r="L393" s="263" t="n"/>
      <c r="M393" s="263" t="n"/>
      <c r="N393" s="263" t="n"/>
      <c r="O393" s="263" t="n"/>
      <c r="P393" s="263" t="n"/>
      <c r="Q393" s="263" t="n"/>
      <c r="R393" s="263" t="n"/>
      <c r="S393" s="263" t="n"/>
      <c r="T393" s="263" t="n"/>
      <c r="U393" s="263" t="n"/>
      <c r="V393" s="134" t="n"/>
    </row>
    <row r="394">
      <c r="B394" s="263" t="n"/>
      <c r="C394" s="263" t="n"/>
      <c r="D394" s="263" t="n"/>
      <c r="E394" s="263" t="n"/>
      <c r="F394" s="263" t="n"/>
      <c r="G394" s="263" t="n"/>
      <c r="H394" s="263" t="n"/>
      <c r="I394" s="263" t="n"/>
      <c r="J394" s="263" t="n"/>
      <c r="K394" s="263" t="n"/>
      <c r="L394" s="263" t="n"/>
      <c r="M394" s="263" t="n"/>
      <c r="N394" s="263" t="n"/>
      <c r="O394" s="263" t="n"/>
      <c r="P394" s="263" t="n"/>
      <c r="Q394" s="263" t="n"/>
      <c r="R394" s="263" t="n"/>
      <c r="S394" s="263" t="n"/>
      <c r="T394" s="263" t="n"/>
      <c r="U394" s="263" t="n"/>
      <c r="V394" s="134" t="n"/>
    </row>
    <row r="395">
      <c r="B395" s="263" t="n"/>
      <c r="C395" s="263" t="n"/>
      <c r="D395" s="263" t="n"/>
      <c r="E395" s="263" t="n"/>
      <c r="F395" s="263" t="n"/>
      <c r="G395" s="263" t="n"/>
      <c r="H395" s="263" t="n"/>
      <c r="I395" s="263" t="n"/>
      <c r="J395" s="263" t="n"/>
      <c r="K395" s="263" t="n"/>
      <c r="L395" s="263" t="n"/>
      <c r="M395" s="263" t="n"/>
      <c r="N395" s="263" t="n"/>
      <c r="O395" s="263" t="n"/>
      <c r="P395" s="263" t="n"/>
      <c r="Q395" s="263" t="n"/>
      <c r="R395" s="263" t="n"/>
      <c r="S395" s="263" t="n"/>
      <c r="T395" s="263" t="n"/>
      <c r="U395" s="263" t="n"/>
      <c r="V395" s="134" t="n"/>
    </row>
    <row r="396">
      <c r="B396" s="263" t="n"/>
      <c r="C396" s="263" t="n"/>
      <c r="D396" s="263" t="n"/>
      <c r="E396" s="263" t="n"/>
      <c r="F396" s="263" t="n"/>
      <c r="G396" s="263" t="n"/>
      <c r="H396" s="263" t="n"/>
      <c r="I396" s="263" t="n"/>
      <c r="J396" s="263" t="n"/>
      <c r="K396" s="263" t="n"/>
      <c r="L396" s="263" t="n"/>
      <c r="M396" s="263" t="n"/>
      <c r="N396" s="263" t="n"/>
      <c r="O396" s="263" t="n"/>
      <c r="P396" s="263" t="n"/>
      <c r="Q396" s="263" t="n"/>
      <c r="R396" s="263" t="n"/>
      <c r="S396" s="263" t="n"/>
      <c r="T396" s="263" t="n"/>
      <c r="U396" s="263" t="n"/>
      <c r="V396" s="134" t="n"/>
    </row>
    <row r="397">
      <c r="B397" s="263" t="n"/>
      <c r="C397" s="263" t="n"/>
      <c r="D397" s="263" t="n"/>
      <c r="E397" s="263" t="n"/>
      <c r="F397" s="263" t="n"/>
      <c r="G397" s="263" t="n"/>
      <c r="H397" s="263" t="n"/>
      <c r="I397" s="263" t="n"/>
      <c r="J397" s="263" t="n"/>
      <c r="K397" s="263" t="n"/>
      <c r="L397" s="263" t="n"/>
      <c r="M397" s="263" t="n"/>
      <c r="N397" s="263" t="n"/>
      <c r="O397" s="263" t="n"/>
      <c r="P397" s="263" t="n"/>
      <c r="Q397" s="263" t="n"/>
      <c r="R397" s="263" t="n"/>
      <c r="S397" s="263" t="n"/>
      <c r="T397" s="263" t="n"/>
      <c r="U397" s="263" t="n"/>
      <c r="V397" s="134" t="n"/>
    </row>
    <row r="398">
      <c r="B398" s="263" t="n"/>
      <c r="C398" s="263" t="n"/>
      <c r="D398" s="263" t="n"/>
      <c r="E398" s="263" t="n"/>
      <c r="F398" s="263" t="n"/>
      <c r="G398" s="263" t="n"/>
      <c r="H398" s="263" t="n"/>
      <c r="I398" s="263" t="n"/>
      <c r="J398" s="263" t="n"/>
      <c r="K398" s="263" t="n"/>
      <c r="L398" s="263" t="n"/>
      <c r="M398" s="263" t="n"/>
      <c r="N398" s="263" t="n"/>
      <c r="O398" s="263" t="n"/>
      <c r="P398" s="263" t="n"/>
      <c r="Q398" s="263" t="n"/>
      <c r="R398" s="263" t="n"/>
      <c r="S398" s="263" t="n"/>
      <c r="T398" s="263" t="n"/>
      <c r="U398" s="263" t="n"/>
      <c r="V398" s="134" t="n"/>
    </row>
    <row r="399">
      <c r="B399" s="263" t="n"/>
      <c r="C399" s="263" t="n"/>
      <c r="D399" s="263" t="n"/>
      <c r="E399" s="263" t="n"/>
      <c r="F399" s="263" t="n"/>
      <c r="G399" s="263" t="n"/>
      <c r="H399" s="263" t="n"/>
      <c r="I399" s="263" t="n"/>
      <c r="J399" s="263" t="n"/>
      <c r="K399" s="263" t="n"/>
      <c r="L399" s="263" t="n"/>
      <c r="M399" s="263" t="n"/>
      <c r="N399" s="263" t="n"/>
      <c r="O399" s="263" t="n"/>
      <c r="P399" s="263" t="n"/>
      <c r="Q399" s="263" t="n"/>
      <c r="R399" s="263" t="n"/>
      <c r="S399" s="263" t="n"/>
      <c r="T399" s="263" t="n"/>
      <c r="U399" s="263" t="n"/>
      <c r="V399" s="134" t="n"/>
    </row>
    <row r="400">
      <c r="B400" s="263" t="n"/>
      <c r="C400" s="263" t="n"/>
      <c r="D400" s="263" t="n"/>
      <c r="E400" s="263" t="n"/>
      <c r="F400" s="263" t="n"/>
      <c r="G400" s="263" t="n"/>
      <c r="H400" s="263" t="n"/>
      <c r="I400" s="263" t="n"/>
      <c r="J400" s="263" t="n"/>
      <c r="K400" s="263" t="n"/>
      <c r="L400" s="263" t="n"/>
      <c r="M400" s="263" t="n"/>
      <c r="N400" s="263" t="n"/>
      <c r="O400" s="263" t="n"/>
      <c r="P400" s="263" t="n"/>
      <c r="Q400" s="263" t="n"/>
      <c r="R400" s="263" t="n"/>
      <c r="S400" s="263" t="n"/>
      <c r="T400" s="263" t="n"/>
      <c r="U400" s="263" t="n"/>
      <c r="V400" s="134" t="n"/>
    </row>
    <row r="401">
      <c r="B401" s="263" t="n"/>
      <c r="C401" s="263" t="n"/>
      <c r="D401" s="263" t="n"/>
      <c r="E401" s="263" t="n"/>
      <c r="F401" s="263" t="n"/>
      <c r="G401" s="263" t="n"/>
      <c r="H401" s="263" t="n"/>
      <c r="I401" s="263" t="n"/>
      <c r="J401" s="263" t="n"/>
      <c r="K401" s="263" t="n"/>
      <c r="L401" s="263" t="n"/>
      <c r="M401" s="263" t="n"/>
      <c r="N401" s="263" t="n"/>
      <c r="O401" s="263" t="n"/>
      <c r="P401" s="263" t="n"/>
      <c r="Q401" s="263" t="n"/>
      <c r="R401" s="263" t="n"/>
      <c r="S401" s="263" t="n"/>
      <c r="T401" s="263" t="n"/>
      <c r="U401" s="263" t="n"/>
      <c r="V401" s="134" t="n"/>
    </row>
    <row r="402">
      <c r="B402" s="263" t="n"/>
      <c r="C402" s="263" t="n"/>
      <c r="D402" s="263" t="n"/>
      <c r="E402" s="263" t="n"/>
      <c r="F402" s="263" t="n"/>
      <c r="G402" s="263" t="n"/>
      <c r="H402" s="263" t="n"/>
      <c r="I402" s="263" t="n"/>
      <c r="J402" s="263" t="n"/>
      <c r="K402" s="263" t="n"/>
      <c r="L402" s="263" t="n"/>
      <c r="M402" s="263" t="n"/>
      <c r="N402" s="263" t="n"/>
      <c r="O402" s="263" t="n"/>
      <c r="P402" s="263" t="n"/>
      <c r="Q402" s="263" t="n"/>
      <c r="R402" s="263" t="n"/>
      <c r="S402" s="263" t="n"/>
      <c r="T402" s="263" t="n"/>
      <c r="U402" s="263" t="n"/>
      <c r="V402" s="134" t="n"/>
    </row>
    <row r="403">
      <c r="B403" s="263" t="n"/>
      <c r="C403" s="263" t="n"/>
      <c r="D403" s="263" t="n"/>
      <c r="E403" s="263" t="n"/>
      <c r="F403" s="263" t="n"/>
      <c r="G403" s="263" t="n"/>
      <c r="H403" s="263" t="n"/>
      <c r="I403" s="263" t="n"/>
      <c r="J403" s="263" t="n"/>
      <c r="K403" s="263" t="n"/>
      <c r="L403" s="263" t="n"/>
      <c r="M403" s="263" t="n"/>
      <c r="N403" s="263" t="n"/>
      <c r="O403" s="263" t="n"/>
      <c r="P403" s="263" t="n"/>
      <c r="Q403" s="263" t="n"/>
      <c r="R403" s="263" t="n"/>
      <c r="S403" s="263" t="n"/>
      <c r="T403" s="263" t="n"/>
      <c r="U403" s="263" t="n"/>
      <c r="V403" s="134" t="n"/>
    </row>
    <row r="404">
      <c r="B404" s="263" t="n"/>
      <c r="C404" s="263" t="n"/>
      <c r="D404" s="263" t="n"/>
      <c r="E404" s="263" t="n"/>
      <c r="F404" s="263" t="n"/>
      <c r="G404" s="263" t="n"/>
      <c r="H404" s="263" t="n"/>
      <c r="I404" s="263" t="n"/>
      <c r="J404" s="263" t="n"/>
      <c r="K404" s="263" t="n"/>
      <c r="L404" s="263" t="n"/>
      <c r="M404" s="263" t="n"/>
      <c r="N404" s="263" t="n"/>
      <c r="O404" s="263" t="n"/>
      <c r="P404" s="263" t="n"/>
      <c r="Q404" s="263" t="n"/>
      <c r="R404" s="263" t="n"/>
      <c r="S404" s="263" t="n"/>
      <c r="T404" s="263" t="n"/>
      <c r="U404" s="263" t="n"/>
      <c r="V404" s="134" t="n"/>
    </row>
    <row r="405">
      <c r="B405" s="263" t="n"/>
      <c r="C405" s="263" t="n"/>
      <c r="D405" s="263" t="n"/>
      <c r="E405" s="263" t="n"/>
      <c r="F405" s="263" t="n"/>
      <c r="G405" s="263" t="n"/>
      <c r="H405" s="263" t="n"/>
      <c r="I405" s="263" t="n"/>
      <c r="J405" s="263" t="n"/>
      <c r="K405" s="263" t="n"/>
      <c r="L405" s="263" t="n"/>
      <c r="M405" s="263" t="n"/>
      <c r="N405" s="263" t="n"/>
      <c r="O405" s="263" t="n"/>
      <c r="P405" s="263" t="n"/>
      <c r="Q405" s="263" t="n"/>
      <c r="R405" s="263" t="n"/>
      <c r="S405" s="263" t="n"/>
      <c r="T405" s="263" t="n"/>
      <c r="U405" s="263" t="n"/>
      <c r="V405" s="134" t="n"/>
    </row>
    <row r="406">
      <c r="B406" s="263" t="n"/>
      <c r="C406" s="263" t="n"/>
      <c r="D406" s="263" t="n"/>
      <c r="E406" s="263" t="n"/>
      <c r="F406" s="263" t="n"/>
      <c r="G406" s="263" t="n"/>
      <c r="H406" s="263" t="n"/>
      <c r="I406" s="263" t="n"/>
      <c r="J406" s="263" t="n"/>
      <c r="K406" s="263" t="n"/>
      <c r="L406" s="263" t="n"/>
      <c r="M406" s="263" t="n"/>
      <c r="N406" s="263" t="n"/>
      <c r="O406" s="263" t="n"/>
      <c r="P406" s="263" t="n"/>
      <c r="Q406" s="263" t="n"/>
      <c r="R406" s="263" t="n"/>
      <c r="S406" s="263" t="n"/>
      <c r="T406" s="263" t="n"/>
      <c r="U406" s="263" t="n"/>
      <c r="V406" s="134" t="n"/>
    </row>
    <row r="407">
      <c r="B407" s="263" t="n"/>
      <c r="C407" s="263" t="n"/>
      <c r="D407" s="263" t="n"/>
      <c r="E407" s="263" t="n"/>
      <c r="F407" s="263" t="n"/>
      <c r="G407" s="263" t="n"/>
      <c r="H407" s="263" t="n"/>
      <c r="I407" s="263" t="n"/>
      <c r="J407" s="263" t="n"/>
      <c r="K407" s="263" t="n"/>
      <c r="L407" s="263" t="n"/>
      <c r="M407" s="263" t="n"/>
      <c r="N407" s="263" t="n"/>
      <c r="O407" s="263" t="n"/>
      <c r="P407" s="263" t="n"/>
      <c r="Q407" s="263" t="n"/>
      <c r="R407" s="263" t="n"/>
      <c r="S407" s="263" t="n"/>
      <c r="T407" s="263" t="n"/>
      <c r="U407" s="263" t="n"/>
      <c r="V407" s="134" t="n"/>
    </row>
    <row r="408">
      <c r="B408" s="263" t="n"/>
      <c r="C408" s="263" t="n"/>
      <c r="D408" s="263" t="n"/>
      <c r="E408" s="263" t="n"/>
      <c r="F408" s="263" t="n"/>
      <c r="G408" s="263" t="n"/>
      <c r="H408" s="263" t="n"/>
      <c r="I408" s="263" t="n"/>
      <c r="J408" s="263" t="n"/>
      <c r="K408" s="263" t="n"/>
      <c r="L408" s="263" t="n"/>
      <c r="M408" s="263" t="n"/>
      <c r="N408" s="263" t="n"/>
      <c r="O408" s="263" t="n"/>
      <c r="P408" s="263" t="n"/>
      <c r="Q408" s="263" t="n"/>
      <c r="R408" s="263" t="n"/>
      <c r="S408" s="263" t="n"/>
      <c r="T408" s="263" t="n"/>
      <c r="U408" s="263" t="n"/>
      <c r="V408" s="134" t="n"/>
    </row>
    <row r="409">
      <c r="B409" s="263" t="n"/>
      <c r="C409" s="263" t="n"/>
      <c r="D409" s="263" t="n"/>
      <c r="E409" s="263" t="n"/>
      <c r="F409" s="263" t="n"/>
      <c r="G409" s="263" t="n"/>
      <c r="H409" s="263" t="n"/>
      <c r="I409" s="263" t="n"/>
      <c r="J409" s="263" t="n"/>
      <c r="K409" s="263" t="n"/>
      <c r="L409" s="263" t="n"/>
      <c r="M409" s="263" t="n"/>
      <c r="N409" s="263" t="n"/>
      <c r="O409" s="263" t="n"/>
      <c r="P409" s="263" t="n"/>
      <c r="Q409" s="263" t="n"/>
      <c r="R409" s="263" t="n"/>
      <c r="S409" s="263" t="n"/>
      <c r="T409" s="263" t="n"/>
      <c r="U409" s="263" t="n"/>
      <c r="V409" s="134" t="n"/>
    </row>
    <row r="410">
      <c r="B410" s="263" t="n"/>
      <c r="C410" s="263" t="n"/>
      <c r="D410" s="263" t="n"/>
      <c r="E410" s="263" t="n"/>
      <c r="F410" s="263" t="n"/>
      <c r="G410" s="263" t="n"/>
      <c r="H410" s="263" t="n"/>
      <c r="I410" s="263" t="n"/>
      <c r="J410" s="263" t="n"/>
      <c r="K410" s="263" t="n"/>
      <c r="L410" s="263" t="n"/>
      <c r="M410" s="263" t="n"/>
      <c r="N410" s="263" t="n"/>
      <c r="O410" s="263" t="n"/>
      <c r="P410" s="263" t="n"/>
      <c r="Q410" s="263" t="n"/>
      <c r="R410" s="263" t="n"/>
      <c r="S410" s="263" t="n"/>
      <c r="T410" s="263" t="n"/>
      <c r="U410" s="263" t="n"/>
      <c r="V410" s="134" t="n"/>
    </row>
    <row r="411">
      <c r="B411" s="263" t="n"/>
      <c r="C411" s="263" t="n"/>
      <c r="D411" s="263" t="n"/>
      <c r="E411" s="263" t="n"/>
      <c r="F411" s="263" t="n"/>
      <c r="G411" s="263" t="n"/>
      <c r="H411" s="263" t="n"/>
      <c r="I411" s="263" t="n"/>
      <c r="J411" s="263" t="n"/>
      <c r="K411" s="263" t="n"/>
      <c r="L411" s="263" t="n"/>
      <c r="M411" s="263" t="n"/>
      <c r="N411" s="263" t="n"/>
      <c r="O411" s="263" t="n"/>
      <c r="P411" s="263" t="n"/>
      <c r="Q411" s="263" t="n"/>
      <c r="R411" s="263" t="n"/>
      <c r="S411" s="263" t="n"/>
      <c r="T411" s="263" t="n"/>
      <c r="U411" s="263" t="n"/>
      <c r="V411" s="134" t="n"/>
    </row>
    <row r="412">
      <c r="B412" s="263" t="n"/>
      <c r="C412" s="263" t="n"/>
      <c r="D412" s="263" t="n"/>
      <c r="E412" s="263" t="n"/>
      <c r="F412" s="263" t="n"/>
      <c r="G412" s="263" t="n"/>
      <c r="H412" s="263" t="n"/>
      <c r="I412" s="263" t="n"/>
      <c r="J412" s="263" t="n"/>
      <c r="K412" s="263" t="n"/>
      <c r="L412" s="263" t="n"/>
      <c r="M412" s="263" t="n"/>
      <c r="N412" s="263" t="n"/>
      <c r="O412" s="263" t="n"/>
      <c r="P412" s="263" t="n"/>
      <c r="Q412" s="263" t="n"/>
      <c r="R412" s="263" t="n"/>
      <c r="S412" s="263" t="n"/>
      <c r="T412" s="263" t="n"/>
      <c r="U412" s="263" t="n"/>
      <c r="V412" s="134" t="n"/>
    </row>
    <row r="413">
      <c r="B413" s="263" t="n"/>
      <c r="C413" s="263" t="n"/>
      <c r="D413" s="263" t="n"/>
      <c r="E413" s="263" t="n"/>
      <c r="F413" s="263" t="n"/>
      <c r="G413" s="263" t="n"/>
      <c r="H413" s="263" t="n"/>
      <c r="I413" s="263" t="n"/>
      <c r="J413" s="263" t="n"/>
      <c r="K413" s="263" t="n"/>
      <c r="L413" s="263" t="n"/>
      <c r="M413" s="263" t="n"/>
      <c r="N413" s="263" t="n"/>
      <c r="O413" s="263" t="n"/>
      <c r="P413" s="263" t="n"/>
      <c r="Q413" s="263" t="n"/>
      <c r="R413" s="263" t="n"/>
      <c r="S413" s="263" t="n"/>
      <c r="T413" s="263" t="n"/>
      <c r="U413" s="263" t="n"/>
      <c r="V413" s="134" t="n"/>
    </row>
    <row r="414">
      <c r="B414" s="263" t="n"/>
      <c r="C414" s="263" t="n"/>
      <c r="D414" s="263" t="n"/>
      <c r="E414" s="263" t="n"/>
      <c r="F414" s="263" t="n"/>
      <c r="G414" s="263" t="n"/>
      <c r="H414" s="263" t="n"/>
      <c r="I414" s="263" t="n"/>
      <c r="J414" s="263" t="n"/>
      <c r="K414" s="263" t="n"/>
      <c r="L414" s="263" t="n"/>
      <c r="M414" s="263" t="n"/>
      <c r="N414" s="263" t="n"/>
      <c r="O414" s="263" t="n"/>
      <c r="P414" s="263" t="n"/>
      <c r="Q414" s="263" t="n"/>
      <c r="R414" s="263" t="n"/>
      <c r="S414" s="263" t="n"/>
      <c r="T414" s="263" t="n"/>
      <c r="U414" s="263" t="n"/>
      <c r="V414" s="134" t="n"/>
    </row>
    <row r="415">
      <c r="B415" s="263" t="n"/>
      <c r="C415" s="263" t="n"/>
      <c r="D415" s="263" t="n"/>
      <c r="E415" s="263" t="n"/>
      <c r="F415" s="263" t="n"/>
      <c r="G415" s="263" t="n"/>
      <c r="H415" s="263" t="n"/>
      <c r="I415" s="263" t="n"/>
      <c r="J415" s="263" t="n"/>
      <c r="K415" s="263" t="n"/>
      <c r="L415" s="263" t="n"/>
      <c r="M415" s="263" t="n"/>
      <c r="N415" s="263" t="n"/>
      <c r="O415" s="263" t="n"/>
      <c r="P415" s="263" t="n"/>
      <c r="Q415" s="263" t="n"/>
      <c r="R415" s="263" t="n"/>
      <c r="S415" s="263" t="n"/>
      <c r="T415" s="263" t="n"/>
      <c r="U415" s="263" t="n"/>
      <c r="V415" s="134" t="n"/>
    </row>
    <row r="416">
      <c r="B416" s="263" t="n"/>
      <c r="C416" s="263" t="n"/>
      <c r="D416" s="263" t="n"/>
      <c r="E416" s="263" t="n"/>
      <c r="F416" s="263" t="n"/>
      <c r="G416" s="263" t="n"/>
      <c r="H416" s="263" t="n"/>
      <c r="I416" s="263" t="n"/>
      <c r="J416" s="263" t="n"/>
      <c r="K416" s="263" t="n"/>
      <c r="L416" s="263" t="n"/>
      <c r="M416" s="263" t="n"/>
      <c r="N416" s="263" t="n"/>
      <c r="O416" s="263" t="n"/>
      <c r="P416" s="263" t="n"/>
      <c r="Q416" s="263" t="n"/>
      <c r="R416" s="263" t="n"/>
      <c r="S416" s="263" t="n"/>
      <c r="T416" s="263" t="n"/>
      <c r="U416" s="263" t="n"/>
      <c r="V416" s="134" t="n"/>
    </row>
    <row r="417">
      <c r="B417" s="263" t="n"/>
      <c r="C417" s="263" t="n"/>
      <c r="D417" s="263" t="n"/>
      <c r="E417" s="263" t="n"/>
      <c r="F417" s="263" t="n"/>
      <c r="G417" s="263" t="n"/>
      <c r="H417" s="263" t="n"/>
      <c r="I417" s="263" t="n"/>
      <c r="J417" s="263" t="n"/>
      <c r="K417" s="263" t="n"/>
      <c r="L417" s="263" t="n"/>
      <c r="M417" s="263" t="n"/>
      <c r="N417" s="263" t="n"/>
      <c r="O417" s="263" t="n"/>
      <c r="P417" s="263" t="n"/>
      <c r="Q417" s="263" t="n"/>
      <c r="R417" s="263" t="n"/>
      <c r="S417" s="263" t="n"/>
      <c r="T417" s="263" t="n"/>
      <c r="U417" s="263" t="n"/>
      <c r="V417" s="134" t="n"/>
    </row>
    <row r="418">
      <c r="B418" s="263" t="n"/>
      <c r="C418" s="263" t="n"/>
      <c r="D418" s="263" t="n"/>
      <c r="E418" s="263" t="n"/>
      <c r="F418" s="263" t="n"/>
      <c r="G418" s="263" t="n"/>
      <c r="H418" s="263" t="n"/>
      <c r="I418" s="263" t="n"/>
      <c r="J418" s="263" t="n"/>
      <c r="K418" s="263" t="n"/>
      <c r="L418" s="263" t="n"/>
      <c r="M418" s="263" t="n"/>
      <c r="N418" s="263" t="n"/>
      <c r="O418" s="263" t="n"/>
      <c r="P418" s="263" t="n"/>
      <c r="Q418" s="263" t="n"/>
      <c r="R418" s="263" t="n"/>
      <c r="S418" s="263" t="n"/>
      <c r="T418" s="263" t="n"/>
      <c r="U418" s="263" t="n"/>
      <c r="V418" s="134" t="n"/>
    </row>
    <row r="419">
      <c r="B419" s="263" t="n"/>
      <c r="C419" s="263" t="n"/>
      <c r="D419" s="263" t="n"/>
      <c r="E419" s="263" t="n"/>
      <c r="F419" s="263" t="n"/>
      <c r="G419" s="263" t="n"/>
      <c r="H419" s="263" t="n"/>
      <c r="I419" s="263" t="n"/>
      <c r="J419" s="263" t="n"/>
      <c r="K419" s="263" t="n"/>
      <c r="L419" s="263" t="n"/>
      <c r="M419" s="263" t="n"/>
      <c r="N419" s="263" t="n"/>
      <c r="O419" s="263" t="n"/>
      <c r="P419" s="263" t="n"/>
      <c r="Q419" s="263" t="n"/>
      <c r="R419" s="263" t="n"/>
      <c r="S419" s="263" t="n"/>
      <c r="T419" s="263" t="n"/>
      <c r="U419" s="263" t="n"/>
      <c r="V419" s="134" t="n"/>
    </row>
    <row r="420">
      <c r="B420" s="263" t="n"/>
      <c r="C420" s="263" t="n"/>
      <c r="D420" s="263" t="n"/>
      <c r="E420" s="263" t="n"/>
      <c r="F420" s="263" t="n"/>
      <c r="G420" s="263" t="n"/>
      <c r="H420" s="263" t="n"/>
      <c r="I420" s="263" t="n"/>
      <c r="J420" s="263" t="n"/>
      <c r="K420" s="263" t="n"/>
      <c r="L420" s="263" t="n"/>
      <c r="M420" s="263" t="n"/>
      <c r="N420" s="263" t="n"/>
      <c r="O420" s="263" t="n"/>
      <c r="P420" s="263" t="n"/>
      <c r="Q420" s="263" t="n"/>
      <c r="R420" s="263" t="n"/>
      <c r="S420" s="263" t="n"/>
      <c r="T420" s="263" t="n"/>
      <c r="U420" s="263" t="n"/>
      <c r="V420" s="134" t="n"/>
    </row>
    <row r="421">
      <c r="B421" s="263" t="n"/>
      <c r="C421" s="263" t="n"/>
      <c r="D421" s="263" t="n"/>
      <c r="E421" s="263" t="n"/>
      <c r="F421" s="263" t="n"/>
      <c r="G421" s="263" t="n"/>
      <c r="H421" s="263" t="n"/>
      <c r="I421" s="263" t="n"/>
      <c r="J421" s="263" t="n"/>
      <c r="K421" s="263" t="n"/>
      <c r="L421" s="263" t="n"/>
      <c r="M421" s="263" t="n"/>
      <c r="N421" s="263" t="n"/>
      <c r="O421" s="263" t="n"/>
      <c r="P421" s="263" t="n"/>
      <c r="Q421" s="263" t="n"/>
      <c r="R421" s="263" t="n"/>
      <c r="S421" s="263" t="n"/>
      <c r="T421" s="263" t="n"/>
      <c r="U421" s="263" t="n"/>
      <c r="V421" s="134" t="n"/>
    </row>
    <row r="422">
      <c r="B422" s="263" t="n"/>
      <c r="C422" s="263" t="n"/>
      <c r="D422" s="263" t="n"/>
      <c r="E422" s="263" t="n"/>
      <c r="F422" s="263" t="n"/>
      <c r="G422" s="263" t="n"/>
      <c r="H422" s="263" t="n"/>
      <c r="I422" s="263" t="n"/>
      <c r="J422" s="263" t="n"/>
      <c r="K422" s="263" t="n"/>
      <c r="L422" s="263" t="n"/>
      <c r="M422" s="263" t="n"/>
      <c r="N422" s="263" t="n"/>
      <c r="O422" s="263" t="n"/>
      <c r="P422" s="263" t="n"/>
      <c r="Q422" s="263" t="n"/>
      <c r="R422" s="263" t="n"/>
      <c r="S422" s="263" t="n"/>
      <c r="T422" s="263" t="n"/>
      <c r="U422" s="263" t="n"/>
      <c r="V422" s="134" t="n"/>
    </row>
    <row r="423">
      <c r="B423" s="263" t="n"/>
      <c r="C423" s="263" t="n"/>
      <c r="D423" s="263" t="n"/>
      <c r="E423" s="263" t="n"/>
      <c r="F423" s="263" t="n"/>
      <c r="G423" s="263" t="n"/>
      <c r="H423" s="263" t="n"/>
      <c r="I423" s="263" t="n"/>
      <c r="J423" s="263" t="n"/>
      <c r="K423" s="263" t="n"/>
      <c r="L423" s="263" t="n"/>
      <c r="M423" s="263" t="n"/>
      <c r="N423" s="263" t="n"/>
      <c r="O423" s="263" t="n"/>
      <c r="P423" s="263" t="n"/>
      <c r="Q423" s="263" t="n"/>
      <c r="R423" s="263" t="n"/>
      <c r="S423" s="263" t="n"/>
      <c r="T423" s="263" t="n"/>
      <c r="U423" s="263" t="n"/>
      <c r="V423" s="134" t="n"/>
    </row>
    <row r="424">
      <c r="B424" s="263" t="n"/>
      <c r="C424" s="263" t="n"/>
      <c r="D424" s="263" t="n"/>
      <c r="E424" s="263" t="n"/>
      <c r="F424" s="263" t="n"/>
      <c r="G424" s="263" t="n"/>
      <c r="H424" s="263" t="n"/>
      <c r="I424" s="263" t="n"/>
      <c r="J424" s="263" t="n"/>
      <c r="K424" s="263" t="n"/>
      <c r="L424" s="263" t="n"/>
      <c r="M424" s="263" t="n"/>
      <c r="N424" s="263" t="n"/>
      <c r="O424" s="263" t="n"/>
      <c r="P424" s="263" t="n"/>
      <c r="Q424" s="263" t="n"/>
      <c r="R424" s="263" t="n"/>
      <c r="S424" s="263" t="n"/>
      <c r="T424" s="263" t="n"/>
      <c r="U424" s="263" t="n"/>
      <c r="V424" s="134" t="n"/>
    </row>
    <row r="425">
      <c r="B425" s="263" t="n"/>
      <c r="C425" s="263" t="n"/>
      <c r="D425" s="263" t="n"/>
      <c r="E425" s="263" t="n"/>
      <c r="F425" s="263" t="n"/>
      <c r="G425" s="263" t="n"/>
      <c r="H425" s="263" t="n"/>
      <c r="I425" s="263" t="n"/>
      <c r="J425" s="263" t="n"/>
      <c r="K425" s="263" t="n"/>
      <c r="L425" s="263" t="n"/>
      <c r="M425" s="263" t="n"/>
      <c r="N425" s="263" t="n"/>
      <c r="O425" s="263" t="n"/>
      <c r="P425" s="263" t="n"/>
      <c r="Q425" s="263" t="n"/>
      <c r="R425" s="263" t="n"/>
      <c r="S425" s="263" t="n"/>
      <c r="T425" s="263" t="n"/>
      <c r="U425" s="263" t="n"/>
      <c r="V425" s="134" t="n"/>
    </row>
    <row r="426">
      <c r="B426" s="263" t="n"/>
      <c r="C426" s="263" t="n"/>
      <c r="D426" s="263" t="n"/>
      <c r="E426" s="263" t="n"/>
      <c r="F426" s="263" t="n"/>
      <c r="G426" s="263" t="n"/>
      <c r="H426" s="263" t="n"/>
      <c r="I426" s="263" t="n"/>
      <c r="J426" s="263" t="n"/>
      <c r="K426" s="263" t="n"/>
      <c r="L426" s="263" t="n"/>
      <c r="M426" s="263" t="n"/>
      <c r="N426" s="263" t="n"/>
      <c r="O426" s="263" t="n"/>
      <c r="P426" s="263" t="n"/>
      <c r="Q426" s="263" t="n"/>
      <c r="R426" s="263" t="n"/>
      <c r="S426" s="263" t="n"/>
      <c r="T426" s="263" t="n"/>
      <c r="U426" s="263" t="n"/>
      <c r="V426" s="134" t="n"/>
    </row>
    <row r="427">
      <c r="B427" s="263" t="n"/>
      <c r="C427" s="263" t="n"/>
      <c r="D427" s="263" t="n"/>
      <c r="E427" s="263" t="n"/>
      <c r="F427" s="263" t="n"/>
      <c r="G427" s="263" t="n"/>
      <c r="H427" s="263" t="n"/>
      <c r="I427" s="263" t="n"/>
      <c r="J427" s="263" t="n"/>
      <c r="K427" s="263" t="n"/>
      <c r="L427" s="263" t="n"/>
      <c r="M427" s="263" t="n"/>
      <c r="N427" s="263" t="n"/>
      <c r="O427" s="263" t="n"/>
      <c r="P427" s="263" t="n"/>
      <c r="Q427" s="263" t="n"/>
      <c r="R427" s="263" t="n"/>
      <c r="S427" s="263" t="n"/>
      <c r="T427" s="263" t="n"/>
      <c r="U427" s="263" t="n"/>
      <c r="V427" s="134" t="n"/>
    </row>
    <row r="428">
      <c r="B428" s="263" t="n"/>
      <c r="C428" s="263" t="n"/>
      <c r="D428" s="263" t="n"/>
      <c r="E428" s="263" t="n"/>
      <c r="F428" s="263" t="n"/>
      <c r="G428" s="263" t="n"/>
      <c r="H428" s="263" t="n"/>
      <c r="I428" s="263" t="n"/>
      <c r="J428" s="263" t="n"/>
      <c r="K428" s="263" t="n"/>
      <c r="L428" s="263" t="n"/>
      <c r="M428" s="263" t="n"/>
      <c r="N428" s="263" t="n"/>
      <c r="O428" s="263" t="n"/>
      <c r="P428" s="263" t="n"/>
      <c r="Q428" s="263" t="n"/>
      <c r="R428" s="263" t="n"/>
      <c r="S428" s="263" t="n"/>
      <c r="T428" s="263" t="n"/>
      <c r="U428" s="263" t="n"/>
      <c r="V428" s="134" t="n"/>
    </row>
    <row r="429">
      <c r="B429" s="263" t="n"/>
      <c r="C429" s="263" t="n"/>
      <c r="D429" s="263" t="n"/>
      <c r="E429" s="263" t="n"/>
      <c r="F429" s="263" t="n"/>
      <c r="G429" s="263" t="n"/>
      <c r="H429" s="263" t="n"/>
      <c r="I429" s="263" t="n"/>
      <c r="J429" s="263" t="n"/>
      <c r="K429" s="263" t="n"/>
      <c r="L429" s="263" t="n"/>
      <c r="M429" s="263" t="n"/>
      <c r="N429" s="263" t="n"/>
      <c r="O429" s="263" t="n"/>
      <c r="P429" s="263" t="n"/>
      <c r="Q429" s="263" t="n"/>
      <c r="R429" s="263" t="n"/>
      <c r="S429" s="263" t="n"/>
      <c r="T429" s="263" t="n"/>
      <c r="U429" s="263" t="n"/>
      <c r="V429" s="134" t="n"/>
    </row>
    <row r="430">
      <c r="B430" s="263" t="n"/>
      <c r="C430" s="263" t="n"/>
      <c r="D430" s="263" t="n"/>
      <c r="E430" s="263" t="n"/>
      <c r="F430" s="263" t="n"/>
      <c r="G430" s="263" t="n"/>
      <c r="H430" s="263" t="n"/>
      <c r="I430" s="263" t="n"/>
      <c r="J430" s="263" t="n"/>
      <c r="K430" s="263" t="n"/>
      <c r="L430" s="263" t="n"/>
      <c r="M430" s="263" t="n"/>
      <c r="N430" s="263" t="n"/>
      <c r="O430" s="263" t="n"/>
      <c r="P430" s="263" t="n"/>
      <c r="Q430" s="263" t="n"/>
      <c r="R430" s="263" t="n"/>
      <c r="S430" s="263" t="n"/>
      <c r="T430" s="263" t="n"/>
      <c r="U430" s="263" t="n"/>
      <c r="V430" s="134" t="n"/>
    </row>
    <row r="431">
      <c r="B431" s="263" t="n"/>
      <c r="C431" s="263" t="n"/>
      <c r="D431" s="263" t="n"/>
      <c r="E431" s="263" t="n"/>
      <c r="F431" s="263" t="n"/>
      <c r="G431" s="263" t="n"/>
      <c r="H431" s="263" t="n"/>
      <c r="I431" s="263" t="n"/>
      <c r="J431" s="263" t="n"/>
      <c r="K431" s="263" t="n"/>
      <c r="L431" s="263" t="n"/>
      <c r="M431" s="263" t="n"/>
      <c r="N431" s="263" t="n"/>
      <c r="O431" s="263" t="n"/>
      <c r="P431" s="263" t="n"/>
      <c r="Q431" s="263" t="n"/>
      <c r="R431" s="263" t="n"/>
      <c r="S431" s="263" t="n"/>
      <c r="T431" s="263" t="n"/>
      <c r="U431" s="263" t="n"/>
      <c r="V431" s="134" t="n"/>
    </row>
    <row r="432">
      <c r="B432" s="263" t="n"/>
      <c r="C432" s="263" t="n"/>
      <c r="D432" s="263" t="n"/>
      <c r="E432" s="263" t="n"/>
      <c r="F432" s="263" t="n"/>
      <c r="G432" s="263" t="n"/>
      <c r="H432" s="263" t="n"/>
      <c r="I432" s="263" t="n"/>
      <c r="J432" s="263" t="n"/>
      <c r="K432" s="263" t="n"/>
      <c r="L432" s="263" t="n"/>
      <c r="M432" s="263" t="n"/>
      <c r="N432" s="263" t="n"/>
      <c r="O432" s="263" t="n"/>
      <c r="P432" s="263" t="n"/>
      <c r="Q432" s="263" t="n"/>
      <c r="R432" s="263" t="n"/>
      <c r="S432" s="263" t="n"/>
      <c r="T432" s="263" t="n"/>
      <c r="U432" s="263" t="n"/>
      <c r="V432" s="134" t="n"/>
    </row>
    <row r="433">
      <c r="B433" s="263" t="n"/>
      <c r="C433" s="263" t="n"/>
      <c r="D433" s="263" t="n"/>
      <c r="E433" s="263" t="n"/>
      <c r="F433" s="263" t="n"/>
      <c r="G433" s="263" t="n"/>
      <c r="H433" s="263" t="n"/>
      <c r="I433" s="263" t="n"/>
      <c r="J433" s="263" t="n"/>
      <c r="K433" s="263" t="n"/>
      <c r="L433" s="263" t="n"/>
      <c r="M433" s="263" t="n"/>
      <c r="N433" s="263" t="n"/>
      <c r="O433" s="263" t="n"/>
      <c r="P433" s="263" t="n"/>
      <c r="Q433" s="263" t="n"/>
      <c r="R433" s="263" t="n"/>
      <c r="S433" s="263" t="n"/>
      <c r="T433" s="263" t="n"/>
      <c r="U433" s="263" t="n"/>
      <c r="V433" s="134" t="n"/>
    </row>
    <row r="434">
      <c r="B434" s="263" t="n"/>
      <c r="C434" s="263" t="n"/>
      <c r="D434" s="263" t="n"/>
      <c r="E434" s="263" t="n"/>
      <c r="F434" s="263" t="n"/>
      <c r="G434" s="263" t="n"/>
      <c r="H434" s="263" t="n"/>
      <c r="I434" s="263" t="n"/>
      <c r="J434" s="263" t="n"/>
      <c r="K434" s="263" t="n"/>
      <c r="L434" s="263" t="n"/>
      <c r="M434" s="263" t="n"/>
      <c r="N434" s="263" t="n"/>
      <c r="O434" s="263" t="n"/>
      <c r="P434" s="263" t="n"/>
      <c r="Q434" s="263" t="n"/>
      <c r="R434" s="263" t="n"/>
      <c r="S434" s="263" t="n"/>
      <c r="T434" s="263" t="n"/>
      <c r="U434" s="263" t="n"/>
      <c r="V434" s="134" t="n"/>
    </row>
    <row r="435">
      <c r="B435" s="263" t="n"/>
      <c r="C435" s="263" t="n"/>
      <c r="D435" s="263" t="n"/>
      <c r="E435" s="263" t="n"/>
      <c r="F435" s="263" t="n"/>
      <c r="G435" s="263" t="n"/>
      <c r="H435" s="263" t="n"/>
      <c r="I435" s="263" t="n"/>
      <c r="J435" s="263" t="n"/>
      <c r="K435" s="263" t="n"/>
      <c r="L435" s="263" t="n"/>
      <c r="M435" s="263" t="n"/>
      <c r="N435" s="263" t="n"/>
      <c r="O435" s="263" t="n"/>
      <c r="P435" s="263" t="n"/>
      <c r="Q435" s="263" t="n"/>
      <c r="R435" s="263" t="n"/>
      <c r="S435" s="263" t="n"/>
      <c r="T435" s="263" t="n"/>
      <c r="U435" s="263" t="n"/>
      <c r="V435" s="134" t="n"/>
    </row>
    <row r="436">
      <c r="B436" s="263" t="n"/>
      <c r="C436" s="263" t="n"/>
      <c r="D436" s="263" t="n"/>
      <c r="E436" s="263" t="n"/>
      <c r="F436" s="263" t="n"/>
      <c r="G436" s="263" t="n"/>
      <c r="H436" s="263" t="n"/>
      <c r="I436" s="263" t="n"/>
      <c r="J436" s="263" t="n"/>
      <c r="K436" s="263" t="n"/>
      <c r="L436" s="263" t="n"/>
      <c r="M436" s="263" t="n"/>
      <c r="N436" s="263" t="n"/>
      <c r="O436" s="263" t="n"/>
      <c r="P436" s="263" t="n"/>
      <c r="Q436" s="263" t="n"/>
      <c r="R436" s="263" t="n"/>
      <c r="S436" s="263" t="n"/>
      <c r="T436" s="263" t="n"/>
      <c r="U436" s="263" t="n"/>
      <c r="V436" s="134" t="n"/>
    </row>
    <row r="437">
      <c r="B437" s="263" t="n"/>
      <c r="C437" s="263" t="n"/>
      <c r="D437" s="263" t="n"/>
      <c r="E437" s="263" t="n"/>
      <c r="F437" s="263" t="n"/>
      <c r="G437" s="263" t="n"/>
      <c r="H437" s="263" t="n"/>
      <c r="I437" s="263" t="n"/>
      <c r="J437" s="263" t="n"/>
      <c r="K437" s="263" t="n"/>
      <c r="L437" s="263" t="n"/>
      <c r="M437" s="263" t="n"/>
      <c r="N437" s="263" t="n"/>
      <c r="O437" s="263" t="n"/>
      <c r="P437" s="263" t="n"/>
      <c r="Q437" s="263" t="n"/>
      <c r="R437" s="263" t="n"/>
      <c r="S437" s="263" t="n"/>
      <c r="T437" s="263" t="n"/>
      <c r="U437" s="263" t="n"/>
      <c r="V437" s="134" t="n"/>
    </row>
    <row r="438">
      <c r="B438" s="263" t="n"/>
      <c r="C438" s="263" t="n"/>
      <c r="D438" s="263" t="n"/>
      <c r="E438" s="263" t="n"/>
      <c r="F438" s="263" t="n"/>
      <c r="G438" s="263" t="n"/>
      <c r="H438" s="263" t="n"/>
      <c r="I438" s="263" t="n"/>
      <c r="J438" s="263" t="n"/>
      <c r="K438" s="263" t="n"/>
      <c r="L438" s="263" t="n"/>
      <c r="M438" s="263" t="n"/>
      <c r="N438" s="263" t="n"/>
      <c r="O438" s="263" t="n"/>
      <c r="P438" s="263" t="n"/>
      <c r="Q438" s="263" t="n"/>
      <c r="R438" s="263" t="n"/>
      <c r="S438" s="263" t="n"/>
      <c r="T438" s="263" t="n"/>
      <c r="U438" s="263" t="n"/>
      <c r="V438" s="134" t="n"/>
    </row>
    <row r="439">
      <c r="B439" s="263" t="n"/>
      <c r="C439" s="263" t="n"/>
      <c r="D439" s="263" t="n"/>
      <c r="E439" s="263" t="n"/>
      <c r="F439" s="263" t="n"/>
      <c r="G439" s="263" t="n"/>
      <c r="H439" s="263" t="n"/>
      <c r="I439" s="263" t="n"/>
      <c r="J439" s="263" t="n"/>
      <c r="K439" s="263" t="n"/>
      <c r="L439" s="263" t="n"/>
      <c r="M439" s="263" t="n"/>
      <c r="N439" s="263" t="n"/>
      <c r="O439" s="263" t="n"/>
      <c r="P439" s="263" t="n"/>
      <c r="Q439" s="263" t="n"/>
      <c r="R439" s="263" t="n"/>
      <c r="S439" s="263" t="n"/>
      <c r="T439" s="263" t="n"/>
      <c r="U439" s="263" t="n"/>
      <c r="V439" s="134" t="n"/>
    </row>
    <row r="440">
      <c r="B440" s="263" t="n"/>
      <c r="C440" s="263" t="n"/>
      <c r="D440" s="263" t="n"/>
      <c r="E440" s="263" t="n"/>
      <c r="F440" s="263" t="n"/>
      <c r="G440" s="263" t="n"/>
      <c r="H440" s="263" t="n"/>
      <c r="I440" s="263" t="n"/>
      <c r="J440" s="263" t="n"/>
      <c r="K440" s="263" t="n"/>
      <c r="L440" s="263" t="n"/>
      <c r="M440" s="263" t="n"/>
      <c r="N440" s="263" t="n"/>
      <c r="O440" s="263" t="n"/>
      <c r="P440" s="263" t="n"/>
      <c r="Q440" s="263" t="n"/>
      <c r="R440" s="263" t="n"/>
      <c r="S440" s="263" t="n"/>
      <c r="T440" s="263" t="n"/>
      <c r="U440" s="263" t="n"/>
      <c r="V440" s="134" t="n"/>
    </row>
    <row r="441">
      <c r="B441" s="263" t="n"/>
      <c r="C441" s="263" t="n"/>
      <c r="D441" s="263" t="n"/>
      <c r="E441" s="263" t="n"/>
      <c r="F441" s="263" t="n"/>
      <c r="G441" s="263" t="n"/>
      <c r="H441" s="263" t="n"/>
      <c r="I441" s="263" t="n"/>
      <c r="J441" s="263" t="n"/>
      <c r="K441" s="263" t="n"/>
      <c r="L441" s="263" t="n"/>
      <c r="M441" s="263" t="n"/>
      <c r="N441" s="263" t="n"/>
      <c r="O441" s="263" t="n"/>
      <c r="P441" s="263" t="n"/>
      <c r="Q441" s="263" t="n"/>
      <c r="R441" s="263" t="n"/>
      <c r="S441" s="263" t="n"/>
      <c r="T441" s="263" t="n"/>
      <c r="U441" s="263" t="n"/>
      <c r="V441" s="134" t="n"/>
    </row>
    <row r="442">
      <c r="B442" s="263" t="n"/>
      <c r="C442" s="263" t="n"/>
      <c r="D442" s="263" t="n"/>
      <c r="E442" s="263" t="n"/>
      <c r="F442" s="263" t="n"/>
      <c r="G442" s="263" t="n"/>
      <c r="H442" s="263" t="n"/>
      <c r="I442" s="263" t="n"/>
      <c r="J442" s="263" t="n"/>
      <c r="K442" s="263" t="n"/>
      <c r="L442" s="263" t="n"/>
      <c r="M442" s="263" t="n"/>
      <c r="N442" s="263" t="n"/>
      <c r="O442" s="263" t="n"/>
      <c r="P442" s="263" t="n"/>
      <c r="Q442" s="263" t="n"/>
      <c r="R442" s="263" t="n"/>
      <c r="S442" s="263" t="n"/>
      <c r="T442" s="263" t="n"/>
      <c r="U442" s="263" t="n"/>
      <c r="V442" s="134" t="n"/>
    </row>
    <row r="443">
      <c r="B443" s="263" t="n"/>
      <c r="C443" s="263" t="n"/>
      <c r="D443" s="263" t="n"/>
      <c r="E443" s="263" t="n"/>
      <c r="F443" s="263" t="n"/>
      <c r="G443" s="263" t="n"/>
      <c r="H443" s="263" t="n"/>
      <c r="I443" s="263" t="n"/>
      <c r="J443" s="263" t="n"/>
      <c r="K443" s="263" t="n"/>
      <c r="L443" s="263" t="n"/>
      <c r="M443" s="263" t="n"/>
      <c r="N443" s="263" t="n"/>
      <c r="O443" s="263" t="n"/>
      <c r="P443" s="263" t="n"/>
      <c r="Q443" s="263" t="n"/>
      <c r="R443" s="263" t="n"/>
      <c r="S443" s="263" t="n"/>
      <c r="T443" s="263" t="n"/>
      <c r="U443" s="263" t="n"/>
      <c r="V443" s="134" t="n"/>
    </row>
    <row r="444">
      <c r="B444" s="263" t="n"/>
      <c r="C444" s="263" t="n"/>
      <c r="D444" s="263" t="n"/>
      <c r="E444" s="263" t="n"/>
      <c r="F444" s="263" t="n"/>
      <c r="G444" s="263" t="n"/>
      <c r="H444" s="263" t="n"/>
      <c r="I444" s="263" t="n"/>
      <c r="J444" s="263" t="n"/>
      <c r="K444" s="263" t="n"/>
      <c r="L444" s="263" t="n"/>
      <c r="M444" s="263" t="n"/>
      <c r="N444" s="263" t="n"/>
      <c r="O444" s="263" t="n"/>
      <c r="P444" s="263" t="n"/>
      <c r="Q444" s="263" t="n"/>
      <c r="R444" s="263" t="n"/>
      <c r="S444" s="263" t="n"/>
      <c r="T444" s="263" t="n"/>
      <c r="U444" s="263" t="n"/>
      <c r="V444" s="134" t="n"/>
    </row>
    <row r="445">
      <c r="B445" s="263" t="n"/>
      <c r="C445" s="263" t="n"/>
      <c r="D445" s="263" t="n"/>
      <c r="E445" s="263" t="n"/>
      <c r="F445" s="263" t="n"/>
      <c r="G445" s="263" t="n"/>
      <c r="H445" s="263" t="n"/>
      <c r="I445" s="263" t="n"/>
      <c r="J445" s="263" t="n"/>
      <c r="K445" s="263" t="n"/>
      <c r="L445" s="263" t="n"/>
      <c r="M445" s="263" t="n"/>
      <c r="N445" s="263" t="n"/>
      <c r="O445" s="263" t="n"/>
      <c r="P445" s="263" t="n"/>
      <c r="Q445" s="263" t="n"/>
      <c r="R445" s="263" t="n"/>
      <c r="S445" s="263" t="n"/>
      <c r="T445" s="263" t="n"/>
      <c r="U445" s="263" t="n"/>
      <c r="V445" s="134" t="n"/>
    </row>
    <row r="446">
      <c r="B446" s="263" t="n"/>
      <c r="C446" s="263" t="n"/>
      <c r="D446" s="263" t="n"/>
      <c r="E446" s="263" t="n"/>
      <c r="F446" s="263" t="n"/>
      <c r="G446" s="263" t="n"/>
      <c r="H446" s="263" t="n"/>
      <c r="I446" s="263" t="n"/>
      <c r="J446" s="263" t="n"/>
      <c r="K446" s="263" t="n"/>
      <c r="L446" s="263" t="n"/>
      <c r="M446" s="263" t="n"/>
      <c r="N446" s="263" t="n"/>
      <c r="O446" s="263" t="n"/>
      <c r="P446" s="263" t="n"/>
      <c r="Q446" s="263" t="n"/>
      <c r="R446" s="263" t="n"/>
      <c r="S446" s="263" t="n"/>
      <c r="T446" s="263" t="n"/>
      <c r="U446" s="263" t="n"/>
      <c r="V446" s="134" t="n"/>
    </row>
    <row r="447">
      <c r="B447" s="263" t="n"/>
      <c r="C447" s="263" t="n"/>
      <c r="D447" s="263" t="n"/>
      <c r="E447" s="263" t="n"/>
      <c r="F447" s="263" t="n"/>
      <c r="G447" s="263" t="n"/>
      <c r="H447" s="263" t="n"/>
      <c r="I447" s="263" t="n"/>
      <c r="J447" s="263" t="n"/>
      <c r="K447" s="263" t="n"/>
      <c r="L447" s="263" t="n"/>
      <c r="M447" s="263" t="n"/>
      <c r="N447" s="263" t="n"/>
      <c r="O447" s="263" t="n"/>
      <c r="P447" s="263" t="n"/>
      <c r="Q447" s="263" t="n"/>
      <c r="R447" s="263" t="n"/>
      <c r="S447" s="263" t="n"/>
      <c r="T447" s="263" t="n"/>
      <c r="U447" s="263" t="n"/>
      <c r="V447" s="134" t="n"/>
    </row>
    <row r="448">
      <c r="B448" s="263" t="n"/>
      <c r="C448" s="263" t="n"/>
      <c r="D448" s="263" t="n"/>
      <c r="E448" s="263" t="n"/>
      <c r="F448" s="263" t="n"/>
      <c r="G448" s="263" t="n"/>
      <c r="H448" s="263" t="n"/>
      <c r="I448" s="263" t="n"/>
      <c r="J448" s="263" t="n"/>
      <c r="K448" s="263" t="n"/>
      <c r="L448" s="263" t="n"/>
      <c r="M448" s="263" t="n"/>
      <c r="N448" s="263" t="n"/>
      <c r="O448" s="263" t="n"/>
      <c r="P448" s="263" t="n"/>
      <c r="Q448" s="263" t="n"/>
      <c r="R448" s="263" t="n"/>
      <c r="S448" s="263" t="n"/>
      <c r="T448" s="263" t="n"/>
      <c r="U448" s="263" t="n"/>
      <c r="V448" s="134" t="n"/>
    </row>
    <row r="449">
      <c r="B449" s="263" t="n"/>
      <c r="C449" s="263" t="n"/>
      <c r="D449" s="263" t="n"/>
      <c r="E449" s="263" t="n"/>
      <c r="F449" s="263" t="n"/>
      <c r="G449" s="263" t="n"/>
      <c r="H449" s="263" t="n"/>
      <c r="I449" s="263" t="n"/>
      <c r="J449" s="263" t="n"/>
      <c r="K449" s="263" t="n"/>
      <c r="L449" s="263" t="n"/>
      <c r="M449" s="263" t="n"/>
      <c r="N449" s="263" t="n"/>
      <c r="O449" s="263" t="n"/>
      <c r="P449" s="263" t="n"/>
      <c r="Q449" s="263" t="n"/>
      <c r="R449" s="263" t="n"/>
      <c r="S449" s="263" t="n"/>
      <c r="T449" s="263" t="n"/>
      <c r="U449" s="263" t="n"/>
      <c r="V449" s="134" t="n"/>
    </row>
    <row r="450">
      <c r="B450" s="263" t="n"/>
      <c r="C450" s="263" t="n"/>
      <c r="D450" s="263" t="n"/>
      <c r="E450" s="263" t="n"/>
      <c r="F450" s="263" t="n"/>
      <c r="G450" s="263" t="n"/>
      <c r="H450" s="263" t="n"/>
      <c r="I450" s="263" t="n"/>
      <c r="J450" s="263" t="n"/>
      <c r="K450" s="263" t="n"/>
      <c r="L450" s="263" t="n"/>
      <c r="M450" s="263" t="n"/>
      <c r="N450" s="263" t="n"/>
      <c r="O450" s="263" t="n"/>
      <c r="P450" s="263" t="n"/>
      <c r="Q450" s="263" t="n"/>
      <c r="R450" s="263" t="n"/>
      <c r="S450" s="263" t="n"/>
      <c r="T450" s="263" t="n"/>
      <c r="U450" s="263" t="n"/>
      <c r="V450" s="134" t="n"/>
    </row>
    <row r="451">
      <c r="B451" s="263" t="n"/>
      <c r="C451" s="263" t="n"/>
      <c r="D451" s="263" t="n"/>
      <c r="E451" s="263" t="n"/>
      <c r="F451" s="263" t="n"/>
      <c r="G451" s="263" t="n"/>
      <c r="H451" s="263" t="n"/>
      <c r="I451" s="263" t="n"/>
      <c r="J451" s="263" t="n"/>
      <c r="K451" s="263" t="n"/>
      <c r="L451" s="263" t="n"/>
      <c r="M451" s="263" t="n"/>
      <c r="N451" s="263" t="n"/>
      <c r="O451" s="263" t="n"/>
      <c r="P451" s="263" t="n"/>
      <c r="Q451" s="263" t="n"/>
      <c r="R451" s="263" t="n"/>
      <c r="S451" s="263" t="n"/>
      <c r="T451" s="263" t="n"/>
      <c r="U451" s="263" t="n"/>
      <c r="V451" s="134" t="n"/>
    </row>
    <row r="452">
      <c r="B452" s="263" t="n"/>
      <c r="C452" s="263" t="n"/>
      <c r="D452" s="263" t="n"/>
      <c r="E452" s="263" t="n"/>
      <c r="F452" s="263" t="n"/>
      <c r="G452" s="263" t="n"/>
      <c r="H452" s="263" t="n"/>
      <c r="I452" s="263" t="n"/>
      <c r="J452" s="263" t="n"/>
      <c r="K452" s="263" t="n"/>
      <c r="L452" s="263" t="n"/>
      <c r="M452" s="263" t="n"/>
      <c r="N452" s="263" t="n"/>
      <c r="O452" s="263" t="n"/>
      <c r="P452" s="263" t="n"/>
      <c r="Q452" s="263" t="n"/>
      <c r="R452" s="263" t="n"/>
      <c r="S452" s="263" t="n"/>
      <c r="T452" s="263" t="n"/>
      <c r="U452" s="263" t="n"/>
      <c r="V452" s="134" t="n"/>
    </row>
    <row r="453">
      <c r="B453" s="263" t="n"/>
      <c r="C453" s="263" t="n"/>
      <c r="D453" s="263" t="n"/>
      <c r="E453" s="263" t="n"/>
      <c r="F453" s="263" t="n"/>
      <c r="G453" s="263" t="n"/>
      <c r="H453" s="263" t="n"/>
      <c r="I453" s="263" t="n"/>
      <c r="J453" s="263" t="n"/>
      <c r="K453" s="263" t="n"/>
      <c r="L453" s="263" t="n"/>
      <c r="M453" s="263" t="n"/>
      <c r="N453" s="263" t="n"/>
      <c r="O453" s="263" t="n"/>
      <c r="P453" s="263" t="n"/>
      <c r="Q453" s="263" t="n"/>
      <c r="R453" s="263" t="n"/>
      <c r="S453" s="263" t="n"/>
      <c r="T453" s="263" t="n"/>
      <c r="U453" s="263" t="n"/>
      <c r="V453" s="134" t="n"/>
    </row>
    <row r="454">
      <c r="B454" s="263" t="n"/>
      <c r="C454" s="263" t="n"/>
      <c r="D454" s="263" t="n"/>
      <c r="E454" s="263" t="n"/>
      <c r="F454" s="263" t="n"/>
      <c r="G454" s="263" t="n"/>
      <c r="H454" s="263" t="n"/>
      <c r="I454" s="263" t="n"/>
      <c r="J454" s="263" t="n"/>
      <c r="K454" s="263" t="n"/>
      <c r="L454" s="263" t="n"/>
      <c r="M454" s="263" t="n"/>
      <c r="N454" s="263" t="n"/>
      <c r="O454" s="263" t="n"/>
      <c r="P454" s="263" t="n"/>
      <c r="Q454" s="263" t="n"/>
      <c r="R454" s="263" t="n"/>
      <c r="S454" s="263" t="n"/>
      <c r="T454" s="263" t="n"/>
      <c r="U454" s="263" t="n"/>
      <c r="V454" s="134" t="n"/>
    </row>
    <row r="455">
      <c r="B455" s="263" t="n"/>
      <c r="C455" s="263" t="n"/>
      <c r="D455" s="263" t="n"/>
      <c r="E455" s="263" t="n"/>
      <c r="F455" s="263" t="n"/>
      <c r="G455" s="263" t="n"/>
      <c r="H455" s="263" t="n"/>
      <c r="I455" s="263" t="n"/>
      <c r="J455" s="263" t="n"/>
      <c r="K455" s="263" t="n"/>
      <c r="L455" s="263" t="n"/>
      <c r="M455" s="263" t="n"/>
      <c r="N455" s="263" t="n"/>
      <c r="O455" s="263" t="n"/>
      <c r="P455" s="263" t="n"/>
      <c r="Q455" s="263" t="n"/>
      <c r="R455" s="263" t="n"/>
      <c r="S455" s="263" t="n"/>
      <c r="T455" s="263" t="n"/>
      <c r="U455" s="263" t="n"/>
      <c r="V455" s="134" t="n"/>
    </row>
    <row r="456">
      <c r="B456" s="263" t="n"/>
      <c r="C456" s="263" t="n"/>
      <c r="D456" s="263" t="n"/>
      <c r="E456" s="263" t="n"/>
      <c r="F456" s="263" t="n"/>
      <c r="G456" s="263" t="n"/>
      <c r="H456" s="263" t="n"/>
      <c r="I456" s="263" t="n"/>
      <c r="J456" s="263" t="n"/>
      <c r="K456" s="263" t="n"/>
      <c r="L456" s="263" t="n"/>
      <c r="M456" s="263" t="n"/>
      <c r="N456" s="263" t="n"/>
      <c r="O456" s="263" t="n"/>
      <c r="P456" s="263" t="n"/>
      <c r="Q456" s="263" t="n"/>
      <c r="R456" s="263" t="n"/>
      <c r="S456" s="263" t="n"/>
      <c r="T456" s="263" t="n"/>
      <c r="U456" s="263" t="n"/>
      <c r="V456" s="134" t="n"/>
    </row>
    <row r="457">
      <c r="B457" s="263" t="n"/>
      <c r="C457" s="263" t="n"/>
      <c r="D457" s="263" t="n"/>
      <c r="E457" s="263" t="n"/>
      <c r="F457" s="263" t="n"/>
      <c r="G457" s="263" t="n"/>
      <c r="H457" s="263" t="n"/>
      <c r="I457" s="263" t="n"/>
      <c r="J457" s="263" t="n"/>
      <c r="K457" s="263" t="n"/>
      <c r="L457" s="263" t="n"/>
      <c r="M457" s="263" t="n"/>
      <c r="N457" s="263" t="n"/>
      <c r="O457" s="263" t="n"/>
      <c r="P457" s="263" t="n"/>
      <c r="Q457" s="263" t="n"/>
      <c r="R457" s="263" t="n"/>
      <c r="S457" s="263" t="n"/>
      <c r="T457" s="263" t="n"/>
      <c r="U457" s="263" t="n"/>
      <c r="V457" s="134" t="n"/>
    </row>
    <row r="458">
      <c r="B458" s="263" t="n"/>
      <c r="C458" s="263" t="n"/>
      <c r="D458" s="263" t="n"/>
      <c r="E458" s="263" t="n"/>
      <c r="F458" s="263" t="n"/>
      <c r="G458" s="263" t="n"/>
      <c r="H458" s="263" t="n"/>
      <c r="I458" s="263" t="n"/>
      <c r="J458" s="263" t="n"/>
      <c r="K458" s="263" t="n"/>
      <c r="L458" s="263" t="n"/>
      <c r="M458" s="263" t="n"/>
      <c r="N458" s="263" t="n"/>
      <c r="O458" s="263" t="n"/>
      <c r="P458" s="263" t="n"/>
      <c r="Q458" s="263" t="n"/>
      <c r="R458" s="263" t="n"/>
      <c r="S458" s="263" t="n"/>
      <c r="T458" s="263" t="n"/>
      <c r="U458" s="263" t="n"/>
      <c r="V458" s="134" t="n"/>
    </row>
    <row r="459">
      <c r="B459" s="263" t="n"/>
      <c r="C459" s="263" t="n"/>
      <c r="D459" s="263" t="n"/>
      <c r="E459" s="263" t="n"/>
      <c r="F459" s="263" t="n"/>
      <c r="G459" s="263" t="n"/>
      <c r="H459" s="263" t="n"/>
      <c r="I459" s="263" t="n"/>
      <c r="J459" s="263" t="n"/>
      <c r="K459" s="263" t="n"/>
      <c r="L459" s="263" t="n"/>
      <c r="M459" s="263" t="n"/>
      <c r="N459" s="263" t="n"/>
      <c r="O459" s="263" t="n"/>
      <c r="P459" s="263" t="n"/>
      <c r="Q459" s="263" t="n"/>
      <c r="R459" s="263" t="n"/>
      <c r="S459" s="263" t="n"/>
      <c r="T459" s="263" t="n"/>
      <c r="U459" s="263" t="n"/>
      <c r="V459" s="134" t="n"/>
    </row>
    <row r="460">
      <c r="B460" s="263" t="n"/>
      <c r="C460" s="263" t="n"/>
      <c r="D460" s="263" t="n"/>
      <c r="E460" s="263" t="n"/>
      <c r="F460" s="263" t="n"/>
      <c r="G460" s="263" t="n"/>
      <c r="H460" s="263" t="n"/>
      <c r="I460" s="263" t="n"/>
      <c r="J460" s="263" t="n"/>
      <c r="K460" s="263" t="n"/>
      <c r="L460" s="263" t="n"/>
      <c r="M460" s="263" t="n"/>
      <c r="N460" s="263" t="n"/>
      <c r="O460" s="263" t="n"/>
      <c r="P460" s="263" t="n"/>
      <c r="Q460" s="263" t="n"/>
      <c r="R460" s="263" t="n"/>
      <c r="S460" s="263" t="n"/>
      <c r="T460" s="263" t="n"/>
      <c r="U460" s="263" t="n"/>
      <c r="V460" s="134" t="n"/>
    </row>
    <row r="461">
      <c r="B461" s="263" t="n"/>
      <c r="C461" s="263" t="n"/>
      <c r="D461" s="263" t="n"/>
      <c r="E461" s="263" t="n"/>
      <c r="F461" s="263" t="n"/>
      <c r="G461" s="263" t="n"/>
      <c r="H461" s="263" t="n"/>
      <c r="I461" s="263" t="n"/>
      <c r="J461" s="263" t="n"/>
      <c r="K461" s="263" t="n"/>
      <c r="L461" s="263" t="n"/>
      <c r="M461" s="263" t="n"/>
      <c r="N461" s="263" t="n"/>
      <c r="O461" s="263" t="n"/>
      <c r="P461" s="263" t="n"/>
      <c r="Q461" s="263" t="n"/>
      <c r="R461" s="263" t="n"/>
      <c r="S461" s="263" t="n"/>
      <c r="T461" s="263" t="n"/>
      <c r="U461" s="263" t="n"/>
      <c r="V461" s="134" t="n"/>
    </row>
    <row r="462">
      <c r="B462" s="263" t="n"/>
      <c r="C462" s="263" t="n"/>
      <c r="D462" s="263" t="n"/>
      <c r="E462" s="263" t="n"/>
      <c r="F462" s="263" t="n"/>
      <c r="G462" s="263" t="n"/>
      <c r="H462" s="263" t="n"/>
      <c r="I462" s="263" t="n"/>
      <c r="J462" s="263" t="n"/>
      <c r="K462" s="263" t="n"/>
      <c r="L462" s="263" t="n"/>
      <c r="M462" s="263" t="n"/>
      <c r="N462" s="263" t="n"/>
      <c r="O462" s="263" t="n"/>
      <c r="P462" s="263" t="n"/>
      <c r="Q462" s="263" t="n"/>
      <c r="R462" s="263" t="n"/>
      <c r="S462" s="263" t="n"/>
      <c r="T462" s="263" t="n"/>
      <c r="U462" s="263" t="n"/>
      <c r="V462" s="134" t="n"/>
    </row>
    <row r="463">
      <c r="B463" s="263" t="n"/>
      <c r="C463" s="263" t="n"/>
      <c r="D463" s="263" t="n"/>
      <c r="E463" s="263" t="n"/>
      <c r="F463" s="263" t="n"/>
      <c r="G463" s="263" t="n"/>
      <c r="H463" s="263" t="n"/>
      <c r="I463" s="263" t="n"/>
      <c r="J463" s="263" t="n"/>
      <c r="K463" s="263" t="n"/>
      <c r="L463" s="263" t="n"/>
      <c r="M463" s="263" t="n"/>
      <c r="N463" s="263" t="n"/>
      <c r="O463" s="263" t="n"/>
      <c r="P463" s="263" t="n"/>
      <c r="Q463" s="263" t="n"/>
      <c r="R463" s="263" t="n"/>
      <c r="S463" s="263" t="n"/>
      <c r="T463" s="263" t="n"/>
      <c r="U463" s="263" t="n"/>
      <c r="V463" s="134" t="n"/>
    </row>
    <row r="464">
      <c r="B464" s="263" t="n"/>
      <c r="C464" s="263" t="n"/>
      <c r="D464" s="263" t="n"/>
      <c r="E464" s="263" t="n"/>
      <c r="F464" s="263" t="n"/>
      <c r="G464" s="263" t="n"/>
      <c r="H464" s="263" t="n"/>
      <c r="I464" s="263" t="n"/>
      <c r="J464" s="263" t="n"/>
      <c r="K464" s="263" t="n"/>
      <c r="L464" s="263" t="n"/>
      <c r="M464" s="263" t="n"/>
      <c r="N464" s="263" t="n"/>
      <c r="O464" s="263" t="n"/>
      <c r="P464" s="263" t="n"/>
      <c r="Q464" s="263" t="n"/>
      <c r="R464" s="263" t="n"/>
      <c r="S464" s="263" t="n"/>
      <c r="T464" s="263" t="n"/>
      <c r="U464" s="263" t="n"/>
      <c r="V464" s="134" t="n"/>
    </row>
    <row r="465">
      <c r="B465" s="263" t="n"/>
      <c r="C465" s="263" t="n"/>
      <c r="D465" s="263" t="n"/>
      <c r="E465" s="263" t="n"/>
      <c r="F465" s="263" t="n"/>
      <c r="G465" s="263" t="n"/>
      <c r="H465" s="263" t="n"/>
      <c r="I465" s="263" t="n"/>
      <c r="J465" s="263" t="n"/>
      <c r="K465" s="263" t="n"/>
      <c r="L465" s="263" t="n"/>
      <c r="M465" s="263" t="n"/>
      <c r="N465" s="263" t="n"/>
      <c r="O465" s="263" t="n"/>
      <c r="P465" s="263" t="n"/>
      <c r="Q465" s="263" t="n"/>
      <c r="R465" s="263" t="n"/>
      <c r="S465" s="263" t="n"/>
      <c r="T465" s="263" t="n"/>
      <c r="U465" s="263" t="n"/>
      <c r="V465" s="134" t="n"/>
    </row>
    <row r="466">
      <c r="B466" s="263" t="n"/>
      <c r="C466" s="263" t="n"/>
      <c r="D466" s="263" t="n"/>
      <c r="E466" s="263" t="n"/>
      <c r="F466" s="263" t="n"/>
      <c r="G466" s="263" t="n"/>
      <c r="H466" s="263" t="n"/>
      <c r="I466" s="263" t="n"/>
      <c r="J466" s="263" t="n"/>
      <c r="K466" s="263" t="n"/>
      <c r="L466" s="263" t="n"/>
      <c r="M466" s="263" t="n"/>
      <c r="N466" s="263" t="n"/>
      <c r="O466" s="263" t="n"/>
      <c r="P466" s="263" t="n"/>
      <c r="Q466" s="263" t="n"/>
      <c r="R466" s="263" t="n"/>
      <c r="S466" s="263" t="n"/>
      <c r="T466" s="263" t="n"/>
      <c r="U466" s="263" t="n"/>
      <c r="V466" s="134" t="n"/>
    </row>
    <row r="467">
      <c r="B467" s="263" t="n"/>
      <c r="C467" s="263" t="n"/>
      <c r="D467" s="263" t="n"/>
      <c r="E467" s="263" t="n"/>
      <c r="F467" s="263" t="n"/>
      <c r="G467" s="263" t="n"/>
      <c r="H467" s="263" t="n"/>
      <c r="I467" s="263" t="n"/>
      <c r="J467" s="263" t="n"/>
      <c r="K467" s="263" t="n"/>
      <c r="L467" s="263" t="n"/>
      <c r="M467" s="263" t="n"/>
      <c r="N467" s="263" t="n"/>
      <c r="O467" s="263" t="n"/>
      <c r="P467" s="263" t="n"/>
      <c r="Q467" s="263" t="n"/>
      <c r="R467" s="263" t="n"/>
      <c r="S467" s="263" t="n"/>
      <c r="T467" s="263" t="n"/>
      <c r="U467" s="263" t="n"/>
      <c r="V467" s="134" t="n"/>
    </row>
    <row r="468">
      <c r="B468" s="263" t="n"/>
      <c r="C468" s="263" t="n"/>
      <c r="D468" s="263" t="n"/>
      <c r="E468" s="263" t="n"/>
      <c r="F468" s="263" t="n"/>
      <c r="G468" s="263" t="n"/>
      <c r="H468" s="263" t="n"/>
      <c r="I468" s="263" t="n"/>
      <c r="J468" s="263" t="n"/>
      <c r="K468" s="263" t="n"/>
      <c r="L468" s="263" t="n"/>
      <c r="M468" s="263" t="n"/>
      <c r="N468" s="263" t="n"/>
      <c r="O468" s="263" t="n"/>
      <c r="P468" s="263" t="n"/>
      <c r="Q468" s="263" t="n"/>
      <c r="R468" s="263" t="n"/>
      <c r="S468" s="263" t="n"/>
      <c r="T468" s="263" t="n"/>
      <c r="U468" s="263" t="n"/>
      <c r="V468" s="134" t="n"/>
    </row>
    <row r="469">
      <c r="B469" s="263" t="n"/>
      <c r="C469" s="263" t="n"/>
      <c r="D469" s="263" t="n"/>
      <c r="E469" s="263" t="n"/>
      <c r="F469" s="263" t="n"/>
      <c r="G469" s="263" t="n"/>
      <c r="H469" s="263" t="n"/>
      <c r="I469" s="263" t="n"/>
      <c r="J469" s="263" t="n"/>
      <c r="K469" s="263" t="n"/>
      <c r="L469" s="263" t="n"/>
      <c r="M469" s="263" t="n"/>
      <c r="N469" s="263" t="n"/>
      <c r="O469" s="263" t="n"/>
      <c r="P469" s="263" t="n"/>
      <c r="Q469" s="263" t="n"/>
      <c r="R469" s="263" t="n"/>
      <c r="S469" s="263" t="n"/>
      <c r="T469" s="263" t="n"/>
      <c r="U469" s="263" t="n"/>
      <c r="V469" s="134" t="n"/>
    </row>
    <row r="470">
      <c r="B470" s="263" t="n"/>
      <c r="C470" s="263" t="n"/>
      <c r="D470" s="263" t="n"/>
      <c r="E470" s="263" t="n"/>
      <c r="F470" s="263" t="n"/>
      <c r="G470" s="263" t="n"/>
      <c r="H470" s="263" t="n"/>
      <c r="I470" s="263" t="n"/>
      <c r="J470" s="263" t="n"/>
      <c r="K470" s="263" t="n"/>
      <c r="L470" s="263" t="n"/>
      <c r="M470" s="263" t="n"/>
      <c r="N470" s="263" t="n"/>
      <c r="O470" s="263" t="n"/>
      <c r="P470" s="263" t="n"/>
      <c r="Q470" s="263" t="n"/>
      <c r="R470" s="263" t="n"/>
      <c r="S470" s="263" t="n"/>
      <c r="T470" s="263" t="n"/>
      <c r="U470" s="263" t="n"/>
      <c r="V470" s="134" t="n"/>
    </row>
    <row r="471">
      <c r="B471" s="263" t="n"/>
      <c r="C471" s="263" t="n"/>
      <c r="D471" s="263" t="n"/>
      <c r="E471" s="263" t="n"/>
      <c r="F471" s="263" t="n"/>
      <c r="G471" s="263" t="n"/>
      <c r="H471" s="263" t="n"/>
      <c r="I471" s="263" t="n"/>
      <c r="J471" s="263" t="n"/>
      <c r="K471" s="263" t="n"/>
      <c r="L471" s="263" t="n"/>
      <c r="M471" s="263" t="n"/>
      <c r="N471" s="263" t="n"/>
      <c r="O471" s="263" t="n"/>
      <c r="P471" s="263" t="n"/>
      <c r="Q471" s="263" t="n"/>
      <c r="R471" s="263" t="n"/>
      <c r="S471" s="263" t="n"/>
      <c r="T471" s="263" t="n"/>
      <c r="U471" s="263" t="n"/>
      <c r="V471" s="134" t="n"/>
    </row>
    <row r="472">
      <c r="B472" s="263" t="n"/>
      <c r="C472" s="263" t="n"/>
      <c r="D472" s="263" t="n"/>
      <c r="E472" s="263" t="n"/>
      <c r="F472" s="263" t="n"/>
      <c r="G472" s="263" t="n"/>
      <c r="H472" s="263" t="n"/>
      <c r="I472" s="263" t="n"/>
      <c r="J472" s="263" t="n"/>
      <c r="K472" s="263" t="n"/>
      <c r="L472" s="263" t="n"/>
      <c r="M472" s="263" t="n"/>
      <c r="N472" s="263" t="n"/>
      <c r="O472" s="263" t="n"/>
      <c r="P472" s="263" t="n"/>
      <c r="Q472" s="263" t="n"/>
      <c r="R472" s="263" t="n"/>
      <c r="S472" s="263" t="n"/>
      <c r="T472" s="263" t="n"/>
      <c r="U472" s="263" t="n"/>
      <c r="V472" s="134" t="n"/>
    </row>
    <row r="473">
      <c r="B473" s="263" t="n"/>
      <c r="C473" s="263" t="n"/>
      <c r="D473" s="263" t="n"/>
      <c r="E473" s="263" t="n"/>
      <c r="F473" s="263" t="n"/>
      <c r="G473" s="263" t="n"/>
      <c r="H473" s="263" t="n"/>
      <c r="I473" s="263" t="n"/>
      <c r="J473" s="263" t="n"/>
      <c r="K473" s="263" t="n"/>
      <c r="L473" s="263" t="n"/>
      <c r="M473" s="263" t="n"/>
      <c r="N473" s="263" t="n"/>
      <c r="O473" s="263" t="n"/>
      <c r="P473" s="263" t="n"/>
      <c r="Q473" s="263" t="n"/>
      <c r="R473" s="263" t="n"/>
      <c r="S473" s="263" t="n"/>
      <c r="T473" s="263" t="n"/>
      <c r="U473" s="263" t="n"/>
      <c r="V473" s="134" t="n"/>
    </row>
    <row r="474">
      <c r="B474" s="263" t="n"/>
      <c r="C474" s="263" t="n"/>
      <c r="D474" s="263" t="n"/>
      <c r="E474" s="263" t="n"/>
      <c r="F474" s="263" t="n"/>
      <c r="G474" s="263" t="n"/>
      <c r="H474" s="263" t="n"/>
      <c r="I474" s="263" t="n"/>
      <c r="J474" s="263" t="n"/>
      <c r="K474" s="263" t="n"/>
      <c r="L474" s="263" t="n"/>
      <c r="M474" s="263" t="n"/>
      <c r="N474" s="263" t="n"/>
      <c r="O474" s="263" t="n"/>
      <c r="P474" s="263" t="n"/>
      <c r="Q474" s="263" t="n"/>
      <c r="R474" s="263" t="n"/>
      <c r="S474" s="263" t="n"/>
      <c r="T474" s="263" t="n"/>
      <c r="U474" s="263" t="n"/>
      <c r="V474" s="134" t="n"/>
    </row>
    <row r="475">
      <c r="B475" s="263" t="n"/>
      <c r="C475" s="263" t="n"/>
      <c r="D475" s="263" t="n"/>
      <c r="E475" s="263" t="n"/>
      <c r="F475" s="263" t="n"/>
      <c r="G475" s="263" t="n"/>
      <c r="H475" s="263" t="n"/>
      <c r="I475" s="263" t="n"/>
      <c r="J475" s="263" t="n"/>
      <c r="K475" s="263" t="n"/>
      <c r="L475" s="263" t="n"/>
      <c r="M475" s="263" t="n"/>
      <c r="N475" s="263" t="n"/>
      <c r="O475" s="263" t="n"/>
      <c r="P475" s="263" t="n"/>
      <c r="Q475" s="263" t="n"/>
      <c r="R475" s="263" t="n"/>
      <c r="S475" s="263" t="n"/>
      <c r="T475" s="263" t="n"/>
      <c r="U475" s="263" t="n"/>
      <c r="V475" s="134" t="n"/>
    </row>
    <row r="476">
      <c r="B476" s="263" t="n"/>
      <c r="C476" s="263" t="n"/>
      <c r="D476" s="263" t="n"/>
      <c r="E476" s="263" t="n"/>
      <c r="F476" s="263" t="n"/>
      <c r="G476" s="263" t="n"/>
      <c r="H476" s="263" t="n"/>
      <c r="I476" s="263" t="n"/>
      <c r="J476" s="263" t="n"/>
      <c r="K476" s="263" t="n"/>
      <c r="L476" s="263" t="n"/>
      <c r="M476" s="263" t="n"/>
      <c r="N476" s="263" t="n"/>
      <c r="O476" s="263" t="n"/>
      <c r="P476" s="263" t="n"/>
      <c r="Q476" s="263" t="n"/>
      <c r="R476" s="263" t="n"/>
      <c r="S476" s="263" t="n"/>
      <c r="T476" s="263" t="n"/>
      <c r="U476" s="263" t="n"/>
      <c r="V476" s="134" t="n"/>
    </row>
    <row r="477">
      <c r="B477" s="263" t="n"/>
      <c r="C477" s="263" t="n"/>
      <c r="D477" s="263" t="n"/>
      <c r="E477" s="263" t="n"/>
      <c r="F477" s="263" t="n"/>
      <c r="G477" s="263" t="n"/>
      <c r="H477" s="263" t="n"/>
      <c r="I477" s="263" t="n"/>
      <c r="J477" s="263" t="n"/>
      <c r="K477" s="263" t="n"/>
      <c r="L477" s="263" t="n"/>
      <c r="M477" s="263" t="n"/>
      <c r="N477" s="263" t="n"/>
      <c r="O477" s="263" t="n"/>
      <c r="P477" s="263" t="n"/>
      <c r="Q477" s="263" t="n"/>
      <c r="R477" s="263" t="n"/>
      <c r="S477" s="263" t="n"/>
      <c r="T477" s="263" t="n"/>
      <c r="U477" s="263" t="n"/>
      <c r="V477" s="134" t="n"/>
    </row>
    <row r="478">
      <c r="B478" s="263" t="n"/>
      <c r="C478" s="263" t="n"/>
      <c r="D478" s="263" t="n"/>
      <c r="E478" s="263" t="n"/>
      <c r="F478" s="263" t="n"/>
      <c r="G478" s="263" t="n"/>
      <c r="H478" s="263" t="n"/>
      <c r="I478" s="263" t="n"/>
      <c r="J478" s="263" t="n"/>
      <c r="K478" s="263" t="n"/>
      <c r="L478" s="263" t="n"/>
      <c r="M478" s="263" t="n"/>
      <c r="N478" s="263" t="n"/>
      <c r="O478" s="263" t="n"/>
      <c r="P478" s="263" t="n"/>
      <c r="Q478" s="263" t="n"/>
      <c r="R478" s="263" t="n"/>
      <c r="S478" s="263" t="n"/>
      <c r="T478" s="263" t="n"/>
      <c r="U478" s="263" t="n"/>
      <c r="V478" s="134" t="n"/>
    </row>
    <row r="479">
      <c r="B479" s="263" t="n"/>
      <c r="C479" s="263" t="n"/>
      <c r="D479" s="263" t="n"/>
      <c r="E479" s="263" t="n"/>
      <c r="F479" s="263" t="n"/>
      <c r="G479" s="263" t="n"/>
      <c r="H479" s="263" t="n"/>
      <c r="I479" s="263" t="n"/>
      <c r="J479" s="263" t="n"/>
      <c r="K479" s="263" t="n"/>
      <c r="L479" s="263" t="n"/>
      <c r="M479" s="263" t="n"/>
      <c r="N479" s="263" t="n"/>
      <c r="O479" s="263" t="n"/>
      <c r="P479" s="263" t="n"/>
      <c r="Q479" s="263" t="n"/>
      <c r="R479" s="263" t="n"/>
      <c r="S479" s="263" t="n"/>
      <c r="T479" s="263" t="n"/>
      <c r="U479" s="263" t="n"/>
      <c r="V479" s="134" t="n"/>
    </row>
    <row r="480">
      <c r="B480" s="263" t="n"/>
      <c r="C480" s="263" t="n"/>
      <c r="D480" s="263" t="n"/>
      <c r="E480" s="263" t="n"/>
      <c r="F480" s="263" t="n"/>
      <c r="G480" s="263" t="n"/>
      <c r="H480" s="263" t="n"/>
      <c r="I480" s="263" t="n"/>
      <c r="J480" s="263" t="n"/>
      <c r="K480" s="263" t="n"/>
      <c r="L480" s="263" t="n"/>
      <c r="M480" s="263" t="n"/>
      <c r="N480" s="263" t="n"/>
      <c r="O480" s="263" t="n"/>
      <c r="P480" s="263" t="n"/>
      <c r="Q480" s="263" t="n"/>
      <c r="R480" s="263" t="n"/>
      <c r="S480" s="263" t="n"/>
      <c r="T480" s="263" t="n"/>
      <c r="U480" s="263" t="n"/>
      <c r="V480" s="134" t="n"/>
    </row>
    <row r="481">
      <c r="B481" s="263" t="n"/>
      <c r="C481" s="263" t="n"/>
      <c r="D481" s="263" t="n"/>
      <c r="E481" s="263" t="n"/>
      <c r="F481" s="263" t="n"/>
      <c r="G481" s="263" t="n"/>
      <c r="H481" s="263" t="n"/>
      <c r="I481" s="263" t="n"/>
      <c r="J481" s="263" t="n"/>
      <c r="K481" s="263" t="n"/>
      <c r="L481" s="263" t="n"/>
      <c r="M481" s="263" t="n"/>
      <c r="N481" s="263" t="n"/>
      <c r="O481" s="263" t="n"/>
      <c r="P481" s="263" t="n"/>
      <c r="Q481" s="263" t="n"/>
      <c r="R481" s="263" t="n"/>
      <c r="S481" s="263" t="n"/>
      <c r="T481" s="263" t="n"/>
      <c r="U481" s="263" t="n"/>
      <c r="V481" s="134" t="n"/>
    </row>
    <row r="482">
      <c r="B482" s="263" t="n"/>
      <c r="C482" s="263" t="n"/>
      <c r="D482" s="263" t="n"/>
      <c r="E482" s="263" t="n"/>
      <c r="F482" s="263" t="n"/>
      <c r="G482" s="263" t="n"/>
      <c r="H482" s="263" t="n"/>
      <c r="I482" s="263" t="n"/>
      <c r="J482" s="263" t="n"/>
      <c r="K482" s="263" t="n"/>
      <c r="L482" s="263" t="n"/>
      <c r="M482" s="263" t="n"/>
      <c r="N482" s="263" t="n"/>
      <c r="O482" s="263" t="n"/>
      <c r="P482" s="263" t="n"/>
      <c r="Q482" s="263" t="n"/>
      <c r="R482" s="263" t="n"/>
      <c r="S482" s="263" t="n"/>
      <c r="T482" s="263" t="n"/>
      <c r="U482" s="263" t="n"/>
      <c r="V482" s="134" t="n"/>
    </row>
    <row r="483">
      <c r="B483" s="263" t="n"/>
      <c r="C483" s="263" t="n"/>
      <c r="D483" s="263" t="n"/>
      <c r="E483" s="263" t="n"/>
      <c r="F483" s="263" t="n"/>
      <c r="G483" s="263" t="n"/>
      <c r="H483" s="263" t="n"/>
      <c r="I483" s="263" t="n"/>
      <c r="J483" s="263" t="n"/>
      <c r="K483" s="263" t="n"/>
      <c r="L483" s="263" t="n"/>
      <c r="M483" s="263" t="n"/>
      <c r="N483" s="263" t="n"/>
      <c r="O483" s="263" t="n"/>
      <c r="P483" s="263" t="n"/>
      <c r="Q483" s="263" t="n"/>
      <c r="R483" s="263" t="n"/>
      <c r="S483" s="263" t="n"/>
      <c r="T483" s="263" t="n"/>
      <c r="U483" s="263" t="n"/>
      <c r="V483" s="134" t="n"/>
    </row>
    <row r="484">
      <c r="B484" s="263" t="n"/>
      <c r="C484" s="263" t="n"/>
      <c r="D484" s="263" t="n"/>
      <c r="E484" s="263" t="n"/>
      <c r="F484" s="263" t="n"/>
      <c r="G484" s="263" t="n"/>
      <c r="H484" s="263" t="n"/>
      <c r="I484" s="263" t="n"/>
      <c r="J484" s="263" t="n"/>
      <c r="K484" s="263" t="n"/>
      <c r="L484" s="263" t="n"/>
      <c r="M484" s="263" t="n"/>
      <c r="N484" s="263" t="n"/>
      <c r="O484" s="263" t="n"/>
      <c r="P484" s="263" t="n"/>
      <c r="Q484" s="263" t="n"/>
      <c r="R484" s="263" t="n"/>
      <c r="S484" s="263" t="n"/>
      <c r="T484" s="263" t="n"/>
      <c r="U484" s="263" t="n"/>
      <c r="V484" s="134" t="n"/>
    </row>
    <row r="485">
      <c r="B485" s="263" t="n"/>
      <c r="C485" s="263" t="n"/>
      <c r="D485" s="263" t="n"/>
      <c r="E485" s="263" t="n"/>
      <c r="F485" s="263" t="n"/>
      <c r="G485" s="263" t="n"/>
      <c r="H485" s="263" t="n"/>
      <c r="I485" s="263" t="n"/>
      <c r="J485" s="263" t="n"/>
      <c r="K485" s="263" t="n"/>
      <c r="L485" s="263" t="n"/>
      <c r="M485" s="263" t="n"/>
      <c r="N485" s="263" t="n"/>
      <c r="O485" s="263" t="n"/>
      <c r="P485" s="263" t="n"/>
      <c r="Q485" s="263" t="n"/>
      <c r="R485" s="263" t="n"/>
      <c r="S485" s="263" t="n"/>
      <c r="T485" s="263" t="n"/>
      <c r="U485" s="263" t="n"/>
      <c r="V485" s="134" t="n"/>
    </row>
    <row r="486">
      <c r="B486" s="263" t="n"/>
      <c r="C486" s="263" t="n"/>
      <c r="D486" s="263" t="n"/>
      <c r="E486" s="263" t="n"/>
      <c r="F486" s="263" t="n"/>
      <c r="G486" s="263" t="n"/>
      <c r="H486" s="263" t="n"/>
      <c r="I486" s="263" t="n"/>
      <c r="J486" s="263" t="n"/>
      <c r="K486" s="263" t="n"/>
      <c r="L486" s="263" t="n"/>
      <c r="M486" s="263" t="n"/>
      <c r="N486" s="263" t="n"/>
      <c r="O486" s="263" t="n"/>
      <c r="P486" s="263" t="n"/>
      <c r="Q486" s="263" t="n"/>
      <c r="R486" s="263" t="n"/>
      <c r="S486" s="263" t="n"/>
      <c r="T486" s="263" t="n"/>
      <c r="U486" s="263" t="n"/>
      <c r="V486" s="134" t="n"/>
    </row>
    <row r="487">
      <c r="B487" s="263" t="n"/>
      <c r="C487" s="263" t="n"/>
      <c r="D487" s="263" t="n"/>
      <c r="E487" s="263" t="n"/>
      <c r="F487" s="263" t="n"/>
      <c r="G487" s="263" t="n"/>
      <c r="H487" s="263" t="n"/>
      <c r="I487" s="263" t="n"/>
      <c r="J487" s="263" t="n"/>
      <c r="K487" s="263" t="n"/>
      <c r="L487" s="263" t="n"/>
      <c r="M487" s="263" t="n"/>
      <c r="N487" s="263" t="n"/>
      <c r="O487" s="263" t="n"/>
      <c r="P487" s="263" t="n"/>
      <c r="Q487" s="263" t="n"/>
      <c r="R487" s="263" t="n"/>
      <c r="S487" s="263" t="n"/>
      <c r="T487" s="263" t="n"/>
      <c r="U487" s="263" t="n"/>
      <c r="V487" s="134" t="n"/>
    </row>
    <row r="488">
      <c r="B488" s="263" t="n"/>
      <c r="C488" s="263" t="n"/>
      <c r="D488" s="263" t="n"/>
      <c r="E488" s="263" t="n"/>
      <c r="F488" s="263" t="n"/>
      <c r="G488" s="263" t="n"/>
      <c r="H488" s="263" t="n"/>
      <c r="I488" s="263" t="n"/>
      <c r="J488" s="263" t="n"/>
      <c r="K488" s="263" t="n"/>
      <c r="L488" s="263" t="n"/>
      <c r="M488" s="263" t="n"/>
      <c r="N488" s="263" t="n"/>
      <c r="O488" s="263" t="n"/>
      <c r="P488" s="263" t="n"/>
      <c r="Q488" s="263" t="n"/>
      <c r="R488" s="263" t="n"/>
      <c r="S488" s="263" t="n"/>
      <c r="T488" s="263" t="n"/>
      <c r="U488" s="263" t="n"/>
      <c r="V488" s="134" t="n"/>
    </row>
    <row r="489">
      <c r="B489" s="263" t="n"/>
      <c r="C489" s="263" t="n"/>
      <c r="D489" s="263" t="n"/>
      <c r="E489" s="263" t="n"/>
      <c r="F489" s="263" t="n"/>
      <c r="G489" s="263" t="n"/>
      <c r="H489" s="263" t="n"/>
      <c r="I489" s="263" t="n"/>
      <c r="J489" s="263" t="n"/>
      <c r="K489" s="263" t="n"/>
      <c r="L489" s="263" t="n"/>
      <c r="M489" s="263" t="n"/>
      <c r="N489" s="263" t="n"/>
      <c r="O489" s="263" t="n"/>
      <c r="P489" s="263" t="n"/>
      <c r="Q489" s="263" t="n"/>
      <c r="R489" s="263" t="n"/>
      <c r="S489" s="263" t="n"/>
      <c r="T489" s="263" t="n"/>
      <c r="U489" s="263" t="n"/>
      <c r="V489" s="134" t="n"/>
    </row>
    <row r="490">
      <c r="B490" s="263" t="n"/>
      <c r="C490" s="263" t="n"/>
      <c r="D490" s="263" t="n"/>
      <c r="E490" s="263" t="n"/>
      <c r="F490" s="263" t="n"/>
      <c r="G490" s="263" t="n"/>
      <c r="H490" s="263" t="n"/>
      <c r="I490" s="263" t="n"/>
      <c r="J490" s="263" t="n"/>
      <c r="K490" s="263" t="n"/>
      <c r="L490" s="263" t="n"/>
      <c r="M490" s="263" t="n"/>
      <c r="N490" s="263" t="n"/>
      <c r="O490" s="263" t="n"/>
      <c r="P490" s="263" t="n"/>
      <c r="Q490" s="263" t="n"/>
      <c r="R490" s="263" t="n"/>
      <c r="S490" s="263" t="n"/>
      <c r="T490" s="263" t="n"/>
      <c r="U490" s="263" t="n"/>
      <c r="V490" s="134" t="n"/>
    </row>
    <row r="491">
      <c r="B491" s="263" t="n"/>
      <c r="C491" s="263" t="n"/>
      <c r="D491" s="263" t="n"/>
      <c r="E491" s="263" t="n"/>
      <c r="F491" s="263" t="n"/>
      <c r="G491" s="263" t="n"/>
      <c r="H491" s="263" t="n"/>
      <c r="I491" s="263" t="n"/>
      <c r="J491" s="263" t="n"/>
      <c r="K491" s="263" t="n"/>
      <c r="L491" s="263" t="n"/>
      <c r="M491" s="263" t="n"/>
      <c r="N491" s="263" t="n"/>
      <c r="O491" s="263" t="n"/>
      <c r="P491" s="263" t="n"/>
      <c r="Q491" s="263" t="n"/>
      <c r="R491" s="263" t="n"/>
      <c r="S491" s="263" t="n"/>
      <c r="T491" s="263" t="n"/>
      <c r="U491" s="263" t="n"/>
      <c r="V491" s="134" t="n"/>
    </row>
    <row r="492">
      <c r="B492" s="263" t="n"/>
      <c r="C492" s="263" t="n"/>
      <c r="D492" s="263" t="n"/>
      <c r="E492" s="263" t="n"/>
      <c r="F492" s="263" t="n"/>
      <c r="G492" s="263" t="n"/>
      <c r="H492" s="263" t="n"/>
      <c r="I492" s="263" t="n"/>
      <c r="J492" s="263" t="n"/>
      <c r="K492" s="263" t="n"/>
      <c r="L492" s="263" t="n"/>
      <c r="M492" s="263" t="n"/>
      <c r="N492" s="263" t="n"/>
      <c r="O492" s="263" t="n"/>
      <c r="P492" s="263" t="n"/>
      <c r="Q492" s="263" t="n"/>
      <c r="R492" s="263" t="n"/>
      <c r="S492" s="263" t="n"/>
      <c r="T492" s="263" t="n"/>
      <c r="U492" s="263" t="n"/>
      <c r="V492" s="134" t="n"/>
    </row>
    <row r="493">
      <c r="B493" s="263" t="n"/>
      <c r="C493" s="263" t="n"/>
      <c r="D493" s="263" t="n"/>
      <c r="E493" s="263" t="n"/>
      <c r="F493" s="263" t="n"/>
      <c r="G493" s="263" t="n"/>
      <c r="H493" s="263" t="n"/>
      <c r="I493" s="263" t="n"/>
      <c r="J493" s="263" t="n"/>
      <c r="K493" s="263" t="n"/>
      <c r="L493" s="263" t="n"/>
      <c r="M493" s="263" t="n"/>
      <c r="N493" s="263" t="n"/>
      <c r="O493" s="263" t="n"/>
      <c r="P493" s="263" t="n"/>
      <c r="Q493" s="263" t="n"/>
      <c r="R493" s="263" t="n"/>
      <c r="S493" s="263" t="n"/>
      <c r="T493" s="263" t="n"/>
      <c r="U493" s="263" t="n"/>
      <c r="V493" s="134" t="n"/>
    </row>
    <row r="494">
      <c r="B494" s="263" t="n"/>
      <c r="C494" s="263" t="n"/>
      <c r="D494" s="263" t="n"/>
      <c r="E494" s="263" t="n"/>
      <c r="F494" s="263" t="n"/>
      <c r="G494" s="263" t="n"/>
      <c r="H494" s="263" t="n"/>
      <c r="I494" s="263" t="n"/>
      <c r="J494" s="263" t="n"/>
      <c r="K494" s="263" t="n"/>
      <c r="L494" s="263" t="n"/>
      <c r="M494" s="263" t="n"/>
      <c r="N494" s="263" t="n"/>
      <c r="O494" s="263" t="n"/>
      <c r="P494" s="263" t="n"/>
      <c r="Q494" s="263" t="n"/>
      <c r="R494" s="263" t="n"/>
      <c r="S494" s="263" t="n"/>
      <c r="T494" s="263" t="n"/>
      <c r="U494" s="263" t="n"/>
      <c r="V494" s="134" t="n"/>
    </row>
    <row r="495">
      <c r="B495" s="263" t="n"/>
      <c r="C495" s="263" t="n"/>
      <c r="D495" s="263" t="n"/>
      <c r="E495" s="263" t="n"/>
      <c r="F495" s="263" t="n"/>
      <c r="G495" s="263" t="n"/>
      <c r="H495" s="263" t="n"/>
      <c r="I495" s="263" t="n"/>
      <c r="J495" s="263" t="n"/>
      <c r="K495" s="263" t="n"/>
      <c r="L495" s="263" t="n"/>
      <c r="M495" s="263" t="n"/>
      <c r="N495" s="263" t="n"/>
      <c r="O495" s="263" t="n"/>
      <c r="P495" s="263" t="n"/>
      <c r="Q495" s="263" t="n"/>
      <c r="R495" s="263" t="n"/>
      <c r="S495" s="263" t="n"/>
      <c r="T495" s="263" t="n"/>
      <c r="U495" s="263" t="n"/>
      <c r="V495" s="134" t="n"/>
    </row>
    <row r="496">
      <c r="B496" s="263" t="n"/>
      <c r="C496" s="263" t="n"/>
      <c r="D496" s="263" t="n"/>
      <c r="E496" s="263" t="n"/>
      <c r="F496" s="263" t="n"/>
      <c r="G496" s="263" t="n"/>
      <c r="H496" s="263" t="n"/>
      <c r="I496" s="263" t="n"/>
      <c r="J496" s="263" t="n"/>
      <c r="K496" s="263" t="n"/>
      <c r="L496" s="263" t="n"/>
      <c r="M496" s="263" t="n"/>
      <c r="N496" s="263" t="n"/>
      <c r="O496" s="263" t="n"/>
      <c r="P496" s="263" t="n"/>
      <c r="Q496" s="263" t="n"/>
      <c r="R496" s="263" t="n"/>
      <c r="S496" s="263" t="n"/>
      <c r="T496" s="263" t="n"/>
      <c r="U496" s="263" t="n"/>
      <c r="V496" s="134" t="n"/>
    </row>
    <row r="497">
      <c r="B497" s="263" t="n"/>
      <c r="C497" s="263" t="n"/>
      <c r="D497" s="263" t="n"/>
      <c r="E497" s="263" t="n"/>
      <c r="F497" s="263" t="n"/>
      <c r="G497" s="263" t="n"/>
      <c r="H497" s="263" t="n"/>
      <c r="I497" s="263" t="n"/>
      <c r="J497" s="263" t="n"/>
      <c r="K497" s="263" t="n"/>
      <c r="L497" s="263" t="n"/>
      <c r="M497" s="263" t="n"/>
      <c r="N497" s="263" t="n"/>
      <c r="O497" s="263" t="n"/>
      <c r="P497" s="263" t="n"/>
      <c r="Q497" s="263" t="n"/>
      <c r="R497" s="263" t="n"/>
      <c r="S497" s="263" t="n"/>
      <c r="T497" s="263" t="n"/>
      <c r="U497" s="263" t="n"/>
      <c r="V497" s="134" t="n"/>
    </row>
    <row r="498">
      <c r="B498" s="263" t="n"/>
      <c r="C498" s="263" t="n"/>
      <c r="D498" s="263" t="n"/>
      <c r="E498" s="263" t="n"/>
      <c r="F498" s="263" t="n"/>
      <c r="G498" s="263" t="n"/>
      <c r="H498" s="263" t="n"/>
      <c r="I498" s="263" t="n"/>
      <c r="J498" s="263" t="n"/>
      <c r="K498" s="263" t="n"/>
      <c r="L498" s="263" t="n"/>
      <c r="M498" s="263" t="n"/>
      <c r="N498" s="263" t="n"/>
      <c r="O498" s="263" t="n"/>
      <c r="P498" s="263" t="n"/>
      <c r="Q498" s="263" t="n"/>
      <c r="R498" s="263" t="n"/>
      <c r="S498" s="263" t="n"/>
      <c r="T498" s="263" t="n"/>
      <c r="U498" s="263" t="n"/>
      <c r="V498" s="134" t="n"/>
    </row>
    <row r="499">
      <c r="B499" s="263" t="n"/>
      <c r="C499" s="263" t="n"/>
      <c r="D499" s="263" t="n"/>
      <c r="E499" s="263" t="n"/>
      <c r="F499" s="263" t="n"/>
      <c r="G499" s="263" t="n"/>
      <c r="H499" s="263" t="n"/>
      <c r="I499" s="263" t="n"/>
      <c r="J499" s="263" t="n"/>
      <c r="K499" s="263" t="n"/>
      <c r="L499" s="263" t="n"/>
      <c r="M499" s="263" t="n"/>
      <c r="N499" s="263" t="n"/>
      <c r="O499" s="263" t="n"/>
      <c r="P499" s="263" t="n"/>
      <c r="Q499" s="263" t="n"/>
      <c r="R499" s="263" t="n"/>
      <c r="S499" s="263" t="n"/>
      <c r="T499" s="263" t="n"/>
      <c r="U499" s="263" t="n"/>
      <c r="V499" s="134" t="n"/>
    </row>
    <row r="500">
      <c r="B500" s="263" t="n"/>
      <c r="C500" s="263" t="n"/>
      <c r="D500" s="263" t="n"/>
      <c r="E500" s="263" t="n"/>
      <c r="F500" s="263" t="n"/>
      <c r="G500" s="263" t="n"/>
      <c r="H500" s="263" t="n"/>
      <c r="I500" s="263" t="n"/>
      <c r="J500" s="263" t="n"/>
      <c r="K500" s="263" t="n"/>
      <c r="L500" s="263" t="n"/>
      <c r="M500" s="263" t="n"/>
      <c r="N500" s="263" t="n"/>
      <c r="O500" s="263" t="n"/>
      <c r="P500" s="263" t="n"/>
      <c r="Q500" s="263" t="n"/>
      <c r="R500" s="263" t="n"/>
      <c r="S500" s="263" t="n"/>
      <c r="T500" s="263" t="n"/>
      <c r="U500" s="263" t="n"/>
      <c r="V500" s="134" t="n"/>
    </row>
    <row r="501">
      <c r="B501" s="263" t="n"/>
      <c r="C501" s="263" t="n"/>
      <c r="D501" s="263" t="n"/>
      <c r="E501" s="263" t="n"/>
      <c r="F501" s="263" t="n"/>
      <c r="G501" s="263" t="n"/>
      <c r="H501" s="263" t="n"/>
      <c r="I501" s="263" t="n"/>
      <c r="J501" s="263" t="n"/>
      <c r="K501" s="263" t="n"/>
      <c r="L501" s="263" t="n"/>
      <c r="M501" s="263" t="n"/>
      <c r="N501" s="263" t="n"/>
      <c r="O501" s="263" t="n"/>
      <c r="P501" s="263" t="n"/>
      <c r="Q501" s="263" t="n"/>
      <c r="R501" s="263" t="n"/>
      <c r="S501" s="263" t="n"/>
      <c r="T501" s="263" t="n"/>
      <c r="U501" s="263" t="n"/>
      <c r="V501" s="134" t="n"/>
    </row>
    <row r="502">
      <c r="B502" s="263" t="n"/>
      <c r="C502" s="263" t="n"/>
      <c r="D502" s="263" t="n"/>
      <c r="E502" s="263" t="n"/>
      <c r="F502" s="263" t="n"/>
      <c r="G502" s="263" t="n"/>
      <c r="H502" s="263" t="n"/>
      <c r="I502" s="263" t="n"/>
      <c r="J502" s="263" t="n"/>
      <c r="K502" s="263" t="n"/>
      <c r="L502" s="263" t="n"/>
      <c r="M502" s="263" t="n"/>
      <c r="N502" s="263" t="n"/>
      <c r="O502" s="263" t="n"/>
      <c r="P502" s="263" t="n"/>
      <c r="Q502" s="263" t="n"/>
      <c r="R502" s="263" t="n"/>
      <c r="S502" s="263" t="n"/>
      <c r="T502" s="263" t="n"/>
      <c r="U502" s="263" t="n"/>
      <c r="V502" s="134" t="n"/>
    </row>
    <row r="503">
      <c r="B503" s="263" t="n"/>
      <c r="C503" s="263" t="n"/>
      <c r="D503" s="263" t="n"/>
      <c r="E503" s="263" t="n"/>
      <c r="F503" s="263" t="n"/>
      <c r="G503" s="263" t="n"/>
      <c r="H503" s="263" t="n"/>
      <c r="I503" s="263" t="n"/>
      <c r="J503" s="263" t="n"/>
      <c r="K503" s="263" t="n"/>
      <c r="L503" s="263" t="n"/>
      <c r="M503" s="263" t="n"/>
      <c r="N503" s="263" t="n"/>
      <c r="O503" s="263" t="n"/>
      <c r="P503" s="263" t="n"/>
      <c r="Q503" s="263" t="n"/>
      <c r="R503" s="263" t="n"/>
      <c r="S503" s="263" t="n"/>
      <c r="T503" s="263" t="n"/>
      <c r="U503" s="263" t="n"/>
      <c r="V503" s="134" t="n"/>
    </row>
    <row r="504">
      <c r="B504" s="263" t="n"/>
      <c r="C504" s="263" t="n"/>
      <c r="D504" s="263" t="n"/>
      <c r="E504" s="263" t="n"/>
      <c r="F504" s="263" t="n"/>
      <c r="G504" s="263" t="n"/>
      <c r="H504" s="263" t="n"/>
      <c r="I504" s="263" t="n"/>
      <c r="J504" s="263" t="n"/>
      <c r="K504" s="263" t="n"/>
      <c r="L504" s="263" t="n"/>
      <c r="M504" s="263" t="n"/>
      <c r="N504" s="263" t="n"/>
      <c r="O504" s="263" t="n"/>
      <c r="P504" s="263" t="n"/>
      <c r="Q504" s="263" t="n"/>
      <c r="R504" s="263" t="n"/>
      <c r="S504" s="263" t="n"/>
      <c r="T504" s="263" t="n"/>
      <c r="U504" s="263" t="n"/>
      <c r="V504" s="134" t="n"/>
    </row>
    <row r="505">
      <c r="B505" s="263" t="n"/>
      <c r="C505" s="263" t="n"/>
      <c r="D505" s="263" t="n"/>
      <c r="E505" s="263" t="n"/>
      <c r="F505" s="263" t="n"/>
      <c r="G505" s="263" t="n"/>
      <c r="H505" s="263" t="n"/>
      <c r="I505" s="263" t="n"/>
      <c r="J505" s="263" t="n"/>
      <c r="K505" s="263" t="n"/>
      <c r="L505" s="263" t="n"/>
      <c r="M505" s="263" t="n"/>
      <c r="N505" s="263" t="n"/>
      <c r="O505" s="263" t="n"/>
      <c r="P505" s="263" t="n"/>
      <c r="Q505" s="263" t="n"/>
      <c r="R505" s="263" t="n"/>
      <c r="S505" s="263" t="n"/>
      <c r="T505" s="263" t="n"/>
      <c r="U505" s="263" t="n"/>
      <c r="V505" s="134" t="n"/>
    </row>
    <row r="506">
      <c r="B506" s="263" t="n"/>
      <c r="C506" s="263" t="n"/>
      <c r="D506" s="263" t="n"/>
      <c r="E506" s="263" t="n"/>
      <c r="F506" s="263" t="n"/>
      <c r="G506" s="263" t="n"/>
      <c r="H506" s="263" t="n"/>
      <c r="I506" s="263" t="n"/>
      <c r="J506" s="263" t="n"/>
      <c r="K506" s="263" t="n"/>
      <c r="L506" s="263" t="n"/>
      <c r="M506" s="263" t="n"/>
      <c r="N506" s="263" t="n"/>
      <c r="O506" s="263" t="n"/>
      <c r="P506" s="263" t="n"/>
      <c r="Q506" s="263" t="n"/>
      <c r="R506" s="263" t="n"/>
      <c r="S506" s="263" t="n"/>
      <c r="T506" s="263" t="n"/>
      <c r="U506" s="263" t="n"/>
      <c r="V506" s="134" t="n"/>
    </row>
    <row r="507">
      <c r="B507" s="263" t="n"/>
      <c r="C507" s="263" t="n"/>
      <c r="D507" s="263" t="n"/>
      <c r="E507" s="263" t="n"/>
      <c r="F507" s="263" t="n"/>
      <c r="G507" s="263" t="n"/>
      <c r="H507" s="263" t="n"/>
      <c r="I507" s="263" t="n"/>
      <c r="J507" s="263" t="n"/>
      <c r="K507" s="263" t="n"/>
      <c r="L507" s="263" t="n"/>
      <c r="M507" s="263" t="n"/>
      <c r="N507" s="263" t="n"/>
      <c r="O507" s="263" t="n"/>
      <c r="P507" s="263" t="n"/>
      <c r="Q507" s="263" t="n"/>
      <c r="R507" s="263" t="n"/>
      <c r="S507" s="263" t="n"/>
      <c r="T507" s="263" t="n"/>
      <c r="U507" s="263" t="n"/>
      <c r="V507" s="134" t="n"/>
    </row>
    <row r="508">
      <c r="B508" s="263" t="n"/>
      <c r="C508" s="263" t="n"/>
      <c r="D508" s="263" t="n"/>
      <c r="E508" s="263" t="n"/>
      <c r="F508" s="263" t="n"/>
      <c r="G508" s="263" t="n"/>
      <c r="H508" s="263" t="n"/>
      <c r="I508" s="263" t="n"/>
      <c r="J508" s="263" t="n"/>
      <c r="K508" s="263" t="n"/>
      <c r="L508" s="263" t="n"/>
      <c r="M508" s="263" t="n"/>
      <c r="N508" s="263" t="n"/>
      <c r="O508" s="263" t="n"/>
      <c r="P508" s="263" t="n"/>
      <c r="Q508" s="263" t="n"/>
      <c r="R508" s="263" t="n"/>
      <c r="S508" s="263" t="n"/>
      <c r="T508" s="263" t="n"/>
      <c r="U508" s="263" t="n"/>
      <c r="V508" s="134" t="n"/>
    </row>
    <row r="509">
      <c r="B509" s="263" t="n"/>
      <c r="C509" s="263" t="n"/>
      <c r="D509" s="263" t="n"/>
      <c r="E509" s="263" t="n"/>
      <c r="F509" s="263" t="n"/>
      <c r="G509" s="263" t="n"/>
      <c r="H509" s="263" t="n"/>
      <c r="I509" s="263" t="n"/>
      <c r="J509" s="263" t="n"/>
      <c r="K509" s="263" t="n"/>
      <c r="L509" s="263" t="n"/>
      <c r="M509" s="263" t="n"/>
      <c r="N509" s="263" t="n"/>
      <c r="O509" s="263" t="n"/>
      <c r="P509" s="263" t="n"/>
      <c r="Q509" s="263" t="n"/>
      <c r="R509" s="263" t="n"/>
      <c r="S509" s="263" t="n"/>
      <c r="T509" s="263" t="n"/>
      <c r="U509" s="263" t="n"/>
      <c r="V509" s="134" t="n"/>
    </row>
    <row r="510">
      <c r="B510" s="263" t="n"/>
      <c r="C510" s="263" t="n"/>
      <c r="D510" s="263" t="n"/>
      <c r="E510" s="263" t="n"/>
      <c r="F510" s="263" t="n"/>
      <c r="G510" s="263" t="n"/>
      <c r="H510" s="263" t="n"/>
      <c r="I510" s="263" t="n"/>
      <c r="J510" s="263" t="n"/>
      <c r="K510" s="263" t="n"/>
      <c r="L510" s="263" t="n"/>
      <c r="M510" s="263" t="n"/>
      <c r="N510" s="263" t="n"/>
      <c r="O510" s="263" t="n"/>
      <c r="P510" s="263" t="n"/>
      <c r="Q510" s="263" t="n"/>
      <c r="R510" s="263" t="n"/>
      <c r="S510" s="263" t="n"/>
      <c r="T510" s="263" t="n"/>
      <c r="U510" s="263" t="n"/>
      <c r="V510" s="134" t="n"/>
    </row>
    <row r="511">
      <c r="B511" s="263" t="n"/>
      <c r="C511" s="263" t="n"/>
      <c r="D511" s="263" t="n"/>
      <c r="E511" s="263" t="n"/>
      <c r="F511" s="263" t="n"/>
      <c r="G511" s="263" t="n"/>
      <c r="H511" s="263" t="n"/>
      <c r="I511" s="263" t="n"/>
      <c r="J511" s="263" t="n"/>
      <c r="K511" s="263" t="n"/>
      <c r="L511" s="263" t="n"/>
      <c r="M511" s="263" t="n"/>
      <c r="N511" s="263" t="n"/>
      <c r="O511" s="263" t="n"/>
      <c r="P511" s="263" t="n"/>
      <c r="Q511" s="263" t="n"/>
      <c r="R511" s="263" t="n"/>
      <c r="S511" s="263" t="n"/>
      <c r="T511" s="263" t="n"/>
      <c r="U511" s="263" t="n"/>
      <c r="V511" s="134" t="n"/>
    </row>
    <row r="512">
      <c r="B512" s="263" t="n"/>
      <c r="C512" s="263" t="n"/>
      <c r="D512" s="263" t="n"/>
      <c r="E512" s="263" t="n"/>
      <c r="F512" s="263" t="n"/>
      <c r="G512" s="263" t="n"/>
      <c r="H512" s="263" t="n"/>
      <c r="I512" s="263" t="n"/>
      <c r="J512" s="263" t="n"/>
      <c r="K512" s="263" t="n"/>
      <c r="L512" s="263" t="n"/>
      <c r="M512" s="263" t="n"/>
      <c r="N512" s="263" t="n"/>
      <c r="O512" s="263" t="n"/>
      <c r="P512" s="263" t="n"/>
      <c r="Q512" s="263" t="n"/>
      <c r="R512" s="263" t="n"/>
      <c r="S512" s="263" t="n"/>
      <c r="T512" s="263" t="n"/>
      <c r="U512" s="263" t="n"/>
      <c r="V512" s="134" t="n"/>
    </row>
    <row r="513">
      <c r="B513" s="263" t="n"/>
      <c r="C513" s="263" t="n"/>
      <c r="D513" s="263" t="n"/>
      <c r="E513" s="263" t="n"/>
      <c r="F513" s="263" t="n"/>
      <c r="G513" s="263" t="n"/>
      <c r="H513" s="263" t="n"/>
      <c r="I513" s="263" t="n"/>
      <c r="J513" s="263" t="n"/>
      <c r="K513" s="263" t="n"/>
      <c r="L513" s="263" t="n"/>
      <c r="M513" s="263" t="n"/>
      <c r="N513" s="263" t="n"/>
      <c r="O513" s="263" t="n"/>
      <c r="P513" s="263" t="n"/>
      <c r="Q513" s="263" t="n"/>
      <c r="R513" s="263" t="n"/>
      <c r="S513" s="263" t="n"/>
      <c r="T513" s="263" t="n"/>
      <c r="U513" s="263" t="n"/>
      <c r="V513" s="134" t="n"/>
    </row>
    <row r="514">
      <c r="B514" s="263" t="n"/>
      <c r="C514" s="263" t="n"/>
      <c r="D514" s="263" t="n"/>
      <c r="E514" s="263" t="n"/>
      <c r="F514" s="263" t="n"/>
      <c r="G514" s="263" t="n"/>
      <c r="H514" s="263" t="n"/>
      <c r="I514" s="263" t="n"/>
      <c r="J514" s="263" t="n"/>
      <c r="K514" s="263" t="n"/>
      <c r="L514" s="263" t="n"/>
      <c r="M514" s="263" t="n"/>
      <c r="N514" s="263" t="n"/>
      <c r="O514" s="263" t="n"/>
      <c r="P514" s="263" t="n"/>
      <c r="Q514" s="263" t="n"/>
      <c r="R514" s="263" t="n"/>
      <c r="S514" s="263" t="n"/>
      <c r="T514" s="263" t="n"/>
      <c r="U514" s="263" t="n"/>
      <c r="V514" s="134" t="n"/>
    </row>
    <row r="515">
      <c r="B515" s="263" t="n"/>
      <c r="C515" s="263" t="n"/>
      <c r="D515" s="263" t="n"/>
      <c r="E515" s="263" t="n"/>
      <c r="F515" s="263" t="n"/>
      <c r="G515" s="263" t="n"/>
      <c r="H515" s="263" t="n"/>
      <c r="I515" s="263" t="n"/>
      <c r="J515" s="263" t="n"/>
      <c r="K515" s="263" t="n"/>
      <c r="L515" s="263" t="n"/>
      <c r="M515" s="263" t="n"/>
      <c r="N515" s="263" t="n"/>
      <c r="O515" s="263" t="n"/>
      <c r="P515" s="263" t="n"/>
      <c r="Q515" s="263" t="n"/>
      <c r="R515" s="263" t="n"/>
      <c r="S515" s="263" t="n"/>
      <c r="T515" s="263" t="n"/>
      <c r="U515" s="263" t="n"/>
      <c r="V515" s="134" t="n"/>
    </row>
    <row r="516">
      <c r="B516" s="263" t="n"/>
      <c r="C516" s="263" t="n"/>
      <c r="D516" s="263" t="n"/>
      <c r="E516" s="263" t="n"/>
      <c r="F516" s="263" t="n"/>
      <c r="G516" s="263" t="n"/>
      <c r="H516" s="263" t="n"/>
      <c r="I516" s="263" t="n"/>
      <c r="J516" s="263" t="n"/>
      <c r="K516" s="263" t="n"/>
      <c r="L516" s="263" t="n"/>
      <c r="M516" s="263" t="n"/>
      <c r="N516" s="263" t="n"/>
      <c r="O516" s="263" t="n"/>
      <c r="P516" s="263" t="n"/>
      <c r="Q516" s="263" t="n"/>
      <c r="R516" s="263" t="n"/>
      <c r="S516" s="263" t="n"/>
      <c r="T516" s="263" t="n"/>
      <c r="U516" s="263" t="n"/>
      <c r="V516" s="134" t="n"/>
    </row>
    <row r="517">
      <c r="B517" s="263" t="n"/>
      <c r="C517" s="263" t="n"/>
      <c r="D517" s="263" t="n"/>
      <c r="E517" s="263" t="n"/>
      <c r="F517" s="263" t="n"/>
      <c r="G517" s="263" t="n"/>
      <c r="H517" s="263" t="n"/>
      <c r="I517" s="263" t="n"/>
      <c r="J517" s="263" t="n"/>
      <c r="K517" s="263" t="n"/>
      <c r="L517" s="263" t="n"/>
      <c r="M517" s="263" t="n"/>
      <c r="N517" s="263" t="n"/>
      <c r="O517" s="263" t="n"/>
      <c r="P517" s="263" t="n"/>
      <c r="Q517" s="263" t="n"/>
      <c r="R517" s="263" t="n"/>
      <c r="S517" s="263" t="n"/>
      <c r="T517" s="263" t="n"/>
      <c r="U517" s="263" t="n"/>
      <c r="V517" s="134" t="n"/>
    </row>
    <row r="518">
      <c r="B518" s="263" t="n"/>
      <c r="C518" s="263" t="n"/>
      <c r="D518" s="263" t="n"/>
      <c r="E518" s="263" t="n"/>
      <c r="F518" s="263" t="n"/>
      <c r="G518" s="263" t="n"/>
      <c r="H518" s="263" t="n"/>
      <c r="I518" s="263" t="n"/>
      <c r="J518" s="263" t="n"/>
      <c r="K518" s="263" t="n"/>
      <c r="L518" s="263" t="n"/>
      <c r="M518" s="263" t="n"/>
      <c r="N518" s="263" t="n"/>
      <c r="O518" s="263" t="n"/>
      <c r="P518" s="263" t="n"/>
      <c r="Q518" s="263" t="n"/>
      <c r="R518" s="263" t="n"/>
      <c r="S518" s="263" t="n"/>
      <c r="T518" s="263" t="n"/>
      <c r="U518" s="263" t="n"/>
      <c r="V518" s="134" t="n"/>
    </row>
    <row r="519">
      <c r="B519" s="263" t="n"/>
      <c r="C519" s="263" t="n"/>
      <c r="D519" s="263" t="n"/>
      <c r="E519" s="263" t="n"/>
      <c r="F519" s="263" t="n"/>
      <c r="G519" s="263" t="n"/>
      <c r="H519" s="263" t="n"/>
      <c r="I519" s="263" t="n"/>
      <c r="J519" s="263" t="n"/>
      <c r="K519" s="263" t="n"/>
      <c r="L519" s="263" t="n"/>
      <c r="M519" s="263" t="n"/>
      <c r="N519" s="263" t="n"/>
      <c r="O519" s="263" t="n"/>
      <c r="P519" s="263" t="n"/>
      <c r="Q519" s="263" t="n"/>
      <c r="R519" s="263" t="n"/>
      <c r="S519" s="263" t="n"/>
      <c r="T519" s="263" t="n"/>
      <c r="U519" s="263" t="n"/>
      <c r="V519" s="134" t="n"/>
    </row>
    <row r="520">
      <c r="B520" s="263" t="n"/>
      <c r="C520" s="263" t="n"/>
      <c r="D520" s="263" t="n"/>
      <c r="E520" s="263" t="n"/>
      <c r="F520" s="263" t="n"/>
      <c r="G520" s="263" t="n"/>
      <c r="H520" s="263" t="n"/>
      <c r="I520" s="263" t="n"/>
      <c r="J520" s="263" t="n"/>
      <c r="K520" s="263" t="n"/>
      <c r="L520" s="263" t="n"/>
      <c r="M520" s="263" t="n"/>
      <c r="N520" s="263" t="n"/>
      <c r="O520" s="263" t="n"/>
      <c r="P520" s="263" t="n"/>
      <c r="Q520" s="263" t="n"/>
      <c r="R520" s="263" t="n"/>
      <c r="S520" s="263" t="n"/>
      <c r="T520" s="263" t="n"/>
      <c r="U520" s="263" t="n"/>
      <c r="V520" s="134" t="n"/>
    </row>
    <row r="521">
      <c r="B521" s="263" t="n"/>
      <c r="C521" s="263" t="n"/>
      <c r="D521" s="263" t="n"/>
      <c r="E521" s="263" t="n"/>
      <c r="F521" s="263" t="n"/>
      <c r="G521" s="263" t="n"/>
      <c r="H521" s="263" t="n"/>
      <c r="I521" s="263" t="n"/>
      <c r="J521" s="263" t="n"/>
      <c r="K521" s="263" t="n"/>
      <c r="L521" s="263" t="n"/>
      <c r="M521" s="263" t="n"/>
      <c r="N521" s="263" t="n"/>
      <c r="O521" s="263" t="n"/>
      <c r="P521" s="263" t="n"/>
      <c r="Q521" s="263" t="n"/>
      <c r="R521" s="263" t="n"/>
      <c r="S521" s="263" t="n"/>
      <c r="T521" s="263" t="n"/>
      <c r="U521" s="263" t="n"/>
      <c r="V521" s="134" t="n"/>
    </row>
    <row r="522">
      <c r="B522" s="263" t="n"/>
      <c r="C522" s="263" t="n"/>
      <c r="D522" s="263" t="n"/>
      <c r="E522" s="263" t="n"/>
      <c r="F522" s="263" t="n"/>
      <c r="G522" s="263" t="n"/>
      <c r="H522" s="263" t="n"/>
      <c r="I522" s="263" t="n"/>
      <c r="J522" s="263" t="n"/>
      <c r="K522" s="263" t="n"/>
      <c r="L522" s="263" t="n"/>
      <c r="M522" s="263" t="n"/>
      <c r="N522" s="263" t="n"/>
      <c r="O522" s="263" t="n"/>
      <c r="P522" s="263" t="n"/>
      <c r="Q522" s="263" t="n"/>
      <c r="R522" s="263" t="n"/>
      <c r="S522" s="263" t="n"/>
      <c r="T522" s="263" t="n"/>
      <c r="U522" s="263" t="n"/>
      <c r="V522" s="134" t="n"/>
    </row>
    <row r="523">
      <c r="B523" s="263" t="n"/>
      <c r="C523" s="263" t="n"/>
      <c r="D523" s="263" t="n"/>
      <c r="E523" s="263" t="n"/>
      <c r="F523" s="263" t="n"/>
      <c r="G523" s="263" t="n"/>
      <c r="H523" s="263" t="n"/>
      <c r="I523" s="263" t="n"/>
      <c r="J523" s="263" t="n"/>
      <c r="K523" s="263" t="n"/>
      <c r="L523" s="263" t="n"/>
      <c r="M523" s="263" t="n"/>
      <c r="N523" s="263" t="n"/>
      <c r="O523" s="263" t="n"/>
      <c r="P523" s="263" t="n"/>
      <c r="Q523" s="263" t="n"/>
      <c r="R523" s="263" t="n"/>
      <c r="S523" s="263" t="n"/>
      <c r="T523" s="263" t="n"/>
      <c r="U523" s="263" t="n"/>
      <c r="V523" s="134" t="n"/>
    </row>
    <row r="524">
      <c r="B524" s="263" t="n"/>
      <c r="C524" s="263" t="n"/>
      <c r="D524" s="263" t="n"/>
      <c r="E524" s="263" t="n"/>
      <c r="F524" s="263" t="n"/>
      <c r="G524" s="263" t="n"/>
      <c r="H524" s="263" t="n"/>
      <c r="I524" s="263" t="n"/>
      <c r="J524" s="263" t="n"/>
      <c r="K524" s="263" t="n"/>
      <c r="L524" s="263" t="n"/>
      <c r="M524" s="263" t="n"/>
      <c r="N524" s="263" t="n"/>
      <c r="O524" s="263" t="n"/>
      <c r="P524" s="263" t="n"/>
      <c r="Q524" s="263" t="n"/>
      <c r="R524" s="263" t="n"/>
      <c r="S524" s="263" t="n"/>
      <c r="T524" s="263" t="n"/>
      <c r="U524" s="263" t="n"/>
      <c r="V524" s="134" t="n"/>
    </row>
    <row r="525">
      <c r="B525" s="263" t="n"/>
      <c r="C525" s="263" t="n"/>
      <c r="D525" s="263" t="n"/>
      <c r="E525" s="263" t="n"/>
      <c r="F525" s="263" t="n"/>
      <c r="G525" s="263" t="n"/>
      <c r="H525" s="263" t="n"/>
      <c r="I525" s="263" t="n"/>
      <c r="J525" s="263" t="n"/>
      <c r="K525" s="263" t="n"/>
      <c r="L525" s="263" t="n"/>
      <c r="M525" s="263" t="n"/>
      <c r="N525" s="263" t="n"/>
      <c r="O525" s="263" t="n"/>
      <c r="P525" s="263" t="n"/>
      <c r="Q525" s="263" t="n"/>
      <c r="R525" s="263" t="n"/>
      <c r="S525" s="263" t="n"/>
      <c r="T525" s="263" t="n"/>
      <c r="U525" s="263" t="n"/>
      <c r="V525" s="134" t="n"/>
    </row>
    <row r="526">
      <c r="B526" s="263" t="n"/>
      <c r="C526" s="263" t="n"/>
      <c r="D526" s="263" t="n"/>
      <c r="E526" s="263" t="n"/>
      <c r="F526" s="263" t="n"/>
      <c r="G526" s="263" t="n"/>
      <c r="H526" s="263" t="n"/>
      <c r="I526" s="263" t="n"/>
      <c r="J526" s="263" t="n"/>
      <c r="K526" s="263" t="n"/>
      <c r="L526" s="263" t="n"/>
      <c r="M526" s="263" t="n"/>
      <c r="N526" s="263" t="n"/>
      <c r="O526" s="263" t="n"/>
      <c r="P526" s="263" t="n"/>
      <c r="Q526" s="263" t="n"/>
      <c r="R526" s="263" t="n"/>
      <c r="S526" s="263" t="n"/>
      <c r="T526" s="263" t="n"/>
      <c r="U526" s="263" t="n"/>
      <c r="V526" s="134" t="n"/>
    </row>
    <row r="527">
      <c r="B527" s="263" t="n"/>
      <c r="C527" s="263" t="n"/>
      <c r="D527" s="263" t="n"/>
      <c r="E527" s="263" t="n"/>
      <c r="F527" s="263" t="n"/>
      <c r="G527" s="263" t="n"/>
      <c r="H527" s="263" t="n"/>
      <c r="I527" s="263" t="n"/>
      <c r="J527" s="263" t="n"/>
      <c r="K527" s="263" t="n"/>
      <c r="L527" s="263" t="n"/>
      <c r="M527" s="263" t="n"/>
      <c r="N527" s="263" t="n"/>
      <c r="O527" s="263" t="n"/>
      <c r="P527" s="263" t="n"/>
      <c r="Q527" s="263" t="n"/>
      <c r="R527" s="263" t="n"/>
      <c r="S527" s="263" t="n"/>
      <c r="T527" s="263" t="n"/>
      <c r="U527" s="263" t="n"/>
      <c r="V527" s="134" t="n"/>
    </row>
    <row r="528">
      <c r="B528" s="263" t="n"/>
      <c r="C528" s="263" t="n"/>
      <c r="D528" s="263" t="n"/>
      <c r="E528" s="263" t="n"/>
      <c r="F528" s="263" t="n"/>
      <c r="G528" s="263" t="n"/>
      <c r="H528" s="263" t="n"/>
      <c r="I528" s="263" t="n"/>
      <c r="J528" s="263" t="n"/>
      <c r="K528" s="263" t="n"/>
      <c r="L528" s="263" t="n"/>
      <c r="M528" s="263" t="n"/>
      <c r="N528" s="263" t="n"/>
      <c r="O528" s="263" t="n"/>
      <c r="P528" s="263" t="n"/>
      <c r="Q528" s="263" t="n"/>
      <c r="R528" s="263" t="n"/>
      <c r="S528" s="263" t="n"/>
      <c r="T528" s="263" t="n"/>
      <c r="U528" s="263" t="n"/>
      <c r="V528" s="134" t="n"/>
    </row>
    <row r="529">
      <c r="B529" s="263" t="n"/>
      <c r="C529" s="263" t="n"/>
      <c r="D529" s="263" t="n"/>
      <c r="E529" s="263" t="n"/>
      <c r="F529" s="263" t="n"/>
      <c r="G529" s="263" t="n"/>
      <c r="H529" s="263" t="n"/>
      <c r="I529" s="263" t="n"/>
      <c r="J529" s="263" t="n"/>
      <c r="K529" s="263" t="n"/>
      <c r="L529" s="263" t="n"/>
      <c r="M529" s="263" t="n"/>
      <c r="N529" s="263" t="n"/>
      <c r="O529" s="263" t="n"/>
      <c r="P529" s="263" t="n"/>
      <c r="Q529" s="263" t="n"/>
      <c r="R529" s="263" t="n"/>
      <c r="S529" s="263" t="n"/>
      <c r="T529" s="263" t="n"/>
      <c r="U529" s="263" t="n"/>
      <c r="V529" s="134" t="n"/>
    </row>
    <row r="530">
      <c r="B530" s="263" t="n"/>
      <c r="C530" s="263" t="n"/>
      <c r="D530" s="263" t="n"/>
      <c r="E530" s="263" t="n"/>
      <c r="F530" s="263" t="n"/>
      <c r="G530" s="263" t="n"/>
      <c r="H530" s="263" t="n"/>
      <c r="I530" s="263" t="n"/>
      <c r="J530" s="263" t="n"/>
      <c r="K530" s="263" t="n"/>
      <c r="L530" s="263" t="n"/>
      <c r="M530" s="263" t="n"/>
      <c r="N530" s="263" t="n"/>
      <c r="O530" s="263" t="n"/>
      <c r="P530" s="263" t="n"/>
      <c r="Q530" s="263" t="n"/>
      <c r="R530" s="263" t="n"/>
      <c r="S530" s="263" t="n"/>
      <c r="T530" s="263" t="n"/>
      <c r="U530" s="263" t="n"/>
      <c r="V530" s="134" t="n"/>
    </row>
    <row r="531">
      <c r="B531" s="263" t="n"/>
      <c r="C531" s="263" t="n"/>
      <c r="D531" s="263" t="n"/>
      <c r="E531" s="263" t="n"/>
      <c r="F531" s="263" t="n"/>
      <c r="G531" s="263" t="n"/>
      <c r="H531" s="263" t="n"/>
      <c r="I531" s="263" t="n"/>
      <c r="J531" s="263" t="n"/>
      <c r="K531" s="263" t="n"/>
      <c r="L531" s="263" t="n"/>
      <c r="M531" s="263" t="n"/>
      <c r="N531" s="263" t="n"/>
      <c r="O531" s="263" t="n"/>
      <c r="P531" s="263" t="n"/>
      <c r="Q531" s="263" t="n"/>
      <c r="R531" s="263" t="n"/>
      <c r="S531" s="263" t="n"/>
      <c r="T531" s="263" t="n"/>
      <c r="U531" s="263" t="n"/>
      <c r="V531" s="134" t="n"/>
    </row>
    <row r="532">
      <c r="B532" s="263" t="n"/>
      <c r="C532" s="263" t="n"/>
      <c r="D532" s="263" t="n"/>
      <c r="E532" s="263" t="n"/>
      <c r="F532" s="263" t="n"/>
      <c r="G532" s="263" t="n"/>
      <c r="H532" s="263" t="n"/>
      <c r="I532" s="263" t="n"/>
      <c r="J532" s="263" t="n"/>
      <c r="K532" s="263" t="n"/>
      <c r="L532" s="263" t="n"/>
      <c r="M532" s="263" t="n"/>
      <c r="N532" s="263" t="n"/>
      <c r="O532" s="263" t="n"/>
      <c r="P532" s="263" t="n"/>
      <c r="Q532" s="263" t="n"/>
      <c r="R532" s="263" t="n"/>
      <c r="S532" s="263" t="n"/>
      <c r="T532" s="263" t="n"/>
      <c r="U532" s="263" t="n"/>
      <c r="V532" s="134" t="n"/>
    </row>
    <row r="533">
      <c r="B533" s="263" t="n"/>
      <c r="C533" s="263" t="n"/>
      <c r="D533" s="263" t="n"/>
      <c r="E533" s="263" t="n"/>
      <c r="F533" s="263" t="n"/>
      <c r="G533" s="263" t="n"/>
      <c r="H533" s="263" t="n"/>
      <c r="I533" s="263" t="n"/>
      <c r="J533" s="263" t="n"/>
      <c r="K533" s="263" t="n"/>
      <c r="L533" s="263" t="n"/>
      <c r="M533" s="263" t="n"/>
      <c r="N533" s="263" t="n"/>
      <c r="O533" s="263" t="n"/>
      <c r="P533" s="263" t="n"/>
      <c r="Q533" s="263" t="n"/>
      <c r="R533" s="263" t="n"/>
      <c r="S533" s="263" t="n"/>
      <c r="T533" s="263" t="n"/>
      <c r="U533" s="263" t="n"/>
      <c r="V533" s="134" t="n"/>
    </row>
    <row r="534">
      <c r="B534" s="263" t="n"/>
      <c r="C534" s="263" t="n"/>
      <c r="D534" s="263" t="n"/>
      <c r="E534" s="263" t="n"/>
      <c r="F534" s="263" t="n"/>
      <c r="G534" s="263" t="n"/>
      <c r="H534" s="263" t="n"/>
      <c r="I534" s="263" t="n"/>
      <c r="J534" s="263" t="n"/>
      <c r="K534" s="263" t="n"/>
      <c r="L534" s="263" t="n"/>
      <c r="M534" s="263" t="n"/>
      <c r="N534" s="263" t="n"/>
      <c r="O534" s="263" t="n"/>
      <c r="P534" s="263" t="n"/>
      <c r="Q534" s="263" t="n"/>
      <c r="R534" s="263" t="n"/>
      <c r="S534" s="263" t="n"/>
      <c r="T534" s="263" t="n"/>
      <c r="U534" s="263" t="n"/>
      <c r="V534" s="134" t="n"/>
    </row>
    <row r="535">
      <c r="B535" s="263" t="n"/>
      <c r="C535" s="263" t="n"/>
      <c r="D535" s="263" t="n"/>
      <c r="E535" s="263" t="n"/>
      <c r="F535" s="263" t="n"/>
      <c r="G535" s="263" t="n"/>
      <c r="H535" s="263" t="n"/>
      <c r="I535" s="263" t="n"/>
      <c r="J535" s="263" t="n"/>
      <c r="K535" s="263" t="n"/>
      <c r="L535" s="263" t="n"/>
      <c r="M535" s="263" t="n"/>
      <c r="N535" s="263" t="n"/>
      <c r="O535" s="263" t="n"/>
      <c r="P535" s="263" t="n"/>
      <c r="Q535" s="263" t="n"/>
      <c r="R535" s="263" t="n"/>
      <c r="S535" s="263" t="n"/>
      <c r="T535" s="263" t="n"/>
      <c r="U535" s="263" t="n"/>
      <c r="V535" s="134" t="n"/>
    </row>
    <row r="536">
      <c r="B536" s="263" t="n"/>
      <c r="C536" s="263" t="n"/>
      <c r="D536" s="263" t="n"/>
      <c r="E536" s="263" t="n"/>
      <c r="F536" s="263" t="n"/>
      <c r="G536" s="263" t="n"/>
      <c r="H536" s="263" t="n"/>
      <c r="I536" s="263" t="n"/>
      <c r="J536" s="263" t="n"/>
      <c r="K536" s="263" t="n"/>
      <c r="L536" s="263" t="n"/>
      <c r="M536" s="263" t="n"/>
      <c r="N536" s="263" t="n"/>
      <c r="O536" s="263" t="n"/>
      <c r="P536" s="263" t="n"/>
      <c r="Q536" s="263" t="n"/>
      <c r="R536" s="263" t="n"/>
      <c r="S536" s="263" t="n"/>
      <c r="T536" s="263" t="n"/>
      <c r="U536" s="263" t="n"/>
      <c r="V536" s="134" t="n"/>
    </row>
    <row r="537">
      <c r="B537" s="263" t="n"/>
      <c r="C537" s="263" t="n"/>
      <c r="D537" s="263" t="n"/>
      <c r="E537" s="263" t="n"/>
      <c r="F537" s="263" t="n"/>
      <c r="G537" s="263" t="n"/>
      <c r="H537" s="263" t="n"/>
      <c r="I537" s="263" t="n"/>
      <c r="J537" s="263" t="n"/>
      <c r="K537" s="263" t="n"/>
      <c r="L537" s="263" t="n"/>
      <c r="M537" s="263" t="n"/>
      <c r="N537" s="263" t="n"/>
      <c r="O537" s="263" t="n"/>
      <c r="P537" s="263" t="n"/>
      <c r="Q537" s="263" t="n"/>
      <c r="R537" s="263" t="n"/>
      <c r="S537" s="263" t="n"/>
      <c r="T537" s="263" t="n"/>
      <c r="U537" s="263" t="n"/>
      <c r="V537" s="134" t="n"/>
    </row>
    <row r="538">
      <c r="B538" s="263" t="n"/>
      <c r="C538" s="263" t="n"/>
      <c r="D538" s="263" t="n"/>
      <c r="E538" s="263" t="n"/>
      <c r="F538" s="263" t="n"/>
      <c r="G538" s="263" t="n"/>
      <c r="H538" s="263" t="n"/>
      <c r="I538" s="263" t="n"/>
      <c r="J538" s="263" t="n"/>
      <c r="K538" s="263" t="n"/>
      <c r="L538" s="263" t="n"/>
      <c r="M538" s="263" t="n"/>
      <c r="N538" s="263" t="n"/>
      <c r="O538" s="263" t="n"/>
      <c r="P538" s="263" t="n"/>
      <c r="Q538" s="263" t="n"/>
      <c r="R538" s="263" t="n"/>
      <c r="S538" s="263" t="n"/>
      <c r="T538" s="263" t="n"/>
      <c r="U538" s="263" t="n"/>
      <c r="V538" s="134" t="n"/>
    </row>
    <row r="539">
      <c r="B539" s="263" t="n"/>
      <c r="C539" s="263" t="n"/>
      <c r="D539" s="263" t="n"/>
      <c r="E539" s="263" t="n"/>
      <c r="F539" s="263" t="n"/>
      <c r="G539" s="263" t="n"/>
      <c r="H539" s="263" t="n"/>
      <c r="I539" s="263" t="n"/>
      <c r="J539" s="263" t="n"/>
      <c r="K539" s="263" t="n"/>
      <c r="L539" s="263" t="n"/>
      <c r="M539" s="263" t="n"/>
      <c r="N539" s="263" t="n"/>
      <c r="O539" s="263" t="n"/>
      <c r="P539" s="263" t="n"/>
      <c r="Q539" s="263" t="n"/>
      <c r="R539" s="263" t="n"/>
      <c r="S539" s="263" t="n"/>
      <c r="T539" s="263" t="n"/>
      <c r="U539" s="263" t="n"/>
      <c r="V539" s="134" t="n"/>
    </row>
    <row r="540">
      <c r="B540" s="263" t="n"/>
      <c r="C540" s="263" t="n"/>
      <c r="D540" s="263" t="n"/>
      <c r="E540" s="263" t="n"/>
      <c r="F540" s="263" t="n"/>
      <c r="G540" s="263" t="n"/>
      <c r="H540" s="263" t="n"/>
      <c r="I540" s="263" t="n"/>
      <c r="J540" s="263" t="n"/>
      <c r="K540" s="263" t="n"/>
      <c r="L540" s="263" t="n"/>
      <c r="M540" s="263" t="n"/>
      <c r="N540" s="263" t="n"/>
      <c r="O540" s="263" t="n"/>
      <c r="P540" s="263" t="n"/>
      <c r="Q540" s="263" t="n"/>
      <c r="R540" s="263" t="n"/>
      <c r="S540" s="263" t="n"/>
      <c r="T540" s="263" t="n"/>
      <c r="U540" s="263" t="n"/>
      <c r="V540" s="134" t="n"/>
    </row>
    <row r="541">
      <c r="B541" s="263" t="n"/>
      <c r="C541" s="263" t="n"/>
      <c r="D541" s="263" t="n"/>
      <c r="E541" s="263" t="n"/>
      <c r="F541" s="263" t="n"/>
      <c r="G541" s="263" t="n"/>
      <c r="H541" s="263" t="n"/>
      <c r="I541" s="263" t="n"/>
      <c r="J541" s="263" t="n"/>
      <c r="K541" s="263" t="n"/>
      <c r="L541" s="263" t="n"/>
      <c r="M541" s="263" t="n"/>
      <c r="N541" s="263" t="n"/>
      <c r="O541" s="263" t="n"/>
      <c r="P541" s="263" t="n"/>
      <c r="Q541" s="263" t="n"/>
      <c r="R541" s="263" t="n"/>
      <c r="S541" s="263" t="n"/>
      <c r="T541" s="263" t="n"/>
      <c r="U541" s="263" t="n"/>
      <c r="V541" s="134" t="n"/>
    </row>
    <row r="542">
      <c r="B542" s="263" t="n"/>
      <c r="C542" s="263" t="n"/>
      <c r="D542" s="263" t="n"/>
      <c r="E542" s="263" t="n"/>
      <c r="F542" s="263" t="n"/>
      <c r="G542" s="263" t="n"/>
      <c r="H542" s="263" t="n"/>
      <c r="I542" s="263" t="n"/>
      <c r="J542" s="263" t="n"/>
      <c r="K542" s="263" t="n"/>
      <c r="L542" s="263" t="n"/>
      <c r="M542" s="263" t="n"/>
      <c r="N542" s="263" t="n"/>
      <c r="O542" s="263" t="n"/>
      <c r="P542" s="263" t="n"/>
      <c r="Q542" s="263" t="n"/>
      <c r="R542" s="263" t="n"/>
      <c r="S542" s="263" t="n"/>
      <c r="T542" s="263" t="n"/>
      <c r="U542" s="263" t="n"/>
      <c r="V542" s="134" t="n"/>
    </row>
    <row r="543">
      <c r="B543" s="263" t="n"/>
      <c r="C543" s="263" t="n"/>
      <c r="D543" s="263" t="n"/>
      <c r="E543" s="263" t="n"/>
      <c r="F543" s="263" t="n"/>
      <c r="G543" s="263" t="n"/>
      <c r="H543" s="263" t="n"/>
      <c r="I543" s="263" t="n"/>
      <c r="J543" s="263" t="n"/>
      <c r="K543" s="263" t="n"/>
      <c r="L543" s="263" t="n"/>
      <c r="M543" s="263" t="n"/>
      <c r="N543" s="263" t="n"/>
      <c r="O543" s="263" t="n"/>
      <c r="P543" s="263" t="n"/>
      <c r="Q543" s="263" t="n"/>
      <c r="R543" s="263" t="n"/>
      <c r="S543" s="263" t="n"/>
      <c r="T543" s="263" t="n"/>
      <c r="U543" s="263" t="n"/>
      <c r="V543" s="134" t="n"/>
    </row>
    <row r="544">
      <c r="B544" s="263" t="n"/>
      <c r="C544" s="263" t="n"/>
      <c r="D544" s="263" t="n"/>
      <c r="E544" s="263" t="n"/>
      <c r="F544" s="263" t="n"/>
      <c r="G544" s="263" t="n"/>
      <c r="H544" s="263" t="n"/>
      <c r="I544" s="263" t="n"/>
      <c r="J544" s="263" t="n"/>
      <c r="K544" s="263" t="n"/>
      <c r="L544" s="263" t="n"/>
      <c r="M544" s="263" t="n"/>
      <c r="N544" s="263" t="n"/>
      <c r="O544" s="263" t="n"/>
      <c r="P544" s="263" t="n"/>
      <c r="Q544" s="263" t="n"/>
      <c r="R544" s="263" t="n"/>
      <c r="S544" s="263" t="n"/>
      <c r="T544" s="263" t="n"/>
      <c r="U544" s="263" t="n"/>
      <c r="V544" s="134" t="n"/>
    </row>
    <row r="545">
      <c r="B545" s="263" t="n"/>
      <c r="C545" s="263" t="n"/>
      <c r="D545" s="263" t="n"/>
      <c r="E545" s="263" t="n"/>
      <c r="F545" s="263" t="n"/>
      <c r="G545" s="263" t="n"/>
      <c r="H545" s="263" t="n"/>
      <c r="I545" s="263" t="n"/>
      <c r="J545" s="263" t="n"/>
      <c r="K545" s="263" t="n"/>
      <c r="L545" s="263" t="n"/>
      <c r="M545" s="263" t="n"/>
      <c r="N545" s="263" t="n"/>
      <c r="O545" s="263" t="n"/>
      <c r="P545" s="263" t="n"/>
      <c r="Q545" s="263" t="n"/>
      <c r="R545" s="263" t="n"/>
      <c r="S545" s="263" t="n"/>
      <c r="T545" s="263" t="n"/>
      <c r="U545" s="263" t="n"/>
      <c r="V545" s="134" t="n"/>
    </row>
    <row r="546">
      <c r="B546" s="263" t="n"/>
      <c r="C546" s="263" t="n"/>
      <c r="D546" s="263" t="n"/>
      <c r="E546" s="263" t="n"/>
      <c r="F546" s="263" t="n"/>
      <c r="G546" s="263" t="n"/>
      <c r="H546" s="263" t="n"/>
      <c r="I546" s="263" t="n"/>
      <c r="J546" s="263" t="n"/>
      <c r="K546" s="263" t="n"/>
      <c r="L546" s="263" t="n"/>
      <c r="M546" s="263" t="n"/>
      <c r="N546" s="263" t="n"/>
      <c r="O546" s="263" t="n"/>
      <c r="P546" s="263" t="n"/>
      <c r="Q546" s="263" t="n"/>
      <c r="R546" s="263" t="n"/>
      <c r="S546" s="263" t="n"/>
      <c r="T546" s="263" t="n"/>
      <c r="U546" s="263" t="n"/>
      <c r="V546" s="134" t="n"/>
    </row>
    <row r="547">
      <c r="B547" s="263" t="n"/>
      <c r="C547" s="263" t="n"/>
      <c r="D547" s="263" t="n"/>
      <c r="E547" s="263" t="n"/>
      <c r="F547" s="263" t="n"/>
      <c r="G547" s="263" t="n"/>
      <c r="H547" s="263" t="n"/>
      <c r="I547" s="263" t="n"/>
      <c r="J547" s="263" t="n"/>
      <c r="K547" s="263" t="n"/>
      <c r="L547" s="263" t="n"/>
      <c r="M547" s="263" t="n"/>
      <c r="N547" s="263" t="n"/>
      <c r="O547" s="263" t="n"/>
      <c r="P547" s="263" t="n"/>
      <c r="Q547" s="263" t="n"/>
      <c r="R547" s="263" t="n"/>
      <c r="S547" s="263" t="n"/>
      <c r="T547" s="263" t="n"/>
      <c r="U547" s="263" t="n"/>
      <c r="V547" s="134" t="n"/>
    </row>
    <row r="548">
      <c r="B548" s="263" t="n"/>
      <c r="C548" s="263" t="n"/>
      <c r="D548" s="263" t="n"/>
      <c r="E548" s="263" t="n"/>
      <c r="F548" s="263" t="n"/>
      <c r="G548" s="263" t="n"/>
      <c r="H548" s="263" t="n"/>
      <c r="I548" s="263" t="n"/>
      <c r="J548" s="263" t="n"/>
      <c r="K548" s="263" t="n"/>
      <c r="L548" s="263" t="n"/>
      <c r="M548" s="263" t="n"/>
      <c r="N548" s="263" t="n"/>
      <c r="O548" s="263" t="n"/>
      <c r="P548" s="263" t="n"/>
      <c r="Q548" s="263" t="n"/>
      <c r="R548" s="263" t="n"/>
      <c r="S548" s="263" t="n"/>
      <c r="T548" s="263" t="n"/>
      <c r="U548" s="263" t="n"/>
      <c r="V548" s="134" t="n"/>
    </row>
    <row r="549">
      <c r="B549" s="263" t="n"/>
      <c r="C549" s="263" t="n"/>
      <c r="D549" s="263" t="n"/>
      <c r="E549" s="263" t="n"/>
      <c r="F549" s="263" t="n"/>
      <c r="G549" s="263" t="n"/>
      <c r="H549" s="263" t="n"/>
      <c r="I549" s="263" t="n"/>
      <c r="J549" s="263" t="n"/>
      <c r="K549" s="263" t="n"/>
      <c r="L549" s="263" t="n"/>
      <c r="M549" s="263" t="n"/>
      <c r="N549" s="263" t="n"/>
      <c r="O549" s="263" t="n"/>
      <c r="P549" s="263" t="n"/>
      <c r="Q549" s="263" t="n"/>
      <c r="R549" s="263" t="n"/>
      <c r="S549" s="263" t="n"/>
      <c r="T549" s="263" t="n"/>
      <c r="U549" s="263" t="n"/>
      <c r="V549" s="134" t="n"/>
    </row>
    <row r="550">
      <c r="B550" s="263" t="n"/>
      <c r="C550" s="263" t="n"/>
      <c r="D550" s="263" t="n"/>
      <c r="E550" s="263" t="n"/>
      <c r="F550" s="263" t="n"/>
      <c r="G550" s="263" t="n"/>
      <c r="H550" s="263" t="n"/>
      <c r="I550" s="263" t="n"/>
      <c r="J550" s="263" t="n"/>
      <c r="K550" s="263" t="n"/>
      <c r="L550" s="263" t="n"/>
      <c r="M550" s="263" t="n"/>
      <c r="N550" s="263" t="n"/>
      <c r="O550" s="263" t="n"/>
      <c r="P550" s="263" t="n"/>
      <c r="Q550" s="263" t="n"/>
      <c r="R550" s="263" t="n"/>
      <c r="S550" s="263" t="n"/>
      <c r="T550" s="263" t="n"/>
      <c r="U550" s="263" t="n"/>
      <c r="V550" s="134" t="n"/>
    </row>
    <row r="551">
      <c r="B551" s="263" t="n"/>
      <c r="C551" s="263" t="n"/>
      <c r="D551" s="263" t="n"/>
      <c r="E551" s="263" t="n"/>
      <c r="F551" s="263" t="n"/>
      <c r="G551" s="263" t="n"/>
      <c r="H551" s="263" t="n"/>
      <c r="I551" s="263" t="n"/>
      <c r="J551" s="263" t="n"/>
      <c r="K551" s="263" t="n"/>
      <c r="L551" s="263" t="n"/>
      <c r="M551" s="263" t="n"/>
      <c r="N551" s="263" t="n"/>
      <c r="O551" s="263" t="n"/>
      <c r="P551" s="263" t="n"/>
      <c r="Q551" s="263" t="n"/>
      <c r="R551" s="263" t="n"/>
      <c r="S551" s="263" t="n"/>
      <c r="T551" s="263" t="n"/>
      <c r="U551" s="263" t="n"/>
      <c r="V551" s="134" t="n"/>
    </row>
    <row r="552">
      <c r="B552" s="263" t="n"/>
      <c r="C552" s="263" t="n"/>
      <c r="D552" s="263" t="n"/>
      <c r="E552" s="263" t="n"/>
      <c r="F552" s="263" t="n"/>
      <c r="G552" s="263" t="n"/>
      <c r="H552" s="263" t="n"/>
      <c r="I552" s="263" t="n"/>
      <c r="J552" s="263" t="n"/>
      <c r="K552" s="263" t="n"/>
      <c r="L552" s="263" t="n"/>
      <c r="M552" s="263" t="n"/>
      <c r="N552" s="263" t="n"/>
      <c r="O552" s="263" t="n"/>
      <c r="P552" s="263" t="n"/>
      <c r="Q552" s="263" t="n"/>
      <c r="R552" s="263" t="n"/>
      <c r="S552" s="263" t="n"/>
      <c r="T552" s="263" t="n"/>
      <c r="U552" s="263" t="n"/>
      <c r="V552" s="134" t="n"/>
    </row>
    <row r="553">
      <c r="B553" s="263" t="n"/>
      <c r="C553" s="263" t="n"/>
      <c r="D553" s="263" t="n"/>
      <c r="E553" s="263" t="n"/>
      <c r="F553" s="263" t="n"/>
      <c r="G553" s="263" t="n"/>
      <c r="H553" s="263" t="n"/>
      <c r="I553" s="263" t="n"/>
      <c r="J553" s="263" t="n"/>
      <c r="K553" s="263" t="n"/>
      <c r="L553" s="263" t="n"/>
      <c r="M553" s="263" t="n"/>
      <c r="N553" s="263" t="n"/>
      <c r="O553" s="263" t="n"/>
      <c r="P553" s="263" t="n"/>
      <c r="Q553" s="263" t="n"/>
      <c r="R553" s="263" t="n"/>
      <c r="S553" s="263" t="n"/>
      <c r="T553" s="263" t="n"/>
      <c r="U553" s="263" t="n"/>
      <c r="V553" s="134" t="n"/>
    </row>
    <row r="554">
      <c r="B554" s="263" t="n"/>
      <c r="C554" s="263" t="n"/>
      <c r="D554" s="263" t="n"/>
      <c r="E554" s="263" t="n"/>
      <c r="F554" s="263" t="n"/>
      <c r="G554" s="263" t="n"/>
      <c r="H554" s="263" t="n"/>
      <c r="I554" s="263" t="n"/>
      <c r="J554" s="263" t="n"/>
      <c r="K554" s="263" t="n"/>
      <c r="L554" s="263" t="n"/>
      <c r="M554" s="263" t="n"/>
      <c r="N554" s="263" t="n"/>
      <c r="O554" s="263" t="n"/>
      <c r="P554" s="263" t="n"/>
      <c r="Q554" s="263" t="n"/>
      <c r="R554" s="263" t="n"/>
      <c r="S554" s="263" t="n"/>
      <c r="T554" s="263" t="n"/>
      <c r="U554" s="263" t="n"/>
      <c r="V554" s="134" t="n"/>
    </row>
    <row r="555">
      <c r="B555" s="263" t="n"/>
      <c r="C555" s="263" t="n"/>
      <c r="D555" s="263" t="n"/>
      <c r="E555" s="263" t="n"/>
      <c r="F555" s="263" t="n"/>
      <c r="G555" s="263" t="n"/>
      <c r="H555" s="263" t="n"/>
      <c r="I555" s="263" t="n"/>
      <c r="J555" s="263" t="n"/>
      <c r="K555" s="263" t="n"/>
      <c r="L555" s="263" t="n"/>
      <c r="M555" s="263" t="n"/>
      <c r="N555" s="263" t="n"/>
      <c r="O555" s="263" t="n"/>
      <c r="P555" s="263" t="n"/>
      <c r="Q555" s="263" t="n"/>
      <c r="R555" s="263" t="n"/>
      <c r="S555" s="263" t="n"/>
      <c r="T555" s="263" t="n"/>
      <c r="U555" s="263" t="n"/>
      <c r="V555" s="134" t="n"/>
    </row>
    <row r="556">
      <c r="B556" s="263" t="n"/>
      <c r="C556" s="263" t="n"/>
      <c r="D556" s="263" t="n"/>
      <c r="E556" s="263" t="n"/>
      <c r="F556" s="263" t="n"/>
      <c r="G556" s="263" t="n"/>
      <c r="H556" s="263" t="n"/>
      <c r="I556" s="263" t="n"/>
      <c r="J556" s="263" t="n"/>
      <c r="K556" s="263" t="n"/>
      <c r="L556" s="263" t="n"/>
      <c r="M556" s="263" t="n"/>
      <c r="N556" s="263" t="n"/>
      <c r="O556" s="263" t="n"/>
      <c r="P556" s="263" t="n"/>
      <c r="Q556" s="263" t="n"/>
      <c r="R556" s="263" t="n"/>
      <c r="S556" s="263" t="n"/>
      <c r="T556" s="263" t="n"/>
      <c r="U556" s="263" t="n"/>
      <c r="V556" s="134" t="n"/>
    </row>
    <row r="557">
      <c r="B557" s="263" t="n"/>
      <c r="C557" s="263" t="n"/>
      <c r="D557" s="263" t="n"/>
      <c r="E557" s="263" t="n"/>
      <c r="F557" s="263" t="n"/>
      <c r="G557" s="263" t="n"/>
      <c r="H557" s="263" t="n"/>
      <c r="I557" s="263" t="n"/>
      <c r="J557" s="263" t="n"/>
      <c r="K557" s="263" t="n"/>
      <c r="L557" s="263" t="n"/>
      <c r="M557" s="263" t="n"/>
      <c r="N557" s="263" t="n"/>
      <c r="O557" s="263" t="n"/>
      <c r="P557" s="263" t="n"/>
      <c r="Q557" s="263" t="n"/>
      <c r="R557" s="263" t="n"/>
      <c r="S557" s="263" t="n"/>
      <c r="T557" s="263" t="n"/>
      <c r="U557" s="263" t="n"/>
      <c r="V557" s="134" t="n"/>
    </row>
    <row r="558">
      <c r="B558" s="263" t="n"/>
      <c r="C558" s="263" t="n"/>
      <c r="D558" s="263" t="n"/>
      <c r="E558" s="263" t="n"/>
      <c r="F558" s="263" t="n"/>
      <c r="G558" s="263" t="n"/>
      <c r="H558" s="263" t="n"/>
      <c r="I558" s="263" t="n"/>
      <c r="J558" s="263" t="n"/>
      <c r="K558" s="263" t="n"/>
      <c r="L558" s="263" t="n"/>
      <c r="M558" s="263" t="n"/>
      <c r="N558" s="263" t="n"/>
      <c r="O558" s="263" t="n"/>
      <c r="P558" s="263" t="n"/>
      <c r="Q558" s="263" t="n"/>
      <c r="R558" s="263" t="n"/>
      <c r="S558" s="263" t="n"/>
      <c r="T558" s="263" t="n"/>
      <c r="U558" s="263" t="n"/>
      <c r="V558" s="134" t="n"/>
    </row>
    <row r="559">
      <c r="B559" s="263" t="n"/>
      <c r="C559" s="263" t="n"/>
      <c r="D559" s="263" t="n"/>
      <c r="E559" s="263" t="n"/>
      <c r="F559" s="263" t="n"/>
      <c r="G559" s="263" t="n"/>
      <c r="H559" s="263" t="n"/>
      <c r="I559" s="263" t="n"/>
      <c r="J559" s="263" t="n"/>
      <c r="K559" s="263" t="n"/>
      <c r="L559" s="263" t="n"/>
      <c r="M559" s="263" t="n"/>
      <c r="N559" s="263" t="n"/>
      <c r="O559" s="263" t="n"/>
      <c r="P559" s="263" t="n"/>
      <c r="Q559" s="263" t="n"/>
      <c r="R559" s="263" t="n"/>
      <c r="S559" s="263" t="n"/>
      <c r="T559" s="263" t="n"/>
      <c r="U559" s="263" t="n"/>
      <c r="V559" s="134" t="n"/>
    </row>
    <row r="560">
      <c r="B560" s="263" t="n"/>
      <c r="C560" s="263" t="n"/>
      <c r="D560" s="263" t="n"/>
      <c r="E560" s="263" t="n"/>
      <c r="F560" s="263" t="n"/>
      <c r="G560" s="263" t="n"/>
      <c r="H560" s="263" t="n"/>
      <c r="I560" s="263" t="n"/>
      <c r="J560" s="263" t="n"/>
      <c r="K560" s="263" t="n"/>
      <c r="L560" s="263" t="n"/>
      <c r="M560" s="263" t="n"/>
      <c r="N560" s="263" t="n"/>
      <c r="O560" s="263" t="n"/>
      <c r="P560" s="263" t="n"/>
      <c r="Q560" s="263" t="n"/>
      <c r="R560" s="263" t="n"/>
      <c r="S560" s="263" t="n"/>
      <c r="T560" s="263" t="n"/>
      <c r="U560" s="263" t="n"/>
      <c r="V560" s="134" t="n"/>
    </row>
    <row r="561">
      <c r="B561" s="263" t="n"/>
      <c r="C561" s="263" t="n"/>
      <c r="D561" s="263" t="n"/>
      <c r="E561" s="263" t="n"/>
      <c r="F561" s="263" t="n"/>
      <c r="G561" s="263" t="n"/>
      <c r="H561" s="263" t="n"/>
      <c r="I561" s="263" t="n"/>
      <c r="J561" s="263" t="n"/>
      <c r="K561" s="263" t="n"/>
      <c r="L561" s="263" t="n"/>
      <c r="M561" s="263" t="n"/>
      <c r="N561" s="263" t="n"/>
      <c r="O561" s="263" t="n"/>
      <c r="P561" s="263" t="n"/>
      <c r="Q561" s="263" t="n"/>
      <c r="R561" s="263" t="n"/>
      <c r="S561" s="263" t="n"/>
      <c r="T561" s="263" t="n"/>
      <c r="U561" s="263" t="n"/>
      <c r="V561" s="134" t="n"/>
    </row>
    <row r="562">
      <c r="B562" s="263" t="n"/>
      <c r="C562" s="263" t="n"/>
      <c r="D562" s="263" t="n"/>
      <c r="E562" s="263" t="n"/>
      <c r="F562" s="263" t="n"/>
      <c r="G562" s="263" t="n"/>
      <c r="H562" s="263" t="n"/>
      <c r="I562" s="263" t="n"/>
      <c r="J562" s="263" t="n"/>
      <c r="K562" s="263" t="n"/>
      <c r="L562" s="263" t="n"/>
      <c r="M562" s="263" t="n"/>
      <c r="N562" s="263" t="n"/>
      <c r="O562" s="263" t="n"/>
      <c r="P562" s="263" t="n"/>
      <c r="Q562" s="263" t="n"/>
      <c r="R562" s="263" t="n"/>
      <c r="S562" s="263" t="n"/>
      <c r="T562" s="263" t="n"/>
      <c r="U562" s="263" t="n"/>
      <c r="V562" s="134" t="n"/>
    </row>
    <row r="563">
      <c r="B563" s="263" t="n"/>
      <c r="C563" s="263" t="n"/>
      <c r="D563" s="263" t="n"/>
      <c r="E563" s="263" t="n"/>
      <c r="F563" s="263" t="n"/>
      <c r="G563" s="263" t="n"/>
      <c r="H563" s="263" t="n"/>
      <c r="I563" s="263" t="n"/>
      <c r="J563" s="263" t="n"/>
      <c r="K563" s="263" t="n"/>
      <c r="L563" s="263" t="n"/>
      <c r="M563" s="263" t="n"/>
      <c r="N563" s="263" t="n"/>
      <c r="O563" s="263" t="n"/>
      <c r="P563" s="263" t="n"/>
      <c r="Q563" s="263" t="n"/>
      <c r="R563" s="263" t="n"/>
      <c r="S563" s="263" t="n"/>
      <c r="T563" s="263" t="n"/>
      <c r="U563" s="263" t="n"/>
      <c r="V563" s="134" t="n"/>
    </row>
    <row r="564">
      <c r="B564" s="263" t="n"/>
      <c r="C564" s="263" t="n"/>
      <c r="D564" s="263" t="n"/>
      <c r="E564" s="263" t="n"/>
      <c r="F564" s="263" t="n"/>
      <c r="G564" s="263" t="n"/>
      <c r="H564" s="263" t="n"/>
      <c r="I564" s="263" t="n"/>
      <c r="J564" s="263" t="n"/>
      <c r="K564" s="263" t="n"/>
      <c r="L564" s="263" t="n"/>
      <c r="M564" s="263" t="n"/>
      <c r="N564" s="263" t="n"/>
      <c r="O564" s="263" t="n"/>
      <c r="P564" s="263" t="n"/>
      <c r="Q564" s="263" t="n"/>
      <c r="R564" s="263" t="n"/>
      <c r="S564" s="263" t="n"/>
      <c r="T564" s="263" t="n"/>
      <c r="U564" s="263" t="n"/>
      <c r="V564" s="134" t="n"/>
    </row>
    <row r="565">
      <c r="B565" s="263" t="n"/>
      <c r="C565" s="263" t="n"/>
      <c r="D565" s="263" t="n"/>
      <c r="E565" s="263" t="n"/>
      <c r="F565" s="263" t="n"/>
      <c r="G565" s="263" t="n"/>
      <c r="H565" s="263" t="n"/>
      <c r="I565" s="263" t="n"/>
      <c r="J565" s="263" t="n"/>
      <c r="K565" s="263" t="n"/>
      <c r="L565" s="263" t="n"/>
      <c r="M565" s="263" t="n"/>
      <c r="N565" s="263" t="n"/>
      <c r="O565" s="263" t="n"/>
      <c r="P565" s="263" t="n"/>
      <c r="Q565" s="263" t="n"/>
      <c r="R565" s="263" t="n"/>
      <c r="S565" s="263" t="n"/>
      <c r="T565" s="263" t="n"/>
      <c r="U565" s="263" t="n"/>
      <c r="V565" s="134" t="n"/>
    </row>
    <row r="566">
      <c r="B566" s="263" t="n"/>
      <c r="C566" s="263" t="n"/>
      <c r="D566" s="263" t="n"/>
      <c r="E566" s="263" t="n"/>
      <c r="F566" s="263" t="n"/>
      <c r="G566" s="263" t="n"/>
      <c r="H566" s="263" t="n"/>
      <c r="I566" s="263" t="n"/>
      <c r="J566" s="263" t="n"/>
      <c r="K566" s="263" t="n"/>
      <c r="L566" s="263" t="n"/>
      <c r="M566" s="263" t="n"/>
      <c r="N566" s="263" t="n"/>
      <c r="O566" s="263" t="n"/>
      <c r="P566" s="263" t="n"/>
      <c r="Q566" s="263" t="n"/>
      <c r="R566" s="263" t="n"/>
      <c r="S566" s="263" t="n"/>
      <c r="T566" s="263" t="n"/>
      <c r="U566" s="263" t="n"/>
      <c r="V566" s="134" t="n"/>
    </row>
    <row r="567">
      <c r="B567" s="263" t="n"/>
      <c r="C567" s="263" t="n"/>
      <c r="D567" s="263" t="n"/>
      <c r="E567" s="263" t="n"/>
      <c r="F567" s="263" t="n"/>
      <c r="G567" s="263" t="n"/>
      <c r="H567" s="263" t="n"/>
      <c r="I567" s="263" t="n"/>
      <c r="J567" s="263" t="n"/>
      <c r="K567" s="263" t="n"/>
      <c r="L567" s="263" t="n"/>
      <c r="M567" s="263" t="n"/>
      <c r="N567" s="263" t="n"/>
      <c r="O567" s="263" t="n"/>
      <c r="P567" s="263" t="n"/>
      <c r="Q567" s="263" t="n"/>
      <c r="R567" s="263" t="n"/>
      <c r="S567" s="263" t="n"/>
      <c r="T567" s="263" t="n"/>
      <c r="U567" s="263" t="n"/>
      <c r="V567" s="134" t="n"/>
    </row>
    <row r="568">
      <c r="B568" s="263" t="n"/>
      <c r="C568" s="263" t="n"/>
      <c r="D568" s="263" t="n"/>
      <c r="E568" s="263" t="n"/>
      <c r="F568" s="263" t="n"/>
      <c r="G568" s="263" t="n"/>
      <c r="H568" s="263" t="n"/>
      <c r="I568" s="263" t="n"/>
      <c r="J568" s="263" t="n"/>
      <c r="K568" s="263" t="n"/>
      <c r="L568" s="263" t="n"/>
      <c r="M568" s="263" t="n"/>
      <c r="N568" s="263" t="n"/>
      <c r="O568" s="263" t="n"/>
      <c r="P568" s="263" t="n"/>
      <c r="Q568" s="263" t="n"/>
      <c r="R568" s="263" t="n"/>
      <c r="S568" s="263" t="n"/>
      <c r="T568" s="263" t="n"/>
      <c r="U568" s="263" t="n"/>
      <c r="V568" s="134" t="n"/>
    </row>
    <row r="569">
      <c r="B569" s="263" t="n"/>
      <c r="C569" s="263" t="n"/>
      <c r="D569" s="263" t="n"/>
      <c r="E569" s="263" t="n"/>
      <c r="F569" s="263" t="n"/>
      <c r="G569" s="263" t="n"/>
      <c r="H569" s="263" t="n"/>
      <c r="I569" s="263" t="n"/>
      <c r="J569" s="263" t="n"/>
      <c r="K569" s="263" t="n"/>
      <c r="L569" s="263" t="n"/>
      <c r="M569" s="263" t="n"/>
      <c r="N569" s="263" t="n"/>
      <c r="O569" s="263" t="n"/>
      <c r="P569" s="263" t="n"/>
      <c r="Q569" s="263" t="n"/>
      <c r="R569" s="263" t="n"/>
      <c r="S569" s="263" t="n"/>
      <c r="T569" s="263" t="n"/>
      <c r="U569" s="263" t="n"/>
      <c r="V569" s="134" t="n"/>
    </row>
    <row r="570">
      <c r="B570" s="263" t="n"/>
      <c r="C570" s="263" t="n"/>
      <c r="D570" s="263" t="n"/>
      <c r="E570" s="263" t="n"/>
      <c r="F570" s="263" t="n"/>
      <c r="G570" s="263" t="n"/>
      <c r="H570" s="263" t="n"/>
      <c r="I570" s="263" t="n"/>
      <c r="J570" s="263" t="n"/>
      <c r="K570" s="263" t="n"/>
      <c r="L570" s="263" t="n"/>
      <c r="M570" s="263" t="n"/>
      <c r="N570" s="263" t="n"/>
      <c r="O570" s="263" t="n"/>
      <c r="P570" s="263" t="n"/>
      <c r="Q570" s="263" t="n"/>
      <c r="R570" s="263" t="n"/>
      <c r="S570" s="263" t="n"/>
      <c r="T570" s="263" t="n"/>
      <c r="U570" s="263" t="n"/>
      <c r="V570" s="134" t="n"/>
    </row>
    <row r="571">
      <c r="B571" s="263" t="n"/>
      <c r="C571" s="263" t="n"/>
      <c r="D571" s="263" t="n"/>
      <c r="E571" s="263" t="n"/>
      <c r="F571" s="263" t="n"/>
      <c r="G571" s="263" t="n"/>
      <c r="H571" s="263" t="n"/>
      <c r="I571" s="263" t="n"/>
      <c r="J571" s="263" t="n"/>
      <c r="K571" s="263" t="n"/>
      <c r="L571" s="263" t="n"/>
      <c r="M571" s="263" t="n"/>
      <c r="N571" s="263" t="n"/>
      <c r="O571" s="263" t="n"/>
      <c r="P571" s="263" t="n"/>
      <c r="Q571" s="263" t="n"/>
      <c r="R571" s="263" t="n"/>
      <c r="S571" s="263" t="n"/>
      <c r="T571" s="263" t="n"/>
      <c r="U571" s="263" t="n"/>
      <c r="V571" s="134" t="n"/>
    </row>
    <row r="572">
      <c r="B572" s="263" t="n"/>
      <c r="C572" s="263" t="n"/>
      <c r="D572" s="263" t="n"/>
      <c r="E572" s="263" t="n"/>
      <c r="F572" s="263" t="n"/>
      <c r="G572" s="263" t="n"/>
      <c r="H572" s="263" t="n"/>
      <c r="I572" s="263" t="n"/>
      <c r="J572" s="263" t="n"/>
      <c r="K572" s="263" t="n"/>
      <c r="L572" s="263" t="n"/>
      <c r="M572" s="263" t="n"/>
      <c r="N572" s="263" t="n"/>
      <c r="O572" s="263" t="n"/>
      <c r="P572" s="263" t="n"/>
      <c r="Q572" s="263" t="n"/>
      <c r="R572" s="263" t="n"/>
      <c r="S572" s="263" t="n"/>
      <c r="T572" s="263" t="n"/>
      <c r="U572" s="263" t="n"/>
      <c r="V572" s="134" t="n"/>
    </row>
    <row r="573">
      <c r="B573" s="263" t="n"/>
      <c r="C573" s="263" t="n"/>
      <c r="D573" s="263" t="n"/>
      <c r="E573" s="263" t="n"/>
      <c r="F573" s="263" t="n"/>
      <c r="G573" s="263" t="n"/>
      <c r="H573" s="263" t="n"/>
      <c r="I573" s="263" t="n"/>
      <c r="J573" s="263" t="n"/>
      <c r="K573" s="263" t="n"/>
      <c r="L573" s="263" t="n"/>
      <c r="M573" s="263" t="n"/>
      <c r="N573" s="263" t="n"/>
      <c r="O573" s="263" t="n"/>
      <c r="P573" s="263" t="n"/>
      <c r="Q573" s="263" t="n"/>
      <c r="R573" s="263" t="n"/>
      <c r="S573" s="263" t="n"/>
      <c r="T573" s="263" t="n"/>
      <c r="U573" s="263" t="n"/>
      <c r="V573" s="134" t="n"/>
    </row>
    <row r="574">
      <c r="B574" s="263" t="n"/>
      <c r="C574" s="263" t="n"/>
      <c r="D574" s="263" t="n"/>
      <c r="E574" s="263" t="n"/>
      <c r="F574" s="263" t="n"/>
      <c r="G574" s="263" t="n"/>
      <c r="H574" s="263" t="n"/>
      <c r="I574" s="263" t="n"/>
      <c r="J574" s="263" t="n"/>
      <c r="K574" s="263" t="n"/>
      <c r="L574" s="263" t="n"/>
      <c r="M574" s="263" t="n"/>
      <c r="N574" s="263" t="n"/>
      <c r="O574" s="263" t="n"/>
      <c r="P574" s="263" t="n"/>
      <c r="Q574" s="263" t="n"/>
      <c r="R574" s="263" t="n"/>
      <c r="S574" s="263" t="n"/>
      <c r="T574" s="263" t="n"/>
      <c r="U574" s="263" t="n"/>
      <c r="V574" s="134" t="n"/>
    </row>
    <row r="575">
      <c r="B575" s="263" t="n"/>
      <c r="C575" s="263" t="n"/>
      <c r="D575" s="263" t="n"/>
      <c r="E575" s="263" t="n"/>
      <c r="F575" s="263" t="n"/>
      <c r="G575" s="263" t="n"/>
      <c r="H575" s="263" t="n"/>
      <c r="I575" s="263" t="n"/>
      <c r="J575" s="263" t="n"/>
      <c r="K575" s="263" t="n"/>
      <c r="L575" s="263" t="n"/>
      <c r="M575" s="263" t="n"/>
      <c r="N575" s="263" t="n"/>
      <c r="O575" s="263" t="n"/>
      <c r="P575" s="263" t="n"/>
      <c r="Q575" s="263" t="n"/>
      <c r="R575" s="263" t="n"/>
      <c r="S575" s="263" t="n"/>
      <c r="T575" s="263" t="n"/>
      <c r="U575" s="263" t="n"/>
      <c r="V575" s="134" t="n"/>
    </row>
    <row r="576">
      <c r="B576" s="263" t="n"/>
      <c r="C576" s="263" t="n"/>
      <c r="D576" s="263" t="n"/>
      <c r="E576" s="263" t="n"/>
      <c r="F576" s="263" t="n"/>
      <c r="G576" s="263" t="n"/>
      <c r="H576" s="263" t="n"/>
      <c r="I576" s="263" t="n"/>
      <c r="J576" s="263" t="n"/>
      <c r="K576" s="263" t="n"/>
      <c r="L576" s="263" t="n"/>
      <c r="M576" s="263" t="n"/>
      <c r="N576" s="263" t="n"/>
      <c r="O576" s="263" t="n"/>
      <c r="P576" s="263" t="n"/>
      <c r="Q576" s="263" t="n"/>
      <c r="R576" s="263" t="n"/>
      <c r="S576" s="263" t="n"/>
      <c r="T576" s="263" t="n"/>
      <c r="U576" s="263" t="n"/>
      <c r="V576" s="134" t="n"/>
    </row>
    <row r="577">
      <c r="B577" s="263" t="n"/>
      <c r="C577" s="263" t="n"/>
      <c r="D577" s="263" t="n"/>
      <c r="E577" s="263" t="n"/>
      <c r="F577" s="263" t="n"/>
      <c r="G577" s="263" t="n"/>
      <c r="H577" s="263" t="n"/>
      <c r="I577" s="263" t="n"/>
      <c r="J577" s="263" t="n"/>
      <c r="K577" s="263" t="n"/>
      <c r="L577" s="263" t="n"/>
      <c r="M577" s="263" t="n"/>
      <c r="N577" s="263" t="n"/>
      <c r="O577" s="263" t="n"/>
      <c r="P577" s="263" t="n"/>
      <c r="Q577" s="263" t="n"/>
      <c r="R577" s="263" t="n"/>
      <c r="S577" s="263" t="n"/>
      <c r="T577" s="263" t="n"/>
      <c r="U577" s="263" t="n"/>
      <c r="V577" s="134" t="n"/>
    </row>
    <row r="578">
      <c r="B578" s="263" t="n"/>
      <c r="C578" s="263" t="n"/>
      <c r="D578" s="263" t="n"/>
      <c r="E578" s="263" t="n"/>
      <c r="F578" s="263" t="n"/>
      <c r="G578" s="263" t="n"/>
      <c r="H578" s="263" t="n"/>
      <c r="I578" s="263" t="n"/>
      <c r="J578" s="263" t="n"/>
      <c r="K578" s="263" t="n"/>
      <c r="L578" s="263" t="n"/>
      <c r="M578" s="263" t="n"/>
      <c r="N578" s="263" t="n"/>
      <c r="O578" s="263" t="n"/>
      <c r="P578" s="263" t="n"/>
      <c r="Q578" s="263" t="n"/>
      <c r="R578" s="263" t="n"/>
      <c r="S578" s="263" t="n"/>
      <c r="T578" s="263" t="n"/>
      <c r="U578" s="263" t="n"/>
      <c r="V578" s="134" t="n"/>
    </row>
    <row r="579">
      <c r="B579" s="263" t="n"/>
      <c r="C579" s="263" t="n"/>
      <c r="D579" s="263" t="n"/>
      <c r="E579" s="263" t="n"/>
      <c r="F579" s="263" t="n"/>
      <c r="G579" s="263" t="n"/>
      <c r="H579" s="263" t="n"/>
      <c r="I579" s="263" t="n"/>
      <c r="J579" s="263" t="n"/>
      <c r="K579" s="263" t="n"/>
      <c r="L579" s="263" t="n"/>
      <c r="M579" s="263" t="n"/>
      <c r="N579" s="263" t="n"/>
      <c r="O579" s="263" t="n"/>
      <c r="P579" s="263" t="n"/>
      <c r="Q579" s="263" t="n"/>
      <c r="R579" s="263" t="n"/>
      <c r="S579" s="263" t="n"/>
      <c r="T579" s="263" t="n"/>
      <c r="U579" s="263" t="n"/>
      <c r="V579" s="134" t="n"/>
    </row>
    <row r="580">
      <c r="B580" s="263" t="n"/>
      <c r="C580" s="263" t="n"/>
      <c r="D580" s="263" t="n"/>
      <c r="E580" s="263" t="n"/>
      <c r="F580" s="263" t="n"/>
      <c r="G580" s="263" t="n"/>
      <c r="H580" s="263" t="n"/>
      <c r="I580" s="263" t="n"/>
      <c r="J580" s="263" t="n"/>
      <c r="K580" s="263" t="n"/>
      <c r="L580" s="263" t="n"/>
      <c r="M580" s="263" t="n"/>
      <c r="N580" s="263" t="n"/>
      <c r="O580" s="263" t="n"/>
      <c r="P580" s="263" t="n"/>
      <c r="Q580" s="263" t="n"/>
      <c r="R580" s="263" t="n"/>
      <c r="S580" s="263" t="n"/>
      <c r="T580" s="263" t="n"/>
      <c r="U580" s="263" t="n"/>
      <c r="V580" s="134" t="n"/>
    </row>
    <row r="581">
      <c r="B581" s="263" t="n"/>
      <c r="C581" s="263" t="n"/>
      <c r="D581" s="263" t="n"/>
      <c r="E581" s="263" t="n"/>
      <c r="F581" s="263" t="n"/>
      <c r="G581" s="263" t="n"/>
      <c r="H581" s="263" t="n"/>
      <c r="I581" s="263" t="n"/>
      <c r="J581" s="263" t="n"/>
      <c r="K581" s="263" t="n"/>
      <c r="L581" s="263" t="n"/>
      <c r="M581" s="263" t="n"/>
      <c r="N581" s="263" t="n"/>
      <c r="O581" s="263" t="n"/>
      <c r="P581" s="263" t="n"/>
      <c r="Q581" s="263" t="n"/>
      <c r="R581" s="263" t="n"/>
      <c r="S581" s="263" t="n"/>
      <c r="T581" s="263" t="n"/>
      <c r="U581" s="263" t="n"/>
      <c r="V581" s="134" t="n"/>
    </row>
    <row r="582">
      <c r="B582" s="263" t="n"/>
      <c r="C582" s="263" t="n"/>
      <c r="D582" s="263" t="n"/>
      <c r="E582" s="263" t="n"/>
      <c r="F582" s="263" t="n"/>
      <c r="G582" s="263" t="n"/>
      <c r="H582" s="263" t="n"/>
      <c r="I582" s="263" t="n"/>
      <c r="J582" s="263" t="n"/>
      <c r="K582" s="263" t="n"/>
      <c r="L582" s="263" t="n"/>
      <c r="M582" s="263" t="n"/>
      <c r="N582" s="263" t="n"/>
      <c r="O582" s="263" t="n"/>
      <c r="P582" s="263" t="n"/>
      <c r="Q582" s="263" t="n"/>
      <c r="R582" s="263" t="n"/>
      <c r="S582" s="263" t="n"/>
      <c r="T582" s="263" t="n"/>
      <c r="U582" s="263" t="n"/>
      <c r="V582" s="134" t="n"/>
    </row>
    <row r="583">
      <c r="B583" s="263" t="n"/>
      <c r="C583" s="263" t="n"/>
      <c r="D583" s="263" t="n"/>
      <c r="E583" s="263" t="n"/>
      <c r="F583" s="263" t="n"/>
      <c r="G583" s="263" t="n"/>
      <c r="H583" s="263" t="n"/>
      <c r="I583" s="263" t="n"/>
      <c r="J583" s="263" t="n"/>
      <c r="K583" s="263" t="n"/>
      <c r="L583" s="263" t="n"/>
      <c r="M583" s="263" t="n"/>
      <c r="N583" s="263" t="n"/>
      <c r="O583" s="263" t="n"/>
      <c r="P583" s="263" t="n"/>
      <c r="Q583" s="263" t="n"/>
      <c r="R583" s="263" t="n"/>
      <c r="S583" s="263" t="n"/>
      <c r="T583" s="263" t="n"/>
      <c r="U583" s="263" t="n"/>
      <c r="V583" s="134" t="n"/>
    </row>
    <row r="584">
      <c r="B584" s="263" t="n"/>
      <c r="C584" s="263" t="n"/>
      <c r="D584" s="263" t="n"/>
      <c r="E584" s="263" t="n"/>
      <c r="F584" s="263" t="n"/>
      <c r="G584" s="263" t="n"/>
      <c r="H584" s="263" t="n"/>
      <c r="I584" s="263" t="n"/>
      <c r="J584" s="263" t="n"/>
      <c r="K584" s="263" t="n"/>
      <c r="L584" s="263" t="n"/>
      <c r="M584" s="263" t="n"/>
      <c r="N584" s="263" t="n"/>
      <c r="O584" s="263" t="n"/>
      <c r="P584" s="263" t="n"/>
      <c r="Q584" s="263" t="n"/>
      <c r="R584" s="263" t="n"/>
      <c r="S584" s="263" t="n"/>
      <c r="T584" s="263" t="n"/>
      <c r="U584" s="263" t="n"/>
      <c r="V584" s="134" t="n"/>
    </row>
    <row r="585">
      <c r="B585" s="263" t="n"/>
      <c r="C585" s="263" t="n"/>
      <c r="D585" s="263" t="n"/>
      <c r="E585" s="263" t="n"/>
      <c r="F585" s="263" t="n"/>
      <c r="G585" s="263" t="n"/>
      <c r="H585" s="263" t="n"/>
      <c r="I585" s="263" t="n"/>
      <c r="J585" s="263" t="n"/>
      <c r="K585" s="263" t="n"/>
      <c r="L585" s="263" t="n"/>
      <c r="M585" s="263" t="n"/>
      <c r="N585" s="263" t="n"/>
      <c r="O585" s="263" t="n"/>
      <c r="P585" s="263" t="n"/>
      <c r="Q585" s="263" t="n"/>
      <c r="R585" s="263" t="n"/>
      <c r="S585" s="263" t="n"/>
      <c r="T585" s="263" t="n"/>
      <c r="U585" s="263" t="n"/>
      <c r="V585" s="134" t="n"/>
    </row>
    <row r="586">
      <c r="B586" s="263" t="n"/>
      <c r="C586" s="263" t="n"/>
      <c r="D586" s="263" t="n"/>
      <c r="E586" s="263" t="n"/>
      <c r="F586" s="263" t="n"/>
      <c r="G586" s="263" t="n"/>
      <c r="H586" s="263" t="n"/>
      <c r="I586" s="263" t="n"/>
      <c r="J586" s="263" t="n"/>
      <c r="K586" s="263" t="n"/>
      <c r="L586" s="263" t="n"/>
      <c r="M586" s="263" t="n"/>
      <c r="N586" s="263" t="n"/>
      <c r="O586" s="263" t="n"/>
      <c r="P586" s="263" t="n"/>
      <c r="Q586" s="263" t="n"/>
      <c r="R586" s="263" t="n"/>
      <c r="S586" s="263" t="n"/>
      <c r="T586" s="263" t="n"/>
      <c r="U586" s="263" t="n"/>
      <c r="V586" s="134" t="n"/>
    </row>
    <row r="587">
      <c r="B587" s="263" t="n"/>
      <c r="C587" s="263" t="n"/>
      <c r="D587" s="263" t="n"/>
      <c r="E587" s="263" t="n"/>
      <c r="F587" s="263" t="n"/>
      <c r="G587" s="263" t="n"/>
      <c r="H587" s="263" t="n"/>
      <c r="I587" s="263" t="n"/>
      <c r="J587" s="263" t="n"/>
      <c r="K587" s="263" t="n"/>
      <c r="L587" s="263" t="n"/>
      <c r="M587" s="263" t="n"/>
      <c r="N587" s="263" t="n"/>
      <c r="O587" s="263" t="n"/>
      <c r="P587" s="263" t="n"/>
      <c r="Q587" s="263" t="n"/>
      <c r="R587" s="263" t="n"/>
      <c r="S587" s="263" t="n"/>
      <c r="T587" s="263" t="n"/>
      <c r="U587" s="263" t="n"/>
      <c r="V587" s="134" t="n"/>
    </row>
    <row r="588">
      <c r="B588" s="263" t="n"/>
      <c r="C588" s="263" t="n"/>
      <c r="D588" s="263" t="n"/>
      <c r="E588" s="263" t="n"/>
      <c r="F588" s="263" t="n"/>
      <c r="G588" s="263" t="n"/>
      <c r="H588" s="263" t="n"/>
      <c r="I588" s="263" t="n"/>
      <c r="J588" s="263" t="n"/>
      <c r="K588" s="263" t="n"/>
      <c r="L588" s="263" t="n"/>
      <c r="M588" s="263" t="n"/>
      <c r="N588" s="263" t="n"/>
      <c r="O588" s="263" t="n"/>
      <c r="P588" s="263" t="n"/>
      <c r="Q588" s="263" t="n"/>
      <c r="R588" s="263" t="n"/>
      <c r="S588" s="263" t="n"/>
      <c r="T588" s="263" t="n"/>
      <c r="U588" s="263" t="n"/>
      <c r="V588" s="134" t="n"/>
    </row>
    <row r="589">
      <c r="B589" s="263" t="n"/>
      <c r="C589" s="263" t="n"/>
      <c r="D589" s="263" t="n"/>
      <c r="E589" s="263" t="n"/>
      <c r="F589" s="263" t="n"/>
      <c r="G589" s="263" t="n"/>
      <c r="H589" s="263" t="n"/>
      <c r="I589" s="263" t="n"/>
      <c r="J589" s="263" t="n"/>
      <c r="K589" s="263" t="n"/>
      <c r="L589" s="263" t="n"/>
      <c r="M589" s="263" t="n"/>
      <c r="N589" s="263" t="n"/>
      <c r="O589" s="263" t="n"/>
      <c r="P589" s="263" t="n"/>
      <c r="Q589" s="263" t="n"/>
      <c r="R589" s="263" t="n"/>
      <c r="S589" s="263" t="n"/>
      <c r="T589" s="263" t="n"/>
      <c r="U589" s="263" t="n"/>
      <c r="V589" s="134" t="n"/>
    </row>
    <row r="590">
      <c r="B590" s="263" t="n"/>
      <c r="C590" s="263" t="n"/>
      <c r="D590" s="263" t="n"/>
      <c r="E590" s="263" t="n"/>
      <c r="F590" s="263" t="n"/>
      <c r="G590" s="263" t="n"/>
      <c r="H590" s="263" t="n"/>
      <c r="I590" s="263" t="n"/>
      <c r="J590" s="263" t="n"/>
      <c r="K590" s="263" t="n"/>
      <c r="L590" s="263" t="n"/>
      <c r="M590" s="263" t="n"/>
      <c r="N590" s="263" t="n"/>
      <c r="O590" s="263" t="n"/>
      <c r="P590" s="263" t="n"/>
      <c r="Q590" s="263" t="n"/>
      <c r="R590" s="263" t="n"/>
      <c r="S590" s="263" t="n"/>
      <c r="T590" s="263" t="n"/>
      <c r="U590" s="263" t="n"/>
      <c r="V590" s="134" t="n"/>
    </row>
    <row r="591">
      <c r="B591" s="263" t="n"/>
      <c r="C591" s="263" t="n"/>
      <c r="D591" s="263" t="n"/>
      <c r="E591" s="263" t="n"/>
      <c r="F591" s="263" t="n"/>
      <c r="G591" s="263" t="n"/>
      <c r="H591" s="263" t="n"/>
      <c r="I591" s="263" t="n"/>
      <c r="J591" s="263" t="n"/>
      <c r="K591" s="263" t="n"/>
      <c r="L591" s="263" t="n"/>
      <c r="M591" s="263" t="n"/>
      <c r="N591" s="263" t="n"/>
      <c r="O591" s="263" t="n"/>
      <c r="P591" s="263" t="n"/>
      <c r="Q591" s="263" t="n"/>
      <c r="R591" s="263" t="n"/>
      <c r="S591" s="263" t="n"/>
      <c r="T591" s="263" t="n"/>
      <c r="U591" s="263" t="n"/>
      <c r="V591" s="134" t="n"/>
    </row>
    <row r="592">
      <c r="B592" s="263" t="n"/>
      <c r="C592" s="263" t="n"/>
      <c r="D592" s="263" t="n"/>
      <c r="E592" s="263" t="n"/>
      <c r="F592" s="263" t="n"/>
      <c r="G592" s="263" t="n"/>
      <c r="H592" s="263" t="n"/>
      <c r="I592" s="263" t="n"/>
      <c r="J592" s="263" t="n"/>
      <c r="K592" s="263" t="n"/>
      <c r="L592" s="263" t="n"/>
      <c r="M592" s="263" t="n"/>
      <c r="N592" s="263" t="n"/>
      <c r="O592" s="263" t="n"/>
      <c r="P592" s="263" t="n"/>
      <c r="Q592" s="263" t="n"/>
      <c r="R592" s="263" t="n"/>
      <c r="S592" s="263" t="n"/>
      <c r="T592" s="263" t="n"/>
      <c r="U592" s="263" t="n"/>
      <c r="V592" s="134" t="n"/>
    </row>
    <row r="593">
      <c r="B593" s="263" t="n"/>
      <c r="C593" s="263" t="n"/>
      <c r="D593" s="263" t="n"/>
      <c r="E593" s="263" t="n"/>
      <c r="F593" s="263" t="n"/>
      <c r="G593" s="263" t="n"/>
      <c r="H593" s="263" t="n"/>
      <c r="I593" s="263" t="n"/>
      <c r="J593" s="263" t="n"/>
      <c r="K593" s="263" t="n"/>
      <c r="L593" s="263" t="n"/>
      <c r="M593" s="263" t="n"/>
      <c r="N593" s="263" t="n"/>
      <c r="O593" s="263" t="n"/>
      <c r="P593" s="263" t="n"/>
      <c r="Q593" s="263" t="n"/>
      <c r="R593" s="263" t="n"/>
      <c r="S593" s="263" t="n"/>
      <c r="T593" s="263" t="n"/>
      <c r="U593" s="263" t="n"/>
      <c r="V593" s="134" t="n"/>
    </row>
    <row r="594">
      <c r="B594" s="263" t="n"/>
      <c r="C594" s="263" t="n"/>
      <c r="D594" s="263" t="n"/>
      <c r="E594" s="263" t="n"/>
      <c r="F594" s="263" t="n"/>
      <c r="G594" s="263" t="n"/>
      <c r="H594" s="263" t="n"/>
      <c r="I594" s="263" t="n"/>
      <c r="J594" s="263" t="n"/>
      <c r="K594" s="263" t="n"/>
      <c r="L594" s="263" t="n"/>
      <c r="M594" s="263" t="n"/>
      <c r="N594" s="263" t="n"/>
      <c r="O594" s="263" t="n"/>
      <c r="P594" s="263" t="n"/>
      <c r="Q594" s="263" t="n"/>
      <c r="R594" s="263" t="n"/>
      <c r="S594" s="263" t="n"/>
      <c r="T594" s="263" t="n"/>
      <c r="U594" s="263" t="n"/>
      <c r="V594" s="134" t="n"/>
    </row>
    <row r="595">
      <c r="B595" s="263" t="n"/>
      <c r="C595" s="263" t="n"/>
      <c r="D595" s="263" t="n"/>
      <c r="E595" s="263" t="n"/>
      <c r="F595" s="263" t="n"/>
      <c r="G595" s="263" t="n"/>
      <c r="H595" s="263" t="n"/>
      <c r="I595" s="263" t="n"/>
      <c r="J595" s="263" t="n"/>
      <c r="K595" s="263" t="n"/>
      <c r="L595" s="263" t="n"/>
      <c r="M595" s="263" t="n"/>
      <c r="N595" s="263" t="n"/>
      <c r="O595" s="263" t="n"/>
      <c r="P595" s="263" t="n"/>
      <c r="Q595" s="263" t="n"/>
      <c r="R595" s="263" t="n"/>
      <c r="S595" s="263" t="n"/>
      <c r="T595" s="263" t="n"/>
      <c r="U595" s="263" t="n"/>
      <c r="V595" s="134" t="n"/>
    </row>
    <row r="596">
      <c r="B596" s="263" t="n"/>
      <c r="C596" s="263" t="n"/>
      <c r="D596" s="263" t="n"/>
      <c r="E596" s="263" t="n"/>
      <c r="F596" s="263" t="n"/>
      <c r="G596" s="263" t="n"/>
      <c r="H596" s="263" t="n"/>
      <c r="I596" s="263" t="n"/>
      <c r="J596" s="263" t="n"/>
      <c r="K596" s="263" t="n"/>
      <c r="L596" s="263" t="n"/>
      <c r="M596" s="263" t="n"/>
      <c r="N596" s="263" t="n"/>
      <c r="O596" s="263" t="n"/>
      <c r="P596" s="263" t="n"/>
      <c r="Q596" s="263" t="n"/>
      <c r="R596" s="263" t="n"/>
      <c r="S596" s="263" t="n"/>
      <c r="T596" s="263" t="n"/>
      <c r="U596" s="263" t="n"/>
      <c r="V596" s="134" t="n"/>
    </row>
    <row r="597">
      <c r="B597" s="263" t="n"/>
      <c r="C597" s="263" t="n"/>
      <c r="D597" s="263" t="n"/>
      <c r="E597" s="263" t="n"/>
      <c r="F597" s="263" t="n"/>
      <c r="G597" s="263" t="n"/>
      <c r="H597" s="263" t="n"/>
      <c r="I597" s="263" t="n"/>
      <c r="J597" s="263" t="n"/>
      <c r="K597" s="263" t="n"/>
      <c r="L597" s="263" t="n"/>
      <c r="M597" s="263" t="n"/>
      <c r="N597" s="263" t="n"/>
      <c r="O597" s="263" t="n"/>
      <c r="P597" s="263" t="n"/>
      <c r="Q597" s="263" t="n"/>
      <c r="R597" s="263" t="n"/>
      <c r="S597" s="263" t="n"/>
      <c r="T597" s="263" t="n"/>
      <c r="U597" s="263" t="n"/>
      <c r="V597" s="134" t="n"/>
    </row>
    <row r="598">
      <c r="B598" s="263" t="n"/>
      <c r="C598" s="263" t="n"/>
      <c r="D598" s="263" t="n"/>
      <c r="E598" s="263" t="n"/>
      <c r="F598" s="263" t="n"/>
      <c r="G598" s="263" t="n"/>
      <c r="H598" s="263" t="n"/>
      <c r="I598" s="263" t="n"/>
      <c r="J598" s="263" t="n"/>
      <c r="K598" s="263" t="n"/>
      <c r="L598" s="263" t="n"/>
      <c r="M598" s="263" t="n"/>
      <c r="N598" s="263" t="n"/>
      <c r="O598" s="263" t="n"/>
      <c r="P598" s="263" t="n"/>
      <c r="Q598" s="263" t="n"/>
      <c r="R598" s="263" t="n"/>
      <c r="S598" s="263" t="n"/>
      <c r="T598" s="263" t="n"/>
      <c r="U598" s="263" t="n"/>
      <c r="V598" s="134" t="n"/>
    </row>
    <row r="599">
      <c r="B599" s="263" t="n"/>
      <c r="C599" s="263" t="n"/>
      <c r="D599" s="263" t="n"/>
      <c r="E599" s="263" t="n"/>
      <c r="F599" s="263" t="n"/>
      <c r="G599" s="263" t="n"/>
      <c r="H599" s="263" t="n"/>
      <c r="I599" s="263" t="n"/>
      <c r="J599" s="263" t="n"/>
      <c r="K599" s="263" t="n"/>
      <c r="L599" s="263" t="n"/>
      <c r="M599" s="263" t="n"/>
      <c r="N599" s="263" t="n"/>
      <c r="O599" s="263" t="n"/>
      <c r="P599" s="263" t="n"/>
      <c r="Q599" s="263" t="n"/>
      <c r="R599" s="263" t="n"/>
      <c r="S599" s="263" t="n"/>
      <c r="T599" s="263" t="n"/>
      <c r="U599" s="263" t="n"/>
      <c r="V599" s="134" t="n"/>
    </row>
    <row r="600">
      <c r="B600" s="263" t="n"/>
      <c r="C600" s="263" t="n"/>
      <c r="D600" s="263" t="n"/>
      <c r="E600" s="263" t="n"/>
      <c r="F600" s="263" t="n"/>
      <c r="G600" s="263" t="n"/>
      <c r="H600" s="263" t="n"/>
      <c r="I600" s="263" t="n"/>
      <c r="J600" s="263" t="n"/>
      <c r="K600" s="263" t="n"/>
      <c r="L600" s="263" t="n"/>
      <c r="M600" s="263" t="n"/>
      <c r="N600" s="263" t="n"/>
      <c r="O600" s="263" t="n"/>
      <c r="P600" s="263" t="n"/>
      <c r="Q600" s="263" t="n"/>
      <c r="R600" s="263" t="n"/>
      <c r="S600" s="263" t="n"/>
      <c r="T600" s="263" t="n"/>
      <c r="U600" s="263" t="n"/>
      <c r="V600" s="134" t="n"/>
    </row>
    <row r="601">
      <c r="B601" s="263" t="n"/>
      <c r="C601" s="263" t="n"/>
      <c r="D601" s="263" t="n"/>
      <c r="E601" s="263" t="n"/>
      <c r="F601" s="263" t="n"/>
      <c r="G601" s="263" t="n"/>
      <c r="H601" s="263" t="n"/>
      <c r="I601" s="263" t="n"/>
      <c r="J601" s="263" t="n"/>
      <c r="K601" s="263" t="n"/>
      <c r="L601" s="263" t="n"/>
      <c r="M601" s="263" t="n"/>
      <c r="N601" s="263" t="n"/>
      <c r="O601" s="263" t="n"/>
      <c r="P601" s="263" t="n"/>
      <c r="Q601" s="263" t="n"/>
      <c r="R601" s="263" t="n"/>
      <c r="S601" s="263" t="n"/>
      <c r="T601" s="263" t="n"/>
      <c r="U601" s="263" t="n"/>
      <c r="V601" s="134" t="n"/>
    </row>
    <row r="602">
      <c r="B602" s="263" t="n"/>
      <c r="C602" s="263" t="n"/>
      <c r="D602" s="263" t="n"/>
      <c r="E602" s="263" t="n"/>
      <c r="F602" s="263" t="n"/>
      <c r="G602" s="263" t="n"/>
      <c r="H602" s="263" t="n"/>
      <c r="I602" s="263" t="n"/>
      <c r="J602" s="263" t="n"/>
      <c r="K602" s="263" t="n"/>
      <c r="L602" s="263" t="n"/>
      <c r="M602" s="263" t="n"/>
      <c r="N602" s="263" t="n"/>
      <c r="O602" s="263" t="n"/>
      <c r="P602" s="263" t="n"/>
      <c r="Q602" s="263" t="n"/>
      <c r="R602" s="263" t="n"/>
      <c r="S602" s="263" t="n"/>
      <c r="T602" s="263" t="n"/>
      <c r="U602" s="263" t="n"/>
      <c r="V602" s="134" t="n"/>
    </row>
    <row r="603">
      <c r="B603" s="263" t="n"/>
      <c r="C603" s="263" t="n"/>
      <c r="D603" s="263" t="n"/>
      <c r="E603" s="263" t="n"/>
      <c r="F603" s="263" t="n"/>
      <c r="G603" s="263" t="n"/>
      <c r="H603" s="263" t="n"/>
      <c r="I603" s="263" t="n"/>
      <c r="J603" s="263" t="n"/>
      <c r="K603" s="263" t="n"/>
      <c r="L603" s="263" t="n"/>
      <c r="M603" s="263" t="n"/>
      <c r="N603" s="263" t="n"/>
      <c r="O603" s="263" t="n"/>
      <c r="P603" s="263" t="n"/>
      <c r="Q603" s="263" t="n"/>
      <c r="R603" s="263" t="n"/>
      <c r="S603" s="263" t="n"/>
      <c r="T603" s="263" t="n"/>
      <c r="U603" s="263" t="n"/>
      <c r="V603" s="134" t="n"/>
    </row>
    <row r="604">
      <c r="B604" s="263" t="n"/>
      <c r="C604" s="263" t="n"/>
      <c r="D604" s="263" t="n"/>
      <c r="E604" s="263" t="n"/>
      <c r="F604" s="263" t="n"/>
      <c r="G604" s="263" t="n"/>
      <c r="H604" s="263" t="n"/>
      <c r="I604" s="263" t="n"/>
      <c r="J604" s="263" t="n"/>
      <c r="K604" s="263" t="n"/>
      <c r="L604" s="263" t="n"/>
      <c r="M604" s="263" t="n"/>
      <c r="N604" s="263" t="n"/>
      <c r="O604" s="263" t="n"/>
      <c r="P604" s="263" t="n"/>
      <c r="Q604" s="263" t="n"/>
      <c r="R604" s="263" t="n"/>
      <c r="S604" s="263" t="n"/>
      <c r="T604" s="263" t="n"/>
      <c r="U604" s="263" t="n"/>
      <c r="V604" s="134" t="n"/>
    </row>
    <row r="605">
      <c r="B605" s="263" t="n"/>
      <c r="C605" s="263" t="n"/>
      <c r="D605" s="263" t="n"/>
      <c r="E605" s="263" t="n"/>
      <c r="F605" s="263" t="n"/>
      <c r="G605" s="263" t="n"/>
      <c r="H605" s="263" t="n"/>
      <c r="I605" s="263" t="n"/>
      <c r="J605" s="263" t="n"/>
      <c r="K605" s="263" t="n"/>
      <c r="L605" s="263" t="n"/>
      <c r="M605" s="263" t="n"/>
      <c r="N605" s="263" t="n"/>
      <c r="O605" s="263" t="n"/>
      <c r="P605" s="263" t="n"/>
      <c r="Q605" s="263" t="n"/>
      <c r="R605" s="263" t="n"/>
      <c r="S605" s="263" t="n"/>
      <c r="T605" s="263" t="n"/>
      <c r="U605" s="263" t="n"/>
      <c r="V605" s="134" t="n"/>
    </row>
    <row r="606">
      <c r="B606" s="263" t="n"/>
      <c r="C606" s="263" t="n"/>
      <c r="D606" s="263" t="n"/>
      <c r="E606" s="263" t="n"/>
      <c r="F606" s="263" t="n"/>
      <c r="G606" s="263" t="n"/>
      <c r="H606" s="263" t="n"/>
      <c r="I606" s="263" t="n"/>
      <c r="J606" s="263" t="n"/>
      <c r="K606" s="263" t="n"/>
      <c r="L606" s="263" t="n"/>
      <c r="M606" s="263" t="n"/>
      <c r="N606" s="263" t="n"/>
      <c r="O606" s="263" t="n"/>
      <c r="P606" s="263" t="n"/>
      <c r="Q606" s="263" t="n"/>
      <c r="R606" s="263" t="n"/>
      <c r="S606" s="263" t="n"/>
      <c r="T606" s="263" t="n"/>
      <c r="U606" s="263" t="n"/>
      <c r="V606" s="134" t="n"/>
    </row>
    <row r="607">
      <c r="B607" s="263" t="n"/>
      <c r="C607" s="263" t="n"/>
      <c r="D607" s="263" t="n"/>
      <c r="E607" s="263" t="n"/>
      <c r="F607" s="263" t="n"/>
      <c r="G607" s="263" t="n"/>
      <c r="H607" s="263" t="n"/>
      <c r="I607" s="263" t="n"/>
      <c r="J607" s="263" t="n"/>
      <c r="K607" s="263" t="n"/>
      <c r="L607" s="263" t="n"/>
      <c r="M607" s="263" t="n"/>
      <c r="N607" s="263" t="n"/>
      <c r="O607" s="263" t="n"/>
      <c r="P607" s="263" t="n"/>
      <c r="Q607" s="263" t="n"/>
      <c r="R607" s="263" t="n"/>
      <c r="S607" s="263" t="n"/>
      <c r="T607" s="263" t="n"/>
      <c r="U607" s="263" t="n"/>
      <c r="V607" s="134" t="n"/>
    </row>
    <row r="608">
      <c r="B608" s="263" t="n"/>
      <c r="C608" s="263" t="n"/>
      <c r="D608" s="263" t="n"/>
      <c r="E608" s="263" t="n"/>
      <c r="F608" s="263" t="n"/>
      <c r="G608" s="263" t="n"/>
      <c r="H608" s="263" t="n"/>
      <c r="I608" s="263" t="n"/>
      <c r="J608" s="263" t="n"/>
      <c r="K608" s="263" t="n"/>
      <c r="L608" s="263" t="n"/>
      <c r="M608" s="263" t="n"/>
      <c r="N608" s="263" t="n"/>
      <c r="O608" s="263" t="n"/>
      <c r="P608" s="263" t="n"/>
      <c r="Q608" s="263" t="n"/>
      <c r="R608" s="263" t="n"/>
      <c r="S608" s="263" t="n"/>
      <c r="T608" s="263" t="n"/>
      <c r="U608" s="263" t="n"/>
      <c r="V608" s="134" t="n"/>
    </row>
    <row r="609">
      <c r="B609" s="263" t="n"/>
      <c r="C609" s="263" t="n"/>
      <c r="D609" s="263" t="n"/>
      <c r="E609" s="263" t="n"/>
      <c r="F609" s="263" t="n"/>
      <c r="G609" s="263" t="n"/>
      <c r="H609" s="263" t="n"/>
      <c r="I609" s="263" t="n"/>
      <c r="J609" s="263" t="n"/>
      <c r="K609" s="263" t="n"/>
      <c r="L609" s="263" t="n"/>
      <c r="M609" s="263" t="n"/>
      <c r="N609" s="263" t="n"/>
      <c r="O609" s="263" t="n"/>
      <c r="P609" s="263" t="n"/>
      <c r="Q609" s="263" t="n"/>
      <c r="R609" s="263" t="n"/>
      <c r="S609" s="263" t="n"/>
      <c r="T609" s="263" t="n"/>
      <c r="U609" s="263" t="n"/>
      <c r="V609" s="134" t="n"/>
    </row>
    <row r="610">
      <c r="B610" s="263" t="n"/>
      <c r="C610" s="263" t="n"/>
      <c r="D610" s="263" t="n"/>
      <c r="E610" s="263" t="n"/>
      <c r="F610" s="263" t="n"/>
      <c r="G610" s="263" t="n"/>
      <c r="H610" s="263" t="n"/>
      <c r="I610" s="263" t="n"/>
      <c r="J610" s="263" t="n"/>
      <c r="K610" s="263" t="n"/>
      <c r="L610" s="263" t="n"/>
      <c r="M610" s="263" t="n"/>
      <c r="N610" s="263" t="n"/>
      <c r="O610" s="263" t="n"/>
      <c r="P610" s="263" t="n"/>
      <c r="Q610" s="263" t="n"/>
      <c r="R610" s="263" t="n"/>
      <c r="S610" s="263" t="n"/>
      <c r="T610" s="263" t="n"/>
      <c r="U610" s="263" t="n"/>
      <c r="V610" s="134" t="n"/>
    </row>
    <row r="611">
      <c r="B611" s="263" t="n"/>
      <c r="C611" s="263" t="n"/>
      <c r="D611" s="263" t="n"/>
      <c r="E611" s="263" t="n"/>
      <c r="F611" s="263" t="n"/>
      <c r="G611" s="263" t="n"/>
      <c r="H611" s="263" t="n"/>
      <c r="I611" s="263" t="n"/>
      <c r="J611" s="263" t="n"/>
      <c r="K611" s="263" t="n"/>
      <c r="L611" s="263" t="n"/>
      <c r="M611" s="263" t="n"/>
      <c r="N611" s="263" t="n"/>
      <c r="O611" s="263" t="n"/>
      <c r="P611" s="263" t="n"/>
      <c r="Q611" s="263" t="n"/>
      <c r="R611" s="263" t="n"/>
      <c r="S611" s="263" t="n"/>
      <c r="T611" s="263" t="n"/>
      <c r="U611" s="263" t="n"/>
      <c r="V611" s="134" t="n"/>
    </row>
    <row r="612">
      <c r="B612" s="263" t="n"/>
      <c r="C612" s="263" t="n"/>
      <c r="D612" s="263" t="n"/>
      <c r="E612" s="263" t="n"/>
      <c r="F612" s="263" t="n"/>
      <c r="G612" s="263" t="n"/>
      <c r="H612" s="263" t="n"/>
      <c r="I612" s="263" t="n"/>
      <c r="J612" s="263" t="n"/>
      <c r="K612" s="263" t="n"/>
      <c r="L612" s="263" t="n"/>
      <c r="M612" s="263" t="n"/>
      <c r="N612" s="263" t="n"/>
      <c r="O612" s="263" t="n"/>
      <c r="P612" s="263" t="n"/>
      <c r="Q612" s="263" t="n"/>
      <c r="R612" s="263" t="n"/>
      <c r="S612" s="263" t="n"/>
      <c r="T612" s="263" t="n"/>
      <c r="U612" s="263" t="n"/>
      <c r="V612" s="134" t="n"/>
    </row>
    <row r="613">
      <c r="B613" s="263" t="n"/>
      <c r="C613" s="263" t="n"/>
      <c r="D613" s="263" t="n"/>
      <c r="E613" s="263" t="n"/>
      <c r="F613" s="263" t="n"/>
      <c r="G613" s="263" t="n"/>
      <c r="H613" s="263" t="n"/>
      <c r="I613" s="263" t="n"/>
      <c r="J613" s="263" t="n"/>
      <c r="K613" s="263" t="n"/>
      <c r="L613" s="263" t="n"/>
      <c r="M613" s="263" t="n"/>
      <c r="N613" s="263" t="n"/>
      <c r="O613" s="263" t="n"/>
      <c r="P613" s="263" t="n"/>
      <c r="Q613" s="263" t="n"/>
      <c r="R613" s="263" t="n"/>
      <c r="S613" s="263" t="n"/>
      <c r="T613" s="263" t="n"/>
      <c r="U613" s="263" t="n"/>
      <c r="V613" s="134" t="n"/>
    </row>
    <row r="614">
      <c r="B614" s="263" t="n"/>
      <c r="C614" s="263" t="n"/>
      <c r="D614" s="263" t="n"/>
      <c r="E614" s="263" t="n"/>
      <c r="F614" s="263" t="n"/>
      <c r="G614" s="263" t="n"/>
      <c r="H614" s="263" t="n"/>
      <c r="I614" s="263" t="n"/>
      <c r="J614" s="263" t="n"/>
      <c r="K614" s="263" t="n"/>
      <c r="L614" s="263" t="n"/>
      <c r="M614" s="263" t="n"/>
      <c r="N614" s="263" t="n"/>
      <c r="O614" s="263" t="n"/>
      <c r="P614" s="263" t="n"/>
      <c r="Q614" s="263" t="n"/>
      <c r="R614" s="263" t="n"/>
      <c r="S614" s="263" t="n"/>
      <c r="T614" s="263" t="n"/>
      <c r="U614" s="263" t="n"/>
      <c r="V614" s="134" t="n"/>
    </row>
    <row r="615">
      <c r="B615" s="263" t="n"/>
      <c r="C615" s="263" t="n"/>
      <c r="D615" s="263" t="n"/>
      <c r="E615" s="263" t="n"/>
      <c r="F615" s="263" t="n"/>
      <c r="G615" s="263" t="n"/>
      <c r="H615" s="263" t="n"/>
      <c r="I615" s="263" t="n"/>
      <c r="J615" s="263" t="n"/>
      <c r="K615" s="263" t="n"/>
      <c r="L615" s="263" t="n"/>
      <c r="M615" s="263" t="n"/>
      <c r="N615" s="263" t="n"/>
      <c r="O615" s="263" t="n"/>
      <c r="P615" s="263" t="n"/>
      <c r="Q615" s="263" t="n"/>
      <c r="R615" s="263" t="n"/>
      <c r="S615" s="263" t="n"/>
      <c r="T615" s="263" t="n"/>
      <c r="U615" s="263" t="n"/>
      <c r="V615" s="134" t="n"/>
    </row>
    <row r="616">
      <c r="B616" s="263" t="n"/>
      <c r="C616" s="263" t="n"/>
      <c r="D616" s="263" t="n"/>
      <c r="E616" s="263" t="n"/>
      <c r="F616" s="263" t="n"/>
      <c r="G616" s="263" t="n"/>
      <c r="H616" s="263" t="n"/>
      <c r="I616" s="263" t="n"/>
      <c r="J616" s="263" t="n"/>
      <c r="K616" s="263" t="n"/>
      <c r="L616" s="263" t="n"/>
      <c r="M616" s="263" t="n"/>
      <c r="N616" s="263" t="n"/>
      <c r="O616" s="263" t="n"/>
      <c r="P616" s="263" t="n"/>
      <c r="Q616" s="263" t="n"/>
      <c r="R616" s="263" t="n"/>
      <c r="S616" s="263" t="n"/>
      <c r="T616" s="263" t="n"/>
      <c r="U616" s="263" t="n"/>
      <c r="V616" s="134" t="n"/>
    </row>
    <row r="617">
      <c r="B617" s="263" t="n"/>
      <c r="C617" s="263" t="n"/>
      <c r="D617" s="263" t="n"/>
      <c r="E617" s="263" t="n"/>
      <c r="F617" s="263" t="n"/>
      <c r="G617" s="263" t="n"/>
      <c r="H617" s="263" t="n"/>
      <c r="I617" s="263" t="n"/>
      <c r="J617" s="263" t="n"/>
      <c r="K617" s="263" t="n"/>
      <c r="L617" s="263" t="n"/>
      <c r="M617" s="263" t="n"/>
      <c r="N617" s="263" t="n"/>
      <c r="O617" s="263" t="n"/>
      <c r="P617" s="263" t="n"/>
      <c r="Q617" s="263" t="n"/>
      <c r="R617" s="263" t="n"/>
      <c r="S617" s="263" t="n"/>
      <c r="T617" s="263" t="n"/>
      <c r="U617" s="263" t="n"/>
      <c r="V617" s="134" t="n"/>
    </row>
    <row r="618">
      <c r="B618" s="263" t="n"/>
      <c r="C618" s="263" t="n"/>
      <c r="D618" s="263" t="n"/>
      <c r="E618" s="263" t="n"/>
      <c r="F618" s="263" t="n"/>
      <c r="G618" s="263" t="n"/>
      <c r="H618" s="263" t="n"/>
      <c r="I618" s="263" t="n"/>
      <c r="J618" s="263" t="n"/>
      <c r="K618" s="263" t="n"/>
      <c r="L618" s="263" t="n"/>
      <c r="M618" s="263" t="n"/>
      <c r="N618" s="263" t="n"/>
      <c r="O618" s="263" t="n"/>
      <c r="P618" s="263" t="n"/>
      <c r="Q618" s="263" t="n"/>
      <c r="R618" s="263" t="n"/>
      <c r="S618" s="263" t="n"/>
      <c r="T618" s="263" t="n"/>
      <c r="U618" s="263" t="n"/>
      <c r="V618" s="134" t="n"/>
    </row>
    <row r="619">
      <c r="B619" s="263" t="n"/>
      <c r="C619" s="263" t="n"/>
      <c r="D619" s="263" t="n"/>
      <c r="E619" s="263" t="n"/>
      <c r="F619" s="263" t="n"/>
      <c r="G619" s="263" t="n"/>
      <c r="H619" s="263" t="n"/>
      <c r="I619" s="263" t="n"/>
      <c r="J619" s="263" t="n"/>
      <c r="K619" s="263" t="n"/>
      <c r="L619" s="263" t="n"/>
      <c r="M619" s="263" t="n"/>
      <c r="N619" s="263" t="n"/>
      <c r="O619" s="263" t="n"/>
      <c r="P619" s="263" t="n"/>
      <c r="Q619" s="263" t="n"/>
      <c r="R619" s="263" t="n"/>
      <c r="S619" s="263" t="n"/>
      <c r="T619" s="263" t="n"/>
      <c r="U619" s="263" t="n"/>
      <c r="V619" s="134" t="n"/>
    </row>
    <row r="620">
      <c r="B620" s="263" t="n"/>
      <c r="C620" s="263" t="n"/>
      <c r="D620" s="263" t="n"/>
      <c r="E620" s="263" t="n"/>
      <c r="F620" s="263" t="n"/>
      <c r="G620" s="263" t="n"/>
      <c r="H620" s="263" t="n"/>
      <c r="I620" s="263" t="n"/>
      <c r="J620" s="263" t="n"/>
      <c r="K620" s="263" t="n"/>
      <c r="L620" s="263" t="n"/>
      <c r="M620" s="263" t="n"/>
      <c r="N620" s="263" t="n"/>
      <c r="O620" s="263" t="n"/>
      <c r="P620" s="263" t="n"/>
      <c r="Q620" s="263" t="n"/>
      <c r="R620" s="263" t="n"/>
      <c r="S620" s="263" t="n"/>
      <c r="T620" s="263" t="n"/>
      <c r="U620" s="263" t="n"/>
      <c r="V620" s="134" t="n"/>
    </row>
    <row r="621">
      <c r="B621" s="263" t="n"/>
      <c r="C621" s="263" t="n"/>
      <c r="D621" s="263" t="n"/>
      <c r="E621" s="263" t="n"/>
      <c r="F621" s="263" t="n"/>
      <c r="G621" s="263" t="n"/>
      <c r="H621" s="263" t="n"/>
      <c r="I621" s="263" t="n"/>
      <c r="J621" s="263" t="n"/>
      <c r="K621" s="263" t="n"/>
      <c r="L621" s="263" t="n"/>
      <c r="M621" s="263" t="n"/>
      <c r="N621" s="263" t="n"/>
      <c r="O621" s="263" t="n"/>
      <c r="P621" s="263" t="n"/>
      <c r="Q621" s="263" t="n"/>
      <c r="R621" s="263" t="n"/>
      <c r="S621" s="263" t="n"/>
      <c r="T621" s="263" t="n"/>
      <c r="U621" s="263" t="n"/>
      <c r="V621" s="134" t="n"/>
    </row>
    <row r="622">
      <c r="B622" s="263" t="n"/>
      <c r="C622" s="263" t="n"/>
      <c r="D622" s="263" t="n"/>
      <c r="E622" s="263" t="n"/>
      <c r="F622" s="263" t="n"/>
      <c r="G622" s="263" t="n"/>
      <c r="H622" s="263" t="n"/>
      <c r="I622" s="263" t="n"/>
      <c r="J622" s="263" t="n"/>
      <c r="K622" s="263" t="n"/>
      <c r="L622" s="263" t="n"/>
      <c r="M622" s="263" t="n"/>
      <c r="N622" s="263" t="n"/>
      <c r="O622" s="263" t="n"/>
      <c r="P622" s="263" t="n"/>
      <c r="Q622" s="263" t="n"/>
      <c r="R622" s="263" t="n"/>
      <c r="S622" s="263" t="n"/>
      <c r="T622" s="263" t="n"/>
      <c r="U622" s="263" t="n"/>
      <c r="V622" s="134" t="n"/>
    </row>
    <row r="623">
      <c r="B623" s="263" t="n"/>
      <c r="C623" s="263" t="n"/>
      <c r="D623" s="263" t="n"/>
      <c r="E623" s="263" t="n"/>
      <c r="F623" s="263" t="n"/>
      <c r="G623" s="263" t="n"/>
      <c r="H623" s="263" t="n"/>
      <c r="I623" s="263" t="n"/>
      <c r="J623" s="263" t="n"/>
      <c r="K623" s="263" t="n"/>
      <c r="L623" s="263" t="n"/>
      <c r="M623" s="263" t="n"/>
      <c r="N623" s="263" t="n"/>
      <c r="O623" s="263" t="n"/>
      <c r="P623" s="263" t="n"/>
      <c r="Q623" s="263" t="n"/>
      <c r="R623" s="263" t="n"/>
      <c r="S623" s="263" t="n"/>
      <c r="T623" s="263" t="n"/>
      <c r="U623" s="263" t="n"/>
      <c r="V623" s="134" t="n"/>
    </row>
    <row r="624">
      <c r="B624" s="263" t="n"/>
      <c r="C624" s="263" t="n"/>
      <c r="D624" s="263" t="n"/>
      <c r="E624" s="263" t="n"/>
      <c r="F624" s="263" t="n"/>
      <c r="G624" s="263" t="n"/>
      <c r="H624" s="263" t="n"/>
      <c r="I624" s="263" t="n"/>
      <c r="J624" s="263" t="n"/>
      <c r="K624" s="263" t="n"/>
      <c r="L624" s="263" t="n"/>
      <c r="M624" s="263" t="n"/>
      <c r="N624" s="263" t="n"/>
      <c r="O624" s="263" t="n"/>
      <c r="P624" s="263" t="n"/>
      <c r="Q624" s="263" t="n"/>
      <c r="R624" s="263" t="n"/>
      <c r="S624" s="263" t="n"/>
      <c r="T624" s="263" t="n"/>
      <c r="U624" s="263" t="n"/>
      <c r="V624" s="134" t="n"/>
    </row>
    <row r="625">
      <c r="B625" s="263" t="n"/>
      <c r="C625" s="263" t="n"/>
      <c r="D625" s="263" t="n"/>
      <c r="E625" s="263" t="n"/>
      <c r="F625" s="263" t="n"/>
      <c r="G625" s="263" t="n"/>
      <c r="H625" s="263" t="n"/>
      <c r="I625" s="263" t="n"/>
      <c r="J625" s="263" t="n"/>
      <c r="K625" s="263" t="n"/>
      <c r="L625" s="263" t="n"/>
      <c r="M625" s="263" t="n"/>
      <c r="N625" s="263" t="n"/>
      <c r="O625" s="263" t="n"/>
      <c r="P625" s="263" t="n"/>
      <c r="Q625" s="263" t="n"/>
      <c r="R625" s="263" t="n"/>
      <c r="S625" s="263" t="n"/>
      <c r="T625" s="263" t="n"/>
      <c r="U625" s="263" t="n"/>
      <c r="V625" s="134" t="n"/>
    </row>
    <row r="626">
      <c r="B626" s="263" t="n"/>
      <c r="C626" s="263" t="n"/>
      <c r="D626" s="263" t="n"/>
      <c r="E626" s="263" t="n"/>
      <c r="F626" s="263" t="n"/>
      <c r="G626" s="263" t="n"/>
      <c r="H626" s="263" t="n"/>
      <c r="I626" s="263" t="n"/>
      <c r="J626" s="263" t="n"/>
      <c r="K626" s="263" t="n"/>
      <c r="L626" s="263" t="n"/>
      <c r="M626" s="263" t="n"/>
      <c r="N626" s="263" t="n"/>
      <c r="O626" s="263" t="n"/>
      <c r="P626" s="263" t="n"/>
      <c r="Q626" s="263" t="n"/>
      <c r="R626" s="263" t="n"/>
      <c r="S626" s="263" t="n"/>
      <c r="T626" s="263" t="n"/>
      <c r="U626" s="263" t="n"/>
      <c r="V626" s="134" t="n"/>
    </row>
    <row r="627">
      <c r="B627" s="263" t="n"/>
      <c r="C627" s="263" t="n"/>
      <c r="D627" s="263" t="n"/>
      <c r="E627" s="263" t="n"/>
      <c r="F627" s="263" t="n"/>
      <c r="G627" s="263" t="n"/>
      <c r="H627" s="263" t="n"/>
      <c r="I627" s="263" t="n"/>
      <c r="J627" s="263" t="n"/>
      <c r="K627" s="263" t="n"/>
      <c r="L627" s="263" t="n"/>
      <c r="M627" s="263" t="n"/>
      <c r="N627" s="263" t="n"/>
      <c r="O627" s="263" t="n"/>
      <c r="P627" s="263" t="n"/>
      <c r="Q627" s="263" t="n"/>
      <c r="R627" s="263" t="n"/>
      <c r="S627" s="263" t="n"/>
      <c r="T627" s="263" t="n"/>
      <c r="U627" s="263" t="n"/>
      <c r="V627" s="134" t="n"/>
    </row>
    <row r="628">
      <c r="B628" s="263" t="n"/>
      <c r="C628" s="263" t="n"/>
      <c r="D628" s="263" t="n"/>
      <c r="E628" s="263" t="n"/>
      <c r="F628" s="263" t="n"/>
      <c r="G628" s="263" t="n"/>
      <c r="H628" s="263" t="n"/>
      <c r="I628" s="263" t="n"/>
      <c r="J628" s="263" t="n"/>
      <c r="K628" s="263" t="n"/>
      <c r="L628" s="263" t="n"/>
      <c r="M628" s="263" t="n"/>
      <c r="N628" s="263" t="n"/>
      <c r="O628" s="263" t="n"/>
      <c r="P628" s="263" t="n"/>
      <c r="Q628" s="263" t="n"/>
      <c r="R628" s="263" t="n"/>
      <c r="S628" s="263" t="n"/>
      <c r="T628" s="263" t="n"/>
      <c r="U628" s="263" t="n"/>
      <c r="V628" s="134" t="n"/>
    </row>
    <row r="629">
      <c r="B629" s="263" t="n"/>
      <c r="C629" s="263" t="n"/>
      <c r="D629" s="263" t="n"/>
      <c r="E629" s="263" t="n"/>
      <c r="F629" s="263" t="n"/>
      <c r="G629" s="263" t="n"/>
      <c r="H629" s="263" t="n"/>
      <c r="I629" s="263" t="n"/>
      <c r="J629" s="263" t="n"/>
      <c r="K629" s="263" t="n"/>
      <c r="L629" s="263" t="n"/>
      <c r="M629" s="263" t="n"/>
      <c r="N629" s="263" t="n"/>
      <c r="O629" s="263" t="n"/>
      <c r="P629" s="263" t="n"/>
      <c r="Q629" s="263" t="n"/>
      <c r="R629" s="263" t="n"/>
      <c r="S629" s="263" t="n"/>
      <c r="T629" s="263" t="n"/>
      <c r="U629" s="263" t="n"/>
      <c r="V629" s="134" t="n"/>
    </row>
    <row r="630">
      <c r="B630" s="263" t="n"/>
      <c r="C630" s="263" t="n"/>
      <c r="D630" s="263" t="n"/>
      <c r="E630" s="263" t="n"/>
      <c r="F630" s="263" t="n"/>
      <c r="G630" s="263" t="n"/>
      <c r="H630" s="263" t="n"/>
      <c r="I630" s="263" t="n"/>
      <c r="J630" s="263" t="n"/>
      <c r="K630" s="263" t="n"/>
      <c r="L630" s="263" t="n"/>
      <c r="M630" s="263" t="n"/>
      <c r="N630" s="263" t="n"/>
      <c r="O630" s="263" t="n"/>
      <c r="P630" s="263" t="n"/>
      <c r="Q630" s="263" t="n"/>
      <c r="R630" s="263" t="n"/>
      <c r="S630" s="263" t="n"/>
      <c r="T630" s="263" t="n"/>
      <c r="U630" s="263" t="n"/>
      <c r="V630" s="134" t="n"/>
    </row>
    <row r="631">
      <c r="B631" s="263" t="n"/>
      <c r="C631" s="263" t="n"/>
      <c r="D631" s="263" t="n"/>
      <c r="E631" s="263" t="n"/>
      <c r="F631" s="263" t="n"/>
      <c r="G631" s="263" t="n"/>
      <c r="H631" s="263" t="n"/>
      <c r="I631" s="263" t="n"/>
      <c r="J631" s="263" t="n"/>
      <c r="K631" s="263" t="n"/>
      <c r="L631" s="263" t="n"/>
      <c r="M631" s="263" t="n"/>
      <c r="N631" s="263" t="n"/>
      <c r="O631" s="263" t="n"/>
      <c r="P631" s="263" t="n"/>
      <c r="Q631" s="263" t="n"/>
      <c r="R631" s="263" t="n"/>
      <c r="S631" s="263" t="n"/>
      <c r="T631" s="263" t="n"/>
      <c r="U631" s="263" t="n"/>
      <c r="V631" s="134" t="n"/>
    </row>
    <row r="632">
      <c r="B632" s="263" t="n"/>
      <c r="C632" s="263" t="n"/>
      <c r="D632" s="263" t="n"/>
      <c r="E632" s="263" t="n"/>
      <c r="F632" s="263" t="n"/>
      <c r="G632" s="263" t="n"/>
      <c r="H632" s="263" t="n"/>
      <c r="I632" s="263" t="n"/>
      <c r="J632" s="263" t="n"/>
      <c r="K632" s="263" t="n"/>
      <c r="L632" s="263" t="n"/>
      <c r="M632" s="263" t="n"/>
      <c r="N632" s="263" t="n"/>
      <c r="O632" s="263" t="n"/>
      <c r="P632" s="263" t="n"/>
      <c r="Q632" s="263" t="n"/>
      <c r="R632" s="263" t="n"/>
      <c r="S632" s="263" t="n"/>
      <c r="T632" s="263" t="n"/>
      <c r="U632" s="263" t="n"/>
      <c r="V632" s="134" t="n"/>
    </row>
    <row r="633">
      <c r="B633" s="263" t="n"/>
      <c r="C633" s="263" t="n"/>
      <c r="D633" s="263" t="n"/>
      <c r="E633" s="263" t="n"/>
      <c r="F633" s="263" t="n"/>
      <c r="G633" s="263" t="n"/>
      <c r="H633" s="263" t="n"/>
      <c r="I633" s="263" t="n"/>
      <c r="J633" s="263" t="n"/>
      <c r="K633" s="263" t="n"/>
      <c r="L633" s="263" t="n"/>
      <c r="M633" s="263" t="n"/>
      <c r="N633" s="263" t="n"/>
      <c r="O633" s="263" t="n"/>
      <c r="P633" s="263" t="n"/>
      <c r="Q633" s="263" t="n"/>
      <c r="R633" s="263" t="n"/>
      <c r="S633" s="263" t="n"/>
      <c r="T633" s="263" t="n"/>
      <c r="U633" s="263" t="n"/>
      <c r="V633" s="134" t="n"/>
    </row>
    <row r="634">
      <c r="B634" s="263" t="n"/>
      <c r="C634" s="263" t="n"/>
      <c r="D634" s="263" t="n"/>
      <c r="E634" s="263" t="n"/>
      <c r="F634" s="263" t="n"/>
      <c r="G634" s="263" t="n"/>
      <c r="H634" s="263" t="n"/>
      <c r="I634" s="263" t="n"/>
      <c r="J634" s="263" t="n"/>
      <c r="K634" s="263" t="n"/>
      <c r="L634" s="263" t="n"/>
      <c r="M634" s="263" t="n"/>
      <c r="N634" s="263" t="n"/>
      <c r="O634" s="263" t="n"/>
      <c r="P634" s="263" t="n"/>
      <c r="Q634" s="263" t="n"/>
      <c r="R634" s="263" t="n"/>
      <c r="S634" s="263" t="n"/>
      <c r="T634" s="263" t="n"/>
      <c r="U634" s="263" t="n"/>
      <c r="V634" s="134" t="n"/>
    </row>
    <row r="635">
      <c r="B635" s="263" t="n"/>
      <c r="C635" s="263" t="n"/>
      <c r="D635" s="263" t="n"/>
      <c r="E635" s="263" t="n"/>
      <c r="F635" s="263" t="n"/>
      <c r="G635" s="263" t="n"/>
      <c r="H635" s="263" t="n"/>
      <c r="I635" s="263" t="n"/>
      <c r="J635" s="263" t="n"/>
      <c r="K635" s="263" t="n"/>
      <c r="L635" s="263" t="n"/>
      <c r="M635" s="263" t="n"/>
      <c r="N635" s="263" t="n"/>
      <c r="O635" s="263" t="n"/>
      <c r="P635" s="263" t="n"/>
      <c r="Q635" s="263" t="n"/>
      <c r="R635" s="263" t="n"/>
      <c r="S635" s="263" t="n"/>
      <c r="T635" s="263" t="n"/>
      <c r="U635" s="263" t="n"/>
      <c r="V635" s="134" t="n"/>
    </row>
    <row r="636">
      <c r="B636" s="263" t="n"/>
      <c r="C636" s="263" t="n"/>
      <c r="D636" s="263" t="n"/>
      <c r="E636" s="263" t="n"/>
      <c r="F636" s="263" t="n"/>
      <c r="G636" s="263" t="n"/>
      <c r="H636" s="263" t="n"/>
      <c r="I636" s="263" t="n"/>
      <c r="J636" s="263" t="n"/>
      <c r="K636" s="263" t="n"/>
      <c r="L636" s="263" t="n"/>
      <c r="M636" s="263" t="n"/>
      <c r="N636" s="263" t="n"/>
      <c r="O636" s="263" t="n"/>
      <c r="P636" s="263" t="n"/>
      <c r="Q636" s="263" t="n"/>
      <c r="R636" s="263" t="n"/>
      <c r="S636" s="263" t="n"/>
      <c r="T636" s="263" t="n"/>
      <c r="U636" s="263" t="n"/>
      <c r="V636" s="134" t="n"/>
    </row>
    <row r="637">
      <c r="B637" s="263" t="n"/>
      <c r="C637" s="263" t="n"/>
      <c r="D637" s="263" t="n"/>
      <c r="E637" s="263" t="n"/>
      <c r="F637" s="263" t="n"/>
      <c r="G637" s="263" t="n"/>
      <c r="H637" s="263" t="n"/>
      <c r="I637" s="263" t="n"/>
      <c r="J637" s="263" t="n"/>
      <c r="K637" s="263" t="n"/>
      <c r="L637" s="263" t="n"/>
      <c r="M637" s="263" t="n"/>
      <c r="N637" s="263" t="n"/>
      <c r="O637" s="263" t="n"/>
      <c r="P637" s="263" t="n"/>
      <c r="Q637" s="263" t="n"/>
      <c r="R637" s="263" t="n"/>
      <c r="S637" s="263" t="n"/>
      <c r="T637" s="263" t="n"/>
      <c r="U637" s="263" t="n"/>
      <c r="V637" s="134" t="n"/>
    </row>
    <row r="638">
      <c r="B638" s="263" t="n"/>
      <c r="C638" s="263" t="n"/>
      <c r="D638" s="263" t="n"/>
      <c r="E638" s="263" t="n"/>
      <c r="F638" s="263" t="n"/>
      <c r="G638" s="263" t="n"/>
      <c r="H638" s="263" t="n"/>
      <c r="I638" s="263" t="n"/>
      <c r="J638" s="263" t="n"/>
      <c r="K638" s="263" t="n"/>
      <c r="L638" s="263" t="n"/>
      <c r="M638" s="263" t="n"/>
      <c r="N638" s="263" t="n"/>
      <c r="O638" s="263" t="n"/>
      <c r="P638" s="263" t="n"/>
      <c r="Q638" s="263" t="n"/>
      <c r="R638" s="263" t="n"/>
      <c r="S638" s="263" t="n"/>
      <c r="T638" s="263" t="n"/>
      <c r="U638" s="263" t="n"/>
      <c r="V638" s="134" t="n"/>
    </row>
    <row r="639">
      <c r="B639" s="263" t="n"/>
      <c r="C639" s="263" t="n"/>
      <c r="D639" s="263" t="n"/>
      <c r="E639" s="263" t="n"/>
      <c r="F639" s="263" t="n"/>
      <c r="G639" s="263" t="n"/>
      <c r="H639" s="263" t="n"/>
      <c r="I639" s="263" t="n"/>
      <c r="J639" s="263" t="n"/>
      <c r="K639" s="263" t="n"/>
      <c r="L639" s="263" t="n"/>
      <c r="M639" s="263" t="n"/>
      <c r="N639" s="263" t="n"/>
      <c r="O639" s="263" t="n"/>
      <c r="P639" s="263" t="n"/>
      <c r="Q639" s="263" t="n"/>
      <c r="R639" s="263" t="n"/>
      <c r="S639" s="263" t="n"/>
      <c r="T639" s="263" t="n"/>
      <c r="U639" s="263" t="n"/>
      <c r="V639" s="134" t="n"/>
    </row>
    <row r="640">
      <c r="B640" s="263" t="n"/>
      <c r="C640" s="263" t="n"/>
      <c r="D640" s="263" t="n"/>
      <c r="E640" s="263" t="n"/>
      <c r="F640" s="263" t="n"/>
      <c r="G640" s="263" t="n"/>
      <c r="H640" s="263" t="n"/>
      <c r="I640" s="263" t="n"/>
      <c r="J640" s="263" t="n"/>
      <c r="K640" s="263" t="n"/>
      <c r="L640" s="263" t="n"/>
      <c r="M640" s="263" t="n"/>
      <c r="N640" s="263" t="n"/>
      <c r="O640" s="263" t="n"/>
      <c r="P640" s="263" t="n"/>
      <c r="Q640" s="263" t="n"/>
      <c r="R640" s="263" t="n"/>
      <c r="S640" s="263" t="n"/>
      <c r="T640" s="263" t="n"/>
      <c r="U640" s="263" t="n"/>
      <c r="V640" s="134" t="n"/>
    </row>
    <row r="641">
      <c r="B641" s="263" t="n"/>
      <c r="C641" s="263" t="n"/>
      <c r="D641" s="263" t="n"/>
      <c r="E641" s="263" t="n"/>
      <c r="F641" s="263" t="n"/>
      <c r="G641" s="263" t="n"/>
      <c r="H641" s="263" t="n"/>
      <c r="I641" s="263" t="n"/>
      <c r="J641" s="263" t="n"/>
      <c r="K641" s="263" t="n"/>
      <c r="L641" s="263" t="n"/>
      <c r="M641" s="263" t="n"/>
      <c r="N641" s="263" t="n"/>
      <c r="O641" s="263" t="n"/>
      <c r="P641" s="263" t="n"/>
      <c r="Q641" s="263" t="n"/>
      <c r="R641" s="263" t="n"/>
      <c r="S641" s="263" t="n"/>
      <c r="T641" s="263" t="n"/>
      <c r="U641" s="263" t="n"/>
      <c r="V641" s="134" t="n"/>
    </row>
    <row r="642">
      <c r="B642" s="263" t="n"/>
      <c r="C642" s="263" t="n"/>
      <c r="D642" s="263" t="n"/>
      <c r="E642" s="263" t="n"/>
      <c r="F642" s="263" t="n"/>
      <c r="G642" s="263" t="n"/>
      <c r="H642" s="263" t="n"/>
      <c r="I642" s="263" t="n"/>
      <c r="J642" s="263" t="n"/>
      <c r="K642" s="263" t="n"/>
      <c r="L642" s="263" t="n"/>
      <c r="M642" s="263" t="n"/>
      <c r="N642" s="263" t="n"/>
      <c r="O642" s="263" t="n"/>
      <c r="P642" s="263" t="n"/>
      <c r="Q642" s="263" t="n"/>
      <c r="R642" s="263" t="n"/>
      <c r="S642" s="263" t="n"/>
      <c r="T642" s="263" t="n"/>
      <c r="U642" s="263" t="n"/>
      <c r="V642" s="134" t="n"/>
    </row>
    <row r="643">
      <c r="B643" s="263" t="n"/>
      <c r="C643" s="263" t="n"/>
      <c r="D643" s="263" t="n"/>
      <c r="E643" s="263" t="n"/>
      <c r="F643" s="263" t="n"/>
      <c r="G643" s="263" t="n"/>
      <c r="H643" s="263" t="n"/>
      <c r="I643" s="263" t="n"/>
      <c r="J643" s="263" t="n"/>
      <c r="K643" s="263" t="n"/>
      <c r="L643" s="263" t="n"/>
      <c r="M643" s="263" t="n"/>
      <c r="N643" s="263" t="n"/>
      <c r="O643" s="263" t="n"/>
      <c r="P643" s="263" t="n"/>
      <c r="Q643" s="263" t="n"/>
      <c r="R643" s="263" t="n"/>
      <c r="S643" s="263" t="n"/>
      <c r="T643" s="263" t="n"/>
      <c r="U643" s="263" t="n"/>
      <c r="V643" s="134" t="n"/>
    </row>
    <row r="644">
      <c r="B644" s="263" t="n"/>
      <c r="C644" s="263" t="n"/>
      <c r="D644" s="263" t="n"/>
      <c r="E644" s="263" t="n"/>
      <c r="F644" s="263" t="n"/>
      <c r="G644" s="263" t="n"/>
      <c r="H644" s="263" t="n"/>
      <c r="I644" s="263" t="n"/>
      <c r="J644" s="263" t="n"/>
      <c r="K644" s="263" t="n"/>
      <c r="L644" s="263" t="n"/>
      <c r="M644" s="263" t="n"/>
      <c r="N644" s="263" t="n"/>
      <c r="O644" s="263" t="n"/>
      <c r="P644" s="263" t="n"/>
      <c r="Q644" s="263" t="n"/>
      <c r="R644" s="263" t="n"/>
      <c r="S644" s="263" t="n"/>
      <c r="T644" s="263" t="n"/>
      <c r="U644" s="263" t="n"/>
      <c r="V644" s="134" t="n"/>
    </row>
    <row r="645">
      <c r="B645" s="263" t="n"/>
      <c r="C645" s="263" t="n"/>
      <c r="D645" s="263" t="n"/>
      <c r="E645" s="263" t="n"/>
      <c r="F645" s="263" t="n"/>
      <c r="G645" s="263" t="n"/>
      <c r="H645" s="263" t="n"/>
      <c r="I645" s="263" t="n"/>
      <c r="J645" s="263" t="n"/>
      <c r="K645" s="263" t="n"/>
      <c r="L645" s="263" t="n"/>
      <c r="M645" s="263" t="n"/>
      <c r="N645" s="263" t="n"/>
      <c r="O645" s="263" t="n"/>
      <c r="P645" s="263" t="n"/>
      <c r="Q645" s="263" t="n"/>
      <c r="R645" s="263" t="n"/>
      <c r="S645" s="263" t="n"/>
      <c r="T645" s="263" t="n"/>
      <c r="U645" s="263" t="n"/>
      <c r="V645" s="134" t="n"/>
    </row>
    <row r="646">
      <c r="B646" s="263" t="n"/>
      <c r="C646" s="263" t="n"/>
      <c r="D646" s="263" t="n"/>
      <c r="E646" s="263" t="n"/>
      <c r="F646" s="263" t="n"/>
      <c r="G646" s="263" t="n"/>
      <c r="H646" s="263" t="n"/>
      <c r="I646" s="263" t="n"/>
      <c r="J646" s="263" t="n"/>
      <c r="K646" s="263" t="n"/>
      <c r="L646" s="263" t="n"/>
      <c r="M646" s="263" t="n"/>
      <c r="N646" s="263" t="n"/>
      <c r="O646" s="263" t="n"/>
      <c r="P646" s="263" t="n"/>
      <c r="Q646" s="263" t="n"/>
      <c r="R646" s="263" t="n"/>
      <c r="S646" s="263" t="n"/>
      <c r="T646" s="263" t="n"/>
      <c r="U646" s="263" t="n"/>
      <c r="V646" s="134" t="n"/>
    </row>
    <row r="647">
      <c r="B647" s="263" t="n"/>
      <c r="C647" s="263" t="n"/>
      <c r="D647" s="263" t="n"/>
      <c r="E647" s="263" t="n"/>
      <c r="F647" s="263" t="n"/>
      <c r="G647" s="263" t="n"/>
      <c r="H647" s="263" t="n"/>
      <c r="I647" s="263" t="n"/>
      <c r="J647" s="263" t="n"/>
      <c r="K647" s="263" t="n"/>
      <c r="L647" s="263" t="n"/>
      <c r="M647" s="263" t="n"/>
      <c r="N647" s="263" t="n"/>
      <c r="O647" s="263" t="n"/>
      <c r="P647" s="263" t="n"/>
      <c r="Q647" s="263" t="n"/>
      <c r="R647" s="263" t="n"/>
      <c r="S647" s="263" t="n"/>
      <c r="T647" s="263" t="n"/>
      <c r="U647" s="263" t="n"/>
      <c r="V647" s="134" t="n"/>
    </row>
    <row r="648">
      <c r="B648" s="263" t="n"/>
      <c r="C648" s="263" t="n"/>
      <c r="D648" s="263" t="n"/>
      <c r="E648" s="263" t="n"/>
      <c r="F648" s="263" t="n"/>
      <c r="G648" s="263" t="n"/>
      <c r="H648" s="263" t="n"/>
      <c r="I648" s="263" t="n"/>
      <c r="J648" s="263" t="n"/>
      <c r="K648" s="263" t="n"/>
      <c r="L648" s="263" t="n"/>
      <c r="M648" s="263" t="n"/>
      <c r="N648" s="263" t="n"/>
      <c r="O648" s="263" t="n"/>
      <c r="P648" s="263" t="n"/>
      <c r="Q648" s="263" t="n"/>
      <c r="R648" s="263" t="n"/>
      <c r="S648" s="263" t="n"/>
      <c r="T648" s="263" t="n"/>
      <c r="U648" s="263" t="n"/>
      <c r="V648" s="134" t="n"/>
    </row>
    <row r="649">
      <c r="B649" s="263" t="n"/>
      <c r="C649" s="263" t="n"/>
      <c r="D649" s="263" t="n"/>
      <c r="E649" s="263" t="n"/>
      <c r="F649" s="263" t="n"/>
      <c r="G649" s="263" t="n"/>
      <c r="H649" s="263" t="n"/>
      <c r="I649" s="263" t="n"/>
      <c r="J649" s="263" t="n"/>
      <c r="K649" s="263" t="n"/>
      <c r="L649" s="263" t="n"/>
      <c r="M649" s="263" t="n"/>
      <c r="N649" s="263" t="n"/>
      <c r="O649" s="263" t="n"/>
      <c r="P649" s="263" t="n"/>
      <c r="Q649" s="263" t="n"/>
      <c r="R649" s="263" t="n"/>
      <c r="S649" s="263" t="n"/>
      <c r="T649" s="263" t="n"/>
      <c r="U649" s="263" t="n"/>
      <c r="V649" s="134" t="n"/>
    </row>
    <row r="650">
      <c r="B650" s="263" t="n"/>
      <c r="C650" s="263" t="n"/>
      <c r="D650" s="263" t="n"/>
      <c r="E650" s="263" t="n"/>
      <c r="F650" s="263" t="n"/>
      <c r="G650" s="263" t="n"/>
      <c r="H650" s="263" t="n"/>
      <c r="I650" s="263" t="n"/>
      <c r="J650" s="263" t="n"/>
      <c r="K650" s="263" t="n"/>
      <c r="L650" s="263" t="n"/>
      <c r="M650" s="263" t="n"/>
      <c r="N650" s="263" t="n"/>
      <c r="O650" s="263" t="n"/>
      <c r="P650" s="263" t="n"/>
      <c r="Q650" s="263" t="n"/>
      <c r="R650" s="263" t="n"/>
      <c r="S650" s="263" t="n"/>
      <c r="T650" s="263" t="n"/>
      <c r="U650" s="263" t="n"/>
      <c r="V650" s="134" t="n"/>
    </row>
    <row r="651">
      <c r="B651" s="263" t="n"/>
      <c r="C651" s="263" t="n"/>
      <c r="D651" s="263" t="n"/>
      <c r="E651" s="263" t="n"/>
      <c r="F651" s="263" t="n"/>
      <c r="G651" s="263" t="n"/>
      <c r="H651" s="263" t="n"/>
      <c r="I651" s="263" t="n"/>
      <c r="J651" s="263" t="n"/>
      <c r="K651" s="263" t="n"/>
      <c r="L651" s="263" t="n"/>
      <c r="M651" s="263" t="n"/>
      <c r="N651" s="263" t="n"/>
      <c r="O651" s="263" t="n"/>
      <c r="P651" s="263" t="n"/>
      <c r="Q651" s="263" t="n"/>
      <c r="R651" s="263" t="n"/>
      <c r="S651" s="263" t="n"/>
      <c r="T651" s="263" t="n"/>
      <c r="U651" s="263" t="n"/>
      <c r="V651" s="134" t="n"/>
    </row>
    <row r="652">
      <c r="B652" s="263" t="n"/>
      <c r="C652" s="263" t="n"/>
      <c r="D652" s="263" t="n"/>
      <c r="E652" s="263" t="n"/>
      <c r="F652" s="263" t="n"/>
      <c r="G652" s="263" t="n"/>
      <c r="H652" s="263" t="n"/>
      <c r="I652" s="263" t="n"/>
      <c r="J652" s="263" t="n"/>
      <c r="K652" s="263" t="n"/>
      <c r="L652" s="263" t="n"/>
      <c r="M652" s="263" t="n"/>
      <c r="N652" s="263" t="n"/>
      <c r="O652" s="263" t="n"/>
      <c r="P652" s="263" t="n"/>
      <c r="Q652" s="263" t="n"/>
      <c r="R652" s="263" t="n"/>
      <c r="S652" s="263" t="n"/>
      <c r="T652" s="263" t="n"/>
      <c r="U652" s="263" t="n"/>
      <c r="V652" s="134" t="n"/>
    </row>
    <row r="653">
      <c r="B653" s="263" t="n"/>
      <c r="C653" s="263" t="n"/>
      <c r="D653" s="263" t="n"/>
      <c r="E653" s="263" t="n"/>
      <c r="F653" s="263" t="n"/>
      <c r="G653" s="263" t="n"/>
      <c r="H653" s="263" t="n"/>
      <c r="I653" s="263" t="n"/>
      <c r="J653" s="263" t="n"/>
      <c r="K653" s="263" t="n"/>
      <c r="L653" s="263" t="n"/>
      <c r="M653" s="263" t="n"/>
      <c r="N653" s="263" t="n"/>
      <c r="O653" s="263" t="n"/>
      <c r="P653" s="263" t="n"/>
      <c r="Q653" s="263" t="n"/>
      <c r="R653" s="263" t="n"/>
      <c r="S653" s="263" t="n"/>
      <c r="T653" s="263" t="n"/>
      <c r="U653" s="263" t="n"/>
      <c r="V653" s="134" t="n"/>
    </row>
    <row r="654">
      <c r="B654" s="263" t="n"/>
      <c r="C654" s="263" t="n"/>
      <c r="D654" s="263" t="n"/>
      <c r="E654" s="263" t="n"/>
      <c r="F654" s="263" t="n"/>
      <c r="G654" s="263" t="n"/>
      <c r="H654" s="263" t="n"/>
      <c r="I654" s="263" t="n"/>
      <c r="J654" s="263" t="n"/>
      <c r="K654" s="263" t="n"/>
      <c r="L654" s="263" t="n"/>
      <c r="M654" s="263" t="n"/>
      <c r="N654" s="263" t="n"/>
      <c r="O654" s="263" t="n"/>
      <c r="P654" s="263" t="n"/>
      <c r="Q654" s="263" t="n"/>
      <c r="R654" s="263" t="n"/>
      <c r="S654" s="263" t="n"/>
      <c r="T654" s="263" t="n"/>
      <c r="U654" s="263" t="n"/>
      <c r="V654" s="134" t="n"/>
    </row>
    <row r="655">
      <c r="B655" s="263" t="n"/>
      <c r="C655" s="263" t="n"/>
      <c r="D655" s="263" t="n"/>
      <c r="E655" s="263" t="n"/>
      <c r="F655" s="263" t="n"/>
      <c r="G655" s="263" t="n"/>
      <c r="H655" s="263" t="n"/>
      <c r="I655" s="263" t="n"/>
      <c r="J655" s="263" t="n"/>
      <c r="K655" s="263" t="n"/>
      <c r="L655" s="263" t="n"/>
      <c r="M655" s="263" t="n"/>
      <c r="N655" s="263" t="n"/>
      <c r="O655" s="263" t="n"/>
      <c r="P655" s="263" t="n"/>
      <c r="Q655" s="263" t="n"/>
      <c r="R655" s="263" t="n"/>
      <c r="S655" s="263" t="n"/>
      <c r="T655" s="263" t="n"/>
      <c r="U655" s="263" t="n"/>
      <c r="V655" s="134" t="n"/>
    </row>
    <row r="656">
      <c r="B656" s="263" t="n"/>
      <c r="C656" s="263" t="n"/>
      <c r="D656" s="263" t="n"/>
      <c r="E656" s="263" t="n"/>
      <c r="F656" s="263" t="n"/>
      <c r="G656" s="263" t="n"/>
      <c r="H656" s="263" t="n"/>
      <c r="I656" s="263" t="n"/>
      <c r="J656" s="263" t="n"/>
      <c r="K656" s="263" t="n"/>
      <c r="L656" s="263" t="n"/>
      <c r="M656" s="263" t="n"/>
      <c r="N656" s="263" t="n"/>
      <c r="O656" s="263" t="n"/>
      <c r="P656" s="263" t="n"/>
      <c r="Q656" s="263" t="n"/>
      <c r="R656" s="263" t="n"/>
      <c r="S656" s="263" t="n"/>
      <c r="T656" s="263" t="n"/>
      <c r="U656" s="263" t="n"/>
      <c r="V656" s="134" t="n"/>
    </row>
    <row r="657">
      <c r="B657" s="263" t="n"/>
      <c r="C657" s="263" t="n"/>
      <c r="D657" s="263" t="n"/>
      <c r="E657" s="263" t="n"/>
      <c r="F657" s="263" t="n"/>
      <c r="G657" s="263" t="n"/>
      <c r="H657" s="263" t="n"/>
      <c r="I657" s="263" t="n"/>
      <c r="J657" s="263" t="n"/>
      <c r="K657" s="263" t="n"/>
      <c r="L657" s="263" t="n"/>
      <c r="M657" s="263" t="n"/>
      <c r="N657" s="263" t="n"/>
      <c r="O657" s="263" t="n"/>
      <c r="P657" s="263" t="n"/>
      <c r="Q657" s="263" t="n"/>
      <c r="R657" s="263" t="n"/>
      <c r="S657" s="263" t="n"/>
      <c r="T657" s="263" t="n"/>
      <c r="U657" s="263" t="n"/>
      <c r="V657" s="134" t="n"/>
    </row>
    <row r="658">
      <c r="B658" s="263" t="n"/>
      <c r="C658" s="263" t="n"/>
      <c r="D658" s="263" t="n"/>
      <c r="E658" s="263" t="n"/>
      <c r="F658" s="263" t="n"/>
      <c r="G658" s="263" t="n"/>
      <c r="H658" s="263" t="n"/>
      <c r="I658" s="263" t="n"/>
      <c r="J658" s="263" t="n"/>
      <c r="K658" s="263" t="n"/>
      <c r="L658" s="263" t="n"/>
      <c r="M658" s="263" t="n"/>
      <c r="N658" s="263" t="n"/>
      <c r="O658" s="263" t="n"/>
      <c r="P658" s="263" t="n"/>
      <c r="Q658" s="263" t="n"/>
      <c r="R658" s="263" t="n"/>
      <c r="S658" s="263" t="n"/>
      <c r="T658" s="263" t="n"/>
      <c r="U658" s="263" t="n"/>
      <c r="V658" s="134" t="n"/>
    </row>
    <row r="659">
      <c r="B659" s="263" t="n"/>
      <c r="C659" s="263" t="n"/>
      <c r="D659" s="263" t="n"/>
      <c r="E659" s="263" t="n"/>
      <c r="F659" s="263" t="n"/>
      <c r="G659" s="263" t="n"/>
      <c r="H659" s="263" t="n"/>
      <c r="I659" s="263" t="n"/>
      <c r="J659" s="263" t="n"/>
      <c r="K659" s="263" t="n"/>
      <c r="L659" s="263" t="n"/>
      <c r="M659" s="263" t="n"/>
      <c r="N659" s="263" t="n"/>
      <c r="O659" s="263" t="n"/>
      <c r="P659" s="263" t="n"/>
      <c r="Q659" s="263" t="n"/>
      <c r="R659" s="263" t="n"/>
      <c r="S659" s="263" t="n"/>
      <c r="T659" s="263" t="n"/>
      <c r="U659" s="263" t="n"/>
      <c r="V659" s="134" t="n"/>
    </row>
    <row r="660">
      <c r="B660" s="263" t="n"/>
      <c r="C660" s="263" t="n"/>
      <c r="D660" s="263" t="n"/>
      <c r="E660" s="263" t="n"/>
      <c r="F660" s="263" t="n"/>
      <c r="G660" s="263" t="n"/>
      <c r="H660" s="263" t="n"/>
      <c r="I660" s="263" t="n"/>
      <c r="J660" s="263" t="n"/>
      <c r="K660" s="263" t="n"/>
      <c r="L660" s="263" t="n"/>
      <c r="M660" s="263" t="n"/>
      <c r="N660" s="263" t="n"/>
      <c r="O660" s="263" t="n"/>
      <c r="P660" s="263" t="n"/>
      <c r="Q660" s="263" t="n"/>
      <c r="R660" s="263" t="n"/>
      <c r="S660" s="263" t="n"/>
      <c r="T660" s="263" t="n"/>
      <c r="U660" s="263" t="n"/>
      <c r="V660" s="134" t="n"/>
    </row>
    <row r="661">
      <c r="B661" s="263" t="n"/>
      <c r="C661" s="263" t="n"/>
      <c r="D661" s="263" t="n"/>
      <c r="E661" s="263" t="n"/>
      <c r="F661" s="263" t="n"/>
      <c r="G661" s="263" t="n"/>
      <c r="H661" s="263" t="n"/>
      <c r="I661" s="263" t="n"/>
      <c r="J661" s="263" t="n"/>
      <c r="K661" s="263" t="n"/>
      <c r="L661" s="263" t="n"/>
      <c r="M661" s="263" t="n"/>
      <c r="N661" s="263" t="n"/>
      <c r="O661" s="263" t="n"/>
      <c r="P661" s="263" t="n"/>
      <c r="Q661" s="263" t="n"/>
      <c r="R661" s="263" t="n"/>
      <c r="S661" s="263" t="n"/>
      <c r="T661" s="263" t="n"/>
      <c r="U661" s="263" t="n"/>
      <c r="V661" s="134" t="n"/>
    </row>
    <row r="662">
      <c r="B662" s="263" t="n"/>
      <c r="C662" s="263" t="n"/>
      <c r="D662" s="263" t="n"/>
      <c r="E662" s="263" t="n"/>
      <c r="F662" s="263" t="n"/>
      <c r="G662" s="263" t="n"/>
      <c r="H662" s="263" t="n"/>
      <c r="I662" s="263" t="n"/>
      <c r="J662" s="263" t="n"/>
      <c r="K662" s="263" t="n"/>
      <c r="L662" s="263" t="n"/>
      <c r="M662" s="263" t="n"/>
      <c r="N662" s="263" t="n"/>
      <c r="O662" s="263" t="n"/>
      <c r="P662" s="263" t="n"/>
      <c r="Q662" s="263" t="n"/>
      <c r="R662" s="263" t="n"/>
      <c r="S662" s="263" t="n"/>
      <c r="T662" s="263" t="n"/>
      <c r="U662" s="263" t="n"/>
      <c r="V662" s="134" t="n"/>
    </row>
    <row r="663">
      <c r="B663" s="263" t="n"/>
      <c r="C663" s="263" t="n"/>
      <c r="D663" s="263" t="n"/>
      <c r="E663" s="263" t="n"/>
      <c r="F663" s="263" t="n"/>
      <c r="G663" s="263" t="n"/>
      <c r="H663" s="263" t="n"/>
      <c r="I663" s="263" t="n"/>
      <c r="J663" s="263" t="n"/>
      <c r="K663" s="263" t="n"/>
      <c r="L663" s="263" t="n"/>
      <c r="M663" s="263" t="n"/>
      <c r="N663" s="263" t="n"/>
      <c r="O663" s="263" t="n"/>
      <c r="P663" s="263" t="n"/>
      <c r="Q663" s="263" t="n"/>
      <c r="R663" s="263" t="n"/>
      <c r="S663" s="263" t="n"/>
      <c r="T663" s="263" t="n"/>
      <c r="U663" s="263" t="n"/>
      <c r="V663" s="134" t="n"/>
    </row>
    <row r="664">
      <c r="B664" s="263" t="n"/>
      <c r="C664" s="263" t="n"/>
      <c r="D664" s="263" t="n"/>
      <c r="E664" s="263" t="n"/>
      <c r="F664" s="263" t="n"/>
      <c r="G664" s="263" t="n"/>
      <c r="H664" s="263" t="n"/>
      <c r="I664" s="263" t="n"/>
      <c r="J664" s="263" t="n"/>
      <c r="K664" s="263" t="n"/>
      <c r="L664" s="263" t="n"/>
      <c r="M664" s="263" t="n"/>
      <c r="N664" s="263" t="n"/>
      <c r="O664" s="263" t="n"/>
      <c r="P664" s="263" t="n"/>
      <c r="Q664" s="263" t="n"/>
      <c r="R664" s="263" t="n"/>
      <c r="S664" s="263" t="n"/>
      <c r="T664" s="263" t="n"/>
      <c r="U664" s="263" t="n"/>
      <c r="V664" s="134" t="n"/>
    </row>
    <row r="665">
      <c r="B665" s="263" t="n"/>
      <c r="C665" s="263" t="n"/>
      <c r="D665" s="263" t="n"/>
      <c r="E665" s="263" t="n"/>
      <c r="F665" s="263" t="n"/>
      <c r="G665" s="263" t="n"/>
      <c r="H665" s="263" t="n"/>
      <c r="I665" s="263" t="n"/>
      <c r="J665" s="263" t="n"/>
      <c r="K665" s="263" t="n"/>
      <c r="L665" s="263" t="n"/>
      <c r="M665" s="263" t="n"/>
      <c r="N665" s="263" t="n"/>
      <c r="O665" s="263" t="n"/>
      <c r="P665" s="263" t="n"/>
      <c r="Q665" s="263" t="n"/>
      <c r="R665" s="263" t="n"/>
      <c r="S665" s="263" t="n"/>
      <c r="T665" s="263" t="n"/>
      <c r="U665" s="263" t="n"/>
      <c r="V665" s="134" t="n"/>
    </row>
    <row r="666">
      <c r="B666" s="263" t="n"/>
      <c r="C666" s="263" t="n"/>
      <c r="D666" s="263" t="n"/>
      <c r="E666" s="263" t="n"/>
      <c r="F666" s="263" t="n"/>
      <c r="G666" s="263" t="n"/>
      <c r="H666" s="263" t="n"/>
      <c r="I666" s="263" t="n"/>
      <c r="J666" s="263" t="n"/>
      <c r="K666" s="263" t="n"/>
      <c r="L666" s="263" t="n"/>
      <c r="M666" s="263" t="n"/>
      <c r="N666" s="263" t="n"/>
      <c r="O666" s="263" t="n"/>
      <c r="P666" s="263" t="n"/>
      <c r="Q666" s="263" t="n"/>
      <c r="R666" s="263" t="n"/>
      <c r="S666" s="263" t="n"/>
      <c r="T666" s="263" t="n"/>
      <c r="U666" s="263" t="n"/>
      <c r="V666" s="134" t="n"/>
    </row>
    <row r="667">
      <c r="B667" s="263" t="n"/>
      <c r="C667" s="263" t="n"/>
      <c r="D667" s="263" t="n"/>
      <c r="E667" s="263" t="n"/>
      <c r="F667" s="263" t="n"/>
      <c r="G667" s="263" t="n"/>
      <c r="H667" s="263" t="n"/>
      <c r="I667" s="263" t="n"/>
      <c r="J667" s="263" t="n"/>
      <c r="K667" s="263" t="n"/>
      <c r="L667" s="263" t="n"/>
      <c r="M667" s="263" t="n"/>
      <c r="N667" s="263" t="n"/>
      <c r="O667" s="263" t="n"/>
      <c r="P667" s="263" t="n"/>
      <c r="Q667" s="263" t="n"/>
      <c r="R667" s="263" t="n"/>
      <c r="S667" s="263" t="n"/>
      <c r="T667" s="263" t="n"/>
      <c r="U667" s="263" t="n"/>
      <c r="V667" s="134" t="n"/>
    </row>
    <row r="668">
      <c r="B668" s="263" t="n"/>
      <c r="C668" s="263" t="n"/>
      <c r="D668" s="263" t="n"/>
      <c r="E668" s="263" t="n"/>
      <c r="F668" s="263" t="n"/>
      <c r="G668" s="263" t="n"/>
      <c r="H668" s="263" t="n"/>
      <c r="I668" s="263" t="n"/>
      <c r="J668" s="263" t="n"/>
      <c r="K668" s="263" t="n"/>
      <c r="L668" s="263" t="n"/>
      <c r="M668" s="263" t="n"/>
      <c r="N668" s="263" t="n"/>
      <c r="O668" s="263" t="n"/>
      <c r="P668" s="263" t="n"/>
      <c r="Q668" s="263" t="n"/>
      <c r="R668" s="263" t="n"/>
      <c r="S668" s="263" t="n"/>
      <c r="T668" s="263" t="n"/>
      <c r="U668" s="263" t="n"/>
      <c r="V668" s="134" t="n"/>
    </row>
    <row r="669">
      <c r="B669" s="263" t="n"/>
      <c r="C669" s="263" t="n"/>
      <c r="D669" s="263" t="n"/>
      <c r="E669" s="263" t="n"/>
      <c r="F669" s="263" t="n"/>
      <c r="G669" s="263" t="n"/>
      <c r="H669" s="263" t="n"/>
      <c r="I669" s="263" t="n"/>
      <c r="J669" s="263" t="n"/>
      <c r="K669" s="263" t="n"/>
      <c r="L669" s="263" t="n"/>
      <c r="M669" s="263" t="n"/>
      <c r="N669" s="263" t="n"/>
      <c r="O669" s="263" t="n"/>
      <c r="P669" s="263" t="n"/>
      <c r="Q669" s="263" t="n"/>
      <c r="R669" s="263" t="n"/>
      <c r="S669" s="263" t="n"/>
      <c r="T669" s="263" t="n"/>
      <c r="U669" s="263" t="n"/>
      <c r="V669" s="134" t="n"/>
    </row>
    <row r="670">
      <c r="B670" s="263" t="n"/>
      <c r="C670" s="263" t="n"/>
      <c r="D670" s="263" t="n"/>
      <c r="E670" s="263" t="n"/>
      <c r="F670" s="263" t="n"/>
      <c r="G670" s="263" t="n"/>
      <c r="H670" s="263" t="n"/>
      <c r="I670" s="263" t="n"/>
      <c r="J670" s="263" t="n"/>
      <c r="K670" s="263" t="n"/>
      <c r="L670" s="263" t="n"/>
      <c r="M670" s="263" t="n"/>
      <c r="N670" s="263" t="n"/>
      <c r="O670" s="263" t="n"/>
      <c r="P670" s="263" t="n"/>
      <c r="Q670" s="263" t="n"/>
      <c r="R670" s="263" t="n"/>
      <c r="S670" s="263" t="n"/>
      <c r="T670" s="263" t="n"/>
      <c r="U670" s="263" t="n"/>
      <c r="V670" s="134" t="n"/>
    </row>
    <row r="671">
      <c r="B671" s="263" t="n"/>
      <c r="C671" s="263" t="n"/>
      <c r="D671" s="263" t="n"/>
      <c r="E671" s="263" t="n"/>
      <c r="F671" s="263" t="n"/>
      <c r="G671" s="263" t="n"/>
      <c r="H671" s="263" t="n"/>
      <c r="I671" s="263" t="n"/>
      <c r="J671" s="263" t="n"/>
      <c r="K671" s="263" t="n"/>
      <c r="L671" s="263" t="n"/>
      <c r="M671" s="263" t="n"/>
      <c r="N671" s="263" t="n"/>
      <c r="O671" s="263" t="n"/>
      <c r="P671" s="263" t="n"/>
      <c r="Q671" s="263" t="n"/>
      <c r="R671" s="263" t="n"/>
      <c r="S671" s="263" t="n"/>
      <c r="T671" s="263" t="n"/>
      <c r="U671" s="263" t="n"/>
      <c r="V671" s="134" t="n"/>
    </row>
    <row r="672">
      <c r="B672" s="263" t="n"/>
      <c r="C672" s="263" t="n"/>
      <c r="D672" s="263" t="n"/>
      <c r="E672" s="263" t="n"/>
      <c r="F672" s="263" t="n"/>
      <c r="G672" s="263" t="n"/>
      <c r="H672" s="263" t="n"/>
      <c r="I672" s="263" t="n"/>
      <c r="J672" s="263" t="n"/>
      <c r="K672" s="263" t="n"/>
      <c r="L672" s="263" t="n"/>
      <c r="M672" s="263" t="n"/>
      <c r="N672" s="263" t="n"/>
      <c r="O672" s="263" t="n"/>
      <c r="P672" s="263" t="n"/>
      <c r="Q672" s="263" t="n"/>
      <c r="R672" s="263" t="n"/>
      <c r="S672" s="263" t="n"/>
      <c r="T672" s="263" t="n"/>
      <c r="U672" s="263" t="n"/>
      <c r="V672" s="134" t="n"/>
    </row>
    <row r="673">
      <c r="B673" s="263" t="n"/>
      <c r="C673" s="263" t="n"/>
      <c r="D673" s="263" t="n"/>
      <c r="E673" s="263" t="n"/>
      <c r="F673" s="263" t="n"/>
      <c r="G673" s="263" t="n"/>
      <c r="H673" s="263" t="n"/>
      <c r="I673" s="263" t="n"/>
      <c r="J673" s="263" t="n"/>
      <c r="K673" s="263" t="n"/>
      <c r="L673" s="263" t="n"/>
      <c r="M673" s="263" t="n"/>
      <c r="N673" s="263" t="n"/>
      <c r="O673" s="263" t="n"/>
      <c r="P673" s="263" t="n"/>
      <c r="Q673" s="263" t="n"/>
      <c r="R673" s="263" t="n"/>
      <c r="S673" s="263" t="n"/>
      <c r="T673" s="263" t="n"/>
      <c r="U673" s="263" t="n"/>
      <c r="V673" s="134" t="n"/>
    </row>
    <row r="674">
      <c r="B674" s="263" t="n"/>
      <c r="C674" s="263" t="n"/>
      <c r="D674" s="263" t="n"/>
      <c r="E674" s="263" t="n"/>
      <c r="F674" s="263" t="n"/>
      <c r="G674" s="263" t="n"/>
      <c r="H674" s="263" t="n"/>
      <c r="I674" s="263" t="n"/>
      <c r="J674" s="263" t="n"/>
      <c r="K674" s="263" t="n"/>
      <c r="L674" s="263" t="n"/>
      <c r="M674" s="263" t="n"/>
      <c r="N674" s="263" t="n"/>
      <c r="O674" s="263" t="n"/>
      <c r="P674" s="263" t="n"/>
      <c r="Q674" s="263" t="n"/>
      <c r="R674" s="263" t="n"/>
      <c r="S674" s="263" t="n"/>
      <c r="T674" s="263" t="n"/>
      <c r="U674" s="263" t="n"/>
      <c r="V674" s="134" t="n"/>
    </row>
    <row r="675">
      <c r="B675" s="263" t="n"/>
      <c r="C675" s="263" t="n"/>
      <c r="D675" s="263" t="n"/>
      <c r="E675" s="263" t="n"/>
      <c r="F675" s="263" t="n"/>
      <c r="G675" s="263" t="n"/>
      <c r="H675" s="263" t="n"/>
      <c r="I675" s="263" t="n"/>
      <c r="J675" s="263" t="n"/>
      <c r="K675" s="263" t="n"/>
      <c r="L675" s="263" t="n"/>
      <c r="M675" s="263" t="n"/>
      <c r="N675" s="263" t="n"/>
      <c r="O675" s="263" t="n"/>
      <c r="P675" s="263" t="n"/>
      <c r="Q675" s="263" t="n"/>
      <c r="R675" s="263" t="n"/>
      <c r="S675" s="263" t="n"/>
      <c r="T675" s="263" t="n"/>
      <c r="U675" s="263" t="n"/>
      <c r="V675" s="134" t="n"/>
    </row>
    <row r="676">
      <c r="B676" s="263" t="n"/>
      <c r="C676" s="263" t="n"/>
      <c r="D676" s="263" t="n"/>
      <c r="E676" s="263" t="n"/>
      <c r="F676" s="263" t="n"/>
      <c r="G676" s="263" t="n"/>
      <c r="H676" s="263" t="n"/>
      <c r="I676" s="263" t="n"/>
      <c r="J676" s="263" t="n"/>
      <c r="K676" s="263" t="n"/>
      <c r="L676" s="263" t="n"/>
      <c r="M676" s="263" t="n"/>
      <c r="N676" s="263" t="n"/>
      <c r="O676" s="263" t="n"/>
      <c r="P676" s="263" t="n"/>
      <c r="Q676" s="263" t="n"/>
      <c r="R676" s="263" t="n"/>
      <c r="S676" s="263" t="n"/>
      <c r="T676" s="263" t="n"/>
      <c r="U676" s="263" t="n"/>
      <c r="V676" s="134" t="n"/>
    </row>
    <row r="677">
      <c r="B677" s="263" t="n"/>
      <c r="C677" s="263" t="n"/>
      <c r="D677" s="263" t="n"/>
      <c r="E677" s="263" t="n"/>
      <c r="F677" s="263" t="n"/>
      <c r="G677" s="263" t="n"/>
      <c r="H677" s="263" t="n"/>
      <c r="I677" s="263" t="n"/>
      <c r="J677" s="263" t="n"/>
      <c r="K677" s="263" t="n"/>
      <c r="L677" s="263" t="n"/>
      <c r="M677" s="263" t="n"/>
      <c r="N677" s="263" t="n"/>
      <c r="O677" s="263" t="n"/>
      <c r="P677" s="263" t="n"/>
      <c r="Q677" s="263" t="n"/>
      <c r="R677" s="263" t="n"/>
      <c r="S677" s="263" t="n"/>
      <c r="T677" s="263" t="n"/>
      <c r="U677" s="263" t="n"/>
      <c r="V677" s="134" t="n"/>
    </row>
    <row r="678">
      <c r="B678" s="263" t="n"/>
      <c r="C678" s="263" t="n"/>
      <c r="D678" s="263" t="n"/>
      <c r="E678" s="263" t="n"/>
      <c r="F678" s="263" t="n"/>
      <c r="G678" s="263" t="n"/>
      <c r="H678" s="263" t="n"/>
      <c r="I678" s="263" t="n"/>
      <c r="J678" s="263" t="n"/>
      <c r="K678" s="263" t="n"/>
      <c r="L678" s="263" t="n"/>
      <c r="M678" s="263" t="n"/>
      <c r="N678" s="263" t="n"/>
      <c r="O678" s="263" t="n"/>
      <c r="P678" s="263" t="n"/>
      <c r="Q678" s="263" t="n"/>
      <c r="R678" s="263" t="n"/>
      <c r="S678" s="263" t="n"/>
      <c r="T678" s="263" t="n"/>
      <c r="U678" s="263" t="n"/>
      <c r="V678" s="134" t="n"/>
    </row>
    <row r="679">
      <c r="B679" s="263" t="n"/>
      <c r="C679" s="263" t="n"/>
      <c r="D679" s="263" t="n"/>
      <c r="E679" s="263" t="n"/>
      <c r="F679" s="263" t="n"/>
      <c r="G679" s="263" t="n"/>
      <c r="H679" s="263" t="n"/>
      <c r="I679" s="263" t="n"/>
      <c r="J679" s="263" t="n"/>
      <c r="K679" s="263" t="n"/>
      <c r="L679" s="263" t="n"/>
      <c r="M679" s="263" t="n"/>
      <c r="N679" s="263" t="n"/>
      <c r="O679" s="263" t="n"/>
      <c r="P679" s="263" t="n"/>
      <c r="Q679" s="263" t="n"/>
      <c r="R679" s="263" t="n"/>
      <c r="S679" s="263" t="n"/>
      <c r="T679" s="263" t="n"/>
      <c r="U679" s="263" t="n"/>
      <c r="V679" s="134" t="n"/>
    </row>
    <row r="680">
      <c r="B680" s="263" t="n"/>
      <c r="C680" s="263" t="n"/>
      <c r="D680" s="263" t="n"/>
      <c r="E680" s="263" t="n"/>
      <c r="F680" s="263" t="n"/>
      <c r="G680" s="263" t="n"/>
      <c r="H680" s="263" t="n"/>
      <c r="I680" s="263" t="n"/>
      <c r="J680" s="263" t="n"/>
      <c r="K680" s="263" t="n"/>
      <c r="L680" s="263" t="n"/>
      <c r="M680" s="263" t="n"/>
      <c r="N680" s="263" t="n"/>
      <c r="O680" s="263" t="n"/>
      <c r="P680" s="263" t="n"/>
      <c r="Q680" s="263" t="n"/>
      <c r="R680" s="263" t="n"/>
      <c r="S680" s="263" t="n"/>
      <c r="T680" s="263" t="n"/>
      <c r="U680" s="263" t="n"/>
      <c r="V680" s="134" t="n"/>
    </row>
    <row r="681">
      <c r="B681" s="263" t="n"/>
      <c r="C681" s="263" t="n"/>
      <c r="D681" s="263" t="n"/>
      <c r="E681" s="263" t="n"/>
      <c r="F681" s="263" t="n"/>
      <c r="G681" s="263" t="n"/>
      <c r="H681" s="263" t="n"/>
      <c r="I681" s="263" t="n"/>
      <c r="J681" s="263" t="n"/>
      <c r="K681" s="263" t="n"/>
      <c r="L681" s="263" t="n"/>
      <c r="M681" s="263" t="n"/>
      <c r="N681" s="263" t="n"/>
      <c r="O681" s="263" t="n"/>
      <c r="P681" s="263" t="n"/>
      <c r="Q681" s="263" t="n"/>
      <c r="R681" s="263" t="n"/>
      <c r="S681" s="263" t="n"/>
      <c r="T681" s="263" t="n"/>
      <c r="U681" s="263" t="n"/>
      <c r="V681" s="134" t="n"/>
    </row>
    <row r="682">
      <c r="B682" s="263" t="n"/>
      <c r="C682" s="263" t="n"/>
      <c r="D682" s="263" t="n"/>
      <c r="E682" s="263" t="n"/>
      <c r="F682" s="263" t="n"/>
      <c r="G682" s="263" t="n"/>
      <c r="H682" s="263" t="n"/>
      <c r="I682" s="263" t="n"/>
      <c r="J682" s="263" t="n"/>
      <c r="K682" s="263" t="n"/>
      <c r="L682" s="263" t="n"/>
      <c r="M682" s="263" t="n"/>
      <c r="N682" s="263" t="n"/>
      <c r="O682" s="263" t="n"/>
      <c r="P682" s="263" t="n"/>
      <c r="Q682" s="263" t="n"/>
      <c r="R682" s="263" t="n"/>
      <c r="S682" s="263" t="n"/>
      <c r="T682" s="263" t="n"/>
      <c r="U682" s="263" t="n"/>
      <c r="V682" s="134" t="n"/>
    </row>
    <row r="683">
      <c r="B683" s="263" t="n"/>
      <c r="C683" s="263" t="n"/>
      <c r="D683" s="263" t="n"/>
      <c r="E683" s="263" t="n"/>
      <c r="F683" s="263" t="n"/>
      <c r="G683" s="263" t="n"/>
      <c r="H683" s="263" t="n"/>
      <c r="I683" s="263" t="n"/>
      <c r="J683" s="263" t="n"/>
      <c r="K683" s="263" t="n"/>
      <c r="L683" s="263" t="n"/>
      <c r="M683" s="263" t="n"/>
      <c r="N683" s="263" t="n"/>
      <c r="O683" s="263" t="n"/>
      <c r="P683" s="263" t="n"/>
      <c r="Q683" s="263" t="n"/>
      <c r="R683" s="263" t="n"/>
      <c r="S683" s="263" t="n"/>
      <c r="T683" s="263" t="n"/>
      <c r="U683" s="263" t="n"/>
      <c r="V683" s="134" t="n"/>
    </row>
    <row r="684">
      <c r="B684" s="263" t="n"/>
      <c r="C684" s="263" t="n"/>
      <c r="D684" s="263" t="n"/>
      <c r="E684" s="263" t="n"/>
      <c r="F684" s="263" t="n"/>
      <c r="G684" s="263" t="n"/>
      <c r="H684" s="263" t="n"/>
      <c r="I684" s="263" t="n"/>
      <c r="J684" s="263" t="n"/>
      <c r="K684" s="263" t="n"/>
      <c r="L684" s="263" t="n"/>
      <c r="M684" s="263" t="n"/>
      <c r="N684" s="263" t="n"/>
      <c r="O684" s="263" t="n"/>
      <c r="P684" s="263" t="n"/>
      <c r="Q684" s="263" t="n"/>
      <c r="R684" s="263" t="n"/>
      <c r="S684" s="263" t="n"/>
      <c r="T684" s="263" t="n"/>
      <c r="U684" s="263" t="n"/>
      <c r="V684" s="134" t="n"/>
    </row>
    <row r="685">
      <c r="B685" s="263" t="n"/>
      <c r="C685" s="263" t="n"/>
      <c r="D685" s="263" t="n"/>
      <c r="E685" s="263" t="n"/>
      <c r="F685" s="263" t="n"/>
      <c r="G685" s="263" t="n"/>
      <c r="H685" s="263" t="n"/>
      <c r="I685" s="263" t="n"/>
      <c r="J685" s="263" t="n"/>
      <c r="K685" s="263" t="n"/>
      <c r="L685" s="263" t="n"/>
      <c r="M685" s="263" t="n"/>
      <c r="N685" s="263" t="n"/>
      <c r="O685" s="263" t="n"/>
      <c r="P685" s="263" t="n"/>
      <c r="Q685" s="263" t="n"/>
      <c r="R685" s="263" t="n"/>
      <c r="S685" s="263" t="n"/>
      <c r="T685" s="263" t="n"/>
      <c r="U685" s="263" t="n"/>
      <c r="V685" s="134" t="n"/>
    </row>
    <row r="686">
      <c r="B686" s="263" t="n"/>
      <c r="C686" s="263" t="n"/>
      <c r="D686" s="263" t="n"/>
      <c r="E686" s="263" t="n"/>
      <c r="F686" s="263" t="n"/>
      <c r="G686" s="263" t="n"/>
      <c r="H686" s="263" t="n"/>
      <c r="I686" s="263" t="n"/>
      <c r="J686" s="263" t="n"/>
      <c r="K686" s="263" t="n"/>
      <c r="L686" s="263" t="n"/>
      <c r="M686" s="263" t="n"/>
      <c r="N686" s="263" t="n"/>
      <c r="O686" s="263" t="n"/>
      <c r="P686" s="263" t="n"/>
      <c r="Q686" s="263" t="n"/>
      <c r="R686" s="263" t="n"/>
      <c r="S686" s="263" t="n"/>
      <c r="T686" s="263" t="n"/>
      <c r="U686" s="263" t="n"/>
      <c r="V686" s="134" t="n"/>
    </row>
    <row r="687">
      <c r="B687" s="263" t="n"/>
      <c r="C687" s="263" t="n"/>
      <c r="D687" s="263" t="n"/>
      <c r="E687" s="263" t="n"/>
      <c r="F687" s="263" t="n"/>
      <c r="G687" s="263" t="n"/>
      <c r="H687" s="263" t="n"/>
      <c r="I687" s="263" t="n"/>
      <c r="J687" s="263" t="n"/>
      <c r="K687" s="263" t="n"/>
      <c r="L687" s="263" t="n"/>
      <c r="M687" s="263" t="n"/>
      <c r="N687" s="263" t="n"/>
      <c r="O687" s="263" t="n"/>
      <c r="P687" s="263" t="n"/>
      <c r="Q687" s="263" t="n"/>
      <c r="R687" s="263" t="n"/>
      <c r="S687" s="263" t="n"/>
      <c r="T687" s="263" t="n"/>
      <c r="U687" s="263" t="n"/>
      <c r="V687" s="134" t="n"/>
    </row>
    <row r="688">
      <c r="B688" s="263" t="n"/>
      <c r="C688" s="263" t="n"/>
      <c r="D688" s="263" t="n"/>
      <c r="E688" s="263" t="n"/>
      <c r="F688" s="263" t="n"/>
      <c r="G688" s="263" t="n"/>
      <c r="H688" s="263" t="n"/>
      <c r="I688" s="263" t="n"/>
      <c r="J688" s="263" t="n"/>
      <c r="K688" s="263" t="n"/>
      <c r="L688" s="263" t="n"/>
      <c r="M688" s="263" t="n"/>
      <c r="N688" s="263" t="n"/>
      <c r="O688" s="263" t="n"/>
      <c r="P688" s="263" t="n"/>
      <c r="Q688" s="263" t="n"/>
      <c r="R688" s="263" t="n"/>
      <c r="S688" s="263" t="n"/>
      <c r="T688" s="263" t="n"/>
      <c r="U688" s="263" t="n"/>
      <c r="V688" s="134" t="n"/>
    </row>
    <row r="689">
      <c r="B689" s="263" t="n"/>
      <c r="C689" s="263" t="n"/>
      <c r="D689" s="263" t="n"/>
      <c r="E689" s="263" t="n"/>
      <c r="F689" s="263" t="n"/>
      <c r="G689" s="263" t="n"/>
      <c r="H689" s="263" t="n"/>
      <c r="I689" s="263" t="n"/>
      <c r="J689" s="263" t="n"/>
      <c r="K689" s="263" t="n"/>
      <c r="L689" s="263" t="n"/>
      <c r="M689" s="263" t="n"/>
      <c r="N689" s="263" t="n"/>
      <c r="O689" s="263" t="n"/>
      <c r="P689" s="263" t="n"/>
      <c r="Q689" s="263" t="n"/>
      <c r="R689" s="263" t="n"/>
      <c r="S689" s="263" t="n"/>
      <c r="T689" s="263" t="n"/>
      <c r="U689" s="263" t="n"/>
      <c r="V689" s="134" t="n"/>
    </row>
    <row r="690">
      <c r="B690" s="263" t="n"/>
      <c r="C690" s="263" t="n"/>
      <c r="D690" s="263" t="n"/>
      <c r="E690" s="263" t="n"/>
      <c r="F690" s="263" t="n"/>
      <c r="G690" s="263" t="n"/>
      <c r="H690" s="263" t="n"/>
      <c r="I690" s="263" t="n"/>
      <c r="J690" s="263" t="n"/>
      <c r="K690" s="263" t="n"/>
      <c r="L690" s="263" t="n"/>
      <c r="M690" s="263" t="n"/>
      <c r="N690" s="263" t="n"/>
      <c r="O690" s="263" t="n"/>
      <c r="P690" s="263" t="n"/>
      <c r="Q690" s="263" t="n"/>
      <c r="R690" s="263" t="n"/>
      <c r="S690" s="263" t="n"/>
      <c r="T690" s="263" t="n"/>
      <c r="U690" s="263" t="n"/>
      <c r="V690" s="134" t="n"/>
    </row>
    <row r="691">
      <c r="B691" s="263" t="n"/>
      <c r="C691" s="263" t="n"/>
      <c r="D691" s="263" t="n"/>
      <c r="E691" s="263" t="n"/>
      <c r="F691" s="263" t="n"/>
      <c r="G691" s="263" t="n"/>
      <c r="H691" s="263" t="n"/>
      <c r="I691" s="263" t="n"/>
      <c r="J691" s="263" t="n"/>
      <c r="K691" s="263" t="n"/>
      <c r="L691" s="263" t="n"/>
      <c r="M691" s="263" t="n"/>
      <c r="N691" s="263" t="n"/>
      <c r="O691" s="263" t="n"/>
      <c r="P691" s="263" t="n"/>
      <c r="Q691" s="263" t="n"/>
      <c r="R691" s="263" t="n"/>
      <c r="S691" s="263" t="n"/>
      <c r="T691" s="263" t="n"/>
      <c r="U691" s="263" t="n"/>
      <c r="V691" s="134" t="n"/>
    </row>
    <row r="692">
      <c r="B692" s="263" t="n"/>
      <c r="C692" s="263" t="n"/>
      <c r="D692" s="263" t="n"/>
      <c r="E692" s="263" t="n"/>
      <c r="F692" s="263" t="n"/>
      <c r="G692" s="263" t="n"/>
      <c r="H692" s="263" t="n"/>
      <c r="I692" s="263" t="n"/>
      <c r="J692" s="263" t="n"/>
      <c r="K692" s="263" t="n"/>
      <c r="L692" s="263" t="n"/>
      <c r="M692" s="263" t="n"/>
      <c r="N692" s="263" t="n"/>
      <c r="O692" s="263" t="n"/>
      <c r="P692" s="263" t="n"/>
      <c r="Q692" s="263" t="n"/>
      <c r="R692" s="263" t="n"/>
      <c r="S692" s="263" t="n"/>
      <c r="T692" s="263" t="n"/>
      <c r="U692" s="263" t="n"/>
      <c r="V692" s="134" t="n"/>
    </row>
    <row r="693">
      <c r="B693" s="263" t="n"/>
      <c r="C693" s="263" t="n"/>
      <c r="D693" s="263" t="n"/>
      <c r="E693" s="263" t="n"/>
      <c r="F693" s="263" t="n"/>
      <c r="G693" s="263" t="n"/>
      <c r="H693" s="263" t="n"/>
      <c r="I693" s="263" t="n"/>
      <c r="J693" s="263" t="n"/>
      <c r="K693" s="263" t="n"/>
      <c r="L693" s="263" t="n"/>
      <c r="M693" s="263" t="n"/>
      <c r="N693" s="263" t="n"/>
      <c r="O693" s="263" t="n"/>
      <c r="P693" s="263" t="n"/>
      <c r="Q693" s="263" t="n"/>
      <c r="R693" s="263" t="n"/>
      <c r="S693" s="263" t="n"/>
      <c r="T693" s="263" t="n"/>
      <c r="U693" s="263" t="n"/>
      <c r="V693" s="134" t="n"/>
    </row>
    <row r="694">
      <c r="B694" s="263" t="n"/>
      <c r="C694" s="263" t="n"/>
      <c r="D694" s="263" t="n"/>
      <c r="E694" s="263" t="n"/>
      <c r="F694" s="263" t="n"/>
      <c r="G694" s="263" t="n"/>
      <c r="H694" s="263" t="n"/>
      <c r="I694" s="263" t="n"/>
      <c r="J694" s="263" t="n"/>
      <c r="K694" s="263" t="n"/>
      <c r="L694" s="263" t="n"/>
      <c r="M694" s="263" t="n"/>
      <c r="N694" s="263" t="n"/>
      <c r="O694" s="263" t="n"/>
      <c r="P694" s="263" t="n"/>
      <c r="Q694" s="263" t="n"/>
      <c r="R694" s="263" t="n"/>
      <c r="S694" s="263" t="n"/>
      <c r="T694" s="263" t="n"/>
      <c r="U694" s="263" t="n"/>
      <c r="V694" s="134" t="n"/>
    </row>
    <row r="695">
      <c r="B695" s="263" t="n"/>
      <c r="C695" s="263" t="n"/>
      <c r="D695" s="263" t="n"/>
      <c r="E695" s="263" t="n"/>
      <c r="F695" s="263" t="n"/>
      <c r="G695" s="263" t="n"/>
      <c r="H695" s="263" t="n"/>
      <c r="I695" s="263" t="n"/>
      <c r="J695" s="263" t="n"/>
      <c r="K695" s="263" t="n"/>
      <c r="L695" s="263" t="n"/>
      <c r="M695" s="263" t="n"/>
      <c r="N695" s="263" t="n"/>
      <c r="O695" s="263" t="n"/>
      <c r="P695" s="263" t="n"/>
      <c r="Q695" s="263" t="n"/>
      <c r="R695" s="263" t="n"/>
      <c r="S695" s="263" t="n"/>
      <c r="T695" s="263" t="n"/>
      <c r="U695" s="263" t="n"/>
      <c r="V695" s="134" t="n"/>
    </row>
    <row r="696">
      <c r="B696" s="263" t="n"/>
      <c r="C696" s="263" t="n"/>
      <c r="D696" s="263" t="n"/>
      <c r="E696" s="263" t="n"/>
      <c r="F696" s="263" t="n"/>
      <c r="G696" s="263" t="n"/>
      <c r="H696" s="263" t="n"/>
      <c r="I696" s="263" t="n"/>
      <c r="J696" s="263" t="n"/>
      <c r="K696" s="263" t="n"/>
      <c r="L696" s="263" t="n"/>
      <c r="M696" s="263" t="n"/>
      <c r="N696" s="263" t="n"/>
      <c r="O696" s="263" t="n"/>
      <c r="P696" s="263" t="n"/>
      <c r="Q696" s="263" t="n"/>
      <c r="R696" s="263" t="n"/>
      <c r="S696" s="263" t="n"/>
      <c r="T696" s="263" t="n"/>
      <c r="U696" s="263" t="n"/>
      <c r="V696" s="134" t="n"/>
    </row>
    <row r="697">
      <c r="B697" s="263" t="n"/>
      <c r="C697" s="263" t="n"/>
      <c r="D697" s="263" t="n"/>
      <c r="E697" s="263" t="n"/>
      <c r="F697" s="263" t="n"/>
      <c r="G697" s="263" t="n"/>
      <c r="H697" s="263" t="n"/>
      <c r="I697" s="263" t="n"/>
      <c r="J697" s="263" t="n"/>
      <c r="K697" s="263" t="n"/>
      <c r="L697" s="263" t="n"/>
      <c r="M697" s="263" t="n"/>
      <c r="N697" s="263" t="n"/>
      <c r="O697" s="263" t="n"/>
      <c r="P697" s="263" t="n"/>
      <c r="Q697" s="263" t="n"/>
      <c r="R697" s="263" t="n"/>
      <c r="S697" s="263" t="n"/>
      <c r="T697" s="263" t="n"/>
      <c r="U697" s="263" t="n"/>
      <c r="V697" s="134" t="n"/>
    </row>
    <row r="698">
      <c r="B698" s="263" t="n"/>
      <c r="C698" s="263" t="n"/>
      <c r="D698" s="263" t="n"/>
      <c r="E698" s="263" t="n"/>
      <c r="F698" s="263" t="n"/>
      <c r="G698" s="263" t="n"/>
      <c r="H698" s="263" t="n"/>
      <c r="I698" s="263" t="n"/>
      <c r="J698" s="263" t="n"/>
      <c r="K698" s="263" t="n"/>
      <c r="L698" s="263" t="n"/>
      <c r="M698" s="263" t="n"/>
      <c r="N698" s="263" t="n"/>
      <c r="O698" s="263" t="n"/>
      <c r="P698" s="263" t="n"/>
      <c r="Q698" s="263" t="n"/>
      <c r="R698" s="263" t="n"/>
      <c r="S698" s="263" t="n"/>
      <c r="T698" s="263" t="n"/>
      <c r="U698" s="263" t="n"/>
      <c r="V698" s="134" t="n"/>
    </row>
    <row r="699">
      <c r="B699" s="263" t="n"/>
      <c r="C699" s="263" t="n"/>
      <c r="D699" s="263" t="n"/>
      <c r="E699" s="263" t="n"/>
      <c r="F699" s="263" t="n"/>
      <c r="G699" s="263" t="n"/>
      <c r="H699" s="263" t="n"/>
      <c r="I699" s="263" t="n"/>
      <c r="J699" s="263" t="n"/>
      <c r="K699" s="263" t="n"/>
      <c r="L699" s="263" t="n"/>
      <c r="M699" s="263" t="n"/>
      <c r="N699" s="263" t="n"/>
      <c r="O699" s="263" t="n"/>
      <c r="P699" s="263" t="n"/>
      <c r="Q699" s="263" t="n"/>
      <c r="R699" s="263" t="n"/>
      <c r="S699" s="263" t="n"/>
      <c r="T699" s="263" t="n"/>
      <c r="U699" s="263" t="n"/>
      <c r="V699" s="134" t="n"/>
    </row>
    <row r="700">
      <c r="B700" s="263" t="n"/>
      <c r="C700" s="263" t="n"/>
      <c r="D700" s="263" t="n"/>
      <c r="E700" s="263" t="n"/>
      <c r="F700" s="263" t="n"/>
      <c r="G700" s="263" t="n"/>
      <c r="H700" s="263" t="n"/>
      <c r="I700" s="263" t="n"/>
      <c r="J700" s="263" t="n"/>
      <c r="K700" s="263" t="n"/>
      <c r="L700" s="263" t="n"/>
      <c r="M700" s="263" t="n"/>
      <c r="N700" s="263" t="n"/>
      <c r="O700" s="263" t="n"/>
      <c r="P700" s="263" t="n"/>
      <c r="Q700" s="263" t="n"/>
      <c r="R700" s="263" t="n"/>
      <c r="S700" s="263" t="n"/>
      <c r="T700" s="263" t="n"/>
      <c r="U700" s="263" t="n"/>
      <c r="V700" s="134" t="n"/>
    </row>
    <row r="701">
      <c r="B701" s="263" t="n"/>
      <c r="C701" s="263" t="n"/>
      <c r="D701" s="263" t="n"/>
      <c r="E701" s="263" t="n"/>
      <c r="F701" s="263" t="n"/>
      <c r="G701" s="263" t="n"/>
      <c r="H701" s="263" t="n"/>
      <c r="I701" s="263" t="n"/>
      <c r="J701" s="263" t="n"/>
      <c r="K701" s="263" t="n"/>
      <c r="L701" s="263" t="n"/>
      <c r="M701" s="263" t="n"/>
      <c r="N701" s="263" t="n"/>
      <c r="O701" s="263" t="n"/>
      <c r="P701" s="263" t="n"/>
      <c r="Q701" s="263" t="n"/>
      <c r="R701" s="263" t="n"/>
      <c r="S701" s="263" t="n"/>
      <c r="T701" s="263" t="n"/>
      <c r="U701" s="263" t="n"/>
      <c r="V701" s="134" t="n"/>
    </row>
    <row r="702">
      <c r="B702" s="263" t="n"/>
      <c r="C702" s="263" t="n"/>
      <c r="D702" s="263" t="n"/>
      <c r="E702" s="263" t="n"/>
      <c r="F702" s="263" t="n"/>
      <c r="G702" s="263" t="n"/>
      <c r="H702" s="263" t="n"/>
      <c r="I702" s="263" t="n"/>
      <c r="J702" s="263" t="n"/>
      <c r="K702" s="263" t="n"/>
      <c r="L702" s="263" t="n"/>
      <c r="M702" s="263" t="n"/>
      <c r="N702" s="263" t="n"/>
      <c r="O702" s="263" t="n"/>
      <c r="P702" s="263" t="n"/>
      <c r="Q702" s="263" t="n"/>
      <c r="R702" s="263" t="n"/>
      <c r="S702" s="263" t="n"/>
      <c r="T702" s="263" t="n"/>
      <c r="U702" s="263" t="n"/>
      <c r="V702" s="134" t="n"/>
    </row>
    <row r="703">
      <c r="B703" s="263" t="n"/>
      <c r="C703" s="263" t="n"/>
      <c r="D703" s="263" t="n"/>
      <c r="E703" s="263" t="n"/>
      <c r="F703" s="263" t="n"/>
      <c r="G703" s="263" t="n"/>
      <c r="H703" s="263" t="n"/>
      <c r="I703" s="263" t="n"/>
      <c r="J703" s="263" t="n"/>
      <c r="K703" s="263" t="n"/>
      <c r="L703" s="263" t="n"/>
      <c r="M703" s="263" t="n"/>
      <c r="N703" s="263" t="n"/>
      <c r="O703" s="263" t="n"/>
      <c r="P703" s="263" t="n"/>
      <c r="Q703" s="263" t="n"/>
      <c r="R703" s="263" t="n"/>
      <c r="S703" s="263" t="n"/>
      <c r="T703" s="263" t="n"/>
      <c r="U703" s="263" t="n"/>
      <c r="V703" s="134" t="n"/>
    </row>
    <row r="704">
      <c r="B704" s="263" t="n"/>
      <c r="C704" s="263" t="n"/>
      <c r="D704" s="263" t="n"/>
      <c r="E704" s="263" t="n"/>
      <c r="F704" s="263" t="n"/>
      <c r="G704" s="263" t="n"/>
      <c r="H704" s="263" t="n"/>
      <c r="I704" s="263" t="n"/>
      <c r="J704" s="263" t="n"/>
      <c r="K704" s="263" t="n"/>
      <c r="L704" s="263" t="n"/>
      <c r="M704" s="263" t="n"/>
      <c r="N704" s="263" t="n"/>
      <c r="O704" s="263" t="n"/>
      <c r="P704" s="263" t="n"/>
      <c r="Q704" s="263" t="n"/>
      <c r="R704" s="263" t="n"/>
      <c r="S704" s="263" t="n"/>
      <c r="T704" s="263" t="n"/>
      <c r="U704" s="263" t="n"/>
      <c r="V704" s="134" t="n"/>
    </row>
    <row r="705">
      <c r="B705" s="263" t="n"/>
      <c r="C705" s="263" t="n"/>
      <c r="D705" s="263" t="n"/>
      <c r="E705" s="263" t="n"/>
      <c r="F705" s="263" t="n"/>
      <c r="G705" s="263" t="n"/>
      <c r="H705" s="263" t="n"/>
      <c r="I705" s="263" t="n"/>
      <c r="J705" s="263" t="n"/>
      <c r="K705" s="263" t="n"/>
      <c r="L705" s="263" t="n"/>
      <c r="M705" s="263" t="n"/>
      <c r="N705" s="263" t="n"/>
      <c r="O705" s="263" t="n"/>
      <c r="P705" s="263" t="n"/>
      <c r="Q705" s="263" t="n"/>
      <c r="R705" s="263" t="n"/>
      <c r="S705" s="263" t="n"/>
      <c r="T705" s="263" t="n"/>
      <c r="U705" s="263" t="n"/>
      <c r="V705" s="134" t="n"/>
    </row>
    <row r="706">
      <c r="B706" s="263" t="n"/>
      <c r="C706" s="263" t="n"/>
      <c r="D706" s="263" t="n"/>
      <c r="E706" s="263" t="n"/>
      <c r="F706" s="263" t="n"/>
      <c r="G706" s="263" t="n"/>
      <c r="H706" s="263" t="n"/>
      <c r="I706" s="263" t="n"/>
      <c r="J706" s="263" t="n"/>
      <c r="K706" s="263" t="n"/>
      <c r="L706" s="263" t="n"/>
      <c r="M706" s="263" t="n"/>
      <c r="N706" s="263" t="n"/>
      <c r="O706" s="263" t="n"/>
      <c r="P706" s="263" t="n"/>
      <c r="Q706" s="263" t="n"/>
      <c r="R706" s="263" t="n"/>
      <c r="S706" s="263" t="n"/>
      <c r="T706" s="263" t="n"/>
      <c r="U706" s="263" t="n"/>
      <c r="V706" s="134" t="n"/>
    </row>
    <row r="707">
      <c r="B707" s="263" t="n"/>
      <c r="C707" s="263" t="n"/>
      <c r="D707" s="263" t="n"/>
      <c r="E707" s="263" t="n"/>
      <c r="F707" s="263" t="n"/>
      <c r="G707" s="263" t="n"/>
      <c r="H707" s="263" t="n"/>
      <c r="I707" s="263" t="n"/>
      <c r="J707" s="263" t="n"/>
      <c r="K707" s="263" t="n"/>
      <c r="L707" s="263" t="n"/>
      <c r="M707" s="263" t="n"/>
      <c r="N707" s="263" t="n"/>
      <c r="O707" s="263" t="n"/>
      <c r="P707" s="263" t="n"/>
      <c r="Q707" s="263" t="n"/>
      <c r="R707" s="263" t="n"/>
      <c r="S707" s="263" t="n"/>
      <c r="T707" s="263" t="n"/>
      <c r="U707" s="263" t="n"/>
      <c r="V707" s="134" t="n"/>
    </row>
    <row r="708">
      <c r="B708" s="263" t="n"/>
      <c r="C708" s="263" t="n"/>
      <c r="D708" s="263" t="n"/>
      <c r="E708" s="263" t="n"/>
      <c r="F708" s="263" t="n"/>
      <c r="G708" s="263" t="n"/>
      <c r="H708" s="263" t="n"/>
      <c r="I708" s="263" t="n"/>
      <c r="J708" s="263" t="n"/>
      <c r="K708" s="263" t="n"/>
      <c r="L708" s="263" t="n"/>
      <c r="M708" s="263" t="n"/>
      <c r="N708" s="263" t="n"/>
      <c r="O708" s="263" t="n"/>
      <c r="P708" s="263" t="n"/>
      <c r="Q708" s="263" t="n"/>
      <c r="R708" s="263" t="n"/>
      <c r="S708" s="263" t="n"/>
      <c r="T708" s="263" t="n"/>
      <c r="U708" s="263" t="n"/>
      <c r="V708" s="134" t="n"/>
    </row>
    <row r="709">
      <c r="B709" s="263" t="n"/>
      <c r="C709" s="263" t="n"/>
      <c r="D709" s="263" t="n"/>
      <c r="E709" s="263" t="n"/>
      <c r="F709" s="263" t="n"/>
      <c r="G709" s="263" t="n"/>
      <c r="H709" s="263" t="n"/>
      <c r="I709" s="263" t="n"/>
      <c r="J709" s="263" t="n"/>
      <c r="K709" s="263" t="n"/>
      <c r="L709" s="263" t="n"/>
      <c r="M709" s="263" t="n"/>
      <c r="N709" s="263" t="n"/>
      <c r="O709" s="263" t="n"/>
      <c r="P709" s="263" t="n"/>
      <c r="Q709" s="263" t="n"/>
      <c r="R709" s="263" t="n"/>
      <c r="S709" s="263" t="n"/>
      <c r="T709" s="263" t="n"/>
      <c r="U709" s="263" t="n"/>
      <c r="V709" s="134" t="n"/>
    </row>
    <row r="710">
      <c r="B710" s="263" t="n"/>
      <c r="C710" s="263" t="n"/>
      <c r="D710" s="263" t="n"/>
      <c r="E710" s="263" t="n"/>
      <c r="F710" s="263" t="n"/>
      <c r="G710" s="263" t="n"/>
      <c r="H710" s="263" t="n"/>
      <c r="I710" s="263" t="n"/>
      <c r="J710" s="263" t="n"/>
      <c r="K710" s="263" t="n"/>
      <c r="L710" s="263" t="n"/>
      <c r="M710" s="263" t="n"/>
      <c r="N710" s="263" t="n"/>
      <c r="O710" s="263" t="n"/>
      <c r="P710" s="263" t="n"/>
      <c r="Q710" s="263" t="n"/>
      <c r="R710" s="263" t="n"/>
      <c r="S710" s="263" t="n"/>
      <c r="T710" s="263" t="n"/>
      <c r="U710" s="263" t="n"/>
      <c r="V710" s="134" t="n"/>
    </row>
    <row r="711">
      <c r="B711" s="263" t="n"/>
      <c r="C711" s="263" t="n"/>
      <c r="D711" s="263" t="n"/>
      <c r="E711" s="263" t="n"/>
      <c r="F711" s="263" t="n"/>
      <c r="G711" s="263" t="n"/>
      <c r="H711" s="263" t="n"/>
      <c r="I711" s="263" t="n"/>
      <c r="J711" s="263" t="n"/>
      <c r="K711" s="263" t="n"/>
      <c r="L711" s="263" t="n"/>
      <c r="M711" s="263" t="n"/>
      <c r="N711" s="263" t="n"/>
      <c r="O711" s="263" t="n"/>
      <c r="P711" s="263" t="n"/>
      <c r="Q711" s="263" t="n"/>
      <c r="R711" s="263" t="n"/>
      <c r="S711" s="263" t="n"/>
      <c r="T711" s="263" t="n"/>
      <c r="U711" s="263" t="n"/>
      <c r="V711" s="134" t="n"/>
    </row>
    <row r="712">
      <c r="B712" s="263" t="n"/>
      <c r="C712" s="263" t="n"/>
      <c r="D712" s="263" t="n"/>
      <c r="E712" s="263" t="n"/>
      <c r="F712" s="263" t="n"/>
      <c r="G712" s="263" t="n"/>
      <c r="H712" s="263" t="n"/>
      <c r="I712" s="263" t="n"/>
      <c r="J712" s="263" t="n"/>
      <c r="K712" s="263" t="n"/>
      <c r="L712" s="263" t="n"/>
      <c r="M712" s="263" t="n"/>
      <c r="N712" s="263" t="n"/>
      <c r="O712" s="263" t="n"/>
      <c r="P712" s="263" t="n"/>
      <c r="Q712" s="263" t="n"/>
      <c r="R712" s="263" t="n"/>
      <c r="S712" s="263" t="n"/>
      <c r="T712" s="263" t="n"/>
      <c r="U712" s="263" t="n"/>
      <c r="V712" s="134" t="n"/>
    </row>
    <row r="713">
      <c r="B713" s="263" t="n"/>
      <c r="C713" s="263" t="n"/>
      <c r="D713" s="263" t="n"/>
      <c r="E713" s="263" t="n"/>
      <c r="F713" s="263" t="n"/>
      <c r="G713" s="263" t="n"/>
      <c r="H713" s="263" t="n"/>
      <c r="I713" s="263" t="n"/>
      <c r="J713" s="263" t="n"/>
      <c r="K713" s="263" t="n"/>
      <c r="L713" s="263" t="n"/>
      <c r="M713" s="263" t="n"/>
      <c r="N713" s="263" t="n"/>
      <c r="O713" s="263" t="n"/>
      <c r="P713" s="263" t="n"/>
      <c r="Q713" s="263" t="n"/>
      <c r="R713" s="263" t="n"/>
      <c r="S713" s="263" t="n"/>
      <c r="T713" s="263" t="n"/>
      <c r="U713" s="263" t="n"/>
      <c r="V713" s="134" t="n"/>
    </row>
    <row r="714">
      <c r="B714" s="263" t="n"/>
      <c r="C714" s="263" t="n"/>
      <c r="D714" s="263" t="n"/>
      <c r="E714" s="263" t="n"/>
      <c r="F714" s="263" t="n"/>
      <c r="G714" s="263" t="n"/>
      <c r="H714" s="263" t="n"/>
      <c r="I714" s="263" t="n"/>
      <c r="J714" s="263" t="n"/>
      <c r="K714" s="263" t="n"/>
      <c r="L714" s="263" t="n"/>
      <c r="M714" s="263" t="n"/>
      <c r="N714" s="263" t="n"/>
      <c r="O714" s="263" t="n"/>
      <c r="P714" s="263" t="n"/>
      <c r="Q714" s="263" t="n"/>
      <c r="R714" s="263" t="n"/>
      <c r="S714" s="263" t="n"/>
      <c r="T714" s="263" t="n"/>
      <c r="U714" s="263" t="n"/>
      <c r="V714" s="134" t="n"/>
    </row>
    <row r="715">
      <c r="B715" s="263" t="n"/>
      <c r="C715" s="263" t="n"/>
      <c r="D715" s="263" t="n"/>
      <c r="E715" s="263" t="n"/>
      <c r="F715" s="263" t="n"/>
      <c r="G715" s="263" t="n"/>
      <c r="H715" s="263" t="n"/>
      <c r="I715" s="263" t="n"/>
      <c r="J715" s="263" t="n"/>
      <c r="K715" s="263" t="n"/>
      <c r="L715" s="263" t="n"/>
      <c r="M715" s="263" t="n"/>
      <c r="N715" s="263" t="n"/>
      <c r="O715" s="263" t="n"/>
      <c r="P715" s="263" t="n"/>
      <c r="Q715" s="263" t="n"/>
      <c r="R715" s="263" t="n"/>
      <c r="S715" s="263" t="n"/>
      <c r="T715" s="263" t="n"/>
      <c r="U715" s="263" t="n"/>
      <c r="V715" s="134" t="n"/>
    </row>
    <row r="716">
      <c r="B716" s="263" t="n"/>
      <c r="C716" s="263" t="n"/>
      <c r="D716" s="263" t="n"/>
      <c r="E716" s="263" t="n"/>
      <c r="F716" s="263" t="n"/>
      <c r="G716" s="263" t="n"/>
      <c r="H716" s="263" t="n"/>
      <c r="I716" s="263" t="n"/>
      <c r="J716" s="263" t="n"/>
      <c r="K716" s="263" t="n"/>
      <c r="L716" s="263" t="n"/>
      <c r="M716" s="263" t="n"/>
      <c r="N716" s="263" t="n"/>
      <c r="O716" s="263" t="n"/>
      <c r="P716" s="263" t="n"/>
      <c r="Q716" s="263" t="n"/>
      <c r="R716" s="263" t="n"/>
      <c r="S716" s="263" t="n"/>
      <c r="T716" s="263" t="n"/>
      <c r="U716" s="263" t="n"/>
      <c r="V716" s="134" t="n"/>
    </row>
    <row r="717">
      <c r="B717" s="263" t="n"/>
      <c r="C717" s="263" t="n"/>
      <c r="D717" s="263" t="n"/>
      <c r="E717" s="263" t="n"/>
      <c r="F717" s="263" t="n"/>
      <c r="G717" s="263" t="n"/>
      <c r="H717" s="263" t="n"/>
      <c r="I717" s="263" t="n"/>
      <c r="J717" s="263" t="n"/>
      <c r="K717" s="263" t="n"/>
      <c r="L717" s="263" t="n"/>
      <c r="M717" s="263" t="n"/>
      <c r="N717" s="263" t="n"/>
      <c r="O717" s="263" t="n"/>
      <c r="P717" s="263" t="n"/>
      <c r="Q717" s="263" t="n"/>
      <c r="R717" s="263" t="n"/>
      <c r="S717" s="263" t="n"/>
      <c r="T717" s="263" t="n"/>
      <c r="U717" s="263" t="n"/>
      <c r="V717" s="134" t="n"/>
    </row>
    <row r="718">
      <c r="B718" s="263" t="n"/>
      <c r="C718" s="263" t="n"/>
      <c r="D718" s="263" t="n"/>
      <c r="E718" s="263" t="n"/>
      <c r="F718" s="263" t="n"/>
      <c r="G718" s="263" t="n"/>
      <c r="H718" s="263" t="n"/>
      <c r="I718" s="263" t="n"/>
      <c r="J718" s="263" t="n"/>
      <c r="K718" s="263" t="n"/>
      <c r="L718" s="263" t="n"/>
      <c r="M718" s="263" t="n"/>
      <c r="N718" s="263" t="n"/>
      <c r="O718" s="263" t="n"/>
      <c r="P718" s="263" t="n"/>
      <c r="Q718" s="263" t="n"/>
      <c r="R718" s="263" t="n"/>
      <c r="S718" s="263" t="n"/>
      <c r="T718" s="263" t="n"/>
      <c r="U718" s="263" t="n"/>
      <c r="V718" s="134" t="n"/>
    </row>
    <row r="719">
      <c r="B719" s="263" t="n"/>
      <c r="C719" s="263" t="n"/>
      <c r="D719" s="263" t="n"/>
      <c r="E719" s="263" t="n"/>
      <c r="F719" s="263" t="n"/>
      <c r="G719" s="263" t="n"/>
      <c r="H719" s="263" t="n"/>
      <c r="I719" s="263" t="n"/>
      <c r="J719" s="263" t="n"/>
      <c r="K719" s="263" t="n"/>
      <c r="L719" s="263" t="n"/>
      <c r="M719" s="263" t="n"/>
      <c r="N719" s="263" t="n"/>
      <c r="O719" s="263" t="n"/>
      <c r="P719" s="263" t="n"/>
      <c r="Q719" s="263" t="n"/>
      <c r="R719" s="263" t="n"/>
      <c r="S719" s="263" t="n"/>
      <c r="T719" s="263" t="n"/>
      <c r="U719" s="263" t="n"/>
      <c r="V719" s="134" t="n"/>
    </row>
    <row r="720">
      <c r="B720" s="263" t="n"/>
      <c r="C720" s="263" t="n"/>
      <c r="D720" s="263" t="n"/>
      <c r="E720" s="263" t="n"/>
      <c r="F720" s="263" t="n"/>
      <c r="G720" s="263" t="n"/>
      <c r="H720" s="263" t="n"/>
      <c r="I720" s="263" t="n"/>
      <c r="J720" s="263" t="n"/>
      <c r="K720" s="263" t="n"/>
      <c r="L720" s="263" t="n"/>
      <c r="M720" s="263" t="n"/>
      <c r="N720" s="263" t="n"/>
      <c r="O720" s="263" t="n"/>
      <c r="P720" s="263" t="n"/>
      <c r="Q720" s="263" t="n"/>
      <c r="R720" s="263" t="n"/>
      <c r="S720" s="263" t="n"/>
      <c r="T720" s="263" t="n"/>
      <c r="U720" s="263" t="n"/>
      <c r="V720" s="134" t="n"/>
    </row>
    <row r="721">
      <c r="B721" s="263" t="n"/>
      <c r="C721" s="263" t="n"/>
      <c r="D721" s="263" t="n"/>
      <c r="E721" s="263" t="n"/>
      <c r="F721" s="263" t="n"/>
      <c r="G721" s="263" t="n"/>
      <c r="H721" s="263" t="n"/>
      <c r="I721" s="263" t="n"/>
      <c r="J721" s="263" t="n"/>
      <c r="K721" s="263" t="n"/>
      <c r="L721" s="263" t="n"/>
      <c r="M721" s="263" t="n"/>
      <c r="N721" s="263" t="n"/>
      <c r="O721" s="263" t="n"/>
      <c r="P721" s="263" t="n"/>
      <c r="Q721" s="263" t="n"/>
      <c r="R721" s="263" t="n"/>
      <c r="S721" s="263" t="n"/>
      <c r="T721" s="263" t="n"/>
      <c r="U721" s="263" t="n"/>
      <c r="V721" s="134" t="n"/>
    </row>
    <row r="722">
      <c r="B722" s="263" t="n"/>
      <c r="C722" s="263" t="n"/>
      <c r="D722" s="263" t="n"/>
      <c r="E722" s="263" t="n"/>
      <c r="F722" s="263" t="n"/>
      <c r="G722" s="263" t="n"/>
      <c r="H722" s="263" t="n"/>
      <c r="I722" s="263" t="n"/>
      <c r="J722" s="263" t="n"/>
      <c r="K722" s="263" t="n"/>
      <c r="L722" s="263" t="n"/>
      <c r="M722" s="263" t="n"/>
      <c r="N722" s="263" t="n"/>
      <c r="O722" s="263" t="n"/>
      <c r="P722" s="263" t="n"/>
      <c r="Q722" s="263" t="n"/>
      <c r="R722" s="263" t="n"/>
      <c r="S722" s="263" t="n"/>
      <c r="T722" s="263" t="n"/>
      <c r="U722" s="263" t="n"/>
      <c r="V722" s="134" t="n"/>
    </row>
    <row r="723">
      <c r="B723" s="263" t="n"/>
      <c r="C723" s="263" t="n"/>
      <c r="D723" s="263" t="n"/>
      <c r="E723" s="263" t="n"/>
      <c r="F723" s="263" t="n"/>
      <c r="G723" s="263" t="n"/>
      <c r="H723" s="263" t="n"/>
      <c r="I723" s="263" t="n"/>
      <c r="J723" s="263" t="n"/>
      <c r="K723" s="263" t="n"/>
      <c r="L723" s="263" t="n"/>
      <c r="M723" s="263" t="n"/>
      <c r="N723" s="263" t="n"/>
      <c r="O723" s="263" t="n"/>
      <c r="P723" s="263" t="n"/>
      <c r="Q723" s="263" t="n"/>
      <c r="R723" s="263" t="n"/>
      <c r="S723" s="263" t="n"/>
      <c r="T723" s="263" t="n"/>
      <c r="U723" s="263" t="n"/>
      <c r="V723" s="134" t="n"/>
    </row>
    <row r="724">
      <c r="B724" s="263" t="n"/>
      <c r="C724" s="263" t="n"/>
      <c r="D724" s="263" t="n"/>
      <c r="E724" s="263" t="n"/>
      <c r="F724" s="263" t="n"/>
      <c r="G724" s="263" t="n"/>
      <c r="H724" s="263" t="n"/>
      <c r="I724" s="263" t="n"/>
      <c r="J724" s="263" t="n"/>
      <c r="K724" s="263" t="n"/>
      <c r="L724" s="263" t="n"/>
      <c r="M724" s="263" t="n"/>
      <c r="N724" s="263" t="n"/>
      <c r="O724" s="263" t="n"/>
      <c r="P724" s="263" t="n"/>
      <c r="Q724" s="263" t="n"/>
      <c r="R724" s="263" t="n"/>
      <c r="S724" s="263" t="n"/>
      <c r="T724" s="263" t="n"/>
      <c r="U724" s="263" t="n"/>
      <c r="V724" s="134" t="n"/>
    </row>
    <row r="725">
      <c r="B725" s="263" t="n"/>
      <c r="C725" s="263" t="n"/>
      <c r="D725" s="263" t="n"/>
      <c r="E725" s="263" t="n"/>
      <c r="F725" s="263" t="n"/>
      <c r="G725" s="263" t="n"/>
      <c r="H725" s="263" t="n"/>
      <c r="I725" s="263" t="n"/>
      <c r="J725" s="263" t="n"/>
      <c r="K725" s="263" t="n"/>
      <c r="L725" s="263" t="n"/>
      <c r="M725" s="263" t="n"/>
      <c r="N725" s="263" t="n"/>
      <c r="O725" s="263" t="n"/>
      <c r="P725" s="263" t="n"/>
      <c r="Q725" s="263" t="n"/>
      <c r="R725" s="263" t="n"/>
      <c r="S725" s="263" t="n"/>
      <c r="T725" s="263" t="n"/>
      <c r="U725" s="263" t="n"/>
      <c r="V725" s="134" t="n"/>
    </row>
    <row r="726">
      <c r="B726" s="263" t="n"/>
      <c r="C726" s="263" t="n"/>
      <c r="D726" s="263" t="n"/>
      <c r="E726" s="263" t="n"/>
      <c r="F726" s="263" t="n"/>
      <c r="G726" s="263" t="n"/>
      <c r="H726" s="263" t="n"/>
      <c r="I726" s="263" t="n"/>
      <c r="J726" s="263" t="n"/>
      <c r="K726" s="263" t="n"/>
      <c r="L726" s="263" t="n"/>
      <c r="M726" s="263" t="n"/>
      <c r="N726" s="263" t="n"/>
      <c r="O726" s="263" t="n"/>
      <c r="P726" s="263" t="n"/>
      <c r="Q726" s="263" t="n"/>
      <c r="R726" s="263" t="n"/>
      <c r="S726" s="263" t="n"/>
      <c r="T726" s="263" t="n"/>
      <c r="U726" s="263" t="n"/>
      <c r="V726" s="134" t="n"/>
    </row>
    <row r="727">
      <c r="B727" s="263" t="n"/>
      <c r="C727" s="263" t="n"/>
      <c r="D727" s="263" t="n"/>
      <c r="E727" s="263" t="n"/>
      <c r="F727" s="263" t="n"/>
      <c r="G727" s="263" t="n"/>
      <c r="H727" s="263" t="n"/>
      <c r="I727" s="263" t="n"/>
      <c r="J727" s="263" t="n"/>
      <c r="K727" s="263" t="n"/>
      <c r="L727" s="263" t="n"/>
      <c r="M727" s="263" t="n"/>
      <c r="N727" s="263" t="n"/>
      <c r="O727" s="263" t="n"/>
      <c r="P727" s="263" t="n"/>
      <c r="Q727" s="263" t="n"/>
      <c r="R727" s="263" t="n"/>
      <c r="S727" s="263" t="n"/>
      <c r="T727" s="263" t="n"/>
      <c r="U727" s="263" t="n"/>
      <c r="V727" s="134" t="n"/>
    </row>
    <row r="728">
      <c r="B728" s="263" t="n"/>
      <c r="C728" s="263" t="n"/>
      <c r="D728" s="263" t="n"/>
      <c r="E728" s="263" t="n"/>
      <c r="F728" s="263" t="n"/>
      <c r="G728" s="263" t="n"/>
      <c r="H728" s="263" t="n"/>
      <c r="I728" s="263" t="n"/>
      <c r="J728" s="263" t="n"/>
      <c r="K728" s="263" t="n"/>
      <c r="L728" s="263" t="n"/>
      <c r="M728" s="263" t="n"/>
      <c r="N728" s="263" t="n"/>
      <c r="O728" s="263" t="n"/>
      <c r="P728" s="263" t="n"/>
      <c r="Q728" s="263" t="n"/>
      <c r="R728" s="263" t="n"/>
      <c r="S728" s="263" t="n"/>
      <c r="T728" s="263" t="n"/>
      <c r="U728" s="263" t="n"/>
      <c r="V728" s="134" t="n"/>
    </row>
    <row r="729">
      <c r="B729" s="263" t="n"/>
      <c r="C729" s="263" t="n"/>
      <c r="D729" s="263" t="n"/>
      <c r="E729" s="263" t="n"/>
      <c r="F729" s="263" t="n"/>
      <c r="G729" s="263" t="n"/>
      <c r="H729" s="263" t="n"/>
      <c r="I729" s="263" t="n"/>
      <c r="J729" s="263" t="n"/>
      <c r="K729" s="263" t="n"/>
      <c r="L729" s="263" t="n"/>
      <c r="M729" s="263" t="n"/>
      <c r="N729" s="263" t="n"/>
      <c r="O729" s="263" t="n"/>
      <c r="P729" s="263" t="n"/>
      <c r="Q729" s="263" t="n"/>
      <c r="R729" s="263" t="n"/>
      <c r="S729" s="263" t="n"/>
      <c r="T729" s="263" t="n"/>
      <c r="U729" s="263" t="n"/>
      <c r="V729" s="134" t="n"/>
    </row>
  </sheetData>
  <mergeCells count="181">
    <mergeCell ref="E61:H61"/>
    <mergeCell ref="C31:E31"/>
    <mergeCell ref="Q28:U28"/>
    <mergeCell ref="C72:F72"/>
    <mergeCell ref="N66:O66"/>
    <mergeCell ref="L19:M19"/>
    <mergeCell ref="I70:M70"/>
    <mergeCell ref="H7:M7"/>
    <mergeCell ref="P16:U16"/>
    <mergeCell ref="G24:I24"/>
    <mergeCell ref="R52:U52"/>
    <mergeCell ref="N68:O68"/>
    <mergeCell ref="Q23:U23"/>
    <mergeCell ref="C10:M10"/>
    <mergeCell ref="G26:I26"/>
    <mergeCell ref="N61:O61"/>
    <mergeCell ref="L14:M14"/>
    <mergeCell ref="N18:U18"/>
    <mergeCell ref="P3:U5"/>
    <mergeCell ref="C42:U42"/>
    <mergeCell ref="L52:Q52"/>
    <mergeCell ref="L25:P25"/>
    <mergeCell ref="E82:H82"/>
    <mergeCell ref="B8:B10"/>
    <mergeCell ref="S56:U56"/>
    <mergeCell ref="P55:R55"/>
    <mergeCell ref="C7:G7"/>
    <mergeCell ref="H52:K52"/>
    <mergeCell ref="L21:M21"/>
    <mergeCell ref="N34:U34"/>
    <mergeCell ref="C22:U22"/>
    <mergeCell ref="K15:K16"/>
    <mergeCell ref="N36:U36"/>
    <mergeCell ref="C46:U46"/>
    <mergeCell ref="E58:I58"/>
    <mergeCell ref="Q25:U25"/>
    <mergeCell ref="G28:I28"/>
    <mergeCell ref="N20:U20"/>
    <mergeCell ref="T82:U82"/>
    <mergeCell ref="C48:U48"/>
    <mergeCell ref="I36:M36"/>
    <mergeCell ref="L57:M57"/>
    <mergeCell ref="C81:U81"/>
    <mergeCell ref="C32:U32"/>
    <mergeCell ref="P82:R82"/>
    <mergeCell ref="N37:U37"/>
    <mergeCell ref="C36:H36"/>
    <mergeCell ref="P57:R57"/>
    <mergeCell ref="R8:U8"/>
    <mergeCell ref="N12:U12"/>
    <mergeCell ref="N21:U21"/>
    <mergeCell ref="K76:R76"/>
    <mergeCell ref="L24:P24"/>
    <mergeCell ref="O64:Q64"/>
    <mergeCell ref="F2:O5"/>
    <mergeCell ref="I37:M37"/>
    <mergeCell ref="S55:U55"/>
    <mergeCell ref="R10:U10"/>
    <mergeCell ref="M72:O72"/>
    <mergeCell ref="L26:P26"/>
    <mergeCell ref="E59:I59"/>
    <mergeCell ref="C60:D60"/>
    <mergeCell ref="N67:O67"/>
    <mergeCell ref="C37:H37"/>
    <mergeCell ref="F30:I30"/>
    <mergeCell ref="F31:G31"/>
    <mergeCell ref="H8:M8"/>
    <mergeCell ref="M50:U50"/>
    <mergeCell ref="N13:O13"/>
    <mergeCell ref="N69:O69"/>
    <mergeCell ref="C50:L50"/>
    <mergeCell ref="L59:M59"/>
    <mergeCell ref="C14:H14"/>
    <mergeCell ref="G27:I27"/>
    <mergeCell ref="M49:U49"/>
    <mergeCell ref="I19:J19"/>
    <mergeCell ref="S58:U58"/>
    <mergeCell ref="L15:M16"/>
    <mergeCell ref="L61:M61"/>
    <mergeCell ref="N55:O55"/>
    <mergeCell ref="C18:M18"/>
    <mergeCell ref="N70:O70"/>
    <mergeCell ref="C11:U11"/>
    <mergeCell ref="P2:U2"/>
    <mergeCell ref="C34:M34"/>
    <mergeCell ref="H80:T80"/>
    <mergeCell ref="S57:U57"/>
    <mergeCell ref="C23:E28"/>
    <mergeCell ref="O35:Q35"/>
    <mergeCell ref="K82:N82"/>
    <mergeCell ref="C58:D58"/>
    <mergeCell ref="C84:T84"/>
    <mergeCell ref="L28:P28"/>
    <mergeCell ref="H31:I31"/>
    <mergeCell ref="Q24:U24"/>
    <mergeCell ref="L64:N64"/>
    <mergeCell ref="P39:U39"/>
    <mergeCell ref="N56:O56"/>
    <mergeCell ref="C20:M20"/>
    <mergeCell ref="I39:K39"/>
    <mergeCell ref="R64:U64"/>
    <mergeCell ref="N58:O58"/>
    <mergeCell ref="I66:M66"/>
    <mergeCell ref="P13:U13"/>
    <mergeCell ref="L23:P23"/>
    <mergeCell ref="N7:Q7"/>
    <mergeCell ref="C59:D59"/>
    <mergeCell ref="I21:J21"/>
    <mergeCell ref="C12:M12"/>
    <mergeCell ref="C66:H66"/>
    <mergeCell ref="L58:M58"/>
    <mergeCell ref="I68:M68"/>
    <mergeCell ref="P15:U15"/>
    <mergeCell ref="R7:U7"/>
    <mergeCell ref="C79:U79"/>
    <mergeCell ref="C61:D61"/>
    <mergeCell ref="I67:M67"/>
    <mergeCell ref="N59:O59"/>
    <mergeCell ref="C30:E30"/>
    <mergeCell ref="C52:G52"/>
    <mergeCell ref="L60:M60"/>
    <mergeCell ref="C54:U54"/>
    <mergeCell ref="N60:O60"/>
    <mergeCell ref="K23:K28"/>
    <mergeCell ref="C41:U41"/>
    <mergeCell ref="N8:Q8"/>
    <mergeCell ref="G23:I23"/>
    <mergeCell ref="P60:R60"/>
    <mergeCell ref="L27:P27"/>
    <mergeCell ref="C43:U43"/>
    <mergeCell ref="N10:Q10"/>
    <mergeCell ref="P59:R59"/>
    <mergeCell ref="V4:V5"/>
    <mergeCell ref="N9:Q9"/>
    <mergeCell ref="E55:I57"/>
    <mergeCell ref="P61:R61"/>
    <mergeCell ref="D74:S74"/>
    <mergeCell ref="B2:E5"/>
    <mergeCell ref="C15:H16"/>
    <mergeCell ref="R9:U9"/>
    <mergeCell ref="C35:M35"/>
    <mergeCell ref="P72:Q72"/>
    <mergeCell ref="L62:M62"/>
    <mergeCell ref="N62:O62"/>
    <mergeCell ref="J31:U31"/>
    <mergeCell ref="C62:I62"/>
    <mergeCell ref="B79:B81"/>
    <mergeCell ref="S35:U35"/>
    <mergeCell ref="Q26:U26"/>
    <mergeCell ref="C9:M9"/>
    <mergeCell ref="L55:M55"/>
    <mergeCell ref="G25:I25"/>
    <mergeCell ref="F23:F26"/>
    <mergeCell ref="F27:F28"/>
    <mergeCell ref="C55:D57"/>
    <mergeCell ref="B17:U17"/>
    <mergeCell ref="C64:I64"/>
    <mergeCell ref="C45:U45"/>
    <mergeCell ref="P58:R58"/>
    <mergeCell ref="I15:J16"/>
    <mergeCell ref="C76:G76"/>
    <mergeCell ref="S60:U60"/>
    <mergeCell ref="P14:U14"/>
    <mergeCell ref="N57:O57"/>
    <mergeCell ref="N19:U19"/>
    <mergeCell ref="C29:U29"/>
    <mergeCell ref="I14:J14"/>
    <mergeCell ref="C8:G8"/>
    <mergeCell ref="C39:D39"/>
    <mergeCell ref="Q27:U27"/>
    <mergeCell ref="C47:U47"/>
    <mergeCell ref="K30:M30"/>
    <mergeCell ref="L56:M56"/>
    <mergeCell ref="S59:U59"/>
    <mergeCell ref="E60:H60"/>
    <mergeCell ref="N30:U30"/>
    <mergeCell ref="B83:U83"/>
    <mergeCell ref="P56:R56"/>
    <mergeCell ref="S61:U61"/>
    <mergeCell ref="C13:M13"/>
    <mergeCell ref="I69:M69"/>
  </mergeCells>
  <printOptions horizontalCentered="1"/>
  <pageMargins left="0.3937007874015748" right="0.3937007874015748" top="0.3937007874015748" bottom="0.3937007874015748" header="0" footer="0"/>
  <pageSetup orientation="portrait" scale="42"/>
  <drawing r:id="rId1"/>
</worksheet>
</file>

<file path=xl/worksheets/sheet7.xml><?xml version="1.0" encoding="utf-8"?>
<worksheet xmlns:r="http://schemas.openxmlformats.org/officeDocument/2006/relationships" xmlns="http://schemas.openxmlformats.org/spreadsheetml/2006/main">
  <sheetPr>
    <outlinePr summaryBelow="1" summaryRight="1"/>
    <pageSetUpPr fitToPage="1"/>
  </sheetPr>
  <dimension ref="A2:BH679"/>
  <sheetViews>
    <sheetView workbookViewId="0">
      <selection activeCell="K33" sqref="K33"/>
    </sheetView>
  </sheetViews>
  <sheetFormatPr baseColWidth="10" defaultColWidth="11.42578125" defaultRowHeight="14.25"/>
  <cols>
    <col width="2.42578125" customWidth="1" style="11" min="1" max="1"/>
    <col width="6" customWidth="1" style="30" min="2" max="2"/>
    <col width="13.7109375" bestFit="1" customWidth="1" style="10" min="3" max="3"/>
    <col width="11.42578125" customWidth="1" style="10" min="4" max="14"/>
    <col width="2.28515625" customWidth="1" style="11" min="15" max="15"/>
    <col width="11.42578125" customWidth="1" style="10" min="16" max="16"/>
    <col width="11.42578125" customWidth="1" style="10" min="17" max="16384"/>
  </cols>
  <sheetData>
    <row r="1" ht="15" customFormat="1" customHeight="1" s="11" thickBot="1"/>
    <row r="2" ht="18" customHeight="1">
      <c r="B2" s="1265" t="n"/>
      <c r="C2" s="1090" t="n"/>
      <c r="D2" s="1262" t="inlineStr">
        <is>
          <t>GUIA SOPORTE  PROYECTOS PRODUCTIVOS AGROPECUARIOS Y RURALES</t>
        </is>
      </c>
      <c r="E2" s="1089" t="n"/>
      <c r="F2" s="1089" t="n"/>
      <c r="G2" s="1089" t="n"/>
      <c r="H2" s="1089" t="n"/>
      <c r="I2" s="1089" t="n"/>
      <c r="J2" s="1089" t="n"/>
      <c r="K2" s="1089" t="n"/>
      <c r="L2" s="1090" t="n"/>
      <c r="M2" s="1266" t="n"/>
      <c r="N2" s="1090" t="n"/>
    </row>
    <row r="3" ht="18" customHeight="1">
      <c r="B3" s="1109" t="n"/>
      <c r="C3" s="1096" t="n"/>
      <c r="D3" s="1109" t="n"/>
      <c r="E3" s="1094" t="n"/>
      <c r="F3" s="1094" t="n"/>
      <c r="G3" s="1094" t="n"/>
      <c r="H3" s="1094" t="n"/>
      <c r="I3" s="1094" t="n"/>
      <c r="J3" s="1094" t="n"/>
      <c r="K3" s="1094" t="n"/>
      <c r="L3" s="1096" t="n"/>
      <c r="M3" s="1109" t="n"/>
      <c r="N3" s="1096" t="n"/>
    </row>
    <row r="4" ht="18" customHeight="1">
      <c r="B4" s="1109" t="n"/>
      <c r="C4" s="1096" t="n"/>
      <c r="D4" s="1109" t="n"/>
      <c r="E4" s="1094" t="n"/>
      <c r="F4" s="1094" t="n"/>
      <c r="G4" s="1094" t="n"/>
      <c r="H4" s="1094" t="n"/>
      <c r="I4" s="1094" t="n"/>
      <c r="J4" s="1094" t="n"/>
      <c r="K4" s="1094" t="n"/>
      <c r="L4" s="1096" t="n"/>
      <c r="M4" s="1109" t="n"/>
      <c r="N4" s="1096" t="n"/>
    </row>
    <row r="5" ht="18" customHeight="1" thickBot="1">
      <c r="B5" s="1110" t="n"/>
      <c r="C5" s="1104" t="n"/>
      <c r="D5" s="1110" t="n"/>
      <c r="E5" s="1111" t="n"/>
      <c r="F5" s="1111" t="n"/>
      <c r="G5" s="1111" t="n"/>
      <c r="H5" s="1111" t="n"/>
      <c r="I5" s="1111" t="n"/>
      <c r="J5" s="1111" t="n"/>
      <c r="K5" s="1111" t="n"/>
      <c r="L5" s="1104" t="n"/>
      <c r="M5" s="1110" t="n"/>
      <c r="N5" s="1104" t="n"/>
    </row>
    <row r="6" ht="12.75" customFormat="1" customHeight="1" s="12" thickBot="1">
      <c r="B6" s="1254" t="n"/>
      <c r="C6" s="1094" t="n"/>
      <c r="D6" s="1094" t="n"/>
      <c r="E6" s="1094" t="n"/>
      <c r="F6" s="1094" t="n"/>
      <c r="G6" s="1094" t="n"/>
      <c r="H6" s="1094" t="n"/>
      <c r="I6" s="1094" t="n"/>
      <c r="J6" s="1094" t="n"/>
      <c r="K6" s="1094" t="n"/>
      <c r="L6" s="1094" t="n"/>
      <c r="M6" s="1094" t="n"/>
      <c r="N6" s="1094" t="n"/>
      <c r="O6" s="16" t="n"/>
      <c r="P6" s="16" t="n"/>
      <c r="Q6" s="16" t="n"/>
      <c r="R6" s="16" t="n"/>
      <c r="S6" s="16" t="n"/>
      <c r="T6" s="16" t="n"/>
      <c r="U6" s="16" t="n"/>
      <c r="V6" s="16" t="n"/>
      <c r="W6" s="16" t="n"/>
    </row>
    <row r="7" ht="18.75" customHeight="1" thickBot="1">
      <c r="B7" s="1259" t="inlineStr">
        <is>
          <t>Página 1</t>
        </is>
      </c>
      <c r="C7" s="1238" t="n"/>
      <c r="D7" s="1238" t="n"/>
      <c r="E7" s="1238" t="n"/>
      <c r="F7" s="1238" t="n"/>
      <c r="G7" s="1238" t="n"/>
      <c r="H7" s="1238" t="n"/>
      <c r="I7" s="1238" t="n"/>
      <c r="J7" s="1238" t="n"/>
      <c r="K7" s="1238" t="n"/>
      <c r="L7" s="1238" t="n"/>
      <c r="M7" s="1238" t="n"/>
      <c r="N7" s="1106" t="n"/>
    </row>
    <row r="8" ht="12.75" customFormat="1" customHeight="1" s="11" thickBot="1">
      <c r="B8" s="1282" t="n"/>
      <c r="C8" s="1282" t="n"/>
      <c r="D8" s="1282" t="n"/>
      <c r="E8" s="1282" t="n"/>
      <c r="F8" s="1282" t="n"/>
      <c r="G8" s="1282" t="n"/>
      <c r="H8" s="1282" t="n"/>
      <c r="I8" s="1282" t="n"/>
      <c r="J8" s="1282" t="n"/>
      <c r="K8" s="1282" t="n"/>
      <c r="L8" s="1282" t="n"/>
      <c r="M8" s="1282" t="n"/>
      <c r="N8" s="1282" t="n"/>
    </row>
    <row r="9" ht="15" customFormat="1" customHeight="1" s="19">
      <c r="A9" s="18" t="n"/>
      <c r="B9" s="1252" t="inlineStr">
        <is>
          <t>I.     DISPONIBILIDAD ACTUAL Y PROYECCIÓN TÉCNICA</t>
        </is>
      </c>
      <c r="C9" s="1089" t="n"/>
      <c r="D9" s="1089" t="n"/>
      <c r="E9" s="1089" t="n"/>
      <c r="F9" s="1089" t="n"/>
      <c r="G9" s="1089" t="n"/>
      <c r="H9" s="1089" t="n"/>
      <c r="I9" s="1089" t="n"/>
      <c r="J9" s="1089" t="n"/>
      <c r="K9" s="1089" t="n"/>
      <c r="L9" s="1089" t="n"/>
      <c r="M9" s="1089" t="n"/>
      <c r="N9" s="1090" t="n"/>
      <c r="O9" s="18" t="n"/>
    </row>
    <row r="10" ht="15.75" customFormat="1" customHeight="1" s="19" thickBot="1">
      <c r="A10" s="18" t="n"/>
      <c r="B10" s="1260" t="inlineStr">
        <is>
          <t>A.   INFORMACIÓN AGRÍCOLA Y FORESTAL</t>
        </is>
      </c>
      <c r="C10" s="1111" t="n"/>
      <c r="D10" s="1111" t="n"/>
      <c r="E10" s="1111" t="n"/>
      <c r="F10" s="1111" t="n"/>
      <c r="G10" s="1111" t="n"/>
      <c r="H10" s="1111" t="n"/>
      <c r="I10" s="1111" t="n"/>
      <c r="J10" s="1111" t="n"/>
      <c r="K10" s="1111" t="n"/>
      <c r="L10" s="1111" t="n"/>
      <c r="M10" s="1111" t="n"/>
      <c r="N10" s="1104" t="n"/>
      <c r="O10" s="18" t="n"/>
    </row>
    <row r="11" ht="15" customFormat="1" customHeight="1" s="19">
      <c r="A11" s="18" t="n"/>
      <c r="B11" s="1022" t="n"/>
      <c r="C11" s="1257" t="inlineStr">
        <is>
          <t>CULTIVO</t>
        </is>
      </c>
      <c r="D11" s="1023" t="inlineStr">
        <is>
          <t>ACTUAL</t>
        </is>
      </c>
      <c r="E11" s="1024" t="inlineStr">
        <is>
          <t>NUEVO</t>
        </is>
      </c>
      <c r="F11" s="1025" t="inlineStr">
        <is>
          <t>FECHA</t>
        </is>
      </c>
      <c r="G11" s="1253" t="inlineStr">
        <is>
          <t>PRODUCCION EN TONELADAS  -  PERIODOS ANUALES</t>
        </is>
      </c>
      <c r="H11" s="1127" t="n"/>
      <c r="I11" s="1127" t="n"/>
      <c r="J11" s="1127" t="n"/>
      <c r="K11" s="1127" t="n"/>
      <c r="L11" s="1127" t="n"/>
      <c r="M11" s="1127" t="n"/>
      <c r="N11" s="1128" t="n"/>
      <c r="O11" s="18" t="n"/>
    </row>
    <row r="12" ht="15.75" customFormat="1" customHeight="1" s="19" thickBot="1">
      <c r="A12" s="18" t="n"/>
      <c r="B12" s="1026" t="n"/>
      <c r="C12" s="1258" t="n"/>
      <c r="D12" s="1027" t="inlineStr">
        <is>
          <t>HAS</t>
        </is>
      </c>
      <c r="E12" s="1028" t="inlineStr">
        <is>
          <t>HAS</t>
        </is>
      </c>
      <c r="F12" s="1029" t="inlineStr">
        <is>
          <t>SIEMBRA</t>
        </is>
      </c>
      <c r="G12" s="1030" t="n">
        <v>1</v>
      </c>
      <c r="H12" s="1031" t="n">
        <v>2</v>
      </c>
      <c r="I12" s="1031" t="n">
        <v>3</v>
      </c>
      <c r="J12" s="1031" t="n">
        <v>4</v>
      </c>
      <c r="K12" s="1031" t="n">
        <v>5</v>
      </c>
      <c r="L12" s="1031" t="n">
        <v>6</v>
      </c>
      <c r="M12" s="1031" t="n">
        <v>7</v>
      </c>
      <c r="N12" s="1032" t="n">
        <v>8</v>
      </c>
      <c r="O12" s="18" t="n"/>
    </row>
    <row r="13" ht="17.25" customHeight="1">
      <c r="B13" s="1033" t="n">
        <v>1</v>
      </c>
      <c r="C13" s="544" t="n"/>
      <c r="D13" s="13" t="n"/>
      <c r="E13" s="13" t="n"/>
      <c r="F13" s="502" t="n"/>
      <c r="G13" s="20" t="n"/>
      <c r="H13" s="20" t="n"/>
      <c r="I13" s="20" t="n"/>
      <c r="J13" s="20" t="n"/>
      <c r="K13" s="20" t="n"/>
      <c r="L13" s="20" t="n"/>
      <c r="M13" s="20" t="n"/>
      <c r="N13" s="21" t="n"/>
    </row>
    <row r="14" ht="17.25" customHeight="1">
      <c r="B14" s="1034" t="n">
        <v>2</v>
      </c>
      <c r="C14" s="545" t="n"/>
      <c r="D14" s="22" t="n"/>
      <c r="E14" s="22" t="n"/>
      <c r="F14" s="501" t="n"/>
      <c r="G14" s="23" t="n"/>
      <c r="H14" s="23" t="n"/>
      <c r="I14" s="23" t="n"/>
      <c r="J14" s="23" t="n"/>
      <c r="K14" s="23" t="n"/>
      <c r="L14" s="23" t="n"/>
      <c r="M14" s="23" t="n"/>
      <c r="N14" s="24" t="n"/>
    </row>
    <row r="15" ht="17.25" customHeight="1">
      <c r="B15" s="1034" t="n">
        <v>3</v>
      </c>
      <c r="C15" s="545" t="n"/>
      <c r="D15" s="22" t="n"/>
      <c r="E15" s="22" t="n"/>
      <c r="F15" s="501" t="n"/>
      <c r="G15" s="23" t="n"/>
      <c r="H15" s="23" t="n"/>
      <c r="I15" s="23" t="n"/>
      <c r="J15" s="23" t="n"/>
      <c r="K15" s="23" t="n"/>
      <c r="L15" s="23" t="n"/>
      <c r="M15" s="23" t="n"/>
      <c r="N15" s="24" t="n"/>
    </row>
    <row r="16" ht="17.25" customHeight="1">
      <c r="B16" s="1034" t="n">
        <v>4</v>
      </c>
      <c r="C16" s="545" t="n"/>
      <c r="D16" s="22" t="n"/>
      <c r="E16" s="22" t="n"/>
      <c r="F16" s="501" t="n"/>
      <c r="G16" s="23" t="n"/>
      <c r="H16" s="23" t="n"/>
      <c r="I16" s="23" t="n"/>
      <c r="J16" s="23" t="n"/>
      <c r="K16" s="23" t="n"/>
      <c r="L16" s="23" t="n"/>
      <c r="M16" s="25" t="n"/>
      <c r="N16" s="24" t="n"/>
    </row>
    <row r="17" ht="17.25" customHeight="1">
      <c r="B17" s="1034" t="n">
        <v>5</v>
      </c>
      <c r="C17" s="545" t="n"/>
      <c r="D17" s="22" t="n"/>
      <c r="E17" s="22" t="n"/>
      <c r="F17" s="501" t="n"/>
      <c r="G17" s="23" t="n"/>
      <c r="H17" s="23" t="n"/>
      <c r="I17" s="23" t="n"/>
      <c r="J17" s="23" t="n"/>
      <c r="K17" s="23" t="n"/>
      <c r="L17" s="23" t="n"/>
      <c r="M17" s="23" t="n"/>
      <c r="N17" s="24" t="n"/>
    </row>
    <row r="18" ht="17.25" customHeight="1">
      <c r="B18" s="1034" t="n">
        <v>6</v>
      </c>
      <c r="C18" s="545" t="n"/>
      <c r="D18" s="22" t="n"/>
      <c r="E18" s="22" t="n"/>
      <c r="F18" s="501" t="n"/>
      <c r="G18" s="23" t="n"/>
      <c r="H18" s="23" t="n"/>
      <c r="I18" s="23" t="n"/>
      <c r="J18" s="23" t="n"/>
      <c r="K18" s="23" t="n"/>
      <c r="L18" s="23" t="n"/>
      <c r="M18" s="23" t="n"/>
      <c r="N18" s="24" t="n"/>
    </row>
    <row r="19" ht="17.25" customHeight="1" thickBot="1">
      <c r="B19" s="1035" t="n">
        <v>7</v>
      </c>
      <c r="C19" s="546" t="inlineStr"/>
      <c r="D19" s="26" t="inlineStr"/>
      <c r="E19" s="26" t="inlineStr"/>
      <c r="F19" s="27" t="inlineStr"/>
      <c r="G19" s="28" t="n"/>
      <c r="H19" s="28" t="n"/>
      <c r="I19" s="28" t="n"/>
      <c r="J19" s="28" t="n"/>
      <c r="K19" s="28" t="n"/>
      <c r="L19" s="28" t="n"/>
      <c r="M19" s="28" t="n"/>
      <c r="N19" s="29" t="n"/>
    </row>
    <row r="20" ht="12.75" customFormat="1" customHeight="1" s="11" thickBot="1">
      <c r="B20" s="12" t="n"/>
      <c r="C20" s="12" t="n"/>
      <c r="D20" s="12" t="n"/>
      <c r="E20" s="12" t="n"/>
      <c r="F20" s="12" t="n"/>
      <c r="G20" s="12" t="n"/>
      <c r="H20" s="12" t="n"/>
      <c r="I20" s="12" t="n"/>
      <c r="J20" s="12" t="n"/>
      <c r="K20" s="12" t="n"/>
      <c r="L20" s="12" t="n"/>
      <c r="M20" s="12" t="n"/>
      <c r="N20" s="12" t="n"/>
    </row>
    <row r="21" customFormat="1" s="30">
      <c r="A21" s="11" t="n"/>
      <c r="B21" s="1252" t="inlineStr">
        <is>
          <t>B.    INFORMACIÓN PECUARIA</t>
        </is>
      </c>
      <c r="C21" s="1089" t="n"/>
      <c r="D21" s="1089" t="n"/>
      <c r="E21" s="1089" t="n"/>
      <c r="F21" s="1089" t="n"/>
      <c r="G21" s="1089" t="n"/>
      <c r="H21" s="1089" t="n"/>
      <c r="I21" s="1089" t="n"/>
      <c r="J21" s="1089" t="n"/>
      <c r="K21" s="1089" t="n"/>
      <c r="L21" s="1089" t="n"/>
      <c r="M21" s="1089" t="n"/>
      <c r="N21" s="1090" t="n"/>
      <c r="O21" s="11" t="n"/>
      <c r="P21" s="10" t="n"/>
      <c r="Q21" s="10" t="n"/>
      <c r="R21" s="10" t="n"/>
      <c r="S21" s="10" t="n"/>
      <c r="T21" s="10" t="n"/>
      <c r="U21" s="10" t="n"/>
      <c r="V21" s="10" t="n"/>
      <c r="W21" s="10" t="n"/>
      <c r="X21" s="10" t="n"/>
      <c r="Y21" s="10" t="n"/>
      <c r="Z21" s="10" t="n"/>
      <c r="AA21" s="10" t="n"/>
      <c r="AB21" s="10" t="n"/>
      <c r="AC21" s="10" t="n"/>
      <c r="AD21" s="10" t="n"/>
      <c r="AE21" s="10" t="n"/>
      <c r="AF21" s="10" t="n"/>
      <c r="AG21" s="10" t="n"/>
      <c r="AH21" s="10" t="n"/>
      <c r="AI21" s="10" t="n"/>
      <c r="AJ21" s="10" t="n"/>
      <c r="AK21" s="10" t="n"/>
      <c r="AL21" s="10" t="n"/>
      <c r="AM21" s="10" t="n"/>
      <c r="AN21" s="10" t="n"/>
      <c r="AO21" s="10" t="n"/>
      <c r="AP21" s="10" t="n"/>
      <c r="AQ21" s="10" t="n"/>
      <c r="AR21" s="10" t="n"/>
      <c r="AS21" s="10" t="n"/>
      <c r="AT21" s="10" t="n"/>
      <c r="AU21" s="10" t="n"/>
      <c r="AV21" s="10" t="n"/>
      <c r="AW21" s="10" t="n"/>
      <c r="AX21" s="10" t="n"/>
      <c r="AY21" s="10" t="n"/>
      <c r="AZ21" s="10" t="n"/>
      <c r="BA21" s="10" t="n"/>
      <c r="BB21" s="10" t="n"/>
      <c r="BC21" s="10" t="n"/>
      <c r="BD21" s="10" t="n"/>
      <c r="BE21" s="10" t="n"/>
      <c r="BF21" s="10" t="n"/>
      <c r="BG21" s="10" t="n"/>
      <c r="BH21" s="10" t="n"/>
    </row>
    <row r="22" ht="15" customFormat="1" customHeight="1" s="30" thickBot="1">
      <c r="A22" s="11" t="n"/>
      <c r="B22" s="1260" t="inlineStr">
        <is>
          <t>B.1. BOVINOS GANADO COMERCIAL TIPO LECHE</t>
        </is>
      </c>
      <c r="C22" s="1111" t="n"/>
      <c r="D22" s="1111" t="n"/>
      <c r="E22" s="1111" t="n"/>
      <c r="F22" s="1111" t="n"/>
      <c r="G22" s="1111" t="n"/>
      <c r="H22" s="1111" t="n"/>
      <c r="I22" s="1111" t="n"/>
      <c r="J22" s="1111" t="n"/>
      <c r="K22" s="1111" t="n"/>
      <c r="L22" s="1111" t="n"/>
      <c r="M22" s="1111" t="n"/>
      <c r="N22" s="1104" t="n"/>
      <c r="O22" s="11" t="n"/>
      <c r="P22" s="10" t="n"/>
      <c r="Q22" s="10" t="n"/>
      <c r="R22" s="10" t="n"/>
      <c r="S22" s="10" t="n"/>
      <c r="T22" s="10" t="n"/>
      <c r="U22" s="10" t="n"/>
      <c r="V22" s="10" t="n"/>
      <c r="W22" s="10" t="n"/>
      <c r="X22" s="10" t="n"/>
      <c r="Y22" s="10" t="n"/>
      <c r="Z22" s="10" t="n"/>
      <c r="AA22" s="10" t="n"/>
      <c r="AB22" s="10" t="n"/>
      <c r="AC22" s="10" t="n"/>
      <c r="AD22" s="10" t="n"/>
      <c r="AE22" s="10" t="n"/>
      <c r="AF22" s="10" t="n"/>
      <c r="AG22" s="10" t="n"/>
      <c r="AH22" s="10" t="n"/>
      <c r="AI22" s="10" t="n"/>
      <c r="AJ22" s="10" t="n"/>
      <c r="AK22" s="10" t="n"/>
      <c r="AL22" s="10" t="n"/>
      <c r="AM22" s="10" t="n"/>
      <c r="AN22" s="10" t="n"/>
      <c r="AO22" s="10" t="n"/>
      <c r="AP22" s="10" t="n"/>
      <c r="AQ22" s="10" t="n"/>
      <c r="AR22" s="10" t="n"/>
      <c r="AS22" s="10" t="n"/>
      <c r="AT22" s="10" t="n"/>
      <c r="AU22" s="10" t="n"/>
      <c r="AV22" s="10" t="n"/>
      <c r="AW22" s="10" t="n"/>
      <c r="AX22" s="10" t="n"/>
      <c r="AY22" s="10" t="n"/>
      <c r="AZ22" s="10" t="n"/>
      <c r="BA22" s="10" t="n"/>
      <c r="BB22" s="10" t="n"/>
      <c r="BC22" s="10" t="n"/>
      <c r="BD22" s="10" t="n"/>
      <c r="BE22" s="10" t="n"/>
      <c r="BF22" s="10" t="n"/>
      <c r="BG22" s="10" t="n"/>
      <c r="BH22" s="10" t="n"/>
    </row>
    <row r="23" ht="16.5" customFormat="1" customHeight="1" s="30" thickBot="1">
      <c r="A23" s="11" t="n"/>
      <c r="B23" s="1263" t="inlineStr">
        <is>
          <t>PROYECCIÓN DE EXISTENCIAS</t>
        </is>
      </c>
      <c r="C23" s="1238" t="n"/>
      <c r="D23" s="1238" t="n"/>
      <c r="E23" s="1264" t="n"/>
      <c r="F23" s="1036" t="inlineStr">
        <is>
          <t>ACTUAL</t>
        </is>
      </c>
      <c r="G23" s="1036" t="n">
        <v>1</v>
      </c>
      <c r="H23" s="1036" t="n">
        <v>2</v>
      </c>
      <c r="I23" s="1036" t="n">
        <v>3</v>
      </c>
      <c r="J23" s="1036" t="n">
        <v>4</v>
      </c>
      <c r="K23" s="1036" t="n">
        <v>5</v>
      </c>
      <c r="L23" s="1036" t="n">
        <v>6</v>
      </c>
      <c r="M23" s="1036" t="n">
        <v>7</v>
      </c>
      <c r="N23" s="1037" t="n">
        <v>8</v>
      </c>
      <c r="O23" s="11" t="n"/>
      <c r="P23" s="10" t="n"/>
      <c r="Q23" s="10" t="n"/>
      <c r="R23" s="10" t="n"/>
      <c r="S23" s="10" t="n"/>
      <c r="T23" s="10" t="n"/>
      <c r="U23" s="10" t="n"/>
      <c r="V23" s="10" t="n"/>
      <c r="W23" s="10" t="n"/>
      <c r="X23" s="10" t="n"/>
      <c r="Y23" s="10" t="n"/>
      <c r="Z23" s="10" t="n"/>
      <c r="AA23" s="10" t="n"/>
      <c r="AB23" s="10" t="n"/>
      <c r="AC23" s="10" t="n"/>
      <c r="AD23" s="10" t="n"/>
      <c r="AE23" s="10" t="n"/>
      <c r="AF23" s="10" t="n"/>
      <c r="AG23" s="10" t="n"/>
      <c r="AH23" s="10" t="n"/>
      <c r="AI23" s="10" t="n"/>
      <c r="AJ23" s="10" t="n"/>
      <c r="AK23" s="10" t="n"/>
      <c r="AL23" s="10" t="n"/>
      <c r="AM23" s="10" t="n"/>
      <c r="AN23" s="10" t="n"/>
      <c r="AO23" s="10" t="n"/>
      <c r="AP23" s="10" t="n"/>
      <c r="AQ23" s="10" t="n"/>
      <c r="AR23" s="10" t="n"/>
      <c r="AS23" s="10" t="n"/>
      <c r="AT23" s="10" t="n"/>
      <c r="AU23" s="10" t="n"/>
      <c r="AV23" s="10" t="n"/>
      <c r="AW23" s="10" t="n"/>
      <c r="AX23" s="10" t="n"/>
      <c r="AY23" s="10" t="n"/>
      <c r="AZ23" s="10" t="n"/>
      <c r="BA23" s="10" t="n"/>
      <c r="BB23" s="10" t="n"/>
      <c r="BC23" s="10" t="n"/>
      <c r="BD23" s="10" t="n"/>
      <c r="BE23" s="10" t="n"/>
      <c r="BF23" s="10" t="n"/>
      <c r="BG23" s="10" t="n"/>
      <c r="BH23" s="10" t="n"/>
    </row>
    <row r="24" ht="17.25" customHeight="1">
      <c r="B24" s="1033" t="n">
        <v>1</v>
      </c>
      <c r="C24" s="1251" t="inlineStr">
        <is>
          <t>COMPRA VACAS Y/O NOVILLAS VIENTRE</t>
        </is>
      </c>
      <c r="D24" s="1115" t="n"/>
      <c r="E24" s="1116" t="n"/>
      <c r="F24" s="31" t="n"/>
      <c r="G24" s="31" t="n"/>
      <c r="H24" s="31" t="n"/>
      <c r="I24" s="31" t="n"/>
      <c r="J24" s="31" t="n"/>
      <c r="K24" s="31" t="n"/>
      <c r="L24" s="31" t="n"/>
      <c r="M24" s="31" t="n"/>
      <c r="N24" s="32" t="n"/>
    </row>
    <row r="25" ht="17.25" customHeight="1">
      <c r="B25" s="1033" t="n">
        <v>2</v>
      </c>
      <c r="C25" s="1251" t="inlineStr">
        <is>
          <t>NOVILLAS VIENTRE</t>
        </is>
      </c>
      <c r="D25" s="1115" t="n"/>
      <c r="E25" s="1116" t="n"/>
      <c r="F25" s="33" t="n"/>
      <c r="G25" s="33" t="n"/>
      <c r="H25" s="33" t="n"/>
      <c r="I25" s="33" t="n"/>
      <c r="J25" s="33" t="n"/>
      <c r="K25" s="33" t="n"/>
      <c r="L25" s="33" t="n"/>
      <c r="M25" s="33" t="n"/>
      <c r="N25" s="34" t="n"/>
    </row>
    <row r="26" ht="13.5" customHeight="1">
      <c r="B26" s="1033" t="n">
        <v>3</v>
      </c>
      <c r="C26" s="1251" t="inlineStr">
        <is>
          <t>VACAS ADULTAS</t>
        </is>
      </c>
      <c r="D26" s="1115" t="n"/>
      <c r="E26" s="1116" t="n"/>
      <c r="F26" s="33" t="n"/>
      <c r="G26" s="35" t="n"/>
      <c r="H26" s="35" t="n"/>
      <c r="I26" s="35" t="n"/>
      <c r="J26" s="35" t="n"/>
      <c r="K26" s="35" t="n"/>
      <c r="L26" s="33" t="n"/>
      <c r="M26" s="33" t="n"/>
      <c r="N26" s="34" t="n"/>
    </row>
    <row r="27" ht="17.25" customHeight="1">
      <c r="B27" s="1033" t="n">
        <v>4</v>
      </c>
      <c r="C27" s="1251" t="inlineStr">
        <is>
          <t>TOTAL VIENTRES  (1+2+3)</t>
        </is>
      </c>
      <c r="D27" s="1115" t="n"/>
      <c r="E27" s="1116" t="n"/>
      <c r="F27" s="33" t="n"/>
      <c r="G27" s="33" t="n"/>
      <c r="H27" s="33" t="n"/>
      <c r="I27" s="33" t="n"/>
      <c r="J27" s="33" t="n"/>
      <c r="K27" s="33" t="n"/>
      <c r="L27" s="33" t="n"/>
      <c r="M27" s="33" t="n"/>
      <c r="N27" s="34" t="n"/>
    </row>
    <row r="28" ht="17.25" customHeight="1">
      <c r="B28" s="1033" t="n">
        <v>5</v>
      </c>
      <c r="C28" s="1251" t="inlineStr">
        <is>
          <t>MORTALIDAD ADULTOS  ( %)</t>
        </is>
      </c>
      <c r="D28" s="1115" t="n"/>
      <c r="E28" s="1116" t="n"/>
      <c r="F28" s="36" t="n"/>
      <c r="G28" s="36" t="n"/>
      <c r="H28" s="36" t="n"/>
      <c r="I28" s="36" t="n"/>
      <c r="J28" s="36" t="n"/>
      <c r="K28" s="36" t="n"/>
      <c r="L28" s="36" t="n"/>
      <c r="M28" s="36" t="n"/>
      <c r="N28" s="37" t="n"/>
    </row>
    <row r="29" ht="17.25" customHeight="1">
      <c r="B29" s="1033" t="n">
        <v>6</v>
      </c>
      <c r="C29" s="1251" t="inlineStr">
        <is>
          <t>MUERTES ADULTOS (No) (4X5)</t>
        </is>
      </c>
      <c r="D29" s="1115" t="n"/>
      <c r="E29" s="1116" t="n"/>
      <c r="F29" s="33" t="n"/>
      <c r="G29" s="35" t="n"/>
      <c r="H29" s="35" t="n"/>
      <c r="I29" s="35" t="n"/>
      <c r="J29" s="35" t="n"/>
      <c r="K29" s="35" t="n"/>
      <c r="L29" s="33" t="n"/>
      <c r="M29" s="33" t="n"/>
      <c r="N29" s="34" t="n"/>
    </row>
    <row r="30" ht="17.25" customHeight="1">
      <c r="B30" s="1033" t="n">
        <v>7</v>
      </c>
      <c r="C30" s="1251" t="inlineStr">
        <is>
          <t>SELECCIÓN VACAS (%)</t>
        </is>
      </c>
      <c r="D30" s="1115" t="n"/>
      <c r="E30" s="1116" t="n"/>
      <c r="F30" s="38" t="n"/>
      <c r="G30" s="38" t="n"/>
      <c r="H30" s="38" t="n"/>
      <c r="I30" s="38" t="n"/>
      <c r="J30" s="38" t="n"/>
      <c r="K30" s="38" t="n"/>
      <c r="L30" s="38" t="n"/>
      <c r="M30" s="38" t="n"/>
      <c r="N30" s="39" t="n"/>
    </row>
    <row r="31" ht="17.25" customHeight="1">
      <c r="B31" s="1033" t="n">
        <v>8</v>
      </c>
      <c r="C31" s="1251" t="inlineStr">
        <is>
          <t>VACAS DE DESECHO (No) (4X7)</t>
        </is>
      </c>
      <c r="D31" s="1115" t="n"/>
      <c r="E31" s="1116" t="n"/>
      <c r="F31" s="33" t="n"/>
      <c r="G31" s="35" t="n"/>
      <c r="H31" s="35" t="n"/>
      <c r="I31" s="35" t="n"/>
      <c r="J31" s="35" t="n"/>
      <c r="K31" s="35" t="n"/>
      <c r="L31" s="33" t="n"/>
      <c r="M31" s="33" t="n"/>
      <c r="N31" s="34" t="n"/>
    </row>
    <row r="32" ht="17.25" customHeight="1">
      <c r="B32" s="1033" t="n">
        <v>9</v>
      </c>
      <c r="C32" s="1250" t="inlineStr">
        <is>
          <t>TOTAL VACAS PARA CRIA (4-6-8)</t>
        </is>
      </c>
      <c r="D32" s="1115" t="n"/>
      <c r="E32" s="1116" t="n"/>
      <c r="F32" s="40" t="n"/>
      <c r="G32" s="40" t="n"/>
      <c r="H32" s="40" t="n"/>
      <c r="I32" s="40" t="n"/>
      <c r="J32" s="40" t="n"/>
      <c r="K32" s="40" t="n"/>
      <c r="L32" s="40" t="n"/>
      <c r="M32" s="40" t="n"/>
      <c r="N32" s="41" t="n"/>
    </row>
    <row r="33" ht="17.25" customHeight="1">
      <c r="B33" s="1033" t="n">
        <v>10</v>
      </c>
      <c r="C33" s="1251" t="inlineStr">
        <is>
          <t>NATALIDAD  (%)</t>
        </is>
      </c>
      <c r="D33" s="1115" t="n"/>
      <c r="E33" s="1116" t="n"/>
      <c r="F33" s="38" t="n"/>
      <c r="G33" s="38" t="n"/>
      <c r="H33" s="38" t="n"/>
      <c r="I33" s="38" t="n"/>
      <c r="J33" s="38" t="n"/>
      <c r="K33" s="38" t="n"/>
      <c r="L33" s="38" t="n"/>
      <c r="M33" s="38" t="n"/>
      <c r="N33" s="39" t="n"/>
    </row>
    <row r="34" ht="17.25" customHeight="1">
      <c r="B34" s="1033" t="n">
        <v>11</v>
      </c>
      <c r="C34" s="1251" t="inlineStr">
        <is>
          <t>TOTAL NACIMIENTOS (9X10)</t>
        </is>
      </c>
      <c r="D34" s="1115" t="n"/>
      <c r="E34" s="1116" t="n"/>
      <c r="F34" s="33" t="n"/>
      <c r="G34" s="35" t="n"/>
      <c r="H34" s="35" t="n"/>
      <c r="I34" s="35" t="n"/>
      <c r="J34" s="35" t="n"/>
      <c r="K34" s="35" t="n"/>
      <c r="L34" s="33" t="n"/>
      <c r="M34" s="33" t="n"/>
      <c r="N34" s="34" t="n"/>
    </row>
    <row r="35" ht="17.25" customHeight="1">
      <c r="B35" s="1033" t="n">
        <v>12</v>
      </c>
      <c r="C35" s="1255" t="inlineStr">
        <is>
          <t>MORTALIDAD TERNEROS  ( %)</t>
        </is>
      </c>
      <c r="D35" s="1115" t="n"/>
      <c r="E35" s="1116" t="n"/>
      <c r="F35" s="42" t="n"/>
      <c r="G35" s="42" t="n"/>
      <c r="H35" s="42" t="n"/>
      <c r="I35" s="42" t="n"/>
      <c r="J35" s="42" t="n"/>
      <c r="K35" s="42" t="n"/>
      <c r="L35" s="42" t="n"/>
      <c r="M35" s="42" t="n"/>
      <c r="N35" s="43" t="n"/>
    </row>
    <row r="36" ht="17.25" customHeight="1">
      <c r="B36" s="1033" t="n">
        <v>13</v>
      </c>
      <c r="C36" s="1255" t="inlineStr">
        <is>
          <t>MUERTES TERNEROS (No) (11X12)</t>
        </is>
      </c>
      <c r="D36" s="1115" t="n"/>
      <c r="E36" s="1116" t="n"/>
      <c r="F36" s="33" t="n"/>
      <c r="G36" s="44" t="n"/>
      <c r="H36" s="44" t="n"/>
      <c r="I36" s="44" t="n"/>
      <c r="J36" s="44" t="n"/>
      <c r="K36" s="44" t="n"/>
      <c r="L36" s="45" t="n"/>
      <c r="M36" s="45" t="n"/>
      <c r="N36" s="46" t="n"/>
    </row>
    <row r="37" ht="17.25" customHeight="1">
      <c r="B37" s="1033" t="n">
        <v>14</v>
      </c>
      <c r="C37" s="1261" t="inlineStr">
        <is>
          <t>TOTAL TERNEROS 0 - 1 AÑO (11-13)</t>
        </is>
      </c>
      <c r="D37" s="1115" t="n"/>
      <c r="E37" s="1116" t="n"/>
      <c r="F37" s="42" t="n"/>
      <c r="G37" s="44" t="n"/>
      <c r="H37" s="44" t="n"/>
      <c r="I37" s="44" t="n"/>
      <c r="J37" s="44" t="n"/>
      <c r="K37" s="44" t="n"/>
      <c r="L37" s="45" t="n"/>
      <c r="M37" s="45" t="n"/>
      <c r="N37" s="46" t="n"/>
    </row>
    <row r="38" ht="17.25" customHeight="1">
      <c r="B38" s="1033" t="n">
        <v>15</v>
      </c>
      <c r="C38" s="1251" t="inlineStr">
        <is>
          <t>MACHOS 0-1 AÑO</t>
        </is>
      </c>
      <c r="D38" s="1115" t="n"/>
      <c r="E38" s="1116" t="n"/>
      <c r="F38" s="33" t="n"/>
      <c r="G38" s="44" t="n"/>
      <c r="H38" s="44" t="n"/>
      <c r="I38" s="44" t="n"/>
      <c r="J38" s="44" t="n"/>
      <c r="K38" s="44" t="n"/>
      <c r="L38" s="33" t="n"/>
      <c r="M38" s="33" t="n"/>
      <c r="N38" s="34" t="n"/>
    </row>
    <row r="39" ht="17.25" customHeight="1">
      <c r="B39" s="1033" t="n">
        <v>16</v>
      </c>
      <c r="C39" s="1251" t="inlineStr">
        <is>
          <t>DESECHO MACHOS 0 - 1 AÑO (%)</t>
        </is>
      </c>
      <c r="D39" s="1115" t="n"/>
      <c r="E39" s="1116" t="n"/>
      <c r="F39" s="38" t="n"/>
      <c r="G39" s="44" t="n"/>
      <c r="H39" s="44" t="n"/>
      <c r="I39" s="44" t="n"/>
      <c r="J39" s="44" t="n"/>
      <c r="K39" s="44" t="n"/>
      <c r="L39" s="38" t="n"/>
      <c r="M39" s="38" t="n"/>
      <c r="N39" s="39" t="n"/>
    </row>
    <row r="40" ht="17.25" customHeight="1">
      <c r="B40" s="1033" t="n">
        <v>17</v>
      </c>
      <c r="C40" s="1251" t="inlineStr">
        <is>
          <t>MACHOS DESECHO 0 - 1 AÑO (No) - VENTA</t>
        </is>
      </c>
      <c r="D40" s="1115" t="n"/>
      <c r="E40" s="1116" t="n"/>
      <c r="F40" s="33" t="n"/>
      <c r="G40" s="44" t="n"/>
      <c r="H40" s="44" t="n"/>
      <c r="I40" s="44" t="n"/>
      <c r="J40" s="44" t="n"/>
      <c r="K40" s="44" t="n"/>
      <c r="L40" s="33" t="n"/>
      <c r="M40" s="33" t="n"/>
      <c r="N40" s="34" t="n"/>
    </row>
    <row r="41" ht="17.25" customHeight="1">
      <c r="B41" s="1033" t="n">
        <v>18</v>
      </c>
      <c r="C41" s="1250" t="inlineStr">
        <is>
          <t>TOTAL MACHOS 0 - 1 AÑO (No) (15-17)</t>
        </is>
      </c>
      <c r="D41" s="1115" t="n"/>
      <c r="E41" s="1116" t="n"/>
      <c r="F41" s="40" t="n"/>
      <c r="G41" s="47" t="n"/>
      <c r="H41" s="47" t="n"/>
      <c r="I41" s="47" t="n"/>
      <c r="J41" s="47" t="n"/>
      <c r="K41" s="47" t="n"/>
      <c r="L41" s="33" t="n"/>
      <c r="M41" s="33" t="n"/>
      <c r="N41" s="34" t="n"/>
    </row>
    <row r="42" ht="17.25" customHeight="1">
      <c r="B42" s="1033" t="n">
        <v>19</v>
      </c>
      <c r="C42" s="1251" t="inlineStr">
        <is>
          <t>HEMBRAS 0-1 AÑO</t>
        </is>
      </c>
      <c r="D42" s="1115" t="n"/>
      <c r="E42" s="1116" t="n"/>
      <c r="F42" s="33" t="n"/>
      <c r="G42" s="44" t="n"/>
      <c r="H42" s="44" t="n"/>
      <c r="I42" s="44" t="n"/>
      <c r="J42" s="44" t="n"/>
      <c r="K42" s="44" t="n"/>
      <c r="L42" s="33" t="n"/>
      <c r="M42" s="33" t="n"/>
      <c r="N42" s="34" t="n"/>
    </row>
    <row r="43" ht="17.25" customHeight="1">
      <c r="B43" s="1033" t="n">
        <v>20</v>
      </c>
      <c r="C43" s="1251" t="inlineStr">
        <is>
          <t>DESECHO HEMBRAS 0 - 1 AÑO (%)</t>
        </is>
      </c>
      <c r="D43" s="1115" t="n"/>
      <c r="E43" s="1116" t="n"/>
      <c r="F43" s="36" t="n"/>
      <c r="G43" s="48" t="n"/>
      <c r="H43" s="48" t="n"/>
      <c r="I43" s="48" t="n"/>
      <c r="J43" s="48" t="n"/>
      <c r="K43" s="48" t="n"/>
      <c r="L43" s="36" t="n"/>
      <c r="M43" s="36" t="n"/>
      <c r="N43" s="37" t="n"/>
    </row>
    <row r="44" ht="17.25" customHeight="1">
      <c r="B44" s="1033" t="n">
        <v>21</v>
      </c>
      <c r="C44" s="1251" t="inlineStr">
        <is>
          <t>HEMBRAS DESECHO  0 - 1 AÑO (No) - VENTA</t>
        </is>
      </c>
      <c r="D44" s="1115" t="n"/>
      <c r="E44" s="1116" t="n"/>
      <c r="F44" s="33" t="n"/>
      <c r="G44" s="44" t="n"/>
      <c r="H44" s="44" t="n"/>
      <c r="I44" s="44" t="n"/>
      <c r="J44" s="44" t="n"/>
      <c r="K44" s="44" t="n"/>
      <c r="L44" s="33" t="n"/>
      <c r="M44" s="33" t="n"/>
      <c r="N44" s="34" t="n"/>
    </row>
    <row r="45" ht="17.25" customHeight="1">
      <c r="B45" s="1033" t="n">
        <v>22</v>
      </c>
      <c r="C45" s="1261" t="inlineStr">
        <is>
          <t>TOTAL HEMBRAS 0 - 1 AÑO (No) (19-21)</t>
        </is>
      </c>
      <c r="D45" s="1115" t="n"/>
      <c r="E45" s="1116" t="n"/>
      <c r="F45" s="49" t="n"/>
      <c r="G45" s="50" t="n"/>
      <c r="H45" s="50" t="n"/>
      <c r="I45" s="50" t="n"/>
      <c r="J45" s="50" t="n"/>
      <c r="K45" s="50" t="n"/>
      <c r="L45" s="33" t="n"/>
      <c r="M45" s="33" t="n"/>
      <c r="N45" s="34" t="n"/>
    </row>
    <row r="46" ht="17.25" customHeight="1">
      <c r="B46" s="1033" t="n">
        <v>23</v>
      </c>
      <c r="C46" s="1251" t="inlineStr">
        <is>
          <t>MACHOS 1 - 2 AÑOS</t>
        </is>
      </c>
      <c r="D46" s="1115" t="n"/>
      <c r="E46" s="1116" t="n"/>
      <c r="F46" s="51" t="n"/>
      <c r="G46" s="44" t="n"/>
      <c r="H46" s="44" t="n"/>
      <c r="I46" s="44" t="n"/>
      <c r="J46" s="44" t="n"/>
      <c r="K46" s="44" t="n"/>
      <c r="L46" s="33" t="n"/>
      <c r="M46" s="33" t="n"/>
      <c r="N46" s="34" t="n"/>
    </row>
    <row r="47" ht="17.25" customHeight="1">
      <c r="B47" s="1033" t="n">
        <v>24</v>
      </c>
      <c r="C47" s="1251" t="inlineStr">
        <is>
          <t>DESECHO MACHOS 1 - 2 AÑOS (%)</t>
        </is>
      </c>
      <c r="D47" s="1115" t="n"/>
      <c r="E47" s="1116" t="n"/>
      <c r="F47" s="51" t="n"/>
      <c r="G47" s="48" t="n"/>
      <c r="H47" s="36" t="n"/>
      <c r="I47" s="36" t="n"/>
      <c r="J47" s="36" t="n"/>
      <c r="K47" s="36" t="n"/>
      <c r="L47" s="33" t="n"/>
      <c r="M47" s="33" t="n"/>
      <c r="N47" s="34" t="n"/>
    </row>
    <row r="48" ht="17.25" customHeight="1">
      <c r="B48" s="1033" t="n">
        <v>25</v>
      </c>
      <c r="C48" s="1251" t="inlineStr">
        <is>
          <t>MACHOS DESECHO 1 - 2 AÑOS (No) - VENTA</t>
        </is>
      </c>
      <c r="D48" s="1115" t="n"/>
      <c r="E48" s="1116" t="n"/>
      <c r="F48" s="51" t="n"/>
      <c r="G48" s="44" t="n"/>
      <c r="H48" s="44" t="n"/>
      <c r="I48" s="44" t="n"/>
      <c r="J48" s="44" t="n"/>
      <c r="K48" s="44" t="n"/>
      <c r="L48" s="33" t="n"/>
      <c r="M48" s="33" t="n"/>
      <c r="N48" s="34" t="n"/>
    </row>
    <row r="49" ht="17.25" customHeight="1">
      <c r="B49" s="1033" t="n">
        <v>26</v>
      </c>
      <c r="C49" s="1251" t="inlineStr">
        <is>
          <t>COMPRA MACHOS  1 - 2 AÑOS</t>
        </is>
      </c>
      <c r="D49" s="1115" t="n"/>
      <c r="E49" s="1116" t="n"/>
      <c r="F49" s="51" t="n"/>
      <c r="G49" s="44" t="n"/>
      <c r="H49" s="44" t="n"/>
      <c r="I49" s="44" t="n"/>
      <c r="J49" s="44" t="n"/>
      <c r="K49" s="44" t="n"/>
      <c r="L49" s="33" t="n"/>
      <c r="M49" s="33" t="n"/>
      <c r="N49" s="34" t="n"/>
    </row>
    <row r="50" ht="17.25" customHeight="1">
      <c r="B50" s="1033" t="n">
        <v>27</v>
      </c>
      <c r="C50" s="1250" t="inlineStr">
        <is>
          <t>TOTAL MACHOS 1 - 2 AÑOS (23-25+26)</t>
        </is>
      </c>
      <c r="D50" s="1115" t="n"/>
      <c r="E50" s="1116" t="n"/>
      <c r="F50" s="49" t="n"/>
      <c r="G50" s="50" t="n"/>
      <c r="H50" s="50" t="n"/>
      <c r="I50" s="50" t="n"/>
      <c r="J50" s="50" t="n"/>
      <c r="K50" s="50" t="n"/>
      <c r="L50" s="33" t="n"/>
      <c r="M50" s="33" t="n"/>
      <c r="N50" s="34" t="n"/>
    </row>
    <row r="51" ht="17.25" customHeight="1">
      <c r="B51" s="1033" t="n">
        <v>28</v>
      </c>
      <c r="C51" s="1251" t="inlineStr">
        <is>
          <t>HEMBRAS  1 - 2 AÑOS</t>
        </is>
      </c>
      <c r="D51" s="1115" t="n"/>
      <c r="E51" s="1116" t="n"/>
      <c r="F51" s="33" t="n"/>
      <c r="G51" s="44" t="n"/>
      <c r="H51" s="44" t="n"/>
      <c r="I51" s="44" t="n"/>
      <c r="J51" s="44" t="n"/>
      <c r="K51" s="44" t="n"/>
      <c r="L51" s="33" t="n"/>
      <c r="M51" s="33" t="n"/>
      <c r="N51" s="34" t="n"/>
    </row>
    <row r="52" ht="17.25" customHeight="1">
      <c r="B52" s="1033" t="n">
        <v>29</v>
      </c>
      <c r="C52" s="1251" t="inlineStr">
        <is>
          <t>DESECHO HEMBRAS 1 - 2 AÑOS (%)</t>
        </is>
      </c>
      <c r="D52" s="1115" t="n"/>
      <c r="E52" s="1116" t="n"/>
      <c r="F52" s="36" t="n"/>
      <c r="G52" s="48" t="n"/>
      <c r="H52" s="48" t="n"/>
      <c r="I52" s="48" t="n"/>
      <c r="J52" s="48" t="n"/>
      <c r="K52" s="48" t="n"/>
      <c r="L52" s="36" t="n"/>
      <c r="M52" s="36" t="n"/>
      <c r="N52" s="37" t="n"/>
    </row>
    <row r="53" ht="17.25" customHeight="1">
      <c r="B53" s="1033" t="n">
        <v>30</v>
      </c>
      <c r="C53" s="1251" t="inlineStr">
        <is>
          <t>HEMBRAS DESECHO 1 - 2 AÑOS (No) - VENTA</t>
        </is>
      </c>
      <c r="D53" s="1115" t="n"/>
      <c r="E53" s="1116" t="n"/>
      <c r="F53" s="52" t="n"/>
      <c r="G53" s="48" t="n"/>
      <c r="H53" s="48" t="n"/>
      <c r="I53" s="48" t="n"/>
      <c r="J53" s="48" t="n"/>
      <c r="K53" s="48" t="n"/>
      <c r="L53" s="52" t="n"/>
      <c r="M53" s="52" t="n"/>
      <c r="N53" s="53" t="n"/>
    </row>
    <row r="54" ht="17.25" customHeight="1">
      <c r="B54" s="1033" t="n">
        <v>31</v>
      </c>
      <c r="C54" s="1250" t="inlineStr">
        <is>
          <t>TOTAL HEMBRAS 1 -2 AÑOS (28-30)</t>
        </is>
      </c>
      <c r="D54" s="1115" t="n"/>
      <c r="E54" s="1116" t="n"/>
      <c r="F54" s="40" t="n"/>
      <c r="G54" s="47" t="n"/>
      <c r="H54" s="47" t="n"/>
      <c r="I54" s="47" t="n"/>
      <c r="J54" s="47" t="n"/>
      <c r="K54" s="47" t="n"/>
      <c r="L54" s="40" t="n"/>
      <c r="M54" s="40" t="n"/>
      <c r="N54" s="41" t="n"/>
    </row>
    <row r="55" ht="17.25" customHeight="1">
      <c r="B55" s="1033" t="n">
        <v>32</v>
      </c>
      <c r="C55" s="1251" t="inlineStr">
        <is>
          <t>MACHOS CEBA 2-3 AÑOS</t>
        </is>
      </c>
      <c r="D55" s="1115" t="n"/>
      <c r="E55" s="1116" t="n"/>
      <c r="F55" s="33" t="n"/>
      <c r="G55" s="44" t="n"/>
      <c r="H55" s="44" t="n"/>
      <c r="I55" s="44" t="n"/>
      <c r="J55" s="44" t="n"/>
      <c r="K55" s="44" t="n"/>
      <c r="L55" s="33" t="n"/>
      <c r="M55" s="33" t="n"/>
      <c r="N55" s="34" t="n"/>
    </row>
    <row r="56" ht="17.25" customHeight="1">
      <c r="B56" s="1033" t="n">
        <v>33</v>
      </c>
      <c r="C56" s="1251" t="inlineStr">
        <is>
          <t>COMPRA MACHOS CEBA 2-3 AÑOS</t>
        </is>
      </c>
      <c r="D56" s="1115" t="n"/>
      <c r="E56" s="1116" t="n"/>
      <c r="F56" s="33" t="n"/>
      <c r="G56" s="44" t="n"/>
      <c r="H56" s="44" t="n"/>
      <c r="I56" s="44" t="n"/>
      <c r="J56" s="44" t="n"/>
      <c r="K56" s="44" t="n"/>
      <c r="L56" s="33" t="n"/>
      <c r="M56" s="33" t="n"/>
      <c r="N56" s="34" t="n"/>
    </row>
    <row r="57" ht="17.25" customHeight="1">
      <c r="B57" s="1033" t="n">
        <v>34</v>
      </c>
      <c r="C57" s="1250" t="inlineStr">
        <is>
          <t>TOTAL MACHOS CEBA 2-3 AÑOS (VENTA)</t>
        </is>
      </c>
      <c r="D57" s="1115" t="n"/>
      <c r="E57" s="1116" t="n"/>
      <c r="F57" s="40" t="n"/>
      <c r="G57" s="47" t="n"/>
      <c r="H57" s="47" t="n"/>
      <c r="I57" s="47" t="n"/>
      <c r="J57" s="47" t="n"/>
      <c r="K57" s="47" t="n"/>
      <c r="L57" s="40" t="n"/>
      <c r="M57" s="40" t="n"/>
      <c r="N57" s="41" t="n"/>
    </row>
    <row r="58" ht="17.25" customHeight="1">
      <c r="B58" s="1033" t="n">
        <v>35</v>
      </c>
      <c r="C58" s="1251" t="inlineStr">
        <is>
          <t>HEMBRAS  2 - 3 AÑOS</t>
        </is>
      </c>
      <c r="D58" s="1115" t="n"/>
      <c r="E58" s="1116" t="n"/>
      <c r="F58" s="33" t="n"/>
      <c r="G58" s="44" t="n"/>
      <c r="H58" s="44" t="n"/>
      <c r="I58" s="44" t="n"/>
      <c r="J58" s="44" t="n"/>
      <c r="K58" s="44" t="n"/>
      <c r="L58" s="40" t="n"/>
      <c r="M58" s="40" t="n"/>
      <c r="N58" s="41" t="n"/>
    </row>
    <row r="59" ht="17.25" customHeight="1">
      <c r="B59" s="1033" t="n">
        <v>36</v>
      </c>
      <c r="C59" s="1251" t="inlineStr">
        <is>
          <t>DESECHO HEMBRAS 2 - 3 AÑOS (%)</t>
        </is>
      </c>
      <c r="D59" s="1115" t="n"/>
      <c r="E59" s="1116" t="n"/>
      <c r="F59" s="40" t="n"/>
      <c r="G59" s="47" t="n"/>
      <c r="H59" s="47" t="n"/>
      <c r="I59" s="47" t="n"/>
      <c r="J59" s="47" t="n"/>
      <c r="K59" s="47" t="n"/>
      <c r="L59" s="40" t="n"/>
      <c r="M59" s="40" t="n"/>
      <c r="N59" s="41" t="n"/>
    </row>
    <row r="60" ht="17.25" customHeight="1">
      <c r="B60" s="1033" t="n">
        <v>37</v>
      </c>
      <c r="C60" s="1251" t="inlineStr">
        <is>
          <t>HEMBRAS DESECHO 2 - 3 AÑOS (No) - VENTA</t>
        </is>
      </c>
      <c r="D60" s="1115" t="n"/>
      <c r="E60" s="1116" t="n"/>
      <c r="F60" s="40" t="n"/>
      <c r="G60" s="47" t="n"/>
      <c r="H60" s="47" t="n"/>
      <c r="I60" s="47" t="n"/>
      <c r="J60" s="47" t="n"/>
      <c r="K60" s="47" t="n"/>
      <c r="L60" s="40" t="n"/>
      <c r="M60" s="40" t="n"/>
      <c r="N60" s="41" t="n"/>
    </row>
    <row r="61" ht="17.25" customHeight="1">
      <c r="B61" s="1033" t="n">
        <v>38</v>
      </c>
      <c r="C61" s="1250" t="inlineStr">
        <is>
          <t>TOTAL HEMBRAS 2 - 3 AÑOS (35-37)</t>
        </is>
      </c>
      <c r="D61" s="1115" t="n"/>
      <c r="E61" s="1116" t="n"/>
      <c r="F61" s="40" t="n"/>
      <c r="G61" s="47" t="n"/>
      <c r="H61" s="47" t="n"/>
      <c r="I61" s="47" t="n"/>
      <c r="J61" s="47" t="n"/>
      <c r="K61" s="47" t="n"/>
      <c r="L61" s="40" t="n"/>
      <c r="M61" s="40" t="n"/>
      <c r="N61" s="41" t="n"/>
    </row>
    <row r="62" ht="17.25" customHeight="1">
      <c r="B62" s="1033" t="n">
        <v>39</v>
      </c>
      <c r="C62" s="1251" t="inlineStr">
        <is>
          <t>TOROS Y TORETES</t>
        </is>
      </c>
      <c r="D62" s="1115" t="n"/>
      <c r="E62" s="1116" t="n"/>
      <c r="F62" s="33" t="n"/>
      <c r="G62" s="44" t="n"/>
      <c r="H62" s="44" t="n"/>
      <c r="I62" s="44" t="n"/>
      <c r="J62" s="44" t="n"/>
      <c r="K62" s="44" t="n"/>
      <c r="L62" s="33" t="n"/>
      <c r="M62" s="33" t="n"/>
      <c r="N62" s="34" t="n"/>
    </row>
    <row r="63" ht="17.25" customHeight="1">
      <c r="B63" s="1033" t="n">
        <v>40</v>
      </c>
      <c r="C63" s="1251" t="inlineStr">
        <is>
          <t>TOROS DE DESECHO (No)</t>
        </is>
      </c>
      <c r="D63" s="1115" t="n"/>
      <c r="E63" s="1116" t="n"/>
      <c r="F63" s="33" t="n"/>
      <c r="G63" s="44" t="n"/>
      <c r="H63" s="44" t="n"/>
      <c r="I63" s="44" t="n"/>
      <c r="J63" s="44" t="n"/>
      <c r="K63" s="44" t="n"/>
      <c r="L63" s="33" t="n"/>
      <c r="M63" s="33" t="n"/>
      <c r="N63" s="34" t="n"/>
    </row>
    <row r="64" ht="17.25" customHeight="1">
      <c r="B64" s="1033" t="n">
        <v>41</v>
      </c>
      <c r="C64" s="1251" t="inlineStr">
        <is>
          <t>COMPRA DE TOROS Y/O TORETES</t>
        </is>
      </c>
      <c r="D64" s="1115" t="n"/>
      <c r="E64" s="1116" t="n"/>
      <c r="F64" s="33" t="n"/>
      <c r="G64" s="44" t="n"/>
      <c r="H64" s="44" t="n"/>
      <c r="I64" s="44" t="n"/>
      <c r="J64" s="44" t="n"/>
      <c r="K64" s="44" t="n"/>
      <c r="L64" s="33" t="n"/>
      <c r="M64" s="33" t="n"/>
      <c r="N64" s="34" t="n"/>
    </row>
    <row r="65" ht="17.25" customHeight="1">
      <c r="B65" s="1033" t="n">
        <v>42</v>
      </c>
      <c r="C65" s="1250" t="inlineStr">
        <is>
          <t>TOTAL TOROS Y/O TORETES</t>
        </is>
      </c>
      <c r="D65" s="1115" t="n"/>
      <c r="E65" s="1116" t="n"/>
      <c r="F65" s="40" t="n"/>
      <c r="G65" s="54" t="n"/>
      <c r="H65" s="54" t="n"/>
      <c r="I65" s="54" t="n"/>
      <c r="J65" s="54" t="n"/>
      <c r="K65" s="54" t="n"/>
      <c r="L65" s="40" t="n"/>
      <c r="M65" s="40" t="n"/>
      <c r="N65" s="41" t="n"/>
    </row>
    <row r="66" ht="17.25" customHeight="1">
      <c r="B66" s="1033" t="n">
        <v>43</v>
      </c>
      <c r="C66" s="1250" t="inlineStr">
        <is>
          <t xml:space="preserve">TOTAL GANADO </t>
        </is>
      </c>
      <c r="D66" s="1115" t="n"/>
      <c r="E66" s="1116" t="n"/>
      <c r="F66" s="55" t="n"/>
      <c r="G66" s="55" t="n"/>
      <c r="H66" s="55" t="n"/>
      <c r="I66" s="55" t="n"/>
      <c r="J66" s="55" t="n"/>
      <c r="K66" s="55" t="n"/>
      <c r="L66" s="55" t="n"/>
      <c r="M66" s="55" t="n"/>
      <c r="N66" s="56" t="n"/>
    </row>
    <row r="67" ht="17.25" customHeight="1">
      <c r="B67" s="1033" t="n">
        <v>44</v>
      </c>
      <c r="C67" s="1251" t="inlineStr">
        <is>
          <t>LITROS DE LECHE DIARIOS POR VACA</t>
        </is>
      </c>
      <c r="D67" s="1115" t="n"/>
      <c r="E67" s="1116" t="n"/>
      <c r="F67" s="55" t="n"/>
      <c r="G67" s="55" t="n"/>
      <c r="H67" s="55" t="n"/>
      <c r="I67" s="55" t="n"/>
      <c r="J67" s="55" t="n"/>
      <c r="K67" s="55" t="n"/>
      <c r="L67" s="55" t="n"/>
      <c r="M67" s="55" t="n"/>
      <c r="N67" s="56" t="n"/>
    </row>
    <row r="68" ht="17.25" customHeight="1">
      <c r="B68" s="1033" t="n">
        <v>45</v>
      </c>
      <c r="C68" s="57" t="inlineStr">
        <is>
          <t>No. DIAS POR LACTANCIA</t>
        </is>
      </c>
      <c r="D68" s="58" t="n"/>
      <c r="E68" s="59" t="n"/>
      <c r="F68" s="55" t="n"/>
      <c r="G68" s="55" t="n"/>
      <c r="H68" s="55" t="n"/>
      <c r="I68" s="55" t="n"/>
      <c r="J68" s="55" t="n"/>
      <c r="K68" s="55" t="n"/>
      <c r="L68" s="55" t="n"/>
      <c r="M68" s="55" t="n"/>
      <c r="N68" s="56" t="n"/>
    </row>
    <row r="69" ht="17.25" customHeight="1">
      <c r="B69" s="1033" t="n">
        <v>46</v>
      </c>
      <c r="C69" s="1251" t="inlineStr">
        <is>
          <t>TOTAL LECHE PRODUCIDA EN EL AÑO</t>
        </is>
      </c>
      <c r="D69" s="1115" t="n"/>
      <c r="E69" s="1116" t="n"/>
      <c r="F69" s="55" t="n"/>
      <c r="G69" s="55" t="n"/>
      <c r="H69" s="55" t="n"/>
      <c r="I69" s="55" t="n"/>
      <c r="J69" s="55" t="n"/>
      <c r="K69" s="55" t="n"/>
      <c r="L69" s="55" t="n"/>
      <c r="M69" s="55" t="n"/>
      <c r="N69" s="56" t="n"/>
    </row>
    <row r="70" ht="17.25" customHeight="1">
      <c r="B70" s="1033" t="n">
        <v>47</v>
      </c>
      <c r="C70" s="1251" t="inlineStr">
        <is>
          <t>HECTÁREAS EN PASTOS</t>
        </is>
      </c>
      <c r="D70" s="1115" t="n"/>
      <c r="E70" s="1116" t="n"/>
      <c r="F70" s="60" t="n"/>
      <c r="G70" s="60" t="n"/>
      <c r="H70" s="60" t="n"/>
      <c r="I70" s="60" t="n"/>
      <c r="J70" s="60" t="n"/>
      <c r="K70" s="60" t="n"/>
      <c r="L70" s="60" t="n"/>
      <c r="M70" s="60" t="n"/>
      <c r="N70" s="61" t="n"/>
    </row>
    <row r="71" ht="17.25" customHeight="1" thickBot="1">
      <c r="B71" s="1035" t="n">
        <v>48</v>
      </c>
      <c r="C71" s="1256" t="inlineStr">
        <is>
          <t>U.G.G./HA</t>
        </is>
      </c>
      <c r="D71" s="1119" t="n"/>
      <c r="E71" s="1120" t="n"/>
      <c r="F71" s="62" t="n"/>
      <c r="G71" s="62" t="n"/>
      <c r="H71" s="62" t="n"/>
      <c r="I71" s="62" t="n"/>
      <c r="J71" s="62" t="n"/>
      <c r="K71" s="62" t="n"/>
      <c r="L71" s="62" t="n"/>
      <c r="M71" s="62" t="n"/>
      <c r="N71" s="63" t="n"/>
    </row>
    <row r="72" ht="12" customHeight="1">
      <c r="B72" s="64" t="n"/>
      <c r="C72" s="65" t="n"/>
      <c r="D72" s="65" t="n"/>
      <c r="E72" s="65" t="n"/>
      <c r="F72" s="66" t="n"/>
      <c r="G72" s="66" t="n"/>
      <c r="H72" s="66" t="n"/>
      <c r="I72" s="66" t="n"/>
      <c r="J72" s="66" t="n"/>
      <c r="K72" s="66" t="n"/>
      <c r="L72" s="66" t="n"/>
      <c r="M72" s="66" t="n"/>
      <c r="N72" s="66" t="n"/>
    </row>
    <row r="73" ht="17.25" customHeight="1">
      <c r="B73" s="10" t="n"/>
    </row>
    <row r="74" ht="17.25" customHeight="1">
      <c r="B74" s="10" t="n"/>
    </row>
    <row r="75" ht="17.25" customHeight="1">
      <c r="B75" s="10" t="n"/>
    </row>
    <row r="76" ht="17.25" customHeight="1">
      <c r="B76" s="10" t="n"/>
    </row>
    <row r="77" ht="17.25" customHeight="1">
      <c r="B77" s="10" t="n"/>
    </row>
    <row r="78" ht="17.25" customHeight="1">
      <c r="B78" s="10" t="n"/>
    </row>
    <row r="79" ht="17.25" customHeight="1">
      <c r="B79" s="10" t="n"/>
    </row>
    <row r="80" ht="17.25" customHeight="1">
      <c r="B80" s="10" t="n"/>
    </row>
    <row r="81" ht="17.25" customHeight="1">
      <c r="B81" s="10" t="n"/>
    </row>
    <row r="82" ht="17.25" customHeight="1">
      <c r="B82" s="10" t="n"/>
    </row>
    <row r="83" ht="17.25" customHeight="1">
      <c r="B83" s="10" t="n"/>
    </row>
    <row r="84" ht="17.25" customHeight="1">
      <c r="B84" s="10" t="n"/>
    </row>
    <row r="85" ht="17.25" customHeight="1">
      <c r="B85" s="10" t="n"/>
    </row>
    <row r="86" ht="17.25" customHeight="1">
      <c r="B86" s="10" t="n"/>
    </row>
    <row r="87" ht="17.25" customHeight="1">
      <c r="B87" s="10" t="n"/>
    </row>
    <row r="88" ht="17.25" customHeight="1">
      <c r="B88" s="10" t="n"/>
    </row>
    <row r="89" ht="17.25" customHeight="1">
      <c r="B89" s="10" t="n"/>
    </row>
    <row r="90" ht="17.25" customHeight="1">
      <c r="B90" s="10" t="n"/>
    </row>
    <row r="91" ht="17.25" customHeight="1">
      <c r="B91" s="10" t="n"/>
    </row>
    <row r="92" ht="17.25" customHeight="1">
      <c r="B92" s="10" t="n"/>
    </row>
    <row r="93" ht="17.25" customHeight="1">
      <c r="B93" s="10" t="n"/>
    </row>
    <row r="94" ht="17.25" customHeight="1">
      <c r="B94" s="10" t="n"/>
    </row>
    <row r="95" ht="17.25" customHeight="1">
      <c r="B95" s="10" t="n"/>
    </row>
    <row r="96" ht="17.25" customHeight="1">
      <c r="B96" s="10" t="n"/>
    </row>
    <row r="97" ht="17.25" customHeight="1">
      <c r="B97" s="10" t="n"/>
    </row>
    <row r="98" ht="17.25" customHeight="1">
      <c r="B98" s="10" t="n"/>
    </row>
    <row r="99" ht="17.25" customHeight="1">
      <c r="B99" s="10" t="n"/>
    </row>
    <row r="100" ht="17.25" customHeight="1">
      <c r="B100" s="10" t="n"/>
    </row>
    <row r="101" ht="17.25" customHeight="1">
      <c r="B101" s="10" t="n"/>
    </row>
    <row r="102" ht="17.25" customHeight="1">
      <c r="B102" s="10" t="n"/>
    </row>
    <row r="103" ht="17.25" customHeight="1">
      <c r="B103" s="10" t="n"/>
    </row>
    <row r="104" ht="17.25" customHeight="1">
      <c r="B104" s="10" t="n"/>
    </row>
    <row r="105" ht="17.25" customHeight="1">
      <c r="B105" s="10" t="n"/>
    </row>
    <row r="106" ht="17.25" customHeight="1">
      <c r="B106" s="10" t="n"/>
    </row>
    <row r="107" ht="17.25" customHeight="1">
      <c r="B107" s="10" t="n"/>
    </row>
    <row r="108" ht="17.25" customHeight="1">
      <c r="B108" s="10" t="n"/>
    </row>
    <row r="109" ht="17.25" customHeight="1">
      <c r="B109" s="10" t="n"/>
    </row>
    <row r="110" ht="17.25" customHeight="1">
      <c r="B110" s="10" t="n"/>
    </row>
    <row r="111" ht="17.25" customHeight="1">
      <c r="B111" s="10" t="n"/>
    </row>
    <row r="112" ht="17.25" customHeight="1">
      <c r="B112" s="10" t="n"/>
    </row>
    <row r="113" ht="17.25" customHeight="1">
      <c r="B113" s="10" t="n"/>
    </row>
    <row r="114" ht="17.25" customHeight="1">
      <c r="B114" s="10" t="n"/>
    </row>
    <row r="115">
      <c r="B115" s="10" t="n"/>
    </row>
    <row r="116" ht="14.25" customFormat="1" customHeight="1" s="68">
      <c r="A116" s="12" t="n"/>
      <c r="B116" s="10" t="n"/>
      <c r="C116" s="10" t="n"/>
      <c r="D116" s="10" t="n"/>
      <c r="E116" s="10" t="n"/>
      <c r="F116" s="10" t="n"/>
      <c r="G116" s="10" t="n"/>
      <c r="H116" s="10" t="n"/>
      <c r="I116" s="10" t="n"/>
      <c r="J116" s="10" t="n"/>
      <c r="K116" s="10" t="n"/>
      <c r="L116" s="10" t="n"/>
      <c r="M116" s="10" t="n"/>
      <c r="N116" s="10" t="n"/>
      <c r="O116" s="16" t="n"/>
      <c r="P116" s="67" t="n"/>
      <c r="Q116" s="67" t="n"/>
      <c r="R116" s="67" t="n"/>
      <c r="S116" s="67" t="n"/>
      <c r="T116" s="67" t="n"/>
      <c r="U116" s="67" t="n"/>
      <c r="V116" s="67" t="n"/>
      <c r="W116" s="67" t="n"/>
    </row>
    <row r="117">
      <c r="B117" s="10" t="n"/>
    </row>
    <row r="118" ht="14.25" customHeight="1">
      <c r="B118" s="10" t="n"/>
    </row>
    <row r="119" ht="14.25" customHeight="1">
      <c r="B119" s="10" t="n"/>
    </row>
    <row r="120">
      <c r="B120" s="10" t="n"/>
    </row>
    <row r="121">
      <c r="B121" s="10" t="n"/>
    </row>
    <row r="122" ht="17.25" customHeight="1">
      <c r="B122" s="10" t="n"/>
    </row>
    <row r="123" ht="17.25" customHeight="1">
      <c r="B123" s="10" t="n"/>
    </row>
    <row r="124" ht="17.25" customHeight="1">
      <c r="B124" s="10" t="n"/>
    </row>
    <row r="125" ht="17.25" customHeight="1">
      <c r="B125" s="10" t="n"/>
      <c r="H125" s="14" t="n"/>
      <c r="I125" s="14" t="n"/>
      <c r="J125" s="14" t="n"/>
      <c r="K125" s="14" t="n"/>
      <c r="L125" s="14" t="n"/>
    </row>
    <row r="126" ht="17.25" customHeight="1">
      <c r="B126" s="10" t="n"/>
      <c r="L126" s="14" t="n"/>
    </row>
    <row r="127" ht="17.25" customHeight="1">
      <c r="B127" s="10" t="n"/>
    </row>
    <row r="128" ht="17.25" customHeight="1">
      <c r="B128" s="10" t="n"/>
    </row>
    <row r="129" ht="17.25" customHeight="1">
      <c r="B129" s="10" t="n"/>
    </row>
    <row r="130" ht="17.25" customHeight="1">
      <c r="B130" s="10" t="n"/>
    </row>
    <row r="131" ht="17.25" customHeight="1">
      <c r="B131" s="10" t="n"/>
      <c r="G131" s="14" t="n"/>
      <c r="H131" s="14" t="n"/>
      <c r="I131" s="14" t="n"/>
      <c r="J131" s="14" t="n"/>
      <c r="K131" s="14" t="n"/>
      <c r="L131" s="14" t="n"/>
    </row>
    <row r="132" ht="17.25" customHeight="1">
      <c r="B132" s="10" t="n"/>
    </row>
    <row r="133" ht="17.25" customHeight="1">
      <c r="B133" s="10" t="n"/>
      <c r="G133" s="14" t="n"/>
      <c r="H133" s="14" t="n"/>
      <c r="I133" s="14" t="n"/>
      <c r="J133" s="14" t="n"/>
      <c r="K133" s="14" t="n"/>
      <c r="L133" s="14" t="n"/>
    </row>
    <row r="134" ht="17.25" customHeight="1">
      <c r="B134" s="10" t="n"/>
    </row>
    <row r="135" ht="17.25" customHeight="1">
      <c r="B135" s="10" t="n"/>
    </row>
    <row r="136" ht="17.25" customHeight="1">
      <c r="B136" s="10" t="n"/>
    </row>
    <row r="137" ht="17.25" customHeight="1">
      <c r="B137" s="10" t="n"/>
      <c r="G137" s="14" t="n"/>
      <c r="H137" s="14" t="n"/>
      <c r="I137" s="14" t="n"/>
      <c r="J137" s="14" t="n"/>
      <c r="K137" s="14" t="n"/>
      <c r="L137" s="14" t="n"/>
    </row>
    <row r="138" ht="17.25" customHeight="1">
      <c r="B138" s="10" t="n"/>
    </row>
    <row r="139" ht="17.25" customHeight="1">
      <c r="B139" s="10" t="n"/>
      <c r="G139" s="14" t="n"/>
      <c r="H139" s="14" t="n"/>
      <c r="I139" s="14" t="n"/>
      <c r="J139" s="14" t="n"/>
      <c r="K139" s="14" t="n"/>
      <c r="L139" s="14" t="n"/>
    </row>
    <row r="140" ht="17.25" customHeight="1">
      <c r="B140" s="10" t="n"/>
      <c r="G140" s="14" t="n"/>
      <c r="H140" s="14" t="n"/>
      <c r="I140" s="14" t="n"/>
      <c r="J140" s="14" t="n"/>
      <c r="K140" s="14" t="n"/>
      <c r="L140" s="14" t="n"/>
    </row>
    <row r="141" ht="17.25" customHeight="1">
      <c r="B141" s="10" t="n"/>
      <c r="G141" s="14" t="n"/>
      <c r="H141" s="14" t="n"/>
      <c r="I141" s="14" t="n"/>
      <c r="J141" s="14" t="n"/>
      <c r="K141" s="14" t="n"/>
      <c r="L141" s="14" t="n"/>
    </row>
    <row r="142" ht="17.25" customHeight="1">
      <c r="B142" s="10" t="n"/>
    </row>
    <row r="143" ht="17.25" customHeight="1">
      <c r="B143" s="10" t="n"/>
    </row>
    <row r="144" ht="17.25" customHeight="1">
      <c r="B144" s="10" t="n"/>
    </row>
    <row r="145" ht="17.25" customHeight="1">
      <c r="B145" s="10" t="n"/>
    </row>
    <row r="146" ht="17.25" customHeight="1">
      <c r="B146" s="10" t="n"/>
    </row>
    <row r="147" ht="17.25" customHeight="1">
      <c r="B147" s="10" t="n"/>
      <c r="G147" s="14" t="n"/>
      <c r="H147" s="14" t="n"/>
      <c r="I147" s="14" t="n"/>
      <c r="J147" s="14" t="n"/>
      <c r="K147" s="14" t="n"/>
      <c r="L147" s="14" t="n"/>
    </row>
    <row r="148" ht="17.25" customHeight="1">
      <c r="B148" s="10" t="n"/>
    </row>
    <row r="149" ht="17.25" customHeight="1">
      <c r="B149" s="10" t="n"/>
      <c r="E149" s="69" t="n"/>
    </row>
    <row r="150" ht="17.25" customHeight="1">
      <c r="B150" s="10" t="n"/>
      <c r="E150" s="69" t="n"/>
      <c r="F150" s="69" t="n"/>
      <c r="G150" s="14" t="n"/>
      <c r="H150" s="14" t="n"/>
      <c r="I150" s="14" t="n"/>
      <c r="J150" s="14" t="n"/>
      <c r="K150" s="14" t="n"/>
      <c r="L150" s="14" t="n"/>
    </row>
    <row r="151" ht="15" customHeight="1">
      <c r="B151" s="10" t="n"/>
      <c r="E151" s="69" t="n"/>
      <c r="F151" s="69" t="n"/>
      <c r="G151" s="14" t="n"/>
      <c r="H151" s="14" t="n"/>
      <c r="I151" s="14" t="n"/>
      <c r="J151" s="14" t="n"/>
      <c r="K151" s="14" t="n"/>
      <c r="L151" s="14" t="n"/>
    </row>
    <row r="152" ht="2.25" customHeight="1">
      <c r="B152" s="10" t="n"/>
    </row>
    <row r="153" ht="15" customHeight="1">
      <c r="B153" s="10" t="n"/>
    </row>
    <row r="154">
      <c r="B154" s="10" t="n"/>
      <c r="G154" s="14" t="n"/>
      <c r="H154" s="14" t="n"/>
      <c r="I154" s="14" t="n"/>
      <c r="J154" s="14" t="n"/>
      <c r="K154" s="14" t="n"/>
      <c r="L154" s="14" t="n"/>
    </row>
    <row r="155">
      <c r="B155" s="10" t="n"/>
    </row>
    <row r="156">
      <c r="B156" s="10" t="n"/>
      <c r="F156" s="69" t="n"/>
      <c r="G156" s="14" t="n"/>
      <c r="H156" s="14" t="n"/>
      <c r="I156" s="14" t="n"/>
      <c r="J156" s="14" t="n"/>
      <c r="K156" s="14" t="n"/>
    </row>
    <row r="157">
      <c r="B157" s="10" t="n"/>
    </row>
    <row r="158" ht="17.25" customHeight="1">
      <c r="B158" s="10" t="n"/>
    </row>
    <row r="159" ht="17.25" customHeight="1">
      <c r="B159" s="10" t="n"/>
    </row>
    <row r="160" ht="17.25" customHeight="1">
      <c r="B160" s="10" t="n"/>
    </row>
    <row r="161" ht="17.25" customHeight="1">
      <c r="B161" s="10" t="n"/>
    </row>
    <row r="162" ht="17.25" customHeight="1">
      <c r="B162" s="10" t="n"/>
    </row>
    <row r="163" ht="17.25" customHeight="1">
      <c r="B163" s="10" t="n"/>
    </row>
    <row r="164">
      <c r="B164" s="10" t="n"/>
    </row>
    <row r="165" ht="17.25" customHeight="1">
      <c r="B165" s="10" t="n"/>
    </row>
    <row r="166" ht="17.25" customHeight="1">
      <c r="B166" s="10" t="n"/>
    </row>
    <row r="167" ht="17.25" customHeight="1">
      <c r="B167" s="10" t="n"/>
    </row>
    <row r="168" ht="17.25" customHeight="1">
      <c r="B168" s="10" t="n"/>
    </row>
    <row r="169" ht="17.25" customHeight="1">
      <c r="B169" s="10" t="n"/>
    </row>
    <row r="170" ht="17.25" customHeight="1">
      <c r="B170" s="10" t="n"/>
    </row>
    <row r="171" ht="17.25" customHeight="1">
      <c r="B171" s="10" t="n"/>
    </row>
    <row r="172" ht="17.25" customHeight="1">
      <c r="B172" s="10" t="n"/>
    </row>
    <row r="173" ht="17.25" customHeight="1">
      <c r="B173" s="10" t="n"/>
    </row>
    <row r="174" ht="17.25" customHeight="1">
      <c r="B174" s="10" t="n"/>
    </row>
    <row r="175" ht="17.25" customHeight="1">
      <c r="B175" s="10" t="n"/>
    </row>
    <row r="176" ht="17.25" customHeight="1">
      <c r="B176" s="10" t="n"/>
    </row>
    <row r="177" ht="17.25" customHeight="1">
      <c r="B177" s="10" t="n"/>
    </row>
    <row r="178" ht="17.25" customHeight="1">
      <c r="B178" s="10" t="n"/>
    </row>
    <row r="179" ht="17.25" customHeight="1">
      <c r="B179" s="10" t="n"/>
    </row>
    <row r="180" ht="17.25" customHeight="1">
      <c r="B180" s="10" t="n"/>
    </row>
    <row r="181" ht="8.25" customHeight="1">
      <c r="B181" s="10" t="n"/>
    </row>
    <row r="182">
      <c r="B182" s="10" t="n"/>
    </row>
    <row r="183" ht="3" customHeight="1">
      <c r="B183" s="10" t="n"/>
    </row>
    <row r="184">
      <c r="B184" s="10" t="n"/>
    </row>
    <row r="185">
      <c r="B185" s="10" t="n"/>
    </row>
    <row r="186" ht="17.25" customHeight="1">
      <c r="B186" s="10" t="n"/>
    </row>
    <row r="187" ht="17.25" customHeight="1">
      <c r="B187" s="10" t="n"/>
    </row>
    <row r="188" ht="17.25" customHeight="1">
      <c r="B188" s="10" t="n"/>
    </row>
    <row r="189" ht="17.25" customHeight="1">
      <c r="B189" s="10" t="n"/>
    </row>
    <row r="190" ht="17.25" customHeight="1">
      <c r="B190" s="10" t="n"/>
    </row>
    <row r="191">
      <c r="B191" s="10" t="n"/>
    </row>
    <row r="192">
      <c r="B192" s="10" t="n"/>
    </row>
    <row r="193">
      <c r="B193" s="10" t="n"/>
    </row>
    <row r="194">
      <c r="B194" s="10" t="n"/>
    </row>
    <row r="195">
      <c r="B195" s="10" t="n"/>
    </row>
    <row r="196">
      <c r="B196" s="10" t="n"/>
    </row>
    <row r="197">
      <c r="B197" s="10" t="n"/>
    </row>
    <row r="198">
      <c r="B198" s="10" t="n"/>
    </row>
    <row r="199">
      <c r="B199" s="10" t="n"/>
    </row>
    <row r="200">
      <c r="B200" s="10" t="n"/>
    </row>
    <row r="201">
      <c r="B201" s="10" t="n"/>
    </row>
    <row r="202">
      <c r="B202" s="10" t="n"/>
    </row>
    <row r="203">
      <c r="B203" s="10" t="n"/>
    </row>
    <row r="204">
      <c r="B204" s="10" t="n"/>
    </row>
    <row r="205">
      <c r="B205" s="10" t="n"/>
    </row>
    <row r="206">
      <c r="B206" s="10" t="n"/>
    </row>
    <row r="207">
      <c r="B207" s="10" t="n"/>
    </row>
    <row r="208">
      <c r="B208" s="10" t="n"/>
    </row>
    <row r="209">
      <c r="B209" s="10" t="n"/>
    </row>
    <row r="210">
      <c r="B210" s="10" t="n"/>
    </row>
    <row r="211">
      <c r="B211" s="10" t="n"/>
    </row>
    <row r="212">
      <c r="B212" s="10" t="n"/>
    </row>
    <row r="213">
      <c r="B213" s="10" t="n"/>
    </row>
    <row r="214">
      <c r="B214" s="10" t="n"/>
    </row>
    <row r="215">
      <c r="B215" s="10" t="n"/>
    </row>
    <row r="216">
      <c r="B216" s="10" t="n"/>
    </row>
    <row r="217">
      <c r="B217" s="10" t="n"/>
    </row>
    <row r="218">
      <c r="B218" s="10" t="n"/>
    </row>
    <row r="219">
      <c r="B219" s="10" t="n"/>
    </row>
    <row r="220">
      <c r="B220" s="10" t="n"/>
    </row>
    <row r="221">
      <c r="B221" s="10" t="n"/>
    </row>
    <row r="222">
      <c r="B222" s="10" t="n"/>
    </row>
    <row r="223">
      <c r="B223" s="10" t="n"/>
    </row>
    <row r="224">
      <c r="B224" s="10" t="n"/>
    </row>
    <row r="225">
      <c r="B225" s="10" t="n"/>
    </row>
    <row r="226">
      <c r="B226" s="10" t="n"/>
    </row>
    <row r="227">
      <c r="B227" s="10" t="n"/>
    </row>
    <row r="228">
      <c r="B228" s="10" t="n"/>
    </row>
    <row r="229">
      <c r="B229" s="10" t="n"/>
    </row>
    <row r="230">
      <c r="B230" s="10" t="n"/>
    </row>
    <row r="231">
      <c r="B231" s="10" t="n"/>
    </row>
    <row r="232">
      <c r="B232" s="10" t="n"/>
    </row>
    <row r="233">
      <c r="B233" s="10" t="n"/>
    </row>
    <row r="234">
      <c r="B234" s="10" t="n"/>
    </row>
    <row r="235">
      <c r="B235" s="10" t="n"/>
    </row>
    <row r="236">
      <c r="B236" s="10" t="n"/>
    </row>
    <row r="237">
      <c r="B237" s="10" t="n"/>
    </row>
    <row r="238">
      <c r="B238" s="10" t="n"/>
    </row>
    <row r="239">
      <c r="B239" s="10" t="n"/>
    </row>
    <row r="240">
      <c r="B240" s="10" t="n"/>
    </row>
    <row r="241">
      <c r="B241" s="10" t="n"/>
    </row>
    <row r="242">
      <c r="B242" s="10" t="n"/>
    </row>
    <row r="243">
      <c r="B243" s="10" t="n"/>
    </row>
    <row r="244">
      <c r="B244" s="10" t="n"/>
    </row>
    <row r="245">
      <c r="B245" s="10" t="n"/>
    </row>
    <row r="246">
      <c r="B246" s="10" t="n"/>
    </row>
    <row r="247">
      <c r="B247" s="10" t="n"/>
    </row>
    <row r="248">
      <c r="B248" s="10" t="n"/>
    </row>
    <row r="249">
      <c r="B249" s="10" t="n"/>
    </row>
    <row r="250">
      <c r="B250" s="10" t="n"/>
    </row>
    <row r="251">
      <c r="B251" s="10" t="n"/>
    </row>
    <row r="252">
      <c r="B252" s="10"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row>
    <row r="297">
      <c r="B297" s="10" t="n"/>
    </row>
    <row r="298">
      <c r="B298" s="10" t="n"/>
    </row>
    <row r="299">
      <c r="B299" s="10" t="n"/>
    </row>
    <row r="300">
      <c r="B300" s="10" t="n"/>
    </row>
    <row r="301">
      <c r="B301" s="10" t="n"/>
    </row>
    <row r="302">
      <c r="B302" s="10" t="n"/>
    </row>
    <row r="303">
      <c r="B303" s="10" t="n"/>
    </row>
    <row r="304">
      <c r="B304" s="10"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row>
    <row r="322">
      <c r="B322" s="10" t="n"/>
    </row>
    <row r="323">
      <c r="B323" s="10" t="n"/>
    </row>
    <row r="324">
      <c r="B324" s="10" t="n"/>
    </row>
    <row r="325">
      <c r="B325" s="10" t="n"/>
    </row>
    <row r="326">
      <c r="B326" s="10" t="n"/>
    </row>
    <row r="327">
      <c r="B327" s="10" t="n"/>
    </row>
    <row r="328">
      <c r="B328" s="10" t="n"/>
    </row>
    <row r="329">
      <c r="B329" s="10" t="n"/>
    </row>
    <row r="330">
      <c r="B330" s="10" t="n"/>
    </row>
    <row r="331">
      <c r="B331" s="10" t="n"/>
    </row>
    <row r="332">
      <c r="B332" s="10" t="n"/>
    </row>
    <row r="333">
      <c r="B333" s="10" t="n"/>
    </row>
    <row r="334">
      <c r="B334" s="10" t="n"/>
    </row>
    <row r="335">
      <c r="B335" s="10" t="n"/>
    </row>
    <row r="336">
      <c r="B336" s="10" t="n"/>
    </row>
    <row r="337">
      <c r="B337" s="10" t="n"/>
    </row>
    <row r="338">
      <c r="B338" s="10" t="n"/>
    </row>
    <row r="339">
      <c r="B339" s="10" t="n"/>
    </row>
    <row r="340">
      <c r="B340" s="10" t="n"/>
    </row>
    <row r="341">
      <c r="B341" s="10" t="n"/>
    </row>
    <row r="342">
      <c r="B342" s="10" t="n"/>
    </row>
    <row r="343">
      <c r="B343" s="10" t="n"/>
    </row>
    <row r="344">
      <c r="B344" s="10" t="n"/>
    </row>
    <row r="345">
      <c r="B345" s="10" t="n"/>
    </row>
    <row r="346">
      <c r="B346" s="10" t="n"/>
    </row>
    <row r="347">
      <c r="B347" s="10" t="n"/>
    </row>
    <row r="348">
      <c r="B348" s="10" t="n"/>
    </row>
    <row r="349">
      <c r="B349" s="10" t="n"/>
    </row>
    <row r="350">
      <c r="B350" s="10" t="n"/>
    </row>
    <row r="351">
      <c r="B351" s="10" t="n"/>
    </row>
    <row r="352">
      <c r="B352" s="10" t="n"/>
    </row>
    <row r="353">
      <c r="B353" s="10" t="n"/>
    </row>
    <row r="354">
      <c r="B354" s="10" t="n"/>
    </row>
    <row r="355">
      <c r="B355" s="10" t="n"/>
    </row>
    <row r="356">
      <c r="B356" s="10" t="n"/>
    </row>
    <row r="357">
      <c r="B357" s="10" t="n"/>
    </row>
    <row r="358">
      <c r="B358" s="10" t="n"/>
    </row>
    <row r="359">
      <c r="B359" s="10" t="n"/>
    </row>
    <row r="360">
      <c r="B360" s="10" t="n"/>
    </row>
    <row r="361">
      <c r="B361" s="10" t="n"/>
    </row>
    <row r="362">
      <c r="B362" s="10" t="n"/>
    </row>
    <row r="363">
      <c r="B363" s="10" t="n"/>
    </row>
    <row r="364">
      <c r="B364" s="10" t="n"/>
    </row>
    <row r="365">
      <c r="B365" s="10" t="n"/>
    </row>
    <row r="366">
      <c r="B366" s="10" t="n"/>
    </row>
    <row r="367">
      <c r="B367" s="10" t="n"/>
    </row>
    <row r="368">
      <c r="B368" s="10" t="n"/>
    </row>
    <row r="369">
      <c r="B369" s="10" t="n"/>
    </row>
    <row r="370">
      <c r="B370" s="10" t="n"/>
    </row>
    <row r="371">
      <c r="B371" s="10" t="n"/>
    </row>
    <row r="372">
      <c r="B372" s="10" t="n"/>
    </row>
    <row r="373">
      <c r="B373" s="10" t="n"/>
    </row>
    <row r="374">
      <c r="B374" s="10" t="n"/>
    </row>
    <row r="375">
      <c r="B375" s="10" t="n"/>
    </row>
    <row r="376">
      <c r="B376" s="10" t="n"/>
    </row>
    <row r="377">
      <c r="B377" s="10" t="n"/>
    </row>
    <row r="378">
      <c r="B378" s="10" t="n"/>
    </row>
    <row r="379">
      <c r="B379" s="10" t="n"/>
    </row>
    <row r="380">
      <c r="B380" s="10" t="n"/>
    </row>
    <row r="381">
      <c r="B381" s="10" t="n"/>
    </row>
    <row r="382">
      <c r="B382" s="10" t="n"/>
    </row>
    <row r="383">
      <c r="B383" s="10" t="n"/>
    </row>
    <row r="384">
      <c r="B384" s="10" t="n"/>
    </row>
    <row r="385">
      <c r="B385" s="10" t="n"/>
    </row>
    <row r="386">
      <c r="B386" s="10" t="n"/>
    </row>
    <row r="387">
      <c r="B387" s="10" t="n"/>
    </row>
    <row r="388">
      <c r="B388" s="10" t="n"/>
    </row>
    <row r="389">
      <c r="B389" s="10" t="n"/>
    </row>
    <row r="390">
      <c r="B390" s="10" t="n"/>
    </row>
    <row r="391">
      <c r="B391" s="10" t="n"/>
    </row>
    <row r="392">
      <c r="B392" s="10" t="n"/>
    </row>
    <row r="393">
      <c r="B393" s="10" t="n"/>
    </row>
    <row r="394">
      <c r="B394" s="10" t="n"/>
    </row>
    <row r="395">
      <c r="B395" s="10" t="n"/>
    </row>
    <row r="396">
      <c r="B396" s="10" t="n"/>
    </row>
    <row r="397">
      <c r="B397" s="10" t="n"/>
    </row>
    <row r="398">
      <c r="B398" s="10" t="n"/>
    </row>
    <row r="399">
      <c r="B399" s="10" t="n"/>
    </row>
    <row r="400">
      <c r="B400" s="10" t="n"/>
    </row>
    <row r="401">
      <c r="B401" s="10" t="n"/>
    </row>
    <row r="402">
      <c r="B402" s="10" t="n"/>
    </row>
    <row r="403">
      <c r="B403" s="10" t="n"/>
    </row>
    <row r="404">
      <c r="B404" s="10" t="n"/>
    </row>
    <row r="405">
      <c r="B405" s="10" t="n"/>
    </row>
    <row r="406">
      <c r="B406" s="10" t="n"/>
    </row>
    <row r="407">
      <c r="B407" s="10" t="n"/>
    </row>
    <row r="408">
      <c r="B408" s="10" t="n"/>
    </row>
    <row r="409">
      <c r="B409" s="10" t="n"/>
    </row>
    <row r="410">
      <c r="B410" s="10" t="n"/>
    </row>
    <row r="411">
      <c r="B411" s="10" t="n"/>
    </row>
    <row r="412">
      <c r="B412" s="10" t="n"/>
    </row>
    <row r="413">
      <c r="B413" s="10" t="n"/>
    </row>
    <row r="414">
      <c r="B414" s="10" t="n"/>
    </row>
    <row r="415">
      <c r="B415" s="10" t="n"/>
    </row>
    <row r="416">
      <c r="B416" s="10" t="n"/>
    </row>
    <row r="417">
      <c r="B417" s="10" t="n"/>
    </row>
    <row r="418">
      <c r="B418" s="10" t="n"/>
    </row>
    <row r="419">
      <c r="B419" s="10" t="n"/>
    </row>
    <row r="420">
      <c r="B420" s="10" t="n"/>
    </row>
    <row r="421">
      <c r="B421" s="10" t="n"/>
    </row>
    <row r="422">
      <c r="B422" s="10" t="n"/>
    </row>
    <row r="423">
      <c r="B423" s="10" t="n"/>
    </row>
    <row r="424">
      <c r="B424" s="10" t="n"/>
    </row>
    <row r="425">
      <c r="B425" s="10" t="n"/>
    </row>
    <row r="426">
      <c r="B426" s="10" t="n"/>
    </row>
    <row r="427">
      <c r="B427" s="10" t="n"/>
    </row>
    <row r="428">
      <c r="B428" s="10" t="n"/>
    </row>
    <row r="429">
      <c r="B429" s="10" t="n"/>
    </row>
    <row r="430">
      <c r="B430" s="10" t="n"/>
    </row>
    <row r="431">
      <c r="B431" s="10" t="n"/>
    </row>
    <row r="432">
      <c r="B432" s="10" t="n"/>
    </row>
    <row r="433">
      <c r="B433" s="10" t="n"/>
    </row>
    <row r="434">
      <c r="B434" s="10" t="n"/>
    </row>
    <row r="435">
      <c r="B435" s="10" t="n"/>
    </row>
    <row r="436">
      <c r="B436" s="10" t="n"/>
    </row>
    <row r="437">
      <c r="B437" s="10" t="n"/>
    </row>
    <row r="438">
      <c r="B438" s="10" t="n"/>
    </row>
    <row r="439">
      <c r="B439" s="10" t="n"/>
    </row>
    <row r="440">
      <c r="B440" s="10" t="n"/>
    </row>
    <row r="441">
      <c r="B441" s="10" t="n"/>
    </row>
    <row r="442">
      <c r="B442" s="10" t="n"/>
    </row>
    <row r="443">
      <c r="B443" s="10" t="n"/>
    </row>
    <row r="444">
      <c r="B444" s="10" t="n"/>
    </row>
    <row r="445">
      <c r="B445" s="10" t="n"/>
    </row>
    <row r="446">
      <c r="B446" s="10" t="n"/>
    </row>
    <row r="447">
      <c r="B447" s="10" t="n"/>
    </row>
    <row r="448">
      <c r="B448" s="10" t="n"/>
    </row>
    <row r="449">
      <c r="B449" s="10" t="n"/>
    </row>
    <row r="450">
      <c r="B450" s="10" t="n"/>
    </row>
    <row r="451">
      <c r="B451" s="10" t="n"/>
    </row>
    <row r="452">
      <c r="B452" s="10" t="n"/>
    </row>
    <row r="453">
      <c r="B453" s="10" t="n"/>
    </row>
    <row r="454">
      <c r="B454" s="10" t="n"/>
    </row>
    <row r="455">
      <c r="B455" s="10" t="n"/>
    </row>
    <row r="456">
      <c r="B456" s="10" t="n"/>
    </row>
    <row r="457">
      <c r="B457" s="10" t="n"/>
    </row>
    <row r="458">
      <c r="B458" s="10" t="n"/>
    </row>
    <row r="459">
      <c r="B459" s="10" t="n"/>
    </row>
    <row r="460">
      <c r="B460" s="10" t="n"/>
    </row>
    <row r="461">
      <c r="B461" s="10" t="n"/>
    </row>
    <row r="462">
      <c r="B462" s="10" t="n"/>
    </row>
    <row r="463">
      <c r="B463" s="10" t="n"/>
    </row>
    <row r="464">
      <c r="B464" s="10" t="n"/>
    </row>
    <row r="465">
      <c r="B465" s="10" t="n"/>
    </row>
    <row r="466">
      <c r="B466" s="10" t="n"/>
    </row>
    <row r="467">
      <c r="B467" s="10" t="n"/>
    </row>
    <row r="468">
      <c r="B468" s="10" t="n"/>
    </row>
    <row r="469">
      <c r="B469" s="10" t="n"/>
    </row>
    <row r="470">
      <c r="B470" s="10" t="n"/>
    </row>
    <row r="471">
      <c r="B471" s="10" t="n"/>
    </row>
    <row r="472">
      <c r="B472" s="10" t="n"/>
    </row>
    <row r="473">
      <c r="B473" s="10" t="n"/>
    </row>
    <row r="474">
      <c r="B474" s="10" t="n"/>
    </row>
    <row r="475">
      <c r="B475" s="10" t="n"/>
    </row>
    <row r="476">
      <c r="B476" s="10" t="n"/>
    </row>
    <row r="477">
      <c r="B477" s="10" t="n"/>
    </row>
    <row r="478">
      <c r="B478" s="10" t="n"/>
    </row>
    <row r="479">
      <c r="B479" s="10" t="n"/>
    </row>
    <row r="480">
      <c r="B480" s="10" t="n"/>
    </row>
    <row r="481">
      <c r="B481" s="10" t="n"/>
    </row>
    <row r="482">
      <c r="B482" s="10" t="n"/>
    </row>
    <row r="483">
      <c r="B483" s="10" t="n"/>
    </row>
    <row r="484">
      <c r="B484" s="10" t="n"/>
    </row>
    <row r="485">
      <c r="B485" s="10" t="n"/>
    </row>
    <row r="486">
      <c r="B486" s="10" t="n"/>
    </row>
    <row r="487">
      <c r="B487" s="10" t="n"/>
    </row>
    <row r="488">
      <c r="B488" s="10" t="n"/>
    </row>
    <row r="489">
      <c r="B489" s="10" t="n"/>
    </row>
    <row r="490">
      <c r="B490" s="10" t="n"/>
    </row>
    <row r="491">
      <c r="B491" s="10" t="n"/>
    </row>
    <row r="492">
      <c r="B492" s="10" t="n"/>
    </row>
    <row r="493">
      <c r="B493" s="10" t="n"/>
    </row>
    <row r="494">
      <c r="B494" s="10" t="n"/>
    </row>
    <row r="495">
      <c r="B495" s="10" t="n"/>
    </row>
    <row r="496">
      <c r="B496" s="10" t="n"/>
    </row>
    <row r="497">
      <c r="B497" s="10" t="n"/>
    </row>
    <row r="498">
      <c r="B498" s="10" t="n"/>
    </row>
    <row r="499">
      <c r="B499" s="10" t="n"/>
    </row>
    <row r="500">
      <c r="B500" s="10" t="n"/>
    </row>
    <row r="501">
      <c r="B501" s="10" t="n"/>
    </row>
    <row r="502">
      <c r="B502" s="10" t="n"/>
    </row>
    <row r="503">
      <c r="B503" s="10" t="n"/>
    </row>
    <row r="504">
      <c r="B504" s="10" t="n"/>
    </row>
    <row r="505">
      <c r="B505" s="10" t="n"/>
    </row>
    <row r="506">
      <c r="B506" s="10" t="n"/>
    </row>
    <row r="507">
      <c r="B507" s="10" t="n"/>
    </row>
    <row r="508">
      <c r="B508" s="10" t="n"/>
    </row>
    <row r="509">
      <c r="B509" s="10" t="n"/>
    </row>
    <row r="510">
      <c r="B510" s="10" t="n"/>
    </row>
    <row r="511">
      <c r="B511" s="10" t="n"/>
    </row>
    <row r="512">
      <c r="B512" s="10" t="n"/>
    </row>
    <row r="513">
      <c r="B513" s="10" t="n"/>
    </row>
    <row r="514">
      <c r="B514" s="10" t="n"/>
    </row>
    <row r="515">
      <c r="B515" s="10" t="n"/>
    </row>
    <row r="516">
      <c r="B516" s="10" t="n"/>
    </row>
    <row r="517">
      <c r="B517" s="10" t="n"/>
    </row>
    <row r="518">
      <c r="B518" s="10" t="n"/>
    </row>
    <row r="519">
      <c r="B519" s="10" t="n"/>
    </row>
    <row r="520">
      <c r="B520" s="10" t="n"/>
    </row>
    <row r="521">
      <c r="B521" s="10" t="n"/>
    </row>
    <row r="522">
      <c r="B522" s="10" t="n"/>
    </row>
    <row r="523">
      <c r="B523" s="10" t="n"/>
    </row>
    <row r="524">
      <c r="B524" s="10" t="n"/>
    </row>
    <row r="525">
      <c r="B525" s="10" t="n"/>
    </row>
    <row r="526">
      <c r="B526" s="10" t="n"/>
    </row>
    <row r="527">
      <c r="B527" s="10" t="n"/>
    </row>
    <row r="528">
      <c r="B528" s="10" t="n"/>
    </row>
    <row r="529">
      <c r="B529" s="10" t="n"/>
    </row>
    <row r="530">
      <c r="B530" s="10" t="n"/>
    </row>
    <row r="531">
      <c r="B531" s="10" t="n"/>
    </row>
    <row r="532">
      <c r="B532" s="10" t="n"/>
    </row>
    <row r="533">
      <c r="B533" s="10" t="n"/>
    </row>
    <row r="534">
      <c r="B534" s="10" t="n"/>
    </row>
    <row r="535">
      <c r="B535" s="10" t="n"/>
    </row>
    <row r="536">
      <c r="B536" s="10" t="n"/>
    </row>
    <row r="537">
      <c r="B537" s="10" t="n"/>
    </row>
    <row r="538">
      <c r="B538" s="10" t="n"/>
    </row>
    <row r="539">
      <c r="B539" s="10" t="n"/>
    </row>
    <row r="540">
      <c r="B540" s="10" t="n"/>
    </row>
    <row r="541">
      <c r="B541" s="10" t="n"/>
    </row>
    <row r="542">
      <c r="B542" s="10" t="n"/>
    </row>
    <row r="543">
      <c r="B543" s="10" t="n"/>
    </row>
    <row r="544">
      <c r="B544" s="10" t="n"/>
    </row>
    <row r="545">
      <c r="B545" s="10" t="n"/>
    </row>
    <row r="546">
      <c r="B546" s="10" t="n"/>
    </row>
    <row r="547">
      <c r="B547" s="10" t="n"/>
    </row>
    <row r="548">
      <c r="B548" s="10" t="n"/>
    </row>
    <row r="549">
      <c r="B549" s="10" t="n"/>
    </row>
    <row r="550">
      <c r="B550" s="10" t="n"/>
    </row>
    <row r="551">
      <c r="B551" s="10" t="n"/>
    </row>
    <row r="552">
      <c r="B552" s="10" t="n"/>
    </row>
    <row r="553">
      <c r="B553" s="10" t="n"/>
    </row>
    <row r="554">
      <c r="B554" s="10" t="n"/>
    </row>
    <row r="555">
      <c r="B555" s="10" t="n"/>
    </row>
    <row r="556">
      <c r="B556" s="10" t="n"/>
    </row>
    <row r="557">
      <c r="B557" s="10" t="n"/>
    </row>
    <row r="558">
      <c r="B558" s="10" t="n"/>
    </row>
    <row r="559">
      <c r="B559" s="10" t="n"/>
    </row>
    <row r="560">
      <c r="B560" s="10" t="n"/>
    </row>
    <row r="561">
      <c r="B561" s="10" t="n"/>
    </row>
    <row r="562">
      <c r="B562" s="10" t="n"/>
    </row>
    <row r="563">
      <c r="B563" s="10" t="n"/>
    </row>
    <row r="564">
      <c r="B564" s="10" t="n"/>
    </row>
    <row r="565">
      <c r="B565" s="10" t="n"/>
    </row>
    <row r="566">
      <c r="B566" s="10" t="n"/>
    </row>
    <row r="567">
      <c r="B567" s="10" t="n"/>
    </row>
    <row r="568">
      <c r="B568" s="10" t="n"/>
    </row>
    <row r="569">
      <c r="B569" s="10" t="n"/>
    </row>
    <row r="570">
      <c r="B570" s="10" t="n"/>
    </row>
    <row r="571">
      <c r="B571" s="10" t="n"/>
    </row>
    <row r="572">
      <c r="B572" s="10" t="n"/>
    </row>
    <row r="573">
      <c r="B573" s="10" t="n"/>
    </row>
    <row r="574">
      <c r="B574" s="10" t="n"/>
    </row>
    <row r="575">
      <c r="B575" s="10" t="n"/>
    </row>
    <row r="576">
      <c r="B576" s="10" t="n"/>
    </row>
    <row r="577">
      <c r="B577" s="10" t="n"/>
    </row>
    <row r="578">
      <c r="B578" s="10" t="n"/>
    </row>
    <row r="579">
      <c r="B579" s="10" t="n"/>
    </row>
    <row r="580">
      <c r="B580" s="10" t="n"/>
    </row>
    <row r="581">
      <c r="B581" s="10" t="n"/>
    </row>
    <row r="582">
      <c r="B582" s="10" t="n"/>
    </row>
    <row r="583">
      <c r="B583" s="10" t="n"/>
    </row>
    <row r="584">
      <c r="B584" s="10" t="n"/>
    </row>
    <row r="585">
      <c r="B585" s="10" t="n"/>
    </row>
    <row r="586">
      <c r="B586" s="10" t="n"/>
    </row>
    <row r="587">
      <c r="B587" s="10" t="n"/>
    </row>
    <row r="588">
      <c r="B588" s="10" t="n"/>
    </row>
    <row r="589">
      <c r="B589" s="10" t="n"/>
    </row>
    <row r="590">
      <c r="B590" s="10" t="n"/>
    </row>
    <row r="591">
      <c r="B591" s="10" t="n"/>
    </row>
    <row r="592">
      <c r="B592" s="10" t="n"/>
    </row>
    <row r="593">
      <c r="B593" s="10" t="n"/>
    </row>
    <row r="594">
      <c r="B594" s="10" t="n"/>
    </row>
    <row r="595">
      <c r="B595" s="10" t="n"/>
    </row>
    <row r="596">
      <c r="B596" s="10" t="n"/>
    </row>
    <row r="597">
      <c r="B597" s="10" t="n"/>
    </row>
    <row r="598">
      <c r="B598" s="10" t="n"/>
    </row>
    <row r="599">
      <c r="B599" s="10" t="n"/>
    </row>
    <row r="600">
      <c r="B600" s="10" t="n"/>
    </row>
    <row r="601">
      <c r="B601" s="10" t="n"/>
    </row>
    <row r="602">
      <c r="B602" s="10" t="n"/>
    </row>
    <row r="603">
      <c r="B603" s="10" t="n"/>
    </row>
    <row r="604">
      <c r="B604" s="10" t="n"/>
    </row>
    <row r="605">
      <c r="B605" s="10" t="n"/>
    </row>
    <row r="606">
      <c r="B606" s="10" t="n"/>
    </row>
    <row r="607">
      <c r="B607" s="10" t="n"/>
    </row>
    <row r="608">
      <c r="B608" s="10" t="n"/>
    </row>
    <row r="609">
      <c r="B609" s="10" t="n"/>
    </row>
    <row r="610">
      <c r="B610" s="10" t="n"/>
    </row>
    <row r="611">
      <c r="B611" s="10" t="n"/>
    </row>
    <row r="612">
      <c r="B612" s="10" t="n"/>
    </row>
    <row r="613">
      <c r="B613" s="10" t="n"/>
    </row>
    <row r="614">
      <c r="B614" s="10" t="n"/>
    </row>
    <row r="615">
      <c r="B615" s="10" t="n"/>
    </row>
    <row r="616">
      <c r="B616" s="10" t="n"/>
    </row>
    <row r="617">
      <c r="B617" s="10" t="n"/>
    </row>
    <row r="618">
      <c r="B618" s="10" t="n"/>
    </row>
    <row r="619">
      <c r="B619" s="10" t="n"/>
    </row>
    <row r="620">
      <c r="B620" s="10" t="n"/>
    </row>
    <row r="621">
      <c r="B621" s="10" t="n"/>
    </row>
    <row r="622">
      <c r="B622" s="10" t="n"/>
    </row>
    <row r="623">
      <c r="B623" s="10" t="n"/>
    </row>
    <row r="624">
      <c r="B624" s="10" t="n"/>
    </row>
    <row r="625">
      <c r="B625" s="10" t="n"/>
    </row>
    <row r="626">
      <c r="B626" s="10" t="n"/>
    </row>
    <row r="627">
      <c r="B627" s="10" t="n"/>
    </row>
    <row r="628">
      <c r="B628" s="10" t="n"/>
    </row>
    <row r="629">
      <c r="B629" s="10" t="n"/>
    </row>
    <row r="630">
      <c r="B630" s="10" t="n"/>
    </row>
    <row r="631">
      <c r="B631" s="10" t="n"/>
    </row>
    <row r="632">
      <c r="B632" s="10" t="n"/>
    </row>
    <row r="633">
      <c r="B633" s="10" t="n"/>
    </row>
    <row r="634">
      <c r="B634" s="10" t="n"/>
    </row>
    <row r="635">
      <c r="B635" s="10" t="n"/>
    </row>
    <row r="636">
      <c r="B636" s="10" t="n"/>
    </row>
    <row r="637">
      <c r="B637" s="10" t="n"/>
    </row>
    <row r="638">
      <c r="B638" s="10" t="n"/>
    </row>
    <row r="639">
      <c r="B639" s="10" t="n"/>
    </row>
    <row r="640">
      <c r="B640" s="10" t="n"/>
    </row>
    <row r="641">
      <c r="B641" s="10" t="n"/>
    </row>
    <row r="642">
      <c r="B642" s="10" t="n"/>
    </row>
    <row r="643">
      <c r="B643" s="10" t="n"/>
    </row>
    <row r="644">
      <c r="B644" s="10" t="n"/>
    </row>
    <row r="645">
      <c r="B645" s="10" t="n"/>
    </row>
    <row r="646">
      <c r="B646" s="10" t="n"/>
    </row>
    <row r="647">
      <c r="B647" s="10" t="n"/>
    </row>
    <row r="648">
      <c r="B648" s="10" t="n"/>
    </row>
    <row r="649">
      <c r="B649" s="10" t="n"/>
    </row>
    <row r="650">
      <c r="B650" s="10" t="n"/>
    </row>
    <row r="651">
      <c r="B651" s="10" t="n"/>
    </row>
    <row r="652">
      <c r="B652" s="10" t="n"/>
    </row>
    <row r="653">
      <c r="B653" s="10" t="n"/>
    </row>
    <row r="654">
      <c r="B654" s="10" t="n"/>
    </row>
    <row r="655">
      <c r="B655" s="10" t="n"/>
    </row>
    <row r="656">
      <c r="B656" s="10" t="n"/>
    </row>
    <row r="657">
      <c r="B657" s="10" t="n"/>
    </row>
    <row r="658">
      <c r="B658" s="10" t="n"/>
    </row>
    <row r="659">
      <c r="B659" s="10" t="n"/>
    </row>
    <row r="660">
      <c r="B660" s="10" t="n"/>
    </row>
    <row r="661">
      <c r="B661" s="10" t="n"/>
    </row>
    <row r="662">
      <c r="B662" s="10" t="n"/>
    </row>
    <row r="663">
      <c r="B663" s="10" t="n"/>
    </row>
    <row r="664">
      <c r="B664" s="10" t="n"/>
    </row>
    <row r="665">
      <c r="B665" s="10" t="n"/>
    </row>
    <row r="666">
      <c r="B666" s="10" t="n"/>
    </row>
    <row r="667">
      <c r="B667" s="10" t="n"/>
    </row>
    <row r="668">
      <c r="B668" s="10" t="n"/>
    </row>
    <row r="669">
      <c r="B669" s="10" t="n"/>
    </row>
    <row r="670">
      <c r="B670" s="10" t="n"/>
    </row>
    <row r="671">
      <c r="B671" s="10" t="n"/>
    </row>
    <row r="672">
      <c r="B672" s="10" t="n"/>
    </row>
    <row r="673">
      <c r="B673" s="10" t="n"/>
    </row>
    <row r="674">
      <c r="B674" s="10" t="n"/>
    </row>
    <row r="675">
      <c r="B675" s="10" t="n"/>
    </row>
    <row r="676">
      <c r="B676" s="10" t="n"/>
    </row>
    <row r="677">
      <c r="B677" s="10" t="n"/>
    </row>
    <row r="678">
      <c r="B678" s="10" t="n"/>
    </row>
    <row r="679">
      <c r="B679" s="10" t="n"/>
    </row>
  </sheetData>
  <mergeCells count="59">
    <mergeCell ref="C54:E54"/>
    <mergeCell ref="C50:E50"/>
    <mergeCell ref="C44:E44"/>
    <mergeCell ref="C41:E41"/>
    <mergeCell ref="B9:N9"/>
    <mergeCell ref="C55:E55"/>
    <mergeCell ref="C31:E31"/>
    <mergeCell ref="G11:N11"/>
    <mergeCell ref="C40:E40"/>
    <mergeCell ref="C56:E56"/>
    <mergeCell ref="C59:E59"/>
    <mergeCell ref="B6:N6"/>
    <mergeCell ref="C43:E43"/>
    <mergeCell ref="C51:E51"/>
    <mergeCell ref="C46:E46"/>
    <mergeCell ref="C60:E60"/>
    <mergeCell ref="C65:E65"/>
    <mergeCell ref="C36:E36"/>
    <mergeCell ref="C27:E27"/>
    <mergeCell ref="C71:E71"/>
    <mergeCell ref="C52:E52"/>
    <mergeCell ref="C61:E61"/>
    <mergeCell ref="C39:E39"/>
    <mergeCell ref="C70:E70"/>
    <mergeCell ref="C48:E48"/>
    <mergeCell ref="C11:C12"/>
    <mergeCell ref="B7:N7"/>
    <mergeCell ref="C67:E67"/>
    <mergeCell ref="C32:E32"/>
    <mergeCell ref="C38:E38"/>
    <mergeCell ref="B22:N22"/>
    <mergeCell ref="C66:E66"/>
    <mergeCell ref="C28:E28"/>
    <mergeCell ref="C57:E57"/>
    <mergeCell ref="C37:E37"/>
    <mergeCell ref="D2:L5"/>
    <mergeCell ref="C53:E53"/>
    <mergeCell ref="C69:E69"/>
    <mergeCell ref="C49:E49"/>
    <mergeCell ref="B21:N21"/>
    <mergeCell ref="C30:E30"/>
    <mergeCell ref="C34:E34"/>
    <mergeCell ref="C62:E62"/>
    <mergeCell ref="C42:E42"/>
    <mergeCell ref="C58:E58"/>
    <mergeCell ref="B23:E23"/>
    <mergeCell ref="C33:E33"/>
    <mergeCell ref="C24:E24"/>
    <mergeCell ref="C63:E63"/>
    <mergeCell ref="M2:N5"/>
    <mergeCell ref="C45:E45"/>
    <mergeCell ref="B2:C5"/>
    <mergeCell ref="C64:E64"/>
    <mergeCell ref="C26:E26"/>
    <mergeCell ref="C29:E29"/>
    <mergeCell ref="C35:E35"/>
    <mergeCell ref="C25:E25"/>
    <mergeCell ref="B10:N10"/>
    <mergeCell ref="C47:E47"/>
  </mergeCells>
  <printOptions horizontalCentered="1"/>
  <pageMargins left="0.3937007874015748" right="0.3937007874015748" top="0.3937007874015748" bottom="0.3937007874015748" header="0" footer="0"/>
  <pageSetup orientation="portrait" scale="62"/>
  <rowBreaks count="1" manualBreakCount="1">
    <brk id="116" min="0" max="16383" man="1"/>
  </rowBreaks>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fitToPage="1"/>
  </sheetPr>
  <dimension ref="B2:W95"/>
  <sheetViews>
    <sheetView workbookViewId="0">
      <selection activeCell="K33" sqref="K33"/>
    </sheetView>
  </sheetViews>
  <sheetFormatPr baseColWidth="10" defaultColWidth="12.42578125" defaultRowHeight="14.25"/>
  <cols>
    <col width="2.42578125" customWidth="1" style="11" min="1" max="1"/>
    <col width="12.42578125" customWidth="1" style="10" min="2" max="14"/>
    <col width="2.42578125" customWidth="1" style="11" min="15" max="15"/>
    <col width="12.42578125" customWidth="1" style="10" min="16" max="16"/>
    <col width="12.42578125" customWidth="1" style="10" min="17" max="16384"/>
  </cols>
  <sheetData>
    <row r="1" ht="15" customFormat="1" customHeight="1" s="11" thickBot="1"/>
    <row r="2" ht="18" customHeight="1">
      <c r="B2" s="1265" t="n"/>
      <c r="C2" s="1090" t="n"/>
      <c r="D2" s="1262" t="inlineStr">
        <is>
          <t>GUIA SOPORTE  PROYECTOS PRODUCTIVOS AGROPECUARIOS Y RURALES</t>
        </is>
      </c>
      <c r="E2" s="1089" t="n"/>
      <c r="F2" s="1089" t="n"/>
      <c r="G2" s="1089" t="n"/>
      <c r="H2" s="1089" t="n"/>
      <c r="I2" s="1089" t="n"/>
      <c r="J2" s="1089" t="n"/>
      <c r="K2" s="1089" t="n"/>
      <c r="L2" s="1090" t="n"/>
      <c r="M2" s="1266" t="n"/>
      <c r="N2" s="1090" t="n"/>
    </row>
    <row r="3" ht="18" customHeight="1">
      <c r="B3" s="1109" t="n"/>
      <c r="C3" s="1096" t="n"/>
      <c r="D3" s="1109" t="n"/>
      <c r="E3" s="1094" t="n"/>
      <c r="F3" s="1094" t="n"/>
      <c r="G3" s="1094" t="n"/>
      <c r="H3" s="1094" t="n"/>
      <c r="I3" s="1094" t="n"/>
      <c r="J3" s="1094" t="n"/>
      <c r="K3" s="1094" t="n"/>
      <c r="L3" s="1096" t="n"/>
      <c r="M3" s="1109" t="n"/>
      <c r="N3" s="1096" t="n"/>
    </row>
    <row r="4" ht="18" customHeight="1">
      <c r="B4" s="1109" t="n"/>
      <c r="C4" s="1096" t="n"/>
      <c r="D4" s="1109" t="n"/>
      <c r="E4" s="1094" t="n"/>
      <c r="F4" s="1094" t="n"/>
      <c r="G4" s="1094" t="n"/>
      <c r="H4" s="1094" t="n"/>
      <c r="I4" s="1094" t="n"/>
      <c r="J4" s="1094" t="n"/>
      <c r="K4" s="1094" t="n"/>
      <c r="L4" s="1096" t="n"/>
      <c r="M4" s="1109" t="n"/>
      <c r="N4" s="1096" t="n"/>
    </row>
    <row r="5" ht="18" customHeight="1" thickBot="1">
      <c r="B5" s="1110" t="n"/>
      <c r="C5" s="1104" t="n"/>
      <c r="D5" s="1110" t="n"/>
      <c r="E5" s="1111" t="n"/>
      <c r="F5" s="1111" t="n"/>
      <c r="G5" s="1111" t="n"/>
      <c r="H5" s="1111" t="n"/>
      <c r="I5" s="1111" t="n"/>
      <c r="J5" s="1111" t="n"/>
      <c r="K5" s="1111" t="n"/>
      <c r="L5" s="1104" t="n"/>
      <c r="M5" s="1110" t="n"/>
      <c r="N5" s="1104" t="n"/>
    </row>
    <row r="6" ht="12.75" customFormat="1" customHeight="1" s="12" thickBot="1">
      <c r="B6" s="1254" t="n"/>
      <c r="C6" s="1094" t="n"/>
      <c r="D6" s="1094" t="n"/>
      <c r="E6" s="1094" t="n"/>
      <c r="F6" s="1094" t="n"/>
      <c r="G6" s="1094" t="n"/>
      <c r="H6" s="1094" t="n"/>
      <c r="I6" s="1094" t="n"/>
      <c r="J6" s="1094" t="n"/>
      <c r="K6" s="1094" t="n"/>
      <c r="L6" s="1094" t="n"/>
      <c r="M6" s="1094" t="n"/>
      <c r="N6" s="1094" t="n"/>
      <c r="O6" s="16" t="n"/>
      <c r="P6" s="16" t="n"/>
      <c r="Q6" s="16" t="n"/>
      <c r="R6" s="16" t="n"/>
      <c r="S6" s="16" t="n"/>
      <c r="T6" s="16" t="n"/>
      <c r="U6" s="16" t="n"/>
      <c r="V6" s="16" t="n"/>
      <c r="W6" s="16" t="n"/>
    </row>
    <row r="7" ht="18.75" customHeight="1" thickBot="1">
      <c r="B7" s="1259" t="inlineStr">
        <is>
          <t>Página 2</t>
        </is>
      </c>
      <c r="C7" s="1238" t="n"/>
      <c r="D7" s="1238" t="n"/>
      <c r="E7" s="1238" t="n"/>
      <c r="F7" s="1238" t="n"/>
      <c r="G7" s="1238" t="n"/>
      <c r="H7" s="1238" t="n"/>
      <c r="I7" s="1238" t="n"/>
      <c r="J7" s="1238" t="n"/>
      <c r="K7" s="1238" t="n"/>
      <c r="L7" s="1238" t="n"/>
      <c r="M7" s="1238" t="n"/>
      <c r="N7" s="1106" t="n"/>
    </row>
    <row r="8" ht="18.75" customFormat="1" customHeight="1" s="11" thickBot="1">
      <c r="B8" s="1282" t="n"/>
      <c r="C8" s="1094" t="n"/>
      <c r="D8" s="1094" t="n"/>
      <c r="E8" s="1094" t="n"/>
      <c r="F8" s="1094" t="n"/>
      <c r="G8" s="1094" t="n"/>
      <c r="H8" s="1094" t="n"/>
      <c r="I8" s="1094" t="n"/>
      <c r="J8" s="1094" t="n"/>
      <c r="K8" s="1094" t="n"/>
      <c r="L8" s="1094" t="n"/>
      <c r="M8" s="1094" t="n"/>
      <c r="N8" s="1094" t="n"/>
    </row>
    <row r="9">
      <c r="B9" s="1038" t="n"/>
      <c r="C9" s="1039" t="n"/>
      <c r="D9" s="1039" t="n"/>
      <c r="E9" s="1039" t="n"/>
      <c r="F9" s="1039" t="n"/>
      <c r="G9" s="1039" t="n"/>
      <c r="H9" s="1039" t="n"/>
      <c r="I9" s="1039" t="n"/>
      <c r="J9" s="1039" t="n"/>
      <c r="K9" s="1039" t="n"/>
      <c r="L9" s="1039" t="n"/>
      <c r="M9" s="1039" t="n"/>
      <c r="N9" s="1040" t="n"/>
    </row>
    <row r="10" ht="15" customHeight="1" thickBot="1">
      <c r="B10" s="1272" t="inlineStr">
        <is>
          <t>B.2. PORCINOS</t>
        </is>
      </c>
      <c r="C10" s="1111" t="n"/>
      <c r="D10" s="1111" t="n"/>
      <c r="E10" s="1111" t="n"/>
      <c r="F10" s="1041" t="n"/>
      <c r="G10" s="1041" t="n"/>
      <c r="H10" s="1041" t="n"/>
      <c r="I10" s="1041" t="n"/>
      <c r="J10" s="1041" t="n"/>
      <c r="K10" s="1041" t="n"/>
      <c r="L10" s="1041" t="n"/>
      <c r="M10" s="1041" t="n"/>
      <c r="N10" s="1042" t="n"/>
    </row>
    <row r="11" ht="15" customHeight="1" thickBot="1">
      <c r="B11" s="1278" t="inlineStr">
        <is>
          <t>PROYECCIÓN DE EXISTENCIAS</t>
        </is>
      </c>
      <c r="C11" s="1238" t="n"/>
      <c r="D11" s="1238" t="n"/>
      <c r="E11" s="1264" t="n"/>
      <c r="F11" s="1036" t="inlineStr">
        <is>
          <t>ACTUAL</t>
        </is>
      </c>
      <c r="G11" s="1036" t="n">
        <v>1</v>
      </c>
      <c r="H11" s="1036" t="n">
        <v>2</v>
      </c>
      <c r="I11" s="1036" t="n">
        <v>3</v>
      </c>
      <c r="J11" s="1036" t="n">
        <v>4</v>
      </c>
      <c r="K11" s="1036" t="n">
        <v>5</v>
      </c>
      <c r="L11" s="1036" t="n">
        <v>6</v>
      </c>
      <c r="M11" s="1036" t="n">
        <v>7</v>
      </c>
      <c r="N11" s="1037" t="n">
        <v>8</v>
      </c>
    </row>
    <row r="12">
      <c r="B12" s="1033" t="n">
        <v>1</v>
      </c>
      <c r="C12" s="1271" t="inlineStr">
        <is>
          <t>COMPRA CERDAS</t>
        </is>
      </c>
      <c r="D12" s="1127" t="n"/>
      <c r="E12" s="1128" t="n"/>
      <c r="F12" s="509" t="n"/>
      <c r="G12" s="510">
        <f>+F12</f>
        <v/>
      </c>
      <c r="H12" s="510" t="n"/>
      <c r="I12" s="510" t="n"/>
      <c r="J12" s="510" t="n"/>
      <c r="K12" s="510" t="n"/>
      <c r="L12" s="510" t="n"/>
      <c r="M12" s="510" t="n"/>
      <c r="N12" s="511" t="n"/>
    </row>
    <row r="13">
      <c r="B13" s="1033" t="n">
        <v>2</v>
      </c>
      <c r="C13" s="1251" t="inlineStr">
        <is>
          <t>CERDAS SELECCIONADAS</t>
        </is>
      </c>
      <c r="D13" s="1115" t="n"/>
      <c r="E13" s="1116" t="n"/>
      <c r="F13" s="70" t="inlineStr">
        <is>
          <t>-</t>
        </is>
      </c>
      <c r="G13" s="512">
        <f>+F27</f>
        <v/>
      </c>
      <c r="H13" s="512">
        <f>+G27</f>
        <v/>
      </c>
      <c r="I13" s="512">
        <f>+H27</f>
        <v/>
      </c>
      <c r="J13" s="512">
        <f>+I27</f>
        <v/>
      </c>
      <c r="K13" s="512">
        <f>+J27</f>
        <v/>
      </c>
      <c r="L13" s="512">
        <f>+K27</f>
        <v/>
      </c>
      <c r="M13" s="512">
        <f>+L27</f>
        <v/>
      </c>
      <c r="N13" s="512">
        <f>+M27</f>
        <v/>
      </c>
    </row>
    <row r="14">
      <c r="B14" s="1033" t="n">
        <v>3</v>
      </c>
      <c r="C14" s="1251" t="inlineStr">
        <is>
          <t>CERDAS CRIA</t>
        </is>
      </c>
      <c r="D14" s="1115" t="n"/>
      <c r="E14" s="1116" t="n"/>
      <c r="F14" s="70" t="inlineStr">
        <is>
          <t>-</t>
        </is>
      </c>
      <c r="G14" s="512">
        <f>+F20</f>
        <v/>
      </c>
      <c r="H14" s="512">
        <f>+G20</f>
        <v/>
      </c>
      <c r="I14" s="512">
        <f>+H20</f>
        <v/>
      </c>
      <c r="J14" s="512">
        <f>+I20</f>
        <v/>
      </c>
      <c r="K14" s="512">
        <f>+J20</f>
        <v/>
      </c>
      <c r="L14" s="512">
        <f>+K20</f>
        <v/>
      </c>
      <c r="M14" s="512">
        <f>+L20</f>
        <v/>
      </c>
      <c r="N14" s="513">
        <f>+M20</f>
        <v/>
      </c>
    </row>
    <row r="15">
      <c r="B15" s="1033" t="n">
        <v>4</v>
      </c>
      <c r="C15" s="1251" t="inlineStr">
        <is>
          <t>TOTAL CERDAS EXPLOTACIÓN  (1+2+3)</t>
        </is>
      </c>
      <c r="D15" s="1115" t="n"/>
      <c r="E15" s="1116" t="n"/>
      <c r="F15" s="70" t="inlineStr">
        <is>
          <t>-</t>
        </is>
      </c>
      <c r="G15" s="512">
        <f>+G12+G13+G14</f>
        <v/>
      </c>
      <c r="H15" s="512">
        <f>+H12+H13+H14</f>
        <v/>
      </c>
      <c r="I15" s="512">
        <f>+I12+I13+I14</f>
        <v/>
      </c>
      <c r="J15" s="512">
        <f>+J12+J13+J14</f>
        <v/>
      </c>
      <c r="K15" s="512">
        <f>+K12+K13+K14</f>
        <v/>
      </c>
      <c r="L15" s="512">
        <f>+L12+L13+L14</f>
        <v/>
      </c>
      <c r="M15" s="512">
        <f>+M12+M13+M14</f>
        <v/>
      </c>
      <c r="N15" s="513">
        <f>+N12+N13+N14</f>
        <v/>
      </c>
    </row>
    <row r="16">
      <c r="B16" s="1033" t="n">
        <v>5</v>
      </c>
      <c r="C16" s="1255" t="inlineStr">
        <is>
          <t>MORTALIDAD ADULTOS ( %)</t>
        </is>
      </c>
      <c r="D16" s="1115" t="n"/>
      <c r="E16" s="1116" t="n"/>
      <c r="F16" s="71" t="inlineStr">
        <is>
          <t>-</t>
        </is>
      </c>
      <c r="G16" s="514" t="n">
        <v>0.05</v>
      </c>
      <c r="H16" s="514">
        <f>+G16</f>
        <v/>
      </c>
      <c r="I16" s="514">
        <f>+H16</f>
        <v/>
      </c>
      <c r="J16" s="514">
        <f>+I16</f>
        <v/>
      </c>
      <c r="K16" s="514">
        <f>+J16</f>
        <v/>
      </c>
      <c r="L16" s="514">
        <f>+K16</f>
        <v/>
      </c>
      <c r="M16" s="514">
        <f>+L16</f>
        <v/>
      </c>
      <c r="N16" s="514">
        <f>+M16</f>
        <v/>
      </c>
    </row>
    <row r="17">
      <c r="B17" s="1033" t="n">
        <v>6</v>
      </c>
      <c r="C17" s="1255" t="inlineStr">
        <is>
          <t>MORTALIDAD ADULTOS (No) (4X5)</t>
        </is>
      </c>
      <c r="D17" s="1115" t="n"/>
      <c r="E17" s="1116" t="n"/>
      <c r="F17" s="70" t="inlineStr">
        <is>
          <t>-</t>
        </is>
      </c>
      <c r="G17" s="512">
        <f>+G15*G16</f>
        <v/>
      </c>
      <c r="H17" s="512">
        <f>+H15*H16</f>
        <v/>
      </c>
      <c r="I17" s="512">
        <f>+I15*I16</f>
        <v/>
      </c>
      <c r="J17" s="512">
        <f>+J15*J16</f>
        <v/>
      </c>
      <c r="K17" s="512">
        <f>+K15*K16</f>
        <v/>
      </c>
      <c r="L17" s="512">
        <f>+L15*L16</f>
        <v/>
      </c>
      <c r="M17" s="512">
        <f>+M15*M16</f>
        <v/>
      </c>
      <c r="N17" s="513">
        <f>+N15*N16</f>
        <v/>
      </c>
    </row>
    <row r="18">
      <c r="B18" s="1033" t="n">
        <v>7</v>
      </c>
      <c r="C18" s="1255" t="inlineStr">
        <is>
          <t>CERDAS DESECHO (%)</t>
        </is>
      </c>
      <c r="D18" s="1115" t="n"/>
      <c r="E18" s="1116" t="n"/>
      <c r="F18" s="71" t="inlineStr">
        <is>
          <t>-</t>
        </is>
      </c>
      <c r="G18" s="514" t="n">
        <v>0.02</v>
      </c>
      <c r="H18" s="514" t="n">
        <v>0.02</v>
      </c>
      <c r="I18" s="514" t="n">
        <v>0.02</v>
      </c>
      <c r="J18" s="514" t="n">
        <v>0.02</v>
      </c>
      <c r="K18" s="514" t="n">
        <v>0.02</v>
      </c>
      <c r="L18" s="514" t="n">
        <v>0.02</v>
      </c>
      <c r="M18" s="514" t="n">
        <v>0.02</v>
      </c>
      <c r="N18" s="514" t="n">
        <v>0.02</v>
      </c>
    </row>
    <row r="19">
      <c r="B19" s="1033" t="n">
        <v>8</v>
      </c>
      <c r="C19" s="1255" t="inlineStr">
        <is>
          <t>CERDAS DESECHO (No) (4X7)</t>
        </is>
      </c>
      <c r="D19" s="1115" t="n"/>
      <c r="E19" s="1116" t="n"/>
      <c r="F19" s="70" t="inlineStr">
        <is>
          <t>-</t>
        </is>
      </c>
      <c r="G19" s="512">
        <f>+G15*G18</f>
        <v/>
      </c>
      <c r="H19" s="512">
        <f>+H15*H18</f>
        <v/>
      </c>
      <c r="I19" s="512">
        <f>+I15*I18</f>
        <v/>
      </c>
      <c r="J19" s="512">
        <f>+J15*J18</f>
        <v/>
      </c>
      <c r="K19" s="512">
        <f>+K15*K18</f>
        <v/>
      </c>
      <c r="L19" s="512">
        <f>+L15*L18</f>
        <v/>
      </c>
      <c r="M19" s="512">
        <f>+M15*M18</f>
        <v/>
      </c>
      <c r="N19" s="513">
        <f>+N15*N18</f>
        <v/>
      </c>
    </row>
    <row r="20">
      <c r="B20" s="1033" t="n">
        <v>9</v>
      </c>
      <c r="C20" s="1276" t="inlineStr">
        <is>
          <t>TOTAL CERDAS CRIA  (4-6-8)</t>
        </is>
      </c>
      <c r="D20" s="1115" t="n"/>
      <c r="E20" s="1116" t="n"/>
      <c r="F20" s="515" t="n"/>
      <c r="G20" s="506">
        <f>+G15-G17-G19</f>
        <v/>
      </c>
      <c r="H20" s="506">
        <f>+H15-H17-H19</f>
        <v/>
      </c>
      <c r="I20" s="506">
        <f>+I15-I17-I19</f>
        <v/>
      </c>
      <c r="J20" s="506">
        <f>+J15-J17-J19</f>
        <v/>
      </c>
      <c r="K20" s="506">
        <f>+K15-K17-K19</f>
        <v/>
      </c>
      <c r="L20" s="506">
        <f>+L15-L17-L19</f>
        <v/>
      </c>
      <c r="M20" s="506">
        <f>+M15-M17-M19</f>
        <v/>
      </c>
      <c r="N20" s="507">
        <f>+N15-N17-N19</f>
        <v/>
      </c>
    </row>
    <row r="21">
      <c r="B21" s="1033" t="n">
        <v>10</v>
      </c>
      <c r="C21" s="1255" t="inlineStr">
        <is>
          <t>No. LECHONES POR PARTO</t>
        </is>
      </c>
      <c r="D21" s="1115" t="n"/>
      <c r="E21" s="1116" t="n"/>
      <c r="F21" s="71" t="inlineStr">
        <is>
          <t>-</t>
        </is>
      </c>
      <c r="G21" s="516" t="n">
        <v>10</v>
      </c>
      <c r="H21" s="516">
        <f>+G21</f>
        <v/>
      </c>
      <c r="I21" s="516">
        <f>+H21</f>
        <v/>
      </c>
      <c r="J21" s="516">
        <f>+I21</f>
        <v/>
      </c>
      <c r="K21" s="516">
        <f>+J21</f>
        <v/>
      </c>
      <c r="L21" s="516">
        <f>+K21</f>
        <v/>
      </c>
      <c r="M21" s="516">
        <f>+L21</f>
        <v/>
      </c>
      <c r="N21" s="516">
        <f>+M21</f>
        <v/>
      </c>
    </row>
    <row r="22">
      <c r="B22" s="1033" t="n">
        <v>11</v>
      </c>
      <c r="C22" s="1255" t="inlineStr">
        <is>
          <t>No PARTOS CERDA/PERIODO</t>
        </is>
      </c>
      <c r="D22" s="1115" t="n"/>
      <c r="E22" s="1116" t="n"/>
      <c r="F22" s="71" t="inlineStr">
        <is>
          <t>-</t>
        </is>
      </c>
      <c r="G22" s="517" t="n">
        <v>1.2</v>
      </c>
      <c r="H22" s="517">
        <f>+G22</f>
        <v/>
      </c>
      <c r="I22" s="517">
        <f>+H22</f>
        <v/>
      </c>
      <c r="J22" s="517">
        <f>+I22</f>
        <v/>
      </c>
      <c r="K22" s="517">
        <f>+J22</f>
        <v/>
      </c>
      <c r="L22" s="517">
        <f>+K22</f>
        <v/>
      </c>
      <c r="M22" s="517">
        <f>+L22</f>
        <v/>
      </c>
      <c r="N22" s="517">
        <f>+M22</f>
        <v/>
      </c>
    </row>
    <row r="23">
      <c r="B23" s="1033" t="n">
        <v>12</v>
      </c>
      <c r="C23" s="1255" t="inlineStr">
        <is>
          <t>TOTAL LECHONES NACIDOS (9X10X11)</t>
        </is>
      </c>
      <c r="D23" s="1115" t="n"/>
      <c r="E23" s="1116" t="n"/>
      <c r="F23" s="71" t="inlineStr">
        <is>
          <t>-</t>
        </is>
      </c>
      <c r="G23" s="516">
        <f>+G20*G21*G22</f>
        <v/>
      </c>
      <c r="H23" s="516">
        <f>+H20*H21*H22</f>
        <v/>
      </c>
      <c r="I23" s="516">
        <f>+I20*I21*I22</f>
        <v/>
      </c>
      <c r="J23" s="516">
        <f>+J20*J21*J22</f>
        <v/>
      </c>
      <c r="K23" s="516">
        <f>+K20*K21*K22</f>
        <v/>
      </c>
      <c r="L23" s="516">
        <f>+L20*L21*L22</f>
        <v/>
      </c>
      <c r="M23" s="516">
        <f>+M20*M21*M22</f>
        <v/>
      </c>
      <c r="N23" s="518">
        <f>+N20*N21*N22</f>
        <v/>
      </c>
    </row>
    <row r="24">
      <c r="B24" s="1033" t="n">
        <v>13</v>
      </c>
      <c r="C24" s="1251" t="inlineStr">
        <is>
          <t>MORTALIDAD JOVENES (%)</t>
        </is>
      </c>
      <c r="D24" s="1115" t="n"/>
      <c r="E24" s="1116" t="n"/>
      <c r="F24" s="71" t="inlineStr">
        <is>
          <t>-</t>
        </is>
      </c>
      <c r="G24" s="514" t="n">
        <v>0.1</v>
      </c>
      <c r="H24" s="514">
        <f>+G24</f>
        <v/>
      </c>
      <c r="I24" s="514">
        <f>+H24</f>
        <v/>
      </c>
      <c r="J24" s="514">
        <f>+I24</f>
        <v/>
      </c>
      <c r="K24" s="514">
        <f>+J24</f>
        <v/>
      </c>
      <c r="L24" s="514">
        <f>+K24</f>
        <v/>
      </c>
      <c r="M24" s="514">
        <f>+L24</f>
        <v/>
      </c>
      <c r="N24" s="514">
        <f>+M24</f>
        <v/>
      </c>
    </row>
    <row r="25">
      <c r="B25" s="1033" t="n">
        <v>14</v>
      </c>
      <c r="C25" s="1251" t="inlineStr">
        <is>
          <t>MORTALIDAD LECHONES (No) (12X13)</t>
        </is>
      </c>
      <c r="D25" s="1115" t="n"/>
      <c r="E25" s="1116" t="n"/>
      <c r="F25" s="71" t="inlineStr">
        <is>
          <t>-</t>
        </is>
      </c>
      <c r="G25" s="512">
        <f>+G23*G24</f>
        <v/>
      </c>
      <c r="H25" s="512">
        <f>+H23*H24</f>
        <v/>
      </c>
      <c r="I25" s="512">
        <f>+I23*I24</f>
        <v/>
      </c>
      <c r="J25" s="512">
        <f>+J23*J24</f>
        <v/>
      </c>
      <c r="K25" s="512">
        <f>+K23*K24</f>
        <v/>
      </c>
      <c r="L25" s="512">
        <f>+L23*L24</f>
        <v/>
      </c>
      <c r="M25" s="512">
        <f>+M23*M24</f>
        <v/>
      </c>
      <c r="N25" s="513">
        <f>+N23*N24</f>
        <v/>
      </c>
    </row>
    <row r="26">
      <c r="B26" s="1033" t="n">
        <v>15</v>
      </c>
      <c r="C26" s="1276" t="inlineStr">
        <is>
          <t>TOTAL LECHONES VIVOS (12-14)</t>
        </is>
      </c>
      <c r="D26" s="1115" t="n"/>
      <c r="E26" s="1116" t="n"/>
      <c r="F26" s="515" t="n"/>
      <c r="G26" s="506">
        <f>G23-G25</f>
        <v/>
      </c>
      <c r="H26" s="506">
        <f>H23-H25</f>
        <v/>
      </c>
      <c r="I26" s="506">
        <f>I23-I25</f>
        <v/>
      </c>
      <c r="J26" s="506">
        <f>J23-J25</f>
        <v/>
      </c>
      <c r="K26" s="506">
        <f>K23-K25</f>
        <v/>
      </c>
      <c r="L26" s="506">
        <f>L23-L25</f>
        <v/>
      </c>
      <c r="M26" s="506">
        <f>M23-M25</f>
        <v/>
      </c>
      <c r="N26" s="507">
        <f>N23-N25</f>
        <v/>
      </c>
    </row>
    <row r="27">
      <c r="B27" s="1033" t="n">
        <v>16</v>
      </c>
      <c r="C27" s="1250" t="inlineStr">
        <is>
          <t>CERDAS LEVANTE</t>
        </is>
      </c>
      <c r="D27" s="1115" t="n"/>
      <c r="E27" s="1116" t="n"/>
      <c r="F27" s="519" t="n"/>
      <c r="G27" s="512">
        <f>+G26*0.01</f>
        <v/>
      </c>
      <c r="H27" s="512">
        <f>+H26*0.01</f>
        <v/>
      </c>
      <c r="I27" s="512">
        <f>+I26*0.01</f>
        <v/>
      </c>
      <c r="J27" s="512">
        <f>+J26*0.01</f>
        <v/>
      </c>
      <c r="K27" s="512">
        <f>+K26*0.01</f>
        <v/>
      </c>
      <c r="L27" s="512">
        <f>+L26*0.01</f>
        <v/>
      </c>
      <c r="M27" s="512">
        <f>+M26*0.01</f>
        <v/>
      </c>
      <c r="N27" s="512">
        <f>+N26*0.01</f>
        <v/>
      </c>
    </row>
    <row r="28">
      <c r="B28" s="1033" t="n">
        <v>17</v>
      </c>
      <c r="C28" s="1250" t="inlineStr">
        <is>
          <t>LECHONES PARA CEBA O VENTA (15-16)</t>
        </is>
      </c>
      <c r="D28" s="1115" t="n"/>
      <c r="E28" s="1116" t="n"/>
      <c r="F28" s="71" t="inlineStr">
        <is>
          <t>-</t>
        </is>
      </c>
      <c r="G28" s="512">
        <f>+G26-G27</f>
        <v/>
      </c>
      <c r="H28" s="512">
        <f>+H26-H27</f>
        <v/>
      </c>
      <c r="I28" s="512">
        <f>+I26-I27</f>
        <v/>
      </c>
      <c r="J28" s="512">
        <f>+J26-J27</f>
        <v/>
      </c>
      <c r="K28" s="512">
        <f>+K26-K27</f>
        <v/>
      </c>
      <c r="L28" s="512">
        <f>+L26-L27</f>
        <v/>
      </c>
      <c r="M28" s="512">
        <f>+M26-M27</f>
        <v/>
      </c>
      <c r="N28" s="513">
        <f>+N26-N27</f>
        <v/>
      </c>
    </row>
    <row r="29">
      <c r="B29" s="1033" t="n">
        <v>18</v>
      </c>
      <c r="C29" s="1251" t="inlineStr">
        <is>
          <t>COMPRA LECHONES PARA CEBA</t>
        </is>
      </c>
      <c r="D29" s="1115" t="n"/>
      <c r="E29" s="1116" t="n"/>
      <c r="F29" s="519" t="n"/>
      <c r="G29" s="512">
        <f>+F29</f>
        <v/>
      </c>
      <c r="H29" s="512" t="n"/>
      <c r="I29" s="512" t="n"/>
      <c r="J29" s="512" t="n"/>
      <c r="K29" s="512" t="n"/>
      <c r="L29" s="512" t="n"/>
      <c r="M29" s="512" t="n"/>
      <c r="N29" s="513" t="n"/>
    </row>
    <row r="30">
      <c r="B30" s="1033" t="n">
        <v>19</v>
      </c>
      <c r="C30" s="57" t="inlineStr">
        <is>
          <t>TOTAL LECHONES PARA CEBA (17+18)</t>
        </is>
      </c>
      <c r="D30" s="58" t="n"/>
      <c r="E30" s="59" t="n"/>
      <c r="F30" s="71" t="inlineStr">
        <is>
          <t>-</t>
        </is>
      </c>
      <c r="G30" s="512">
        <f>+G28+G29</f>
        <v/>
      </c>
      <c r="H30" s="512">
        <f>+H28+H29</f>
        <v/>
      </c>
      <c r="I30" s="512">
        <f>+I28+I29</f>
        <v/>
      </c>
      <c r="J30" s="512">
        <f>+J28+J29</f>
        <v/>
      </c>
      <c r="K30" s="512">
        <f>+K28+K29</f>
        <v/>
      </c>
      <c r="L30" s="512">
        <f>+L28+L29</f>
        <v/>
      </c>
      <c r="M30" s="512">
        <f>+M28+M29</f>
        <v/>
      </c>
      <c r="N30" s="513">
        <f>+N28+N29</f>
        <v/>
      </c>
    </row>
    <row r="31">
      <c r="B31" s="1033" t="n">
        <v>20</v>
      </c>
      <c r="C31" s="1251" t="inlineStr">
        <is>
          <t>MORTALIDAD LECHONES DE CEBA (%)</t>
        </is>
      </c>
      <c r="D31" s="1115" t="n"/>
      <c r="E31" s="1116" t="n"/>
      <c r="F31" s="71" t="inlineStr">
        <is>
          <t>-</t>
        </is>
      </c>
      <c r="G31" s="514" t="n">
        <v>0.02</v>
      </c>
      <c r="H31" s="514" t="n">
        <v>0.02</v>
      </c>
      <c r="I31" s="514" t="n">
        <v>0.02</v>
      </c>
      <c r="J31" s="514" t="n">
        <v>0.02</v>
      </c>
      <c r="K31" s="514" t="n">
        <v>0.02</v>
      </c>
      <c r="L31" s="514" t="n">
        <v>0.02</v>
      </c>
      <c r="M31" s="514" t="n">
        <v>0.02</v>
      </c>
      <c r="N31" s="520" t="n">
        <v>0.02</v>
      </c>
    </row>
    <row r="32">
      <c r="B32" s="1033" t="n">
        <v>21</v>
      </c>
      <c r="C32" s="1251" t="inlineStr">
        <is>
          <t>MORTALIDAD LECHONES DE CEBA (No) (19*20)</t>
        </is>
      </c>
      <c r="D32" s="1115" t="n"/>
      <c r="E32" s="1116" t="n"/>
      <c r="F32" s="71" t="inlineStr">
        <is>
          <t>-</t>
        </is>
      </c>
      <c r="G32" s="512">
        <f>+G30*G31</f>
        <v/>
      </c>
      <c r="H32" s="512">
        <f>+H30*H31</f>
        <v/>
      </c>
      <c r="I32" s="512">
        <f>+I30*I31</f>
        <v/>
      </c>
      <c r="J32" s="512">
        <f>+J30*J31</f>
        <v/>
      </c>
      <c r="K32" s="512">
        <f>+K30*K31</f>
        <v/>
      </c>
      <c r="L32" s="512">
        <f>+L30*L31</f>
        <v/>
      </c>
      <c r="M32" s="512">
        <f>+M30*M31</f>
        <v/>
      </c>
      <c r="N32" s="513">
        <f>+N30*N31</f>
        <v/>
      </c>
    </row>
    <row r="33">
      <c r="B33" s="1033" t="n">
        <v>22</v>
      </c>
      <c r="C33" s="1276" t="inlineStr">
        <is>
          <t>TOTAL LECHONES CEBA VENTA (19-21)</t>
        </is>
      </c>
      <c r="D33" s="1115" t="n"/>
      <c r="E33" s="1116" t="n"/>
      <c r="F33" s="506" t="n"/>
      <c r="G33" s="506">
        <f>+G30-G32</f>
        <v/>
      </c>
      <c r="H33" s="506">
        <f>+H30-H32</f>
        <v/>
      </c>
      <c r="I33" s="506">
        <f>+I30-I32</f>
        <v/>
      </c>
      <c r="J33" s="506">
        <f>+J30-J32</f>
        <v/>
      </c>
      <c r="K33" s="506">
        <f>+K30-K32</f>
        <v/>
      </c>
      <c r="L33" s="506">
        <f>+L30-L32</f>
        <v/>
      </c>
      <c r="M33" s="506">
        <f>+M30-M32</f>
        <v/>
      </c>
      <c r="N33" s="506">
        <f>+N30-N32</f>
        <v/>
      </c>
    </row>
    <row r="34">
      <c r="B34" s="1033" t="n">
        <v>23</v>
      </c>
      <c r="C34" s="1251" t="inlineStr">
        <is>
          <t>REPRODUCTORES</t>
        </is>
      </c>
      <c r="D34" s="1115" t="n"/>
      <c r="E34" s="1116" t="n"/>
      <c r="F34" s="71" t="inlineStr">
        <is>
          <t>-</t>
        </is>
      </c>
      <c r="G34" s="512">
        <f>+F37</f>
        <v/>
      </c>
      <c r="H34" s="512">
        <f>+G37</f>
        <v/>
      </c>
      <c r="I34" s="512">
        <f>+H37</f>
        <v/>
      </c>
      <c r="J34" s="512">
        <f>+I37</f>
        <v/>
      </c>
      <c r="K34" s="512">
        <f>+J37</f>
        <v/>
      </c>
      <c r="L34" s="512">
        <f>+K37</f>
        <v/>
      </c>
      <c r="M34" s="512">
        <f>+L37</f>
        <v/>
      </c>
      <c r="N34" s="512">
        <f>+M37</f>
        <v/>
      </c>
    </row>
    <row r="35">
      <c r="B35" s="1033" t="n">
        <v>24</v>
      </c>
      <c r="C35" s="1251" t="inlineStr">
        <is>
          <t>DESECHO REPRODUCTORES</t>
        </is>
      </c>
      <c r="D35" s="1115" t="n"/>
      <c r="E35" s="1116" t="n"/>
      <c r="F35" s="71" t="inlineStr">
        <is>
          <t>-</t>
        </is>
      </c>
      <c r="G35" s="512">
        <f>+G34*0%</f>
        <v/>
      </c>
      <c r="H35" s="512">
        <f>+H34*0%</f>
        <v/>
      </c>
      <c r="I35" s="512">
        <f>+I34*0%</f>
        <v/>
      </c>
      <c r="J35" s="512">
        <f>+J34*0%</f>
        <v/>
      </c>
      <c r="K35" s="512">
        <f>+K34*0%</f>
        <v/>
      </c>
      <c r="L35" s="512">
        <f>+L34*0%</f>
        <v/>
      </c>
      <c r="M35" s="512">
        <f>+M34*0%</f>
        <v/>
      </c>
      <c r="N35" s="512">
        <f>+N34*0%</f>
        <v/>
      </c>
    </row>
    <row r="36">
      <c r="B36" s="1033" t="n">
        <v>25</v>
      </c>
      <c r="C36" s="1251" t="inlineStr">
        <is>
          <t>COMPRA REPRODUCTORES</t>
        </is>
      </c>
      <c r="D36" s="1115" t="n"/>
      <c r="E36" s="1116" t="n"/>
      <c r="F36" s="519" t="n"/>
      <c r="G36" s="512">
        <f>+F36</f>
        <v/>
      </c>
      <c r="H36" s="512" t="n"/>
      <c r="I36" s="512" t="n"/>
      <c r="J36" s="512" t="n"/>
      <c r="K36" s="512" t="n"/>
      <c r="L36" s="512" t="n"/>
      <c r="M36" s="512" t="n"/>
      <c r="N36" s="512" t="n"/>
    </row>
    <row r="37">
      <c r="B37" s="1033" t="n">
        <v>26</v>
      </c>
      <c r="C37" s="1276" t="inlineStr">
        <is>
          <t>TOTAL REPRODUCTORES (23-24+25)</t>
        </is>
      </c>
      <c r="D37" s="1115" t="n"/>
      <c r="E37" s="1116" t="n"/>
      <c r="F37" s="515" t="n"/>
      <c r="G37" s="506">
        <f>+G34-G35+G36</f>
        <v/>
      </c>
      <c r="H37" s="506">
        <f>+H34-H35+H36</f>
        <v/>
      </c>
      <c r="I37" s="506">
        <f>+I34-I35+I36</f>
        <v/>
      </c>
      <c r="J37" s="506">
        <f>+J34-J35+J36</f>
        <v/>
      </c>
      <c r="K37" s="506">
        <f>+K34-K35+K36</f>
        <v/>
      </c>
      <c r="L37" s="506">
        <f>+L34-L35+L36</f>
        <v/>
      </c>
      <c r="M37" s="506">
        <f>+M34-M35+M36</f>
        <v/>
      </c>
      <c r="N37" s="507">
        <f>+N34-N35+N36</f>
        <v/>
      </c>
    </row>
    <row r="38">
      <c r="B38" s="1033" t="n">
        <v>27</v>
      </c>
      <c r="C38" s="1276" t="inlineStr">
        <is>
          <t>TOTAL CERDOS (9+16+22+26)</t>
        </is>
      </c>
      <c r="D38" s="1115" t="n"/>
      <c r="E38" s="1116" t="n"/>
      <c r="F38" s="508" t="n"/>
      <c r="G38" s="508">
        <f>+G20+G27+G33+G37</f>
        <v/>
      </c>
      <c r="H38" s="508">
        <f>+H20+H27+H33+H37</f>
        <v/>
      </c>
      <c r="I38" s="508">
        <f>+I20+I27+I33+I37</f>
        <v/>
      </c>
      <c r="J38" s="508">
        <f>+J20+J27+J33+J37</f>
        <v/>
      </c>
      <c r="K38" s="508">
        <f>+K20+K27+K33+K37</f>
        <v/>
      </c>
      <c r="L38" s="508">
        <f>+L20+L27+L33+L37</f>
        <v/>
      </c>
      <c r="M38" s="508">
        <f>+M20+M27+M33+M37</f>
        <v/>
      </c>
      <c r="N38" s="508">
        <f>+N20+N27+N33+N37</f>
        <v/>
      </c>
    </row>
    <row r="39">
      <c r="B39" s="1033" t="n">
        <v>28</v>
      </c>
      <c r="C39" s="1251" t="inlineStr">
        <is>
          <t>AREA PORQUERIZA (Mts2)</t>
        </is>
      </c>
      <c r="D39" s="1115" t="n"/>
      <c r="E39" s="1116" t="n"/>
      <c r="F39" s="521" t="n"/>
      <c r="G39" s="522">
        <f>+$F$39</f>
        <v/>
      </c>
      <c r="H39" s="522">
        <f>+$F$39</f>
        <v/>
      </c>
      <c r="I39" s="522">
        <f>+$F$39</f>
        <v/>
      </c>
      <c r="J39" s="522">
        <f>+$F$39</f>
        <v/>
      </c>
      <c r="K39" s="522">
        <f>+$F$39</f>
        <v/>
      </c>
      <c r="L39" s="522">
        <f>+$F$39</f>
        <v/>
      </c>
      <c r="M39" s="522">
        <f>+$F$39</f>
        <v/>
      </c>
      <c r="N39" s="523">
        <f>+$F$39</f>
        <v/>
      </c>
    </row>
    <row r="40" ht="15" customHeight="1" thickBot="1">
      <c r="B40" s="1035" t="n">
        <v>29</v>
      </c>
      <c r="C40" s="1256" t="inlineStr">
        <is>
          <t xml:space="preserve">CERDOS/Mts2 </t>
        </is>
      </c>
      <c r="D40" s="1119" t="n"/>
      <c r="E40" s="1120" t="n"/>
      <c r="F40" s="71" t="inlineStr">
        <is>
          <t>-</t>
        </is>
      </c>
      <c r="G40" s="524" t="n"/>
      <c r="H40" s="524" t="n"/>
      <c r="I40" s="524" t="n"/>
      <c r="J40" s="524" t="n"/>
      <c r="K40" s="524" t="n"/>
      <c r="L40" s="524" t="n"/>
      <c r="M40" s="524" t="n"/>
      <c r="N40" s="525" t="n"/>
    </row>
    <row r="41" ht="15" customHeight="1" thickBot="1">
      <c r="B41" s="1274" t="n"/>
      <c r="C41" s="1094" t="n"/>
      <c r="D41" s="1094" t="n"/>
      <c r="E41" s="1094" t="n"/>
      <c r="F41" s="1094" t="n"/>
      <c r="G41" s="1094" t="n"/>
      <c r="H41" s="1094" t="n"/>
      <c r="I41" s="1094" t="n"/>
      <c r="J41" s="1094" t="n"/>
      <c r="K41" s="1094" t="n"/>
      <c r="L41" s="1094" t="n"/>
      <c r="M41" s="1094" t="n"/>
      <c r="N41" s="1094" t="n"/>
    </row>
    <row r="42">
      <c r="B42" s="1043" t="n"/>
      <c r="C42" s="1039" t="n"/>
      <c r="D42" s="1039" t="n"/>
      <c r="E42" s="1039" t="n"/>
      <c r="F42" s="1039" t="n"/>
      <c r="G42" s="1039" t="n"/>
      <c r="H42" s="1039" t="n"/>
      <c r="I42" s="1039" t="n"/>
      <c r="J42" s="1039" t="n"/>
      <c r="K42" s="1039" t="n"/>
      <c r="L42" s="1044" t="n"/>
      <c r="M42" s="1044" t="n"/>
      <c r="N42" s="1040" t="n"/>
    </row>
    <row r="43" ht="15" customHeight="1" thickBot="1">
      <c r="B43" s="1272" t="inlineStr">
        <is>
          <t xml:space="preserve">B.3. AVICULTURA </t>
        </is>
      </c>
      <c r="C43" s="1111" t="n"/>
      <c r="D43" s="1045" t="n"/>
      <c r="E43" s="1041" t="n"/>
      <c r="F43" s="1041" t="n"/>
      <c r="G43" s="1041" t="n"/>
      <c r="H43" s="1041" t="n"/>
      <c r="I43" s="1041" t="n"/>
      <c r="J43" s="1041" t="n"/>
      <c r="K43" s="1041" t="n"/>
      <c r="L43" s="1041" t="n"/>
      <c r="M43" s="1041" t="n"/>
      <c r="N43" s="1042" t="n"/>
    </row>
    <row r="44">
      <c r="B44" s="1281" t="inlineStr">
        <is>
          <t>PROYECCIÓN DE EXISTENCIAS</t>
        </is>
      </c>
      <c r="C44" s="1089" t="n"/>
      <c r="D44" s="1089" t="n"/>
      <c r="E44" s="1197" t="n"/>
      <c r="F44" s="1046" t="inlineStr">
        <is>
          <t>ACTUAL</t>
        </is>
      </c>
      <c r="G44" s="1284" t="inlineStr">
        <is>
          <t>PERIODOS PRODUCTIVOS</t>
        </is>
      </c>
      <c r="H44" s="1127" t="n"/>
      <c r="I44" s="1127" t="n"/>
      <c r="J44" s="1127" t="n"/>
      <c r="K44" s="1127" t="n"/>
      <c r="L44" s="1127" t="n"/>
      <c r="M44" s="1127" t="n"/>
      <c r="N44" s="1191" t="n"/>
    </row>
    <row r="45" ht="15" customHeight="1" thickBot="1">
      <c r="B45" s="1268" t="inlineStr"/>
      <c r="C45" s="1111" t="n"/>
      <c r="D45" s="1111" t="n"/>
      <c r="E45" s="1269" t="n"/>
      <c r="F45" s="1047" t="inlineStr"/>
      <c r="G45" s="1047" t="n">
        <v>1</v>
      </c>
      <c r="H45" s="1047" t="n">
        <v>2</v>
      </c>
      <c r="I45" s="1047" t="n">
        <v>3</v>
      </c>
      <c r="J45" s="1047" t="n">
        <v>4</v>
      </c>
      <c r="K45" s="1047" t="n">
        <v>5</v>
      </c>
      <c r="L45" s="1047" t="n">
        <v>6</v>
      </c>
      <c r="M45" s="1047" t="n">
        <v>7</v>
      </c>
      <c r="N45" s="1048" t="n">
        <v>8</v>
      </c>
    </row>
    <row r="46">
      <c r="B46" s="1275" t="inlineStr">
        <is>
          <t>ENGORDE</t>
        </is>
      </c>
      <c r="C46" s="1127" t="n"/>
      <c r="D46" s="1127" t="n"/>
      <c r="E46" s="1128" t="n"/>
      <c r="F46" s="1049" t="n"/>
      <c r="G46" s="1049" t="n"/>
      <c r="H46" s="1049" t="n"/>
      <c r="I46" s="1049" t="n"/>
      <c r="J46" s="1049" t="n"/>
      <c r="K46" s="1049" t="n"/>
      <c r="L46" s="1049" t="n"/>
      <c r="M46" s="1049" t="n"/>
      <c r="N46" s="1050" t="n"/>
    </row>
    <row r="47">
      <c r="B47" s="1051" t="n">
        <v>1</v>
      </c>
      <c r="C47" s="1251" t="inlineStr">
        <is>
          <t>AVES ENGORDE / CICLO</t>
        </is>
      </c>
      <c r="D47" s="1115" t="n"/>
      <c r="E47" s="1116" t="n"/>
      <c r="F47" s="72" t="n"/>
      <c r="G47" s="72" t="n"/>
      <c r="H47" s="72" t="n"/>
      <c r="I47" s="72" t="n"/>
      <c r="J47" s="72" t="n"/>
      <c r="K47" s="72" t="n"/>
      <c r="L47" s="72" t="n"/>
      <c r="M47" s="72" t="n"/>
      <c r="N47" s="73" t="n"/>
    </row>
    <row r="48">
      <c r="B48" s="1051" t="n">
        <v>2</v>
      </c>
      <c r="C48" s="1251" t="inlineStr">
        <is>
          <t>MORTALIDAD AVES ENGORDE (%)</t>
        </is>
      </c>
      <c r="D48" s="1115" t="n"/>
      <c r="E48" s="1116" t="n"/>
      <c r="F48" s="74" t="n"/>
      <c r="G48" s="74" t="n"/>
      <c r="H48" s="74" t="n"/>
      <c r="I48" s="74" t="n"/>
      <c r="J48" s="74" t="n"/>
      <c r="K48" s="74" t="n"/>
      <c r="L48" s="74" t="n"/>
      <c r="M48" s="74" t="n"/>
      <c r="N48" s="75" t="n"/>
    </row>
    <row r="49">
      <c r="B49" s="1051" t="n">
        <v>3</v>
      </c>
      <c r="C49" s="1251" t="inlineStr">
        <is>
          <t>MORTALIDAD AVES ENGORDE (No)</t>
        </is>
      </c>
      <c r="D49" s="1115" t="n"/>
      <c r="E49" s="1116" t="n"/>
      <c r="F49" s="76" t="n"/>
      <c r="G49" s="76" t="n"/>
      <c r="H49" s="76" t="n"/>
      <c r="I49" s="76" t="n"/>
      <c r="J49" s="76" t="n"/>
      <c r="K49" s="76" t="n"/>
      <c r="L49" s="76" t="n"/>
      <c r="M49" s="76" t="n"/>
      <c r="N49" s="77" t="n"/>
    </row>
    <row r="50">
      <c r="B50" s="1051" t="n">
        <v>4</v>
      </c>
      <c r="C50" s="1251" t="inlineStr">
        <is>
          <t>CICLOS ENGORDE/PERIODO</t>
        </is>
      </c>
      <c r="D50" s="1115" t="n"/>
      <c r="E50" s="1116" t="n"/>
      <c r="F50" s="78" t="n"/>
      <c r="G50" s="78" t="n"/>
      <c r="H50" s="78" t="n"/>
      <c r="I50" s="78" t="n"/>
      <c r="J50" s="78" t="n"/>
      <c r="K50" s="78" t="n"/>
      <c r="L50" s="78" t="n"/>
      <c r="M50" s="78" t="n"/>
      <c r="N50" s="79" t="n"/>
    </row>
    <row r="51">
      <c r="B51" s="1051" t="n">
        <v>5</v>
      </c>
      <c r="C51" s="1251" t="inlineStr">
        <is>
          <t>PESO FINAL / AVE (Kg)</t>
        </is>
      </c>
      <c r="D51" s="1115" t="n"/>
      <c r="E51" s="1116" t="n"/>
      <c r="F51" s="78" t="n"/>
      <c r="G51" s="78" t="n"/>
      <c r="H51" s="78" t="n"/>
      <c r="I51" s="78" t="n"/>
      <c r="J51" s="78" t="n"/>
      <c r="K51" s="78" t="n"/>
      <c r="L51" s="78" t="n"/>
      <c r="M51" s="78" t="n"/>
      <c r="N51" s="79" t="n"/>
    </row>
    <row r="52">
      <c r="B52" s="1051" t="n">
        <v>6</v>
      </c>
      <c r="C52" s="1251" t="inlineStr">
        <is>
          <t>Kg AVES / PERIODO [(1-3)X4X5]</t>
        </is>
      </c>
      <c r="D52" s="1115" t="n"/>
      <c r="E52" s="1116" t="n"/>
      <c r="F52" s="80" t="n"/>
      <c r="G52" s="80" t="n"/>
      <c r="H52" s="80" t="n"/>
      <c r="I52" s="80" t="n"/>
      <c r="J52" s="80" t="n"/>
      <c r="K52" s="80" t="n"/>
      <c r="L52" s="80" t="n"/>
      <c r="M52" s="80" t="n"/>
      <c r="N52" s="81" t="n"/>
    </row>
    <row r="53">
      <c r="B53" s="1280" t="inlineStr">
        <is>
          <t>POSTURA</t>
        </is>
      </c>
      <c r="C53" s="1115" t="n"/>
      <c r="D53" s="1115" t="n"/>
      <c r="E53" s="1116" t="n"/>
      <c r="F53" s="1052" t="n"/>
      <c r="G53" s="1052" t="n"/>
      <c r="H53" s="1052" t="n"/>
      <c r="I53" s="1052" t="n"/>
      <c r="J53" s="1052" t="n"/>
      <c r="K53" s="1052" t="n"/>
      <c r="L53" s="1052" t="n"/>
      <c r="M53" s="1052" t="n"/>
      <c r="N53" s="1053" t="n"/>
    </row>
    <row r="54">
      <c r="B54" s="1054" t="n">
        <v>1</v>
      </c>
      <c r="C54" s="1251" t="inlineStr">
        <is>
          <t>AVES LEVANTE (0 A 20 SEMANAS)</t>
        </is>
      </c>
      <c r="D54" s="1115" t="n"/>
      <c r="E54" s="1116" t="n"/>
      <c r="F54" s="82" t="n"/>
      <c r="G54" s="82" t="n"/>
      <c r="H54" s="82" t="n"/>
      <c r="I54" s="82" t="n"/>
      <c r="J54" s="82" t="n"/>
      <c r="K54" s="82" t="n"/>
      <c r="L54" s="82" t="n"/>
      <c r="M54" s="82" t="n"/>
      <c r="N54" s="83" t="n"/>
    </row>
    <row r="55">
      <c r="B55" s="1051" t="n">
        <v>2</v>
      </c>
      <c r="C55" s="1251" t="inlineStr">
        <is>
          <t>MORTALIDAD AVES LEVANTE ( %)</t>
        </is>
      </c>
      <c r="D55" s="1115" t="n"/>
      <c r="E55" s="1116" t="n"/>
      <c r="F55" s="84" t="n"/>
      <c r="G55" s="84" t="n"/>
      <c r="H55" s="84" t="n"/>
      <c r="I55" s="84" t="n"/>
      <c r="J55" s="84" t="n"/>
      <c r="K55" s="84" t="n"/>
      <c r="L55" s="84" t="n"/>
      <c r="M55" s="84" t="n"/>
      <c r="N55" s="85" t="n"/>
    </row>
    <row r="56">
      <c r="B56" s="1054" t="n">
        <v>3</v>
      </c>
      <c r="C56" s="1251" t="inlineStr">
        <is>
          <t>MORTALIDAD AVES LEVANTE (No)</t>
        </is>
      </c>
      <c r="D56" s="1115" t="n"/>
      <c r="E56" s="1116" t="n"/>
      <c r="F56" s="76" t="n"/>
      <c r="G56" s="76" t="n"/>
      <c r="H56" s="76" t="n"/>
      <c r="I56" s="76" t="n"/>
      <c r="J56" s="76" t="n"/>
      <c r="K56" s="76" t="n"/>
      <c r="L56" s="76" t="n"/>
      <c r="M56" s="76" t="n"/>
      <c r="N56" s="77" t="n"/>
    </row>
    <row r="57">
      <c r="B57" s="1054" t="n">
        <v>4</v>
      </c>
      <c r="C57" s="1251" t="inlineStr">
        <is>
          <t>TOTAL AVES LEVANTE</t>
        </is>
      </c>
      <c r="D57" s="1115" t="n"/>
      <c r="E57" s="1116" t="n"/>
      <c r="F57" s="76" t="n"/>
      <c r="G57" s="76" t="n"/>
      <c r="H57" s="76" t="n"/>
      <c r="I57" s="76" t="n"/>
      <c r="J57" s="76" t="n"/>
      <c r="K57" s="76" t="n"/>
      <c r="L57" s="76" t="n"/>
      <c r="M57" s="76" t="n"/>
      <c r="N57" s="77" t="n"/>
    </row>
    <row r="58">
      <c r="B58" s="1054" t="n">
        <v>5</v>
      </c>
      <c r="C58" s="1251" t="inlineStr">
        <is>
          <t>AVES POSTURA</t>
        </is>
      </c>
      <c r="D58" s="1115" t="n"/>
      <c r="E58" s="1116" t="n"/>
      <c r="F58" s="76" t="n"/>
      <c r="G58" s="76" t="n"/>
      <c r="H58" s="76" t="n"/>
      <c r="I58" s="76" t="n"/>
      <c r="J58" s="76" t="n"/>
      <c r="K58" s="76" t="n"/>
      <c r="L58" s="76" t="n"/>
      <c r="M58" s="76" t="n"/>
      <c r="N58" s="77" t="n"/>
    </row>
    <row r="59">
      <c r="B59" s="1054" t="n">
        <v>6</v>
      </c>
      <c r="C59" s="1251" t="inlineStr">
        <is>
          <t>MORTALIDAD AVES POSTURA ( %)</t>
        </is>
      </c>
      <c r="D59" s="1115" t="n"/>
      <c r="E59" s="1116" t="n"/>
      <c r="F59" s="84" t="n"/>
      <c r="G59" s="84" t="n"/>
      <c r="H59" s="84" t="n"/>
      <c r="I59" s="84" t="n"/>
      <c r="J59" s="84" t="n"/>
      <c r="K59" s="84" t="n"/>
      <c r="L59" s="84" t="n"/>
      <c r="M59" s="84" t="n"/>
      <c r="N59" s="85" t="n"/>
    </row>
    <row r="60">
      <c r="B60" s="1054" t="n">
        <v>7</v>
      </c>
      <c r="C60" s="1251" t="inlineStr">
        <is>
          <t>MORTALIDAD AVES POSTURA (No)</t>
        </is>
      </c>
      <c r="D60" s="1115" t="n"/>
      <c r="E60" s="1116" t="n"/>
      <c r="F60" s="76" t="n"/>
      <c r="G60" s="76" t="n"/>
      <c r="H60" s="76" t="n"/>
      <c r="I60" s="76" t="n"/>
      <c r="J60" s="76" t="n"/>
      <c r="K60" s="76" t="n"/>
      <c r="L60" s="76" t="n"/>
      <c r="M60" s="76" t="n"/>
      <c r="N60" s="77" t="n"/>
    </row>
    <row r="61">
      <c r="B61" s="1054" t="n">
        <v>8</v>
      </c>
      <c r="C61" s="1250" t="inlineStr">
        <is>
          <t>TOTAL AVES EN POSTURA</t>
        </is>
      </c>
      <c r="D61" s="1115" t="n"/>
      <c r="E61" s="1116" t="n"/>
      <c r="F61" s="76" t="n"/>
      <c r="G61" s="76" t="n"/>
      <c r="H61" s="76" t="n"/>
      <c r="I61" s="76" t="n"/>
      <c r="J61" s="76" t="n"/>
      <c r="K61" s="76" t="n"/>
      <c r="L61" s="76" t="n"/>
      <c r="M61" s="76" t="n"/>
      <c r="N61" s="77" t="n"/>
    </row>
    <row r="62">
      <c r="B62" s="1054" t="n">
        <v>9</v>
      </c>
      <c r="C62" s="1251" t="inlineStr">
        <is>
          <t>POSTURA PROMEDIO (%)</t>
        </is>
      </c>
      <c r="D62" s="1115" t="n"/>
      <c r="E62" s="1116" t="n"/>
      <c r="F62" s="84" t="n"/>
      <c r="G62" s="84" t="n"/>
      <c r="H62" s="84" t="n"/>
      <c r="I62" s="84" t="n"/>
      <c r="J62" s="84" t="n"/>
      <c r="K62" s="84" t="n"/>
      <c r="L62" s="84" t="n"/>
      <c r="M62" s="84" t="n"/>
      <c r="N62" s="85" t="n"/>
    </row>
    <row r="63">
      <c r="B63" s="1054" t="n">
        <v>10</v>
      </c>
      <c r="C63" s="1251" t="inlineStr">
        <is>
          <t>NUMERO DIAS DE POSTURA</t>
        </is>
      </c>
      <c r="D63" s="1115" t="n"/>
      <c r="E63" s="1116" t="n"/>
      <c r="F63" s="84" t="n"/>
      <c r="G63" s="84" t="n"/>
      <c r="H63" s="84" t="n"/>
      <c r="I63" s="84" t="n"/>
      <c r="J63" s="84" t="n"/>
      <c r="K63" s="84" t="n"/>
      <c r="L63" s="84" t="n"/>
      <c r="M63" s="84" t="n"/>
      <c r="N63" s="85" t="n"/>
    </row>
    <row r="64">
      <c r="B64" s="1054" t="n">
        <v>11</v>
      </c>
      <c r="C64" s="1251" t="inlineStr">
        <is>
          <t>TOTAL HUEVOS PRODUCIDOS</t>
        </is>
      </c>
      <c r="D64" s="1115" t="n"/>
      <c r="E64" s="1116" t="n"/>
      <c r="F64" s="76" t="n"/>
      <c r="G64" s="76" t="n"/>
      <c r="H64" s="76" t="n"/>
      <c r="I64" s="76" t="n"/>
      <c r="J64" s="76" t="n"/>
      <c r="K64" s="76" t="n"/>
      <c r="L64" s="76" t="n"/>
      <c r="M64" s="76" t="n"/>
      <c r="N64" s="77" t="n"/>
    </row>
    <row r="65">
      <c r="B65" s="1054" t="n">
        <v>12</v>
      </c>
      <c r="C65" s="1251" t="inlineStr">
        <is>
          <t>ROTURA DE HUEVOS (%)</t>
        </is>
      </c>
      <c r="D65" s="1115" t="n"/>
      <c r="E65" s="1116" t="n"/>
      <c r="F65" s="84" t="n"/>
      <c r="G65" s="84" t="n"/>
      <c r="H65" s="84" t="n"/>
      <c r="I65" s="84" t="n"/>
      <c r="J65" s="84" t="n"/>
      <c r="K65" s="84" t="n"/>
      <c r="L65" s="84" t="n"/>
      <c r="M65" s="84" t="n"/>
      <c r="N65" s="85" t="n"/>
    </row>
    <row r="66">
      <c r="B66" s="1054" t="n">
        <v>13</v>
      </c>
      <c r="C66" s="1251" t="inlineStr">
        <is>
          <t>ROTURA DE HUEVOS (No)</t>
        </is>
      </c>
      <c r="D66" s="1115" t="n"/>
      <c r="E66" s="1116" t="n"/>
      <c r="F66" s="76" t="n"/>
      <c r="G66" s="76" t="n"/>
      <c r="H66" s="76" t="n"/>
      <c r="I66" s="76" t="n"/>
      <c r="J66" s="76" t="n"/>
      <c r="K66" s="76" t="n"/>
      <c r="L66" s="76" t="n"/>
      <c r="M66" s="76" t="n"/>
      <c r="N66" s="77" t="n"/>
    </row>
    <row r="67">
      <c r="B67" s="1054" t="n">
        <v>14</v>
      </c>
      <c r="C67" s="1251" t="inlineStr">
        <is>
          <t>TOTAL HUEVOS PARA LA VENTA</t>
        </is>
      </c>
      <c r="D67" s="1115" t="n"/>
      <c r="E67" s="1116" t="n"/>
      <c r="F67" s="76" t="n"/>
      <c r="G67" s="76" t="n"/>
      <c r="H67" s="76" t="n"/>
      <c r="I67" s="76" t="n"/>
      <c r="J67" s="76" t="n"/>
      <c r="K67" s="76" t="n"/>
      <c r="L67" s="76" t="n"/>
      <c r="M67" s="76" t="n"/>
      <c r="N67" s="77" t="n"/>
    </row>
    <row r="68">
      <c r="B68" s="1054" t="n">
        <v>15</v>
      </c>
      <c r="C68" s="1251" t="inlineStr">
        <is>
          <t>AREA GALPON (Mts2)</t>
        </is>
      </c>
      <c r="D68" s="1115" t="n"/>
      <c r="E68" s="1116" t="n"/>
      <c r="F68" s="76" t="n"/>
      <c r="G68" s="76" t="n"/>
      <c r="H68" s="76" t="n"/>
      <c r="I68" s="76" t="n"/>
      <c r="J68" s="76" t="n"/>
      <c r="K68" s="76" t="n"/>
      <c r="L68" s="76" t="n"/>
      <c r="M68" s="76" t="n"/>
      <c r="N68" s="77" t="n"/>
    </row>
    <row r="69" ht="15" customHeight="1" thickBot="1">
      <c r="B69" s="1055" t="n">
        <v>16</v>
      </c>
      <c r="C69" s="1256" t="inlineStr">
        <is>
          <t>AVES/Mts2 (1 ó 7 / 12)</t>
        </is>
      </c>
      <c r="D69" s="1119" t="n"/>
      <c r="E69" s="1120" t="n"/>
      <c r="F69" s="86" t="n"/>
      <c r="G69" s="86" t="n"/>
      <c r="H69" s="86" t="n"/>
      <c r="I69" s="86" t="n"/>
      <c r="J69" s="86" t="n"/>
      <c r="K69" s="86" t="n"/>
      <c r="L69" s="86" t="n"/>
      <c r="M69" s="86" t="n"/>
      <c r="N69" s="87" t="n"/>
    </row>
    <row r="70" ht="15" customHeight="1" thickBot="1">
      <c r="B70" s="11" t="n"/>
      <c r="C70" s="11" t="n"/>
      <c r="D70" s="11" t="n"/>
      <c r="E70" s="11" t="n"/>
      <c r="F70" s="11" t="inlineStr"/>
      <c r="G70" s="11" t="n"/>
      <c r="H70" s="11" t="n"/>
      <c r="I70" s="11" t="n"/>
      <c r="J70" s="11" t="n"/>
      <c r="K70" s="11" t="n"/>
      <c r="L70" s="11" t="n"/>
      <c r="M70" s="11" t="n"/>
      <c r="N70" s="11" t="n"/>
    </row>
    <row r="71">
      <c r="B71" s="1277" t="n"/>
      <c r="C71" s="1089" t="n"/>
      <c r="D71" s="1089" t="n"/>
      <c r="E71" s="1089" t="n"/>
      <c r="F71" s="1267" t="inlineStr"/>
      <c r="G71" s="1089" t="n"/>
      <c r="H71" s="1089" t="n"/>
      <c r="I71" s="1089" t="n"/>
      <c r="J71" s="1089" t="n"/>
      <c r="K71" s="1089" t="n"/>
      <c r="L71" s="1089" t="n"/>
      <c r="M71" s="1056" t="n"/>
      <c r="N71" s="1057" t="n"/>
    </row>
    <row r="72" ht="15" customHeight="1" thickBot="1">
      <c r="B72" s="1272" t="inlineStr">
        <is>
          <t>B.4. OTRAS ESPECIES (ESPECIFICAR)</t>
        </is>
      </c>
      <c r="C72" s="1111" t="n"/>
      <c r="D72" s="1111" t="n"/>
      <c r="E72" s="1111" t="n"/>
      <c r="F72" s="1045" t="n"/>
      <c r="G72" s="1045" t="n"/>
      <c r="H72" s="1045" t="n"/>
      <c r="I72" s="1045" t="n"/>
      <c r="J72" s="1045" t="n"/>
      <c r="K72" s="1045" t="n"/>
      <c r="L72" s="1045" t="n"/>
      <c r="M72" s="1045" t="n"/>
      <c r="N72" s="1058" t="n"/>
    </row>
    <row r="73">
      <c r="B73" s="1281" t="inlineStr">
        <is>
          <t>PROYECCIÓN DE EXISTENCIAS</t>
        </is>
      </c>
      <c r="C73" s="1089" t="n"/>
      <c r="D73" s="1089" t="n"/>
      <c r="E73" s="1197" t="n"/>
      <c r="F73" s="1046" t="inlineStr">
        <is>
          <t>ACTUAL</t>
        </is>
      </c>
      <c r="G73" s="1279" t="inlineStr">
        <is>
          <t>PERIODOS SEMESTRALES</t>
        </is>
      </c>
      <c r="H73" s="1127" t="n"/>
      <c r="I73" s="1127" t="n"/>
      <c r="J73" s="1127" t="n"/>
      <c r="K73" s="1127" t="n"/>
      <c r="L73" s="1127" t="n"/>
      <c r="M73" s="1127" t="n"/>
      <c r="N73" s="1191" t="n"/>
    </row>
    <row r="74" ht="15" customHeight="1" thickBot="1">
      <c r="B74" s="1268" t="inlineStr"/>
      <c r="C74" s="1111" t="n"/>
      <c r="D74" s="1111" t="n"/>
      <c r="E74" s="1269" t="n"/>
      <c r="F74" s="1047" t="inlineStr"/>
      <c r="G74" s="1047" t="n">
        <v>1</v>
      </c>
      <c r="H74" s="1047" t="n">
        <v>2</v>
      </c>
      <c r="I74" s="1047" t="n">
        <v>3</v>
      </c>
      <c r="J74" s="1047" t="n">
        <v>4</v>
      </c>
      <c r="K74" s="1047" t="n">
        <v>5</v>
      </c>
      <c r="L74" s="1047" t="n">
        <v>6</v>
      </c>
      <c r="M74" s="1047" t="n">
        <v>7</v>
      </c>
      <c r="N74" s="1048" t="n">
        <v>8</v>
      </c>
    </row>
    <row r="75">
      <c r="B75" s="1059" t="n">
        <v>1</v>
      </c>
      <c r="C75" s="1270" t="n"/>
      <c r="D75" s="1127" t="n"/>
      <c r="E75" s="1128" t="n"/>
      <c r="F75" s="88" t="n"/>
      <c r="G75" s="88" t="n"/>
      <c r="H75" s="88" t="n"/>
      <c r="I75" s="88" t="n"/>
      <c r="J75" s="88" t="n"/>
      <c r="K75" s="88" t="n"/>
      <c r="L75" s="88" t="n"/>
      <c r="M75" s="88" t="n"/>
      <c r="N75" s="89" t="n"/>
    </row>
    <row r="76">
      <c r="B76" s="1060" t="n">
        <v>2</v>
      </c>
      <c r="C76" s="1273" t="n"/>
      <c r="D76" s="1115" t="n"/>
      <c r="E76" s="1116" t="n"/>
      <c r="F76" s="90" t="n"/>
      <c r="G76" s="90" t="n"/>
      <c r="H76" s="90" t="n"/>
      <c r="I76" s="90" t="n"/>
      <c r="J76" s="90" t="n"/>
      <c r="K76" s="90" t="n"/>
      <c r="L76" s="90" t="n"/>
      <c r="M76" s="90" t="n"/>
      <c r="N76" s="91" t="n"/>
    </row>
    <row r="77">
      <c r="B77" s="1060" t="n">
        <v>3</v>
      </c>
      <c r="C77" s="1273" t="n"/>
      <c r="D77" s="1115" t="n"/>
      <c r="E77" s="1116" t="n"/>
      <c r="F77" s="90" t="n"/>
      <c r="G77" s="90" t="n"/>
      <c r="H77" s="90" t="n"/>
      <c r="I77" s="90" t="n"/>
      <c r="J77" s="90" t="n"/>
      <c r="K77" s="90" t="n"/>
      <c r="L77" s="90" t="n"/>
      <c r="M77" s="90" t="n"/>
      <c r="N77" s="91" t="n"/>
    </row>
    <row r="78">
      <c r="B78" s="1060" t="n">
        <v>4</v>
      </c>
      <c r="C78" s="1273" t="n"/>
      <c r="D78" s="1115" t="n"/>
      <c r="E78" s="1116" t="n"/>
      <c r="F78" s="90" t="n"/>
      <c r="G78" s="90" t="n"/>
      <c r="H78" s="90" t="n"/>
      <c r="I78" s="90" t="n"/>
      <c r="J78" s="90" t="n"/>
      <c r="K78" s="90" t="n"/>
      <c r="L78" s="90" t="n"/>
      <c r="M78" s="90" t="n"/>
      <c r="N78" s="91" t="n"/>
    </row>
    <row r="79" ht="15" customHeight="1" thickBot="1">
      <c r="B79" s="1061" t="n">
        <v>5</v>
      </c>
      <c r="C79" s="1283" t="n"/>
      <c r="D79" s="1119" t="n"/>
      <c r="E79" s="1120" t="n"/>
      <c r="F79" s="92" t="n"/>
      <c r="G79" s="92" t="n"/>
      <c r="H79" s="92" t="n"/>
      <c r="I79" s="92" t="n"/>
      <c r="J79" s="92" t="n"/>
      <c r="K79" s="92" t="n"/>
      <c r="L79" s="92" t="n"/>
      <c r="M79" s="92" t="n"/>
      <c r="N79" s="93" t="n"/>
    </row>
    <row r="80">
      <c r="B80" s="11" t="n"/>
      <c r="C80" s="11" t="n"/>
      <c r="D80" s="11" t="n"/>
      <c r="E80" s="11" t="n"/>
      <c r="F80" s="11" t="n"/>
      <c r="G80" s="11" t="n"/>
      <c r="H80" s="11" t="n"/>
      <c r="I80" s="11" t="n"/>
      <c r="J80" s="11" t="n"/>
      <c r="K80" s="11" t="n"/>
      <c r="L80" s="11" t="n"/>
      <c r="M80" s="11" t="n"/>
      <c r="N80" s="11" t="n"/>
    </row>
    <row r="82" ht="15" customHeight="1">
      <c r="B82" s="94" t="n"/>
      <c r="C82" s="94" t="n"/>
      <c r="D82" s="94" t="n"/>
      <c r="E82" s="94" t="n"/>
      <c r="F82" s="94" t="n"/>
      <c r="G82" s="95" t="n"/>
      <c r="H82" s="95" t="n"/>
      <c r="I82" s="95" t="n"/>
      <c r="J82" s="95" t="n"/>
      <c r="K82" s="95" t="n"/>
      <c r="L82" s="95" t="n"/>
      <c r="M82" s="95" t="n"/>
      <c r="N82" s="95" t="n"/>
      <c r="O82" s="96" t="n"/>
      <c r="P82" s="95" t="n"/>
    </row>
    <row r="83">
      <c r="G83" s="14" t="n"/>
      <c r="H83" s="14" t="n"/>
      <c r="I83" s="14" t="n"/>
      <c r="J83" s="14" t="n"/>
      <c r="K83" s="14" t="n"/>
      <c r="L83" s="14" t="n"/>
      <c r="M83" s="14" t="n"/>
      <c r="N83" s="14" t="n"/>
      <c r="O83" s="97" t="n"/>
      <c r="P83" s="14" t="n"/>
    </row>
    <row r="84">
      <c r="G84" s="14" t="n"/>
      <c r="H84" s="14" t="n"/>
      <c r="I84" s="14" t="n"/>
      <c r="J84" s="14" t="n"/>
      <c r="K84" s="14" t="n"/>
      <c r="L84" s="14" t="n"/>
      <c r="M84" s="14" t="n"/>
      <c r="N84" s="14" t="n"/>
      <c r="O84" s="97" t="n"/>
      <c r="P84" s="14" t="n"/>
    </row>
    <row r="85">
      <c r="G85" s="14" t="n"/>
      <c r="H85" s="14" t="n"/>
      <c r="I85" s="14" t="n"/>
      <c r="J85" s="14" t="n"/>
      <c r="K85" s="14" t="n"/>
      <c r="L85" s="14" t="n"/>
      <c r="M85" s="14" t="n"/>
      <c r="N85" s="14" t="n"/>
      <c r="O85" s="97" t="n"/>
      <c r="P85" s="14" t="n"/>
    </row>
    <row r="86" ht="15" customHeight="1">
      <c r="B86" s="94" t="n"/>
      <c r="C86" s="94" t="n"/>
      <c r="D86" s="94" t="n"/>
      <c r="E86" s="94" t="n"/>
      <c r="F86" s="94" t="n"/>
      <c r="G86" s="98" t="n"/>
      <c r="H86" s="98" t="n"/>
      <c r="I86" s="98" t="n"/>
      <c r="J86" s="98" t="n"/>
      <c r="K86" s="98" t="n"/>
      <c r="L86" s="98" t="n"/>
      <c r="M86" s="98" t="n"/>
      <c r="N86" s="98" t="n"/>
      <c r="O86" s="99" t="n"/>
      <c r="P86" s="98" t="n"/>
    </row>
    <row r="87">
      <c r="G87" s="14" t="n"/>
      <c r="H87" s="14" t="n"/>
      <c r="I87" s="14" t="n"/>
      <c r="J87" s="14" t="n"/>
      <c r="K87" s="14" t="n"/>
      <c r="L87" s="14" t="n"/>
      <c r="M87" s="14" t="n"/>
      <c r="N87" s="14" t="n"/>
      <c r="O87" s="97" t="n"/>
      <c r="P87" s="14" t="n"/>
    </row>
    <row r="88" ht="15" customHeight="1">
      <c r="B88" s="94" t="n"/>
      <c r="G88" s="14" t="n"/>
      <c r="H88" s="14" t="n"/>
      <c r="I88" s="14" t="n"/>
      <c r="J88" s="14" t="n"/>
      <c r="K88" s="14" t="n"/>
      <c r="L88" s="14" t="n"/>
      <c r="M88" s="14" t="n"/>
      <c r="N88" s="14" t="n"/>
      <c r="O88" s="97" t="n"/>
      <c r="P88" s="14" t="n"/>
    </row>
    <row r="89">
      <c r="G89" s="14" t="n"/>
      <c r="H89" s="14" t="n"/>
      <c r="I89" s="14" t="n"/>
      <c r="J89" s="14" t="n"/>
      <c r="K89" s="14" t="n"/>
      <c r="L89" s="14" t="n"/>
      <c r="M89" s="14" t="n"/>
      <c r="N89" s="14" t="n"/>
      <c r="O89" s="97" t="n"/>
      <c r="P89" s="14" t="n"/>
    </row>
    <row r="90">
      <c r="G90" s="14" t="n"/>
      <c r="H90" s="14" t="n"/>
      <c r="I90" s="14" t="n"/>
      <c r="J90" s="14" t="n"/>
      <c r="K90" s="14" t="n"/>
      <c r="L90" s="14" t="n"/>
      <c r="M90" s="14" t="n"/>
      <c r="N90" s="14" t="n"/>
      <c r="O90" s="97" t="n"/>
      <c r="P90" s="14" t="n"/>
    </row>
    <row r="91">
      <c r="G91" s="14" t="n"/>
      <c r="H91" s="14" t="n"/>
      <c r="I91" s="14" t="n"/>
      <c r="J91" s="14" t="n"/>
      <c r="K91" s="14" t="n"/>
      <c r="L91" s="14" t="n"/>
      <c r="M91" s="14" t="n"/>
      <c r="N91" s="14" t="n"/>
      <c r="O91" s="97" t="n"/>
      <c r="P91" s="14" t="n"/>
    </row>
    <row r="92">
      <c r="G92" s="14" t="n"/>
      <c r="H92" s="14" t="n"/>
      <c r="I92" s="14" t="n"/>
      <c r="J92" s="14" t="n"/>
      <c r="K92" s="14" t="n"/>
      <c r="L92" s="14" t="n"/>
      <c r="M92" s="14" t="n"/>
      <c r="N92" s="14" t="n"/>
      <c r="O92" s="97" t="n"/>
      <c r="P92" s="14" t="n"/>
    </row>
    <row r="93">
      <c r="G93" s="14" t="n"/>
      <c r="H93" s="14" t="n"/>
      <c r="I93" s="14" t="n"/>
      <c r="J93" s="14" t="n"/>
      <c r="K93" s="14" t="n"/>
      <c r="L93" s="14" t="n"/>
      <c r="M93" s="14" t="n"/>
      <c r="N93" s="14" t="n"/>
      <c r="O93" s="97" t="n"/>
      <c r="P93" s="14" t="n"/>
    </row>
    <row r="94" ht="15" customHeight="1">
      <c r="B94" s="94" t="n"/>
      <c r="C94" s="94" t="n"/>
      <c r="D94" s="94" t="n"/>
      <c r="E94" s="94" t="n"/>
      <c r="F94" s="94" t="n"/>
      <c r="G94" s="98" t="n"/>
      <c r="H94" s="98" t="n"/>
      <c r="I94" s="98" t="n"/>
      <c r="J94" s="98" t="n"/>
      <c r="K94" s="98" t="n"/>
      <c r="L94" s="98" t="n"/>
      <c r="M94" s="98" t="n"/>
      <c r="N94" s="98" t="n"/>
      <c r="O94" s="99" t="n"/>
      <c r="P94" s="98" t="n"/>
    </row>
    <row r="95">
      <c r="G95" s="14" t="n"/>
      <c r="H95" s="14" t="n"/>
      <c r="I95" s="14" t="n"/>
      <c r="J95" s="14" t="n"/>
    </row>
  </sheetData>
  <mergeCells count="76">
    <mergeCell ref="C54:E54"/>
    <mergeCell ref="C16:E16"/>
    <mergeCell ref="F71:L71"/>
    <mergeCell ref="C50:E50"/>
    <mergeCell ref="C55:E55"/>
    <mergeCell ref="B74:E74"/>
    <mergeCell ref="C75:E75"/>
    <mergeCell ref="C31:E31"/>
    <mergeCell ref="C22:E22"/>
    <mergeCell ref="C40:E40"/>
    <mergeCell ref="C56:E56"/>
    <mergeCell ref="C21:E21"/>
    <mergeCell ref="C59:E59"/>
    <mergeCell ref="B6:N6"/>
    <mergeCell ref="C12:E12"/>
    <mergeCell ref="C51:E51"/>
    <mergeCell ref="B43:C43"/>
    <mergeCell ref="C60:E60"/>
    <mergeCell ref="B45:E45"/>
    <mergeCell ref="C36:E36"/>
    <mergeCell ref="C65:E65"/>
    <mergeCell ref="C76:E76"/>
    <mergeCell ref="C27:E27"/>
    <mergeCell ref="C52:E52"/>
    <mergeCell ref="B41:N41"/>
    <mergeCell ref="C61:E61"/>
    <mergeCell ref="C23:E23"/>
    <mergeCell ref="C39:E39"/>
    <mergeCell ref="C48:E48"/>
    <mergeCell ref="B72:E72"/>
    <mergeCell ref="C17:E17"/>
    <mergeCell ref="B7:N7"/>
    <mergeCell ref="C67:E67"/>
    <mergeCell ref="B46:E46"/>
    <mergeCell ref="C32:E32"/>
    <mergeCell ref="C38:E38"/>
    <mergeCell ref="B71:E71"/>
    <mergeCell ref="C66:E66"/>
    <mergeCell ref="C28:E28"/>
    <mergeCell ref="C13:E13"/>
    <mergeCell ref="C57:E57"/>
    <mergeCell ref="D2:L5"/>
    <mergeCell ref="C37:E37"/>
    <mergeCell ref="C19:E19"/>
    <mergeCell ref="C69:E69"/>
    <mergeCell ref="C49:E49"/>
    <mergeCell ref="C18:E18"/>
    <mergeCell ref="C78:E78"/>
    <mergeCell ref="B11:E11"/>
    <mergeCell ref="C68:E68"/>
    <mergeCell ref="C77:E77"/>
    <mergeCell ref="C34:E34"/>
    <mergeCell ref="C15:E15"/>
    <mergeCell ref="C62:E62"/>
    <mergeCell ref="C24:E24"/>
    <mergeCell ref="G73:N73"/>
    <mergeCell ref="C58:E58"/>
    <mergeCell ref="C33:E33"/>
    <mergeCell ref="C14:E14"/>
    <mergeCell ref="B53:E53"/>
    <mergeCell ref="C63:E63"/>
    <mergeCell ref="B73:E73"/>
    <mergeCell ref="M2:N5"/>
    <mergeCell ref="B8:N8"/>
    <mergeCell ref="C79:E79"/>
    <mergeCell ref="B44:E44"/>
    <mergeCell ref="B2:C5"/>
    <mergeCell ref="C64:E64"/>
    <mergeCell ref="C26:E26"/>
    <mergeCell ref="G44:N44"/>
    <mergeCell ref="C29:E29"/>
    <mergeCell ref="B10:E10"/>
    <mergeCell ref="C20:E20"/>
    <mergeCell ref="C35:E35"/>
    <mergeCell ref="C25:E25"/>
    <mergeCell ref="C47:E47"/>
  </mergeCells>
  <printOptions horizontalCentered="1"/>
  <pageMargins left="0.3937007874015748" right="0.3937007874015748" top="0.3937007874015748" bottom="0.3937007874015748" header="0" footer="0"/>
  <pageSetup orientation="portrait" scale="59"/>
  <drawing r:id="rId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fitToPage="1"/>
  </sheetPr>
  <dimension ref="A1:Y657"/>
  <sheetViews>
    <sheetView topLeftCell="F32" zoomScaleNormal="100" workbookViewId="0">
      <selection activeCell="Q60" sqref="Q60"/>
    </sheetView>
  </sheetViews>
  <sheetFormatPr baseColWidth="10" defaultColWidth="0" defaultRowHeight="14.25" customHeight="1"/>
  <cols>
    <col width="2.42578125" customWidth="1" style="487" min="1" max="1"/>
    <col width="3.28515625" customWidth="1" style="487" min="2" max="2"/>
    <col width="1.28515625" customWidth="1" style="487" min="3" max="3"/>
    <col width="1.140625" customWidth="1" style="487" min="4" max="4"/>
    <col width="2.85546875" customWidth="1" style="487" min="5" max="5"/>
    <col width="2.28515625" customWidth="1" style="487" min="6" max="6"/>
    <col width="0.42578125" customWidth="1" style="487" min="7" max="7"/>
    <col width="20.42578125" customWidth="1" style="487" min="8" max="8"/>
    <col width="8.28515625" customWidth="1" style="487" min="9" max="9"/>
    <col width="5.85546875" customWidth="1" style="487" min="10" max="10"/>
    <col width="6.85546875" customWidth="1" style="487" min="11" max="11"/>
    <col width="1.28515625" customWidth="1" style="487" min="12" max="12"/>
    <col width="4.140625" customWidth="1" style="487" min="13" max="13"/>
    <col width="17.42578125" customWidth="1" style="490" min="14" max="18"/>
    <col width="15.85546875" customWidth="1" style="490" min="19" max="19"/>
    <col width="15" customWidth="1" style="490" min="20" max="21"/>
    <col hidden="1" width="15" customWidth="1" style="486" min="22" max="23"/>
    <col width="2.140625" customWidth="1" style="487" min="24" max="24"/>
    <col hidden="1" width="3.85546875" customWidth="1" style="271" min="25" max="25"/>
    <col hidden="1" width="11.42578125" customWidth="1" style="271" min="26" max="26"/>
    <col hidden="1" width="11.42578125" customWidth="1" style="271" min="27" max="16384"/>
  </cols>
  <sheetData>
    <row r="1" ht="12.75" customFormat="1" customHeight="1" s="268" thickBot="1">
      <c r="N1" s="380" t="n"/>
      <c r="O1" s="380" t="n"/>
      <c r="P1" s="380" t="n"/>
      <c r="Q1" s="380" t="n"/>
      <c r="R1" s="380" t="n"/>
      <c r="S1" s="380" t="n"/>
      <c r="T1" s="380" t="n"/>
      <c r="U1" s="380" t="n"/>
      <c r="V1" s="423" t="n"/>
      <c r="W1" s="423" t="n"/>
    </row>
    <row r="2" ht="19.5" customHeight="1">
      <c r="A2" s="269" t="n"/>
      <c r="B2" s="1289" t="n"/>
      <c r="C2" s="1089" t="n"/>
      <c r="D2" s="1089" t="n"/>
      <c r="E2" s="1089" t="n"/>
      <c r="F2" s="1089" t="n"/>
      <c r="G2" s="1089" t="n"/>
      <c r="H2" s="1090" t="n"/>
      <c r="I2" s="1299" t="inlineStr">
        <is>
          <t>GUIA SOPORTE  PROYECTOS PRODUCTIVOS AGROPECUARIOS Y RURALES</t>
        </is>
      </c>
      <c r="J2" s="1089" t="n"/>
      <c r="K2" s="1089" t="n"/>
      <c r="L2" s="1089" t="n"/>
      <c r="M2" s="1089" t="n"/>
      <c r="N2" s="1089" t="n"/>
      <c r="O2" s="1089" t="n"/>
      <c r="P2" s="1089" t="n"/>
      <c r="Q2" s="1089" t="n"/>
      <c r="R2" s="1089" t="n"/>
      <c r="S2" s="1089" t="n"/>
      <c r="T2" s="1286" t="n"/>
      <c r="U2" s="1090" t="n"/>
      <c r="V2" s="1296" t="n"/>
      <c r="W2" s="1090" t="n"/>
      <c r="X2" s="270" t="n"/>
    </row>
    <row r="3" ht="19.5" customHeight="1">
      <c r="A3" s="269" t="n"/>
      <c r="B3" s="1109" t="n"/>
      <c r="C3" s="1094" t="n"/>
      <c r="D3" s="1094" t="n"/>
      <c r="E3" s="1094" t="n"/>
      <c r="F3" s="1094" t="n"/>
      <c r="G3" s="1094" t="n"/>
      <c r="H3" s="1096" t="n"/>
      <c r="I3" s="1109" t="n"/>
      <c r="J3" s="1094" t="n"/>
      <c r="K3" s="1094" t="n"/>
      <c r="L3" s="1094" t="n"/>
      <c r="M3" s="1094" t="n"/>
      <c r="N3" s="1094" t="n"/>
      <c r="O3" s="1094" t="n"/>
      <c r="P3" s="1094" t="n"/>
      <c r="Q3" s="1094" t="n"/>
      <c r="R3" s="1094" t="n"/>
      <c r="S3" s="1094" t="n"/>
      <c r="T3" s="1094" t="n"/>
      <c r="U3" s="1096" t="n"/>
      <c r="V3" s="1094" t="n"/>
      <c r="W3" s="1096" t="n"/>
      <c r="X3" s="270" t="n"/>
    </row>
    <row r="4" ht="19.5" customHeight="1">
      <c r="A4" s="269" t="n"/>
      <c r="B4" s="1109" t="n"/>
      <c r="C4" s="1094" t="n"/>
      <c r="D4" s="1094" t="n"/>
      <c r="E4" s="1094" t="n"/>
      <c r="F4" s="1094" t="n"/>
      <c r="G4" s="1094" t="n"/>
      <c r="H4" s="1096" t="n"/>
      <c r="I4" s="1109" t="n"/>
      <c r="J4" s="1094" t="n"/>
      <c r="K4" s="1094" t="n"/>
      <c r="L4" s="1094" t="n"/>
      <c r="M4" s="1094" t="n"/>
      <c r="N4" s="1094" t="n"/>
      <c r="O4" s="1094" t="n"/>
      <c r="P4" s="1094" t="n"/>
      <c r="Q4" s="1094" t="n"/>
      <c r="R4" s="1094" t="n"/>
      <c r="S4" s="1094" t="n"/>
      <c r="T4" s="1094" t="n"/>
      <c r="U4" s="1096" t="n"/>
      <c r="V4" s="1094" t="n"/>
      <c r="W4" s="1096" t="n"/>
      <c r="X4" s="270" t="n"/>
    </row>
    <row r="5" ht="19.5" customHeight="1" thickBot="1">
      <c r="A5" s="269" t="n"/>
      <c r="B5" s="1110" t="n"/>
      <c r="C5" s="1111" t="n"/>
      <c r="D5" s="1111" t="n"/>
      <c r="E5" s="1111" t="n"/>
      <c r="F5" s="1111" t="n"/>
      <c r="G5" s="1111" t="n"/>
      <c r="H5" s="1104" t="n"/>
      <c r="I5" s="1110" t="n"/>
      <c r="J5" s="1111" t="n"/>
      <c r="K5" s="1111" t="n"/>
      <c r="L5" s="1111" t="n"/>
      <c r="M5" s="1111" t="n"/>
      <c r="N5" s="1111" t="n"/>
      <c r="O5" s="1111" t="n"/>
      <c r="P5" s="1111" t="n"/>
      <c r="Q5" s="1111" t="n"/>
      <c r="R5" s="1111" t="n"/>
      <c r="S5" s="1111" t="n"/>
      <c r="T5" s="1111" t="n"/>
      <c r="U5" s="1104" t="n"/>
      <c r="V5" s="1111" t="n"/>
      <c r="W5" s="1104" t="n"/>
      <c r="X5" s="270" t="n"/>
    </row>
    <row r="6" ht="12.75" customFormat="1" customHeight="1" s="270" thickBot="1">
      <c r="B6" s="1288" t="n"/>
      <c r="C6" s="1094" t="n"/>
      <c r="D6" s="1094" t="n"/>
      <c r="E6" s="1094" t="n"/>
      <c r="F6" s="1094" t="n"/>
      <c r="G6" s="1094" t="n"/>
      <c r="H6" s="1094" t="n"/>
      <c r="I6" s="1094" t="n"/>
      <c r="J6" s="1094" t="n"/>
      <c r="K6" s="1094" t="n"/>
      <c r="L6" s="1094" t="n"/>
      <c r="M6" s="1094" t="n"/>
      <c r="N6" s="1094" t="n"/>
      <c r="O6" s="381" t="n"/>
      <c r="P6" s="381" t="n"/>
      <c r="Q6" s="381" t="n"/>
      <c r="R6" s="381" t="n"/>
      <c r="S6" s="381" t="n"/>
      <c r="T6" s="381" t="n"/>
      <c r="U6" s="381" t="n"/>
      <c r="V6" s="424" t="n"/>
      <c r="W6" s="424" t="n"/>
      <c r="X6" s="272" t="n"/>
      <c r="Y6" s="272" t="n"/>
    </row>
    <row r="7" ht="18.75" customFormat="1" customHeight="1" s="274" thickBot="1">
      <c r="A7" s="268" t="n"/>
      <c r="B7" s="1287" t="inlineStr">
        <is>
          <t>Página 3</t>
        </is>
      </c>
      <c r="C7" s="1238" t="n"/>
      <c r="D7" s="1238" t="n"/>
      <c r="E7" s="1238" t="n"/>
      <c r="F7" s="1238" t="n"/>
      <c r="G7" s="1238" t="n"/>
      <c r="H7" s="1238" t="n"/>
      <c r="I7" s="1238" t="n"/>
      <c r="J7" s="1238" t="n"/>
      <c r="K7" s="1238" t="n"/>
      <c r="L7" s="1238" t="n"/>
      <c r="M7" s="1238" t="n"/>
      <c r="N7" s="1238" t="n"/>
      <c r="O7" s="1238" t="n"/>
      <c r="P7" s="1238" t="n"/>
      <c r="Q7" s="1238" t="n"/>
      <c r="R7" s="1238" t="n"/>
      <c r="S7" s="1238" t="n"/>
      <c r="T7" s="1238" t="n"/>
      <c r="U7" s="1106" t="n"/>
      <c r="V7" s="448" t="n"/>
      <c r="W7" s="449" t="n"/>
      <c r="X7" s="273" t="n"/>
    </row>
    <row r="8" ht="12.75" customFormat="1" customHeight="1" s="268" thickBot="1">
      <c r="B8" s="1297" t="n"/>
      <c r="C8" s="1094" t="n"/>
      <c r="D8" s="1094" t="n"/>
      <c r="E8" s="1094" t="n"/>
      <c r="F8" s="1094" t="n"/>
      <c r="G8" s="1094" t="n"/>
      <c r="H8" s="1094" t="n"/>
      <c r="I8" s="1094" t="n"/>
      <c r="J8" s="1094" t="n"/>
      <c r="K8" s="1094" t="n"/>
      <c r="L8" s="1094" t="n"/>
      <c r="M8" s="1094" t="n"/>
      <c r="N8" s="1094" t="n"/>
      <c r="O8" s="380" t="n"/>
      <c r="P8" s="380" t="n"/>
      <c r="Q8" s="380" t="n"/>
      <c r="R8" s="380" t="n"/>
      <c r="S8" s="380" t="n"/>
      <c r="T8" s="380" t="n"/>
      <c r="U8" s="380" t="n"/>
      <c r="V8" s="423" t="n"/>
      <c r="W8" s="423" t="n"/>
    </row>
    <row r="9" ht="16.5" customHeight="1" thickBot="1">
      <c r="A9" s="275" t="n"/>
      <c r="B9" s="450" t="inlineStr">
        <is>
          <t>II.  COSTOS DE PRODUCCION Y FINANCIEROS                                                                                                                                                                                                                                                   miles de pesos</t>
        </is>
      </c>
      <c r="C9" s="451" t="n"/>
      <c r="D9" s="451" t="n"/>
      <c r="E9" s="451" t="n"/>
      <c r="F9" s="451" t="n"/>
      <c r="G9" s="451" t="n"/>
      <c r="H9" s="451" t="n"/>
      <c r="I9" s="451" t="n"/>
      <c r="J9" s="451" t="n"/>
      <c r="K9" s="451" t="n"/>
      <c r="L9" s="451" t="n"/>
      <c r="M9" s="451" t="n"/>
      <c r="N9" s="451" t="n"/>
      <c r="O9" s="451" t="n"/>
      <c r="P9" s="451" t="n"/>
      <c r="Q9" s="451" t="n"/>
      <c r="R9" s="451" t="n"/>
      <c r="S9" s="451" t="n"/>
      <c r="T9" s="451" t="n"/>
      <c r="U9" s="455" t="inlineStr">
        <is>
          <t>miles de pesos</t>
        </is>
      </c>
      <c r="V9" s="451" t="n"/>
      <c r="W9" s="452" t="n"/>
      <c r="X9" s="276" t="n"/>
    </row>
    <row r="10" ht="15.75" customHeight="1" thickBot="1">
      <c r="A10" s="270" t="n"/>
      <c r="B10" s="277" t="inlineStr">
        <is>
          <t>A</t>
        </is>
      </c>
      <c r="C10" s="1291" t="inlineStr">
        <is>
          <t>COSTOS DE PRODUCCIÓN</t>
        </is>
      </c>
      <c r="D10" s="1127" t="n"/>
      <c r="E10" s="1127" t="n"/>
      <c r="F10" s="1127" t="n"/>
      <c r="G10" s="1127" t="n"/>
      <c r="H10" s="1127" t="n"/>
      <c r="I10" s="1127" t="n"/>
      <c r="J10" s="1127" t="n"/>
      <c r="K10" s="1127" t="n"/>
      <c r="L10" s="1127" t="n"/>
      <c r="M10" s="1128" t="n"/>
      <c r="N10" s="844">
        <f>+IF(N11&lt;=ROUNDUP(Intro_data!$C$44*Intro_data!$C$45/12,0),N11,"")</f>
        <v/>
      </c>
      <c r="O10" s="844">
        <f>+IF(O11&lt;=ROUNDUP(Intro_data!$C$44*Intro_data!$C$45/12,0),O11,"")</f>
        <v/>
      </c>
      <c r="P10" s="844">
        <f>+IF(P11&lt;=ROUNDUP(Intro_data!$C$44*Intro_data!$C$45/12,0),P11,"")</f>
        <v/>
      </c>
      <c r="Q10" s="844">
        <f>+IF(Q11&lt;=ROUNDUP(Intro_data!$C$44*Intro_data!$C$45/12,0),Q11,"")</f>
        <v/>
      </c>
      <c r="R10" s="844">
        <f>+IF(R11&lt;=ROUNDUP(Intro_data!$C$44*Intro_data!$C$45/12,0),R11,"")</f>
        <v/>
      </c>
      <c r="S10" s="844">
        <f>+IF(S11&lt;=ROUNDUP(Intro_data!$C$44*Intro_data!$C$45/12,0),S11,"")</f>
        <v/>
      </c>
      <c r="T10" s="844">
        <f>+IF(T11&lt;=ROUNDUP(Intro_data!$C$44*Intro_data!$C$45/12,0),T11,"")</f>
        <v/>
      </c>
      <c r="U10" s="845">
        <f>+IF(U11&lt;=ROUNDUP(Intro_data!$C$44*Intro_data!$C$45/12,0),U11,"")</f>
        <v/>
      </c>
      <c r="V10" s="425" t="n">
        <v>9</v>
      </c>
      <c r="W10" s="426" t="n">
        <v>10</v>
      </c>
      <c r="X10" s="270" t="n"/>
    </row>
    <row r="11" ht="15.75" customHeight="1">
      <c r="A11" s="270" t="n"/>
      <c r="B11" s="856" t="n"/>
      <c r="C11" s="1295" t="inlineStr">
        <is>
          <t>COSTOS DIRECTOS</t>
        </is>
      </c>
      <c r="D11" s="1115" t="n"/>
      <c r="E11" s="1115" t="n"/>
      <c r="F11" s="1115" t="n"/>
      <c r="G11" s="1115" t="n"/>
      <c r="H11" s="1115" t="n"/>
      <c r="I11" s="1115" t="n"/>
      <c r="J11" s="1115" t="n"/>
      <c r="K11" s="1115" t="n"/>
      <c r="L11" s="1115" t="n"/>
      <c r="M11" s="1116" t="n"/>
      <c r="N11" s="1673" t="n">
        <v>1</v>
      </c>
      <c r="O11" s="1673" t="n">
        <v>2</v>
      </c>
      <c r="P11" s="1673" t="n">
        <v>3</v>
      </c>
      <c r="Q11" s="1673" t="n">
        <v>4</v>
      </c>
      <c r="R11" s="1673" t="n">
        <v>5</v>
      </c>
      <c r="S11" s="1673" t="n">
        <v>6</v>
      </c>
      <c r="T11" s="1673" t="n">
        <v>7</v>
      </c>
      <c r="U11" s="1674" t="n">
        <v>8</v>
      </c>
      <c r="V11" s="1675" t="n">
        <v>7</v>
      </c>
      <c r="W11" s="1676" t="n">
        <v>8</v>
      </c>
      <c r="X11" s="270" t="n"/>
    </row>
    <row r="12" ht="15.75" customHeight="1">
      <c r="A12" s="270" t="n"/>
      <c r="B12" s="856" t="n"/>
      <c r="C12" s="1295" t="inlineStr">
        <is>
          <t>a. Agrícola y Forestal</t>
        </is>
      </c>
      <c r="D12" s="1115" t="n"/>
      <c r="E12" s="1115" t="n"/>
      <c r="F12" s="1115" t="n"/>
      <c r="G12" s="1115" t="n"/>
      <c r="H12" s="1115" t="n"/>
      <c r="I12" s="1115" t="n"/>
      <c r="J12" s="1115" t="n"/>
      <c r="K12" s="1115" t="n"/>
      <c r="L12" s="1115" t="n"/>
      <c r="M12" s="1116" t="n"/>
      <c r="N12" s="848" t="n"/>
      <c r="O12" s="848" t="n"/>
      <c r="P12" s="848" t="n"/>
      <c r="Q12" s="848" t="n"/>
      <c r="R12" s="848" t="n"/>
      <c r="S12" s="848" t="n"/>
      <c r="T12" s="848" t="n"/>
      <c r="U12" s="849" t="n"/>
      <c r="V12" s="427" t="n"/>
      <c r="W12" s="428" t="n"/>
      <c r="X12" s="269" t="n"/>
    </row>
    <row r="13" ht="21.75" customHeight="1">
      <c r="A13" s="269" t="n"/>
      <c r="B13" s="856" t="n"/>
      <c r="C13" s="1285" t="inlineStr">
        <is>
          <t>Insumos: Semilla, fertilizantes, etc</t>
        </is>
      </c>
      <c r="D13" s="1115" t="n"/>
      <c r="E13" s="1115" t="n"/>
      <c r="F13" s="1115" t="n"/>
      <c r="G13" s="1115" t="n"/>
      <c r="H13" s="1115" t="n"/>
      <c r="I13" s="1115" t="n"/>
      <c r="J13" s="1115" t="n"/>
      <c r="K13" s="1115" t="n"/>
      <c r="L13" s="1115" t="n"/>
      <c r="M13" s="1116" t="n"/>
      <c r="N13" s="1677" t="n"/>
      <c r="O13" s="1678" t="n"/>
      <c r="P13" s="1678" t="n"/>
      <c r="Q13" s="1678" t="n"/>
      <c r="R13" s="1678" t="n"/>
      <c r="S13" s="1678" t="n"/>
      <c r="T13" s="1678" t="n"/>
      <c r="U13" s="1679" t="n"/>
      <c r="V13" s="429" t="n"/>
      <c r="W13" s="430" t="n"/>
      <c r="X13" s="269" t="n"/>
    </row>
    <row r="14" ht="21.75" customHeight="1">
      <c r="A14" s="269" t="n"/>
      <c r="B14" s="856" t="n"/>
      <c r="C14" s="1285" t="inlineStr">
        <is>
          <t>Mecanización (Labores culturales para preparar el terreno)</t>
        </is>
      </c>
      <c r="D14" s="1115" t="n"/>
      <c r="E14" s="1115" t="n"/>
      <c r="F14" s="1115" t="n"/>
      <c r="G14" s="1115" t="n"/>
      <c r="H14" s="1115" t="n"/>
      <c r="I14" s="1115" t="n"/>
      <c r="J14" s="1115" t="n"/>
      <c r="K14" s="1115" t="n"/>
      <c r="L14" s="1115" t="n"/>
      <c r="M14" s="1116" t="n"/>
      <c r="N14" s="1678" t="n"/>
      <c r="O14" s="1678" t="n"/>
      <c r="P14" s="1678" t="n"/>
      <c r="Q14" s="1678" t="n"/>
      <c r="R14" s="1678" t="n"/>
      <c r="S14" s="1678" t="n"/>
      <c r="T14" s="1678" t="n"/>
      <c r="U14" s="1679" t="n"/>
      <c r="V14" s="429" t="n"/>
      <c r="W14" s="430" t="n"/>
      <c r="X14" s="270" t="n"/>
    </row>
    <row r="15" ht="21.75" customHeight="1">
      <c r="A15" s="269" t="n"/>
      <c r="B15" s="856" t="n"/>
      <c r="C15" s="1285" t="inlineStr">
        <is>
          <t>Mano de obra</t>
        </is>
      </c>
      <c r="D15" s="1115" t="n"/>
      <c r="E15" s="1115" t="n"/>
      <c r="F15" s="1115" t="n"/>
      <c r="G15" s="1115" t="n"/>
      <c r="H15" s="1115" t="n"/>
      <c r="I15" s="1115" t="n"/>
      <c r="J15" s="1115" t="n"/>
      <c r="K15" s="1115" t="n"/>
      <c r="L15" s="1115" t="n"/>
      <c r="M15" s="1116" t="n"/>
      <c r="N15" s="1678" t="n"/>
      <c r="O15" s="1678" t="n"/>
      <c r="P15" s="1678" t="n"/>
      <c r="Q15" s="1678" t="n"/>
      <c r="R15" s="1678" t="n"/>
      <c r="S15" s="1678" t="n"/>
      <c r="T15" s="1678" t="n"/>
      <c r="U15" s="1679" t="n"/>
      <c r="V15" s="429" t="n"/>
      <c r="W15" s="430" t="n"/>
      <c r="X15" s="278" t="n"/>
    </row>
    <row r="16" ht="21.75" customHeight="1">
      <c r="A16" s="269" t="n"/>
      <c r="B16" s="856" t="n"/>
      <c r="C16" s="850" t="inlineStr">
        <is>
          <t>Recolección y Cosecha</t>
        </is>
      </c>
      <c r="D16" s="851" t="n"/>
      <c r="E16" s="851" t="n"/>
      <c r="F16" s="851" t="n"/>
      <c r="G16" s="851" t="n"/>
      <c r="H16" s="851" t="n"/>
      <c r="I16" s="851" t="n"/>
      <c r="J16" s="851" t="n"/>
      <c r="K16" s="851" t="n"/>
      <c r="L16" s="851" t="n"/>
      <c r="M16" s="852" t="n"/>
      <c r="N16" s="1680" t="n"/>
      <c r="O16" s="1680" t="n"/>
      <c r="P16" s="1680" t="n"/>
      <c r="Q16" s="1680" t="n"/>
      <c r="R16" s="1680" t="n"/>
      <c r="S16" s="1680" t="n"/>
      <c r="T16" s="1680" t="n"/>
      <c r="U16" s="1681" t="n"/>
      <c r="V16" s="431" t="n"/>
      <c r="W16" s="432" t="n"/>
      <c r="X16" s="278" t="n"/>
    </row>
    <row r="17" ht="21.75" customHeight="1">
      <c r="A17" s="269" t="n"/>
      <c r="B17" s="856" t="n"/>
      <c r="C17" s="1285" t="inlineStr">
        <is>
          <t>Otros (riego, entre otros)</t>
        </is>
      </c>
      <c r="D17" s="1115" t="n"/>
      <c r="E17" s="1115" t="n"/>
      <c r="F17" s="1115" t="n"/>
      <c r="G17" s="1115" t="n"/>
      <c r="H17" s="1115" t="n"/>
      <c r="I17" s="1115" t="n"/>
      <c r="J17" s="1115" t="n"/>
      <c r="K17" s="1115" t="n"/>
      <c r="L17" s="1115" t="n"/>
      <c r="M17" s="1116" t="n"/>
      <c r="N17" s="1680" t="n"/>
      <c r="O17" s="1680" t="n"/>
      <c r="P17" s="1680" t="n"/>
      <c r="Q17" s="1680" t="n"/>
      <c r="R17" s="1680" t="n"/>
      <c r="S17" s="1680" t="n"/>
      <c r="T17" s="1680" t="n"/>
      <c r="U17" s="1681" t="n"/>
      <c r="V17" s="431" t="n"/>
      <c r="W17" s="432" t="n"/>
      <c r="X17" s="278" t="n"/>
    </row>
    <row r="18" ht="21.75" customHeight="1" thickBot="1">
      <c r="A18" s="269" t="n"/>
      <c r="B18" s="856" t="n"/>
      <c r="C18" s="853" t="inlineStr">
        <is>
          <t>SUB TOTAL a</t>
        </is>
      </c>
      <c r="D18" s="854" t="n"/>
      <c r="E18" s="854" t="n"/>
      <c r="F18" s="854" t="n"/>
      <c r="G18" s="854" t="n"/>
      <c r="H18" s="854" t="n"/>
      <c r="I18" s="854" t="n"/>
      <c r="J18" s="854" t="n"/>
      <c r="K18" s="854" t="n"/>
      <c r="L18" s="854" t="n"/>
      <c r="M18" s="855" t="n"/>
      <c r="N18" s="1682" t="n"/>
      <c r="O18" s="1682" t="n"/>
      <c r="P18" s="1682" t="n"/>
      <c r="Q18" s="1682" t="n"/>
      <c r="R18" s="1682" t="n"/>
      <c r="S18" s="1682" t="n"/>
      <c r="T18" s="1682" t="n"/>
      <c r="U18" s="1683" t="n"/>
      <c r="V18" s="433" t="n"/>
      <c r="W18" s="434" t="n"/>
      <c r="X18" s="279" t="n"/>
    </row>
    <row r="19" ht="15.75" customHeight="1">
      <c r="A19" s="269" t="n"/>
      <c r="B19" s="856" t="n"/>
      <c r="C19" s="1300" t="inlineStr">
        <is>
          <t>b. Pecuario y Pesquero</t>
        </is>
      </c>
      <c r="D19" s="1141" t="n"/>
      <c r="E19" s="1141" t="n"/>
      <c r="F19" s="1141" t="n"/>
      <c r="G19" s="1141" t="n"/>
      <c r="H19" s="1141" t="n"/>
      <c r="I19" s="1141" t="n"/>
      <c r="J19" s="1141" t="n"/>
      <c r="K19" s="1141" t="n"/>
      <c r="L19" s="1141" t="n"/>
      <c r="M19" s="1146" t="n"/>
      <c r="N19" s="1684" t="n"/>
      <c r="O19" s="1684" t="n"/>
      <c r="P19" s="1684" t="n"/>
      <c r="Q19" s="1684" t="n"/>
      <c r="R19" s="1684" t="n"/>
      <c r="S19" s="1684" t="n"/>
      <c r="T19" s="1684" t="n"/>
      <c r="U19" s="1685" t="n"/>
      <c r="V19" s="435" t="n"/>
      <c r="W19" s="436" t="n"/>
      <c r="X19" s="269" t="n"/>
    </row>
    <row r="20" ht="21.75" customHeight="1">
      <c r="A20" s="269" t="n"/>
      <c r="B20" s="856" t="n"/>
      <c r="C20" s="1285" t="inlineStr">
        <is>
          <t>Insumos y suplementos</t>
        </is>
      </c>
      <c r="D20" s="1115" t="n"/>
      <c r="E20" s="1115" t="n"/>
      <c r="F20" s="1115" t="n"/>
      <c r="G20" s="1115" t="n"/>
      <c r="H20" s="1115" t="n"/>
      <c r="I20" s="1115" t="n"/>
      <c r="J20" s="1115" t="n"/>
      <c r="K20" s="1115" t="n"/>
      <c r="L20" s="1115" t="n"/>
      <c r="M20" s="1116" t="n"/>
      <c r="N20" s="1677" t="n"/>
      <c r="O20" s="1677" t="n"/>
      <c r="P20" s="1677" t="n"/>
      <c r="Q20" s="1677" t="n"/>
      <c r="R20" s="1677" t="n"/>
      <c r="S20" s="1677" t="n"/>
      <c r="T20" s="1677" t="n"/>
      <c r="U20" s="1686" t="n"/>
      <c r="V20" s="437" t="n"/>
      <c r="W20" s="438" t="n"/>
      <c r="X20" s="280" t="n"/>
    </row>
    <row r="21" ht="21.75" customHeight="1">
      <c r="A21" s="269" t="n"/>
      <c r="B21" s="856" t="n"/>
      <c r="C21" s="1285" t="inlineStr">
        <is>
          <t>Mano de Obra</t>
        </is>
      </c>
      <c r="D21" s="1115" t="n"/>
      <c r="E21" s="1115" t="n"/>
      <c r="F21" s="1115" t="n"/>
      <c r="G21" s="1115" t="n"/>
      <c r="H21" s="1115" t="n"/>
      <c r="I21" s="1115" t="n"/>
      <c r="J21" s="1115" t="n"/>
      <c r="K21" s="1115" t="n"/>
      <c r="L21" s="1115" t="n"/>
      <c r="M21" s="1116" t="n"/>
      <c r="N21" s="1678" t="n"/>
      <c r="O21" s="1678" t="n"/>
      <c r="P21" s="1678" t="n"/>
      <c r="Q21" s="1678" t="n"/>
      <c r="R21" s="1678" t="n"/>
      <c r="S21" s="1678" t="n"/>
      <c r="T21" s="1678" t="n"/>
      <c r="U21" s="1679" t="n"/>
      <c r="V21" s="429" t="n"/>
      <c r="W21" s="430" t="n"/>
      <c r="X21" s="280" t="n"/>
    </row>
    <row r="22" ht="21.75" customHeight="1">
      <c r="A22" s="269" t="n"/>
      <c r="B22" s="856" t="n"/>
      <c r="C22" s="1292" t="inlineStr">
        <is>
          <t>Alimento</t>
        </is>
      </c>
      <c r="D22" s="1115" t="n"/>
      <c r="E22" s="1115" t="n"/>
      <c r="F22" s="1115" t="n"/>
      <c r="G22" s="1115" t="n"/>
      <c r="H22" s="1115" t="n"/>
      <c r="I22" s="1115" t="n"/>
      <c r="J22" s="1115" t="n"/>
      <c r="K22" s="1115" t="n"/>
      <c r="L22" s="1115" t="n"/>
      <c r="M22" s="1116" t="n"/>
      <c r="N22" s="1678" t="n"/>
      <c r="O22" s="1678" t="n"/>
      <c r="P22" s="1678" t="n"/>
      <c r="Q22" s="1678" t="n"/>
      <c r="R22" s="1678" t="n"/>
      <c r="S22" s="1678" t="n"/>
      <c r="T22" s="1678" t="n"/>
      <c r="U22" s="1679" t="n"/>
      <c r="V22" s="429" t="n"/>
      <c r="W22" s="430" t="n"/>
      <c r="X22" s="280" t="n"/>
    </row>
    <row r="23" ht="21.75" customHeight="1">
      <c r="A23" s="269" t="n"/>
      <c r="B23" s="856" t="n"/>
      <c r="C23" s="1285" t="inlineStr">
        <is>
          <t>Otros</t>
        </is>
      </c>
      <c r="D23" s="1115" t="n"/>
      <c r="E23" s="1115" t="n"/>
      <c r="F23" s="1115" t="n"/>
      <c r="G23" s="1115" t="n"/>
      <c r="H23" s="1115" t="n"/>
      <c r="I23" s="1115" t="n"/>
      <c r="J23" s="1115" t="n"/>
      <c r="K23" s="1115" t="n"/>
      <c r="L23" s="1115" t="n"/>
      <c r="M23" s="1116" t="n"/>
      <c r="N23" s="1678" t="n"/>
      <c r="O23" s="1678" t="n"/>
      <c r="P23" s="1678" t="n"/>
      <c r="Q23" s="1678" t="n"/>
      <c r="R23" s="1678" t="n"/>
      <c r="S23" s="1678" t="n"/>
      <c r="T23" s="1678" t="n"/>
      <c r="U23" s="1679" t="n"/>
      <c r="V23" s="429" t="n"/>
      <c r="W23" s="430" t="n"/>
      <c r="X23" s="269" t="n"/>
    </row>
    <row r="24" ht="21.75" customHeight="1" thickBot="1">
      <c r="A24" s="269" t="n"/>
      <c r="B24" s="856" t="n"/>
      <c r="C24" s="853" t="inlineStr">
        <is>
          <t>SUB TOTAL b</t>
        </is>
      </c>
      <c r="D24" s="859" t="n"/>
      <c r="E24" s="859" t="n"/>
      <c r="F24" s="859" t="n"/>
      <c r="G24" s="859" t="n"/>
      <c r="H24" s="859" t="n"/>
      <c r="I24" s="859" t="n"/>
      <c r="J24" s="859" t="n"/>
      <c r="K24" s="859" t="n"/>
      <c r="L24" s="859" t="n"/>
      <c r="M24" s="860" t="n"/>
      <c r="N24" s="1682" t="n"/>
      <c r="O24" s="1682" t="n"/>
      <c r="P24" s="1682" t="n"/>
      <c r="Q24" s="1682" t="n"/>
      <c r="R24" s="1682" t="n"/>
      <c r="S24" s="1682" t="n"/>
      <c r="T24" s="1682" t="n"/>
      <c r="U24" s="1683" t="n"/>
      <c r="V24" s="433" t="n"/>
      <c r="W24" s="434" t="n"/>
      <c r="X24" s="280" t="n"/>
    </row>
    <row r="25" ht="15.75" customHeight="1">
      <c r="A25" s="269" t="n"/>
      <c r="B25" s="856" t="n"/>
      <c r="C25" s="861" t="inlineStr">
        <is>
          <t>c. Comercializacion y servicios de apoyo</t>
        </is>
      </c>
      <c r="D25" s="862" t="n"/>
      <c r="E25" s="862" t="n"/>
      <c r="F25" s="862" t="n"/>
      <c r="G25" s="862" t="n"/>
      <c r="H25" s="862" t="n"/>
      <c r="I25" s="862" t="n"/>
      <c r="J25" s="862" t="n"/>
      <c r="K25" s="862" t="n"/>
      <c r="L25" s="862" t="n"/>
      <c r="M25" s="863" t="n"/>
      <c r="N25" s="1687" t="n"/>
      <c r="O25" s="1687" t="n"/>
      <c r="P25" s="1687" t="n"/>
      <c r="Q25" s="1687" t="n"/>
      <c r="R25" s="1687" t="n"/>
      <c r="S25" s="1687" t="n"/>
      <c r="T25" s="1687" t="n"/>
      <c r="U25" s="1688" t="n"/>
      <c r="V25" s="425" t="n"/>
      <c r="W25" s="426" t="n"/>
      <c r="X25" s="280" t="n"/>
    </row>
    <row r="26" ht="21.75" customHeight="1">
      <c r="A26" s="269" t="n"/>
      <c r="B26" s="856" t="n"/>
      <c r="C26" s="1285" t="inlineStr">
        <is>
          <t>Compra de materia prima y/o inventario</t>
        </is>
      </c>
      <c r="D26" s="1115" t="n"/>
      <c r="E26" s="1115" t="n"/>
      <c r="F26" s="1115" t="n"/>
      <c r="G26" s="1115" t="n"/>
      <c r="H26" s="1115" t="n"/>
      <c r="I26" s="1115" t="n"/>
      <c r="J26" s="1115" t="n"/>
      <c r="K26" s="1115" t="n"/>
      <c r="L26" s="1115" t="n"/>
      <c r="M26" s="1116" t="n"/>
      <c r="N26" s="1678">
        <f>N31*90%</f>
        <v/>
      </c>
      <c r="O26" s="1678">
        <f>O31*90%</f>
        <v/>
      </c>
      <c r="P26" s="1678">
        <f>P31*90%</f>
        <v/>
      </c>
      <c r="Q26" s="1678">
        <f>Q31*90%</f>
        <v/>
      </c>
      <c r="R26" s="1678">
        <f>R31*90%</f>
        <v/>
      </c>
      <c r="S26" s="1678">
        <f>S31*90%</f>
        <v/>
      </c>
      <c r="T26" s="1678">
        <f>T31*90%</f>
        <v/>
      </c>
      <c r="U26" s="1679">
        <f>U31*90%</f>
        <v/>
      </c>
      <c r="V26" s="1689">
        <f>V31*90%</f>
        <v/>
      </c>
      <c r="W26" s="1690">
        <f>W31*90%</f>
        <v/>
      </c>
      <c r="X26" s="280" t="n"/>
    </row>
    <row r="27" ht="21.75" customHeight="1">
      <c r="A27" s="269" t="n"/>
      <c r="B27" s="856" t="n"/>
      <c r="C27" s="1285" t="inlineStr">
        <is>
          <t>Mano de obra</t>
        </is>
      </c>
      <c r="D27" s="1115" t="n"/>
      <c r="E27" s="1115" t="n"/>
      <c r="F27" s="1115" t="n"/>
      <c r="G27" s="1115" t="n"/>
      <c r="H27" s="1115" t="n"/>
      <c r="I27" s="1115" t="n"/>
      <c r="J27" s="1115" t="n"/>
      <c r="K27" s="1115" t="n"/>
      <c r="L27" s="1115" t="n"/>
      <c r="M27" s="1116" t="n"/>
      <c r="N27" s="1678">
        <f>N31*5%</f>
        <v/>
      </c>
      <c r="O27" s="1678">
        <f>O31*5%</f>
        <v/>
      </c>
      <c r="P27" s="1678">
        <f>P31*5%</f>
        <v/>
      </c>
      <c r="Q27" s="1678">
        <f>Q31*5%</f>
        <v/>
      </c>
      <c r="R27" s="1678">
        <f>R31*5%</f>
        <v/>
      </c>
      <c r="S27" s="1678">
        <f>S31*5%</f>
        <v/>
      </c>
      <c r="T27" s="1678">
        <f>T31*5%</f>
        <v/>
      </c>
      <c r="U27" s="1679">
        <f>U31*5%</f>
        <v/>
      </c>
      <c r="V27" s="1689">
        <f>V31*5%</f>
        <v/>
      </c>
      <c r="W27" s="1690">
        <f>W31*5%</f>
        <v/>
      </c>
      <c r="X27" s="280" t="n"/>
    </row>
    <row r="28" ht="21.75" customHeight="1">
      <c r="A28" s="269" t="n"/>
      <c r="B28" s="856" t="n"/>
      <c r="C28" s="1285" t="inlineStr">
        <is>
          <t>Transporte</t>
        </is>
      </c>
      <c r="D28" s="1115" t="n"/>
      <c r="E28" s="1115" t="n"/>
      <c r="F28" s="1115" t="n"/>
      <c r="G28" s="1115" t="n"/>
      <c r="H28" s="1115" t="n"/>
      <c r="I28" s="1115" t="n"/>
      <c r="J28" s="1115" t="n"/>
      <c r="K28" s="1115" t="n"/>
      <c r="L28" s="1115" t="n"/>
      <c r="M28" s="1116" t="n"/>
      <c r="N28" s="1678">
        <f>N31*3%</f>
        <v/>
      </c>
      <c r="O28" s="1678">
        <f>O31*3%</f>
        <v/>
      </c>
      <c r="P28" s="1678">
        <f>P31*3%</f>
        <v/>
      </c>
      <c r="Q28" s="1678">
        <f>Q31*3%</f>
        <v/>
      </c>
      <c r="R28" s="1678">
        <f>R31*3%</f>
        <v/>
      </c>
      <c r="S28" s="1678">
        <f>S31*3%</f>
        <v/>
      </c>
      <c r="T28" s="1678">
        <f>T31*3%</f>
        <v/>
      </c>
      <c r="U28" s="1679">
        <f>U31*3%</f>
        <v/>
      </c>
      <c r="V28" s="1689">
        <f>V31*3%</f>
        <v/>
      </c>
      <c r="W28" s="1690">
        <f>W31*3%</f>
        <v/>
      </c>
      <c r="X28" s="280" t="n"/>
    </row>
    <row r="29" ht="21.75" customHeight="1">
      <c r="A29" s="269" t="n"/>
      <c r="B29" s="856" t="n"/>
      <c r="C29" s="1285" t="inlineStr">
        <is>
          <t>Otros</t>
        </is>
      </c>
      <c r="D29" s="1115" t="n"/>
      <c r="E29" s="1115" t="n"/>
      <c r="F29" s="1115" t="n"/>
      <c r="G29" s="1115" t="n"/>
      <c r="H29" s="1115" t="n"/>
      <c r="I29" s="1115" t="n"/>
      <c r="J29" s="1115" t="n"/>
      <c r="K29" s="1115" t="n"/>
      <c r="L29" s="1115" t="n"/>
      <c r="M29" s="1116" t="n"/>
      <c r="N29" s="1678">
        <f>N31*2%</f>
        <v/>
      </c>
      <c r="O29" s="1678">
        <f>O31*2%</f>
        <v/>
      </c>
      <c r="P29" s="1678">
        <f>P31*2%</f>
        <v/>
      </c>
      <c r="Q29" s="1678">
        <f>Q31*2%</f>
        <v/>
      </c>
      <c r="R29" s="1678">
        <f>R31*2%</f>
        <v/>
      </c>
      <c r="S29" s="1678">
        <f>S31*2%</f>
        <v/>
      </c>
      <c r="T29" s="1678">
        <f>T31*2%</f>
        <v/>
      </c>
      <c r="U29" s="1679">
        <f>U31*2%</f>
        <v/>
      </c>
      <c r="V29" s="1689">
        <f>V31*2%</f>
        <v/>
      </c>
      <c r="W29" s="1690">
        <f>W31*2%</f>
        <v/>
      </c>
      <c r="X29" s="280" t="n"/>
    </row>
    <row r="30" ht="21.75" customHeight="1" thickBot="1">
      <c r="A30" s="269" t="n"/>
      <c r="B30" s="856" t="n"/>
      <c r="C30" s="853" t="inlineStr">
        <is>
          <t>SUB TOTAL c</t>
        </is>
      </c>
      <c r="D30" s="854" t="n"/>
      <c r="E30" s="854" t="n"/>
      <c r="F30" s="854" t="n"/>
      <c r="G30" s="854" t="n"/>
      <c r="H30" s="854" t="n"/>
      <c r="I30" s="854" t="n"/>
      <c r="J30" s="854" t="n"/>
      <c r="K30" s="854" t="n"/>
      <c r="L30" s="854" t="n"/>
      <c r="M30" s="855" t="n"/>
      <c r="N30" s="1691">
        <f>+SUM(N26:N29)</f>
        <v/>
      </c>
      <c r="O30" s="1691">
        <f>+SUM(O26:O29)</f>
        <v/>
      </c>
      <c r="P30" s="1691">
        <f>+SUM(P26:P29)</f>
        <v/>
      </c>
      <c r="Q30" s="1691">
        <f>+SUM(Q26:Q29)</f>
        <v/>
      </c>
      <c r="R30" s="1691">
        <f>+SUM(R26:R29)</f>
        <v/>
      </c>
      <c r="S30" s="1691">
        <f>+SUM(S26:S29)</f>
        <v/>
      </c>
      <c r="T30" s="1691">
        <f>+SUM(T26:T29)</f>
        <v/>
      </c>
      <c r="U30" s="1692">
        <f>+SUM(U26:U29)</f>
        <v/>
      </c>
      <c r="V30" s="1693">
        <f>+SUM(V26:V29)</f>
        <v/>
      </c>
      <c r="W30" s="1694">
        <f>+SUM(W26:W29)</f>
        <v/>
      </c>
      <c r="X30" s="280" t="n"/>
    </row>
    <row r="31" hidden="1" ht="21.75" customFormat="1" customHeight="1" s="458" thickBot="1">
      <c r="A31" s="456" t="n"/>
      <c r="B31" s="870" t="n"/>
      <c r="C31" s="1294" t="inlineStr">
        <is>
          <t>TOTAL COSTOS  VENTAS</t>
        </is>
      </c>
      <c r="D31" s="1238" t="n"/>
      <c r="E31" s="1238" t="n"/>
      <c r="F31" s="1238" t="n"/>
      <c r="G31" s="1238" t="n"/>
      <c r="H31" s="1238" t="n"/>
      <c r="I31" s="1238" t="n"/>
      <c r="J31" s="1238" t="n"/>
      <c r="K31" s="1238" t="n"/>
      <c r="L31" s="1238" t="n"/>
      <c r="M31" s="1264" t="n"/>
      <c r="N31" s="1695">
        <f>+Intro_data!F6*(Intro_data!F7+1)</f>
        <v/>
      </c>
      <c r="O31" s="1695">
        <f>+IF(O10="",,N31*(1+Intro_data!$F$7))</f>
        <v/>
      </c>
      <c r="P31" s="1695">
        <f>+IF(P10="",,O31*(1+Intro_data!$F$7))</f>
        <v/>
      </c>
      <c r="Q31" s="1695">
        <f>+IF(Q10="",,P31*(1+Intro_data!$F$7))</f>
        <v/>
      </c>
      <c r="R31" s="1695">
        <f>+IF(R10="",,Q31*(1+Intro_data!$F$7))</f>
        <v/>
      </c>
      <c r="S31" s="1695">
        <f>+IF(S10="",,R31*(1+Intro_data!$F$7))</f>
        <v/>
      </c>
      <c r="T31" s="1695">
        <f>+IF(T10="",,S31*(1+Intro_data!$F$7))</f>
        <v/>
      </c>
      <c r="U31" s="1696">
        <f>+IF(U10="",,T31*(1+Intro_data!$F$7))</f>
        <v/>
      </c>
      <c r="V31" s="1697">
        <f>+IF(V10="",,U31*(1+[6]Intro_data!$F$7))</f>
        <v/>
      </c>
      <c r="W31" s="1697">
        <f>+IF(W10="",,V31*(1+[6]Intro_data!$F$7))</f>
        <v/>
      </c>
      <c r="X31" s="456" t="n"/>
    </row>
    <row r="32" ht="21.75" customHeight="1" thickBot="1">
      <c r="A32" s="269" t="n"/>
      <c r="B32" s="856" t="n"/>
      <c r="C32" s="1298" t="inlineStr">
        <is>
          <t>TOTAL COSTOS DIRECTOS (a+b+c)</t>
        </is>
      </c>
      <c r="D32" s="1238" t="n"/>
      <c r="E32" s="1238" t="n"/>
      <c r="F32" s="1238" t="n"/>
      <c r="G32" s="1238" t="n"/>
      <c r="H32" s="1238" t="n"/>
      <c r="I32" s="1238" t="n"/>
      <c r="J32" s="1238" t="n"/>
      <c r="K32" s="1238" t="n"/>
      <c r="L32" s="1238" t="n"/>
      <c r="M32" s="1264" t="n"/>
      <c r="N32" s="1695">
        <f>+N18+N24+N30</f>
        <v/>
      </c>
      <c r="O32" s="1695">
        <f>+O18+O24+O30</f>
        <v/>
      </c>
      <c r="P32" s="1695">
        <f>+P18+P24+P30</f>
        <v/>
      </c>
      <c r="Q32" s="1695">
        <f>+Q18+Q24+Q30</f>
        <v/>
      </c>
      <c r="R32" s="1695">
        <f>+R18+R24+R30</f>
        <v/>
      </c>
      <c r="S32" s="1695">
        <f>+S18+S24+S30</f>
        <v/>
      </c>
      <c r="T32" s="1695">
        <f>+T18+T24+T30</f>
        <v/>
      </c>
      <c r="U32" s="1698">
        <f>+U18+U24+U30</f>
        <v/>
      </c>
      <c r="V32" s="1699">
        <f>+V18+V24+V30</f>
        <v/>
      </c>
      <c r="W32" s="1700">
        <f>+W18+W24+W30</f>
        <v/>
      </c>
      <c r="X32" s="269" t="n"/>
    </row>
    <row r="33" ht="21.75" customHeight="1" thickBot="1">
      <c r="A33" s="269" t="n"/>
      <c r="B33" s="856" t="n"/>
      <c r="C33" s="871" t="inlineStr">
        <is>
          <t>COSTOS INDIRECTOS</t>
        </is>
      </c>
      <c r="D33" s="872" t="n"/>
      <c r="E33" s="872" t="n"/>
      <c r="F33" s="872" t="n"/>
      <c r="G33" s="872" t="n"/>
      <c r="H33" s="872" t="n"/>
      <c r="I33" s="872" t="n"/>
      <c r="J33" s="872" t="n"/>
      <c r="K33" s="872" t="n"/>
      <c r="L33" s="872" t="n"/>
      <c r="M33" s="873" t="n"/>
      <c r="N33" s="1701" t="n"/>
      <c r="O33" s="1701" t="n"/>
      <c r="P33" s="1701" t="n"/>
      <c r="Q33" s="1701" t="n"/>
      <c r="R33" s="1701" t="n"/>
      <c r="S33" s="1701" t="n"/>
      <c r="T33" s="1701" t="n"/>
      <c r="U33" s="1702" t="n"/>
      <c r="V33" s="439" t="n"/>
      <c r="W33" s="440" t="n"/>
      <c r="X33" s="269" t="n"/>
    </row>
    <row r="34" ht="21.75" customHeight="1">
      <c r="A34" s="269" t="n"/>
      <c r="B34" s="856" t="n"/>
      <c r="C34" s="1285" t="inlineStr">
        <is>
          <t>Ventas</t>
        </is>
      </c>
      <c r="D34" s="1115" t="n"/>
      <c r="E34" s="1115" t="n"/>
      <c r="F34" s="1115" t="n"/>
      <c r="G34" s="1115" t="n"/>
      <c r="H34" s="1115" t="n"/>
      <c r="I34" s="1115" t="n"/>
      <c r="J34" s="1115" t="n"/>
      <c r="K34" s="1115" t="n"/>
      <c r="L34" s="1115" t="n"/>
      <c r="M34" s="1116" t="n"/>
      <c r="N34" s="1678">
        <f>+Intro_data!F10*(Intro_data!F11+1)</f>
        <v/>
      </c>
      <c r="O34" s="1678">
        <f>+IF(O10="",,N34*(1+Intro_data!$F$11))</f>
        <v/>
      </c>
      <c r="P34" s="1678">
        <f>+IF(P10="",,O34*(1+Intro_data!$F$11))</f>
        <v/>
      </c>
      <c r="Q34" s="1678">
        <f>+IF(Q10="",,P34*(1+Intro_data!$F$11))</f>
        <v/>
      </c>
      <c r="R34" s="1678">
        <f>+IF(R10="",,Q34*(1+Intro_data!$F$11))</f>
        <v/>
      </c>
      <c r="S34" s="1678">
        <f>+IF(S10="",,R34*(1+Intro_data!$F$11))</f>
        <v/>
      </c>
      <c r="T34" s="1678">
        <f>+IF(T10="",,S34*(1+Intro_data!$F$11))</f>
        <v/>
      </c>
      <c r="U34" s="1679">
        <f>+IF(U10="",,T34*(1+Intro_data!$F$11))</f>
        <v/>
      </c>
      <c r="V34" s="1678">
        <f>+IF(V10="",,U34*(1+[6]Intro_data!$F$11))</f>
        <v/>
      </c>
      <c r="W34" s="1679">
        <f>+IF(W10="",,V34*(1+[6]Intro_data!$F$11))</f>
        <v/>
      </c>
      <c r="X34" s="269" t="n"/>
    </row>
    <row r="35" ht="21.75" customHeight="1">
      <c r="A35" s="269" t="n"/>
      <c r="B35" s="856" t="n"/>
      <c r="C35" s="850" t="inlineStr">
        <is>
          <t>Administración</t>
        </is>
      </c>
      <c r="D35" s="851" t="n"/>
      <c r="E35" s="851" t="n"/>
      <c r="F35" s="851" t="n"/>
      <c r="G35" s="851" t="n"/>
      <c r="H35" s="851" t="n"/>
      <c r="I35" s="851" t="n"/>
      <c r="J35" s="851" t="n"/>
      <c r="K35" s="851" t="n"/>
      <c r="L35" s="851" t="n"/>
      <c r="M35" s="852" t="n"/>
      <c r="N35" s="1678">
        <f>+Intro_data!F8*(1+Intro_data!F9)</f>
        <v/>
      </c>
      <c r="O35" s="1678">
        <f>+IF(O10="",,N35*(1+Intro_data!$F$9))</f>
        <v/>
      </c>
      <c r="P35" s="1678">
        <f>+IF(P10="",,O35*(1+Intro_data!$F$9))</f>
        <v/>
      </c>
      <c r="Q35" s="1678">
        <f>+IF(Q10="",,P35*(1+Intro_data!$F$9))</f>
        <v/>
      </c>
      <c r="R35" s="1678">
        <f>+IF(R10="",,Q35*(1+Intro_data!$F$9))</f>
        <v/>
      </c>
      <c r="S35" s="1678">
        <f>+IF(S10="",,R35*(1+Intro_data!$F$9))</f>
        <v/>
      </c>
      <c r="T35" s="1678">
        <f>+IF(T10="",,S35*(1+Intro_data!$F$9))</f>
        <v/>
      </c>
      <c r="U35" s="1679">
        <f>+IF(U10="",,T35*(1+Intro_data!$F$9))</f>
        <v/>
      </c>
      <c r="V35" s="1678">
        <f>+IF(V10="",,U35*(1+[6]Intro_data!$F$9))</f>
        <v/>
      </c>
      <c r="W35" s="1679">
        <f>+IF(W10="",,V35*(1+[6]Intro_data!$F$9))</f>
        <v/>
      </c>
      <c r="X35" s="269" t="n"/>
    </row>
    <row r="36" ht="21.75" customHeight="1">
      <c r="A36" s="269" t="n"/>
      <c r="B36" s="856" t="n"/>
      <c r="C36" s="1285" t="inlineStr">
        <is>
          <t>Otros</t>
        </is>
      </c>
      <c r="D36" s="1115" t="n"/>
      <c r="E36" s="1115" t="n"/>
      <c r="F36" s="1115" t="n"/>
      <c r="G36" s="1115" t="n"/>
      <c r="H36" s="1115" t="n"/>
      <c r="I36" s="1115" t="n"/>
      <c r="J36" s="1115" t="n"/>
      <c r="K36" s="1115" t="n"/>
      <c r="L36" s="1115" t="n"/>
      <c r="M36" s="1116" t="n"/>
      <c r="N36" s="1678" t="n"/>
      <c r="O36" s="1678" t="n"/>
      <c r="P36" s="1678" t="n"/>
      <c r="Q36" s="1678" t="n"/>
      <c r="R36" s="1678" t="n"/>
      <c r="S36" s="1678" t="n"/>
      <c r="T36" s="1678" t="n"/>
      <c r="U36" s="1679" t="n"/>
      <c r="V36" s="429" t="n"/>
      <c r="W36" s="430" t="n"/>
      <c r="X36" s="269" t="n"/>
    </row>
    <row r="37" ht="21.75" customHeight="1" thickBot="1">
      <c r="A37" s="269" t="n"/>
      <c r="B37" s="856" t="n"/>
      <c r="C37" s="853" t="inlineStr">
        <is>
          <t>TOTAL COSTOS INDIRECTOS</t>
        </is>
      </c>
      <c r="D37" s="859" t="n"/>
      <c r="E37" s="859" t="n"/>
      <c r="F37" s="859" t="n"/>
      <c r="G37" s="859" t="n"/>
      <c r="H37" s="859" t="n"/>
      <c r="I37" s="859" t="n"/>
      <c r="J37" s="859" t="n"/>
      <c r="K37" s="859" t="n"/>
      <c r="L37" s="859" t="n"/>
      <c r="M37" s="860" t="n"/>
      <c r="N37" s="1695">
        <f>+SUM(N34:N36)</f>
        <v/>
      </c>
      <c r="O37" s="1695">
        <f>+SUM(O34:O36)</f>
        <v/>
      </c>
      <c r="P37" s="1695">
        <f>+SUM(P34:P36)</f>
        <v/>
      </c>
      <c r="Q37" s="1695">
        <f>+SUM(Q34:Q36)</f>
        <v/>
      </c>
      <c r="R37" s="1695">
        <f>+SUM(R34:R36)</f>
        <v/>
      </c>
      <c r="S37" s="1695">
        <f>+SUM(S34:S36)</f>
        <v/>
      </c>
      <c r="T37" s="1695">
        <f>+SUM(T34:T36)</f>
        <v/>
      </c>
      <c r="U37" s="1696">
        <f>+SUM(U34:U36)</f>
        <v/>
      </c>
      <c r="V37" s="1700">
        <f>+SUM(V34:V36)</f>
        <v/>
      </c>
      <c r="W37" s="1703">
        <f>+SUM(W34:W36)</f>
        <v/>
      </c>
      <c r="X37" s="269" t="n"/>
    </row>
    <row r="38" ht="21.75" customHeight="1" thickBot="1">
      <c r="A38" s="269" t="n"/>
      <c r="B38" s="874" t="n"/>
      <c r="C38" s="875" t="inlineStr">
        <is>
          <t>TOTAL COSTO DE PRODUCCIÓN (Directos+Indirectos)</t>
        </is>
      </c>
      <c r="D38" s="876" t="n"/>
      <c r="E38" s="876" t="n"/>
      <c r="F38" s="876" t="n"/>
      <c r="G38" s="876" t="n"/>
      <c r="H38" s="876" t="n"/>
      <c r="I38" s="876" t="n"/>
      <c r="J38" s="876" t="n"/>
      <c r="K38" s="876" t="n"/>
      <c r="L38" s="876" t="n"/>
      <c r="M38" s="877" t="n"/>
      <c r="N38" s="1704">
        <f>+N37+N32</f>
        <v/>
      </c>
      <c r="O38" s="1704">
        <f>+O37+O32</f>
        <v/>
      </c>
      <c r="P38" s="1704">
        <f>+P37+P32</f>
        <v/>
      </c>
      <c r="Q38" s="1704">
        <f>+Q37+Q32</f>
        <v/>
      </c>
      <c r="R38" s="1704">
        <f>+R37+R32</f>
        <v/>
      </c>
      <c r="S38" s="1704">
        <f>+S37+S32</f>
        <v/>
      </c>
      <c r="T38" s="1704">
        <f>+T37+T32</f>
        <v/>
      </c>
      <c r="U38" s="1705">
        <f>+U37+U32</f>
        <v/>
      </c>
      <c r="V38" s="1706">
        <f>+V37+V32</f>
        <v/>
      </c>
      <c r="W38" s="1707">
        <f>+W37+W32</f>
        <v/>
      </c>
      <c r="X38" s="279" t="n"/>
    </row>
    <row r="39" ht="12.75" customFormat="1" customHeight="1" s="270" thickBot="1">
      <c r="A39" s="269" t="n"/>
      <c r="N39" s="1708" t="n"/>
      <c r="O39" s="1708" t="n"/>
      <c r="P39" s="1708" t="n"/>
      <c r="Q39" s="1708" t="n"/>
      <c r="R39" s="1708" t="n"/>
      <c r="S39" s="1708" t="n"/>
      <c r="T39" s="1708" t="n"/>
      <c r="U39" s="1708" t="n"/>
      <c r="V39" s="441" t="n"/>
      <c r="W39" s="441" t="n"/>
      <c r="X39" s="269" t="n"/>
    </row>
    <row r="40" ht="22.5" customHeight="1" thickBot="1">
      <c r="A40" s="269" t="n"/>
      <c r="B40" s="277" t="inlineStr">
        <is>
          <t xml:space="preserve">B. </t>
        </is>
      </c>
      <c r="C40" s="1293" t="inlineStr">
        <is>
          <t>PLAN DE AMORTIZACION</t>
        </is>
      </c>
      <c r="D40" s="1127" t="n"/>
      <c r="E40" s="1127" t="n"/>
      <c r="F40" s="1127" t="n"/>
      <c r="G40" s="1127" t="n"/>
      <c r="H40" s="1127" t="n"/>
      <c r="I40" s="1127" t="n"/>
      <c r="J40" s="1127" t="n"/>
      <c r="K40" s="1127" t="n"/>
      <c r="L40" s="1127" t="n"/>
      <c r="M40" s="1128" t="n"/>
      <c r="N40" s="1709" t="n">
        <v>1</v>
      </c>
      <c r="O40" s="1709" t="n">
        <v>2</v>
      </c>
      <c r="P40" s="1709" t="n">
        <v>3</v>
      </c>
      <c r="Q40" s="1709" t="n">
        <v>4</v>
      </c>
      <c r="R40" s="1709" t="n">
        <v>5</v>
      </c>
      <c r="S40" s="1709" t="n">
        <v>6</v>
      </c>
      <c r="T40" s="1709" t="n">
        <v>7</v>
      </c>
      <c r="U40" s="1710" t="n">
        <v>8</v>
      </c>
      <c r="V40" s="442" t="n">
        <v>9</v>
      </c>
      <c r="W40" s="443" t="n">
        <v>10</v>
      </c>
      <c r="X40" s="269" t="n"/>
    </row>
    <row r="41" ht="22.5" customHeight="1">
      <c r="A41" s="269" t="n"/>
      <c r="B41" s="856" t="n"/>
      <c r="C41" s="887" t="inlineStr">
        <is>
          <t>FECHA PAGO</t>
        </is>
      </c>
      <c r="D41" s="888" t="n"/>
      <c r="E41" s="888" t="n"/>
      <c r="F41" s="888" t="n"/>
      <c r="G41" s="888" t="n"/>
      <c r="H41" s="888" t="n"/>
      <c r="I41" s="888" t="n"/>
      <c r="J41" s="888" t="n"/>
      <c r="K41" s="888" t="n"/>
      <c r="L41" s="888" t="n"/>
      <c r="M41" s="889" t="n"/>
      <c r="N41" s="614">
        <f>+Intro_data!C38</f>
        <v/>
      </c>
      <c r="O41" s="1711" t="n"/>
      <c r="P41" s="1711" t="n"/>
      <c r="Q41" s="1711" t="n"/>
      <c r="R41" s="1711" t="n"/>
      <c r="S41" s="1711" t="n"/>
      <c r="T41" s="1711" t="n"/>
      <c r="U41" s="1712" t="n"/>
      <c r="V41" s="453" t="n"/>
      <c r="W41" s="412" t="n"/>
      <c r="X41" s="269" t="n"/>
    </row>
    <row r="42" ht="22.5" customHeight="1">
      <c r="A42" s="269" t="n"/>
      <c r="B42" s="856" t="n"/>
      <c r="C42" s="887" t="inlineStr">
        <is>
          <t>VALOR DESEMBOLSO</t>
        </is>
      </c>
      <c r="D42" s="888" t="n"/>
      <c r="E42" s="888" t="n"/>
      <c r="F42" s="888" t="n"/>
      <c r="G42" s="888" t="n"/>
      <c r="H42" s="888" t="n"/>
      <c r="I42" s="888" t="n"/>
      <c r="J42" s="888" t="n"/>
      <c r="K42" s="1290" t="n"/>
      <c r="L42" s="1115" t="n"/>
      <c r="M42" s="1116" t="n"/>
      <c r="N42" s="1711">
        <f>+'FORMATO -PÁGINA 1'!L62</f>
        <v/>
      </c>
      <c r="O42" s="1711" t="n"/>
      <c r="P42" s="1711" t="n"/>
      <c r="Q42" s="1711" t="n"/>
      <c r="R42" s="1711" t="n"/>
      <c r="S42" s="1711" t="n"/>
      <c r="T42" s="1711" t="n"/>
      <c r="U42" s="1712" t="n"/>
      <c r="V42" s="454" t="n"/>
      <c r="W42" s="414" t="n"/>
      <c r="X42" s="269" t="n"/>
    </row>
    <row r="43" ht="22.5" customHeight="1">
      <c r="A43" s="269" t="n"/>
      <c r="B43" s="856" t="n"/>
      <c r="C43" s="887" t="inlineStr">
        <is>
          <t>SALDO INICIAL</t>
        </is>
      </c>
      <c r="D43" s="888" t="n"/>
      <c r="E43" s="888" t="n"/>
      <c r="F43" s="888" t="n"/>
      <c r="G43" s="888" t="n"/>
      <c r="H43" s="888" t="n"/>
      <c r="I43" s="888" t="n"/>
      <c r="J43" s="888" t="n"/>
      <c r="K43" s="888" t="n"/>
      <c r="L43" s="888" t="n"/>
      <c r="M43" s="889" t="n"/>
      <c r="N43" s="1711">
        <f>+N42</f>
        <v/>
      </c>
      <c r="O43" s="1711">
        <f>+N46</f>
        <v/>
      </c>
      <c r="P43" s="1711">
        <f>+O46</f>
        <v/>
      </c>
      <c r="Q43" s="1711">
        <f>+P46</f>
        <v/>
      </c>
      <c r="R43" s="1711">
        <f>+Q46</f>
        <v/>
      </c>
      <c r="S43" s="1711">
        <f>+R46</f>
        <v/>
      </c>
      <c r="T43" s="1711">
        <f>+S46</f>
        <v/>
      </c>
      <c r="U43" s="1712">
        <f>+T46</f>
        <v/>
      </c>
      <c r="V43" s="1713">
        <f>+U46</f>
        <v/>
      </c>
      <c r="W43" s="1714">
        <f>+V46</f>
        <v/>
      </c>
      <c r="X43" s="269" t="n"/>
    </row>
    <row r="44" ht="22.5" customHeight="1">
      <c r="A44" s="269" t="n"/>
      <c r="B44" s="856" t="n"/>
      <c r="C44" s="887" t="inlineStr">
        <is>
          <t>AMORTIZACION A CAPITAL</t>
        </is>
      </c>
      <c r="D44" s="888" t="n"/>
      <c r="E44" s="888" t="n"/>
      <c r="F44" s="888" t="n"/>
      <c r="G44" s="888" t="n"/>
      <c r="H44" s="888" t="n"/>
      <c r="I44" s="888" t="n"/>
      <c r="J44" s="888" t="n"/>
      <c r="K44" s="888" t="n"/>
      <c r="L44" s="888" t="n"/>
      <c r="M44" s="889" t="n"/>
      <c r="N44" s="1711">
        <f>+SUM(AMORTIZACION!F20:F31)</f>
        <v/>
      </c>
      <c r="O44" s="1711">
        <f>+SUM(AMORTIZACION!F32:F43)</f>
        <v/>
      </c>
      <c r="P44" s="1711">
        <f>+SUM(AMORTIZACION!F44:F55)</f>
        <v/>
      </c>
      <c r="Q44" s="1711">
        <f>+SUM(AMORTIZACION!F56:F67)</f>
        <v/>
      </c>
      <c r="R44" s="1711">
        <f>+SUM(AMORTIZACION!F68:F79)</f>
        <v/>
      </c>
      <c r="S44" s="1711">
        <f>+SUM(AMORTIZACION!F80:F91)</f>
        <v/>
      </c>
      <c r="T44" s="1711">
        <f>+SUM(AMORTIZACION!F92:F103)</f>
        <v/>
      </c>
      <c r="U44" s="1712">
        <f>+SUM(AMORTIZACION!F104:F115)</f>
        <v/>
      </c>
      <c r="V44" s="1715">
        <f>+SUM(AMORTIZACION!F116:F127)</f>
        <v/>
      </c>
      <c r="W44" s="1716">
        <f>+SUM(AMORTIZACION!F128:F139)</f>
        <v/>
      </c>
      <c r="X44" s="269" t="n"/>
    </row>
    <row r="45" ht="22.5" customHeight="1">
      <c r="A45" s="269" t="n"/>
      <c r="B45" s="856" t="n"/>
      <c r="C45" s="887" t="inlineStr">
        <is>
          <t>PAGO DE INTERESES</t>
        </is>
      </c>
      <c r="D45" s="888" t="n"/>
      <c r="E45" s="888" t="n"/>
      <c r="F45" s="888" t="n"/>
      <c r="G45" s="888" t="n"/>
      <c r="H45" s="888" t="n"/>
      <c r="I45" s="888" t="n"/>
      <c r="J45" s="888" t="n"/>
      <c r="K45" s="888" t="n"/>
      <c r="L45" s="888" t="n"/>
      <c r="M45" s="889" t="n"/>
      <c r="N45" s="1711">
        <f>+SUM(AMORTIZACION!G20:G31)</f>
        <v/>
      </c>
      <c r="O45" s="1711">
        <f>+SUM(AMORTIZACION!G32:G43)</f>
        <v/>
      </c>
      <c r="P45" s="1711">
        <f>+SUM(AMORTIZACION!G44:G55)</f>
        <v/>
      </c>
      <c r="Q45" s="1711">
        <f>+SUM(AMORTIZACION!G56:G67)</f>
        <v/>
      </c>
      <c r="R45" s="1711">
        <f>+SUM(AMORTIZACION!G68:G79)</f>
        <v/>
      </c>
      <c r="S45" s="1711">
        <f>+SUM(AMORTIZACION!G80:G91)</f>
        <v/>
      </c>
      <c r="T45" s="1711">
        <f>+SUM(AMORTIZACION!G92:G103)</f>
        <v/>
      </c>
      <c r="U45" s="1712">
        <f>+SUM(AMORTIZACION!G104:G115)</f>
        <v/>
      </c>
      <c r="V45" s="1715">
        <f>+SUM(AMORTIZACION!G116:G127)</f>
        <v/>
      </c>
      <c r="W45" s="1716">
        <f>+SUM(AMORTIZACION!G128:G139)</f>
        <v/>
      </c>
      <c r="X45" s="269" t="n"/>
    </row>
    <row r="46" ht="22.5" customHeight="1">
      <c r="A46" s="269" t="n"/>
      <c r="B46" s="856" t="n"/>
      <c r="C46" s="887" t="inlineStr">
        <is>
          <t>SALDO FINAL</t>
        </is>
      </c>
      <c r="D46" s="888" t="n"/>
      <c r="E46" s="888" t="n"/>
      <c r="F46" s="888" t="n"/>
      <c r="G46" s="888" t="n"/>
      <c r="H46" s="888" t="n"/>
      <c r="I46" s="888" t="n"/>
      <c r="J46" s="888" t="n"/>
      <c r="K46" s="888" t="n"/>
      <c r="L46" s="888" t="n"/>
      <c r="M46" s="889" t="n"/>
      <c r="N46" s="1711">
        <f>+N43-N44</f>
        <v/>
      </c>
      <c r="O46" s="1711">
        <f>+O43-O44</f>
        <v/>
      </c>
      <c r="P46" s="1711">
        <f>+P43-P44</f>
        <v/>
      </c>
      <c r="Q46" s="1711">
        <f>+Q43-Q44</f>
        <v/>
      </c>
      <c r="R46" s="1711">
        <f>+R43-R44</f>
        <v/>
      </c>
      <c r="S46" s="1711">
        <f>+S43-S44</f>
        <v/>
      </c>
      <c r="T46" s="1711">
        <f>+T43-T44</f>
        <v/>
      </c>
      <c r="U46" s="1712">
        <f>+U43-U44</f>
        <v/>
      </c>
      <c r="V46" s="1715">
        <f>+V43-V44</f>
        <v/>
      </c>
      <c r="W46" s="1716">
        <f>+W43-W44</f>
        <v/>
      </c>
      <c r="X46" s="269" t="n"/>
    </row>
    <row r="47" ht="12.75" customHeight="1">
      <c r="A47" s="269" t="n"/>
      <c r="B47" s="856" t="n"/>
      <c r="C47" s="862" t="n"/>
      <c r="D47" s="862" t="n"/>
      <c r="E47" s="862" t="n"/>
      <c r="F47" s="862" t="n"/>
      <c r="G47" s="862" t="n"/>
      <c r="H47" s="862" t="n"/>
      <c r="I47" s="862" t="n"/>
      <c r="J47" s="862" t="n"/>
      <c r="K47" s="862" t="n"/>
      <c r="L47" s="862" t="n"/>
      <c r="M47" s="862" t="n"/>
      <c r="N47" s="892" t="n"/>
      <c r="O47" s="892" t="n"/>
      <c r="P47" s="892" t="n"/>
      <c r="Q47" s="892" t="n"/>
      <c r="R47" s="892" t="n"/>
      <c r="S47" s="892" t="n"/>
      <c r="T47" s="892" t="n"/>
      <c r="U47" s="893" t="n"/>
      <c r="V47" s="444" t="n"/>
      <c r="W47" s="445" t="n"/>
      <c r="X47" s="269" t="n"/>
    </row>
    <row r="48" ht="8.25" customHeight="1" thickBot="1">
      <c r="A48" s="269" t="n"/>
      <c r="B48" s="894" t="n"/>
      <c r="C48" s="895" t="n"/>
      <c r="D48" s="895" t="n"/>
      <c r="E48" s="895" t="n"/>
      <c r="F48" s="895" t="n"/>
      <c r="G48" s="895" t="n"/>
      <c r="H48" s="895" t="n"/>
      <c r="I48" s="895" t="n"/>
      <c r="J48" s="895" t="n"/>
      <c r="K48" s="895" t="n"/>
      <c r="L48" s="895" t="n"/>
      <c r="M48" s="895" t="n"/>
      <c r="N48" s="896" t="n"/>
      <c r="O48" s="896" t="n"/>
      <c r="P48" s="896" t="n"/>
      <c r="Q48" s="896" t="n"/>
      <c r="R48" s="896" t="n"/>
      <c r="S48" s="896" t="n"/>
      <c r="T48" s="896" t="n"/>
      <c r="U48" s="897" t="n"/>
      <c r="V48" s="446" t="n"/>
      <c r="W48" s="447" t="n"/>
      <c r="X48" s="270" t="n"/>
    </row>
    <row r="49" ht="12.75" customFormat="1" customHeight="1" s="270">
      <c r="A49" s="269" t="n"/>
      <c r="N49" s="393" t="n"/>
      <c r="O49" s="393" t="n"/>
      <c r="P49" s="393" t="n"/>
      <c r="Q49" s="393" t="n"/>
      <c r="R49" s="393" t="n"/>
      <c r="S49" s="393" t="n"/>
      <c r="T49" s="393" t="n"/>
      <c r="U49" s="393" t="n"/>
      <c r="V49" s="441" t="n"/>
      <c r="W49" s="441" t="n"/>
    </row>
    <row r="50" ht="14.25" customHeight="1">
      <c r="B50" s="271" t="n"/>
      <c r="C50" s="271" t="n"/>
      <c r="D50" s="271" t="n"/>
      <c r="E50" s="271" t="n"/>
      <c r="F50" s="271" t="n"/>
      <c r="G50" s="271" t="n"/>
      <c r="H50" s="271" t="n"/>
      <c r="I50" s="271" t="n"/>
      <c r="J50" s="271" t="n"/>
      <c r="K50" s="271" t="n"/>
      <c r="L50" s="271" t="n"/>
      <c r="M50" s="271" t="n"/>
      <c r="N50" s="488" t="n"/>
      <c r="O50" s="488" t="n"/>
      <c r="P50" s="488" t="n"/>
      <c r="Q50" s="488" t="n"/>
      <c r="R50" s="488" t="n"/>
      <c r="S50" s="488" t="n"/>
      <c r="T50" s="500" t="n"/>
      <c r="U50" s="500" t="n"/>
      <c r="V50" s="485" t="n"/>
      <c r="W50" s="485" t="n"/>
    </row>
    <row r="51" ht="14.25" customHeight="1">
      <c r="B51" s="271" t="n"/>
      <c r="C51" s="271" t="n"/>
      <c r="D51" s="271" t="n"/>
      <c r="E51" s="271" t="n"/>
      <c r="F51" s="271" t="n"/>
      <c r="G51" s="271" t="n"/>
      <c r="H51" s="271" t="n"/>
      <c r="I51" s="271" t="n"/>
      <c r="J51" s="271" t="n"/>
      <c r="K51" s="271" t="n"/>
      <c r="L51" s="271" t="n"/>
      <c r="M51" s="271" t="n"/>
      <c r="N51" s="485" t="n"/>
      <c r="O51" s="485" t="n"/>
      <c r="P51" s="485" t="n"/>
      <c r="Q51" s="485" t="n"/>
      <c r="R51" s="485" t="n"/>
      <c r="S51" s="485" t="n"/>
      <c r="T51" s="500" t="n"/>
      <c r="U51" s="500" t="n"/>
      <c r="V51" s="485" t="n"/>
      <c r="W51" s="485" t="n"/>
    </row>
    <row r="52" ht="14.25" customHeight="1">
      <c r="B52" s="271" t="n"/>
      <c r="C52" s="271" t="n"/>
      <c r="D52" s="271" t="n"/>
      <c r="E52" s="271" t="n"/>
      <c r="F52" s="271" t="n"/>
      <c r="G52" s="271" t="n"/>
      <c r="H52" s="271" t="n"/>
      <c r="I52" s="271" t="n"/>
      <c r="J52" s="271" t="n"/>
      <c r="K52" s="271" t="n"/>
      <c r="L52" s="271" t="n"/>
      <c r="M52" s="271" t="n"/>
      <c r="N52" s="485" t="n"/>
      <c r="O52" s="485" t="n"/>
      <c r="P52" s="485" t="n"/>
      <c r="Q52" s="485" t="n"/>
      <c r="R52" s="485" t="n"/>
      <c r="S52" s="485" t="n"/>
      <c r="T52" s="500" t="n"/>
      <c r="U52" s="500" t="n"/>
      <c r="V52" s="485" t="n"/>
      <c r="W52" s="485" t="n"/>
    </row>
    <row r="53" ht="15.75" customHeight="1">
      <c r="B53" s="274" t="n"/>
      <c r="C53" s="274" t="n"/>
      <c r="D53" s="274" t="n"/>
      <c r="E53" s="274" t="n"/>
      <c r="F53" s="274" t="n"/>
      <c r="G53" s="274" t="n"/>
      <c r="H53" s="274" t="n"/>
      <c r="I53" s="274" t="n"/>
      <c r="J53" s="274" t="n"/>
      <c r="K53" s="274" t="n"/>
      <c r="L53" s="274" t="n"/>
      <c r="M53" s="274" t="n"/>
      <c r="N53" s="485" t="n"/>
      <c r="O53" s="485" t="n"/>
      <c r="P53" s="485" t="n"/>
      <c r="Q53" s="485" t="n"/>
      <c r="R53" s="485" t="n"/>
      <c r="S53" s="485" t="n"/>
      <c r="T53" s="485" t="n"/>
      <c r="U53" s="485" t="n"/>
      <c r="X53" s="274" t="n"/>
    </row>
    <row r="54">
      <c r="B54" s="274" t="n"/>
      <c r="C54" s="274" t="n"/>
      <c r="D54" s="274" t="n"/>
      <c r="E54" s="274" t="n"/>
      <c r="F54" s="274" t="n"/>
      <c r="G54" s="274" t="n"/>
      <c r="H54" s="274" t="n"/>
      <c r="I54" s="274" t="n"/>
      <c r="J54" s="274" t="n"/>
      <c r="K54" s="274" t="n"/>
      <c r="L54" s="274" t="n"/>
      <c r="M54" s="274" t="n"/>
      <c r="N54" s="485" t="n"/>
      <c r="O54" s="485" t="n"/>
      <c r="P54" s="486" t="n"/>
      <c r="Q54" s="486" t="n"/>
      <c r="R54" s="486" t="n"/>
      <c r="S54" s="486" t="n"/>
      <c r="T54" s="486" t="n"/>
      <c r="U54" s="486" t="n"/>
      <c r="X54" s="274" t="n"/>
    </row>
    <row r="55" ht="14.25" customHeight="1">
      <c r="B55" s="274" t="n"/>
      <c r="C55" s="274" t="n"/>
      <c r="D55" s="274" t="n"/>
      <c r="E55" s="274" t="n"/>
      <c r="F55" s="274" t="n"/>
      <c r="G55" s="274" t="n"/>
      <c r="H55" s="274" t="n"/>
      <c r="I55" s="274" t="n"/>
      <c r="J55" s="274" t="n"/>
      <c r="K55" s="274" t="n"/>
      <c r="L55" s="274" t="n"/>
      <c r="M55" s="274" t="n"/>
      <c r="N55" s="486" t="n"/>
      <c r="O55" s="486" t="n"/>
      <c r="P55" s="486" t="n"/>
      <c r="Q55" s="486" t="n"/>
      <c r="R55" s="486" t="n"/>
      <c r="S55" s="486" t="n"/>
      <c r="T55" s="486" t="n"/>
      <c r="U55" s="486" t="n"/>
      <c r="X55" s="274" t="n"/>
    </row>
    <row r="56">
      <c r="B56" s="274" t="n"/>
      <c r="C56" s="274" t="n"/>
      <c r="D56" s="274" t="n"/>
      <c r="E56" s="274" t="n"/>
      <c r="F56" s="274" t="n"/>
      <c r="G56" s="274" t="n"/>
      <c r="H56" s="274" t="n"/>
      <c r="I56" s="274" t="n"/>
      <c r="J56" s="274" t="n"/>
      <c r="K56" s="274" t="n"/>
      <c r="L56" s="274" t="n"/>
      <c r="M56" s="274" t="n"/>
      <c r="N56" s="486" t="n"/>
      <c r="O56" s="486" t="n"/>
      <c r="P56" s="486" t="n"/>
      <c r="Q56" s="486" t="n"/>
      <c r="R56" s="486" t="n"/>
      <c r="S56" s="486" t="n"/>
      <c r="T56" s="486" t="n"/>
      <c r="U56" s="486" t="n"/>
      <c r="X56" s="274" t="n"/>
    </row>
    <row r="57" ht="14.25" customHeight="1">
      <c r="B57" s="274" t="n"/>
      <c r="C57" s="274" t="n"/>
      <c r="D57" s="274" t="n"/>
      <c r="E57" s="274" t="n"/>
      <c r="F57" s="274" t="n"/>
      <c r="G57" s="274" t="n"/>
      <c r="H57" s="274" t="n"/>
      <c r="I57" s="274" t="n"/>
      <c r="J57" s="274" t="n"/>
      <c r="K57" s="274" t="n"/>
      <c r="L57" s="274" t="n"/>
      <c r="M57" s="274" t="n"/>
      <c r="N57" s="486" t="n"/>
      <c r="O57" s="486" t="n"/>
      <c r="P57" s="486" t="n"/>
      <c r="Q57" s="486" t="n"/>
      <c r="R57" s="486" t="n"/>
      <c r="S57" s="486" t="n"/>
      <c r="T57" s="486" t="n"/>
      <c r="U57" s="486" t="n"/>
      <c r="X57" s="274" t="n"/>
    </row>
    <row r="58" ht="14.25" customHeight="1">
      <c r="B58" s="274" t="n"/>
      <c r="C58" s="274" t="n"/>
      <c r="D58" s="274" t="n"/>
      <c r="E58" s="274" t="n"/>
      <c r="F58" s="274" t="n"/>
      <c r="G58" s="274" t="n"/>
      <c r="H58" s="274" t="n"/>
      <c r="I58" s="274" t="n"/>
      <c r="J58" s="274" t="n"/>
      <c r="K58" s="274" t="n"/>
      <c r="L58" s="274" t="n"/>
      <c r="M58" s="274" t="n"/>
      <c r="N58" s="489" t="n"/>
      <c r="O58" s="489" t="n"/>
      <c r="P58" s="489" t="n"/>
      <c r="Q58" s="489" t="n"/>
      <c r="R58" s="489" t="n"/>
      <c r="S58" s="489" t="n"/>
      <c r="T58" s="489" t="n"/>
      <c r="U58" s="489" t="n"/>
      <c r="X58" s="274" t="n"/>
    </row>
    <row r="59" ht="14.25" customHeight="1">
      <c r="B59" s="274" t="n"/>
      <c r="C59" s="274" t="n"/>
      <c r="D59" s="274" t="n"/>
      <c r="E59" s="274" t="n"/>
      <c r="F59" s="274" t="n"/>
      <c r="G59" s="274" t="n"/>
      <c r="H59" s="274" t="n"/>
      <c r="I59" s="274" t="n"/>
      <c r="J59" s="274" t="n"/>
      <c r="K59" s="274" t="n"/>
      <c r="L59" s="274" t="n"/>
      <c r="M59" s="274" t="n"/>
      <c r="N59" s="489" t="n"/>
      <c r="O59" s="489" t="n"/>
      <c r="P59" s="489" t="n"/>
      <c r="Q59" s="489" t="n"/>
      <c r="R59" s="489" t="n"/>
      <c r="S59" s="489" t="n"/>
      <c r="T59" s="489" t="n"/>
      <c r="U59" s="489" t="n"/>
      <c r="X59" s="274" t="n"/>
    </row>
    <row r="60" ht="21.75" customHeight="1">
      <c r="B60" s="274" t="n"/>
      <c r="C60" s="274" t="n"/>
      <c r="D60" s="274" t="n"/>
      <c r="E60" s="274" t="n"/>
      <c r="F60" s="274" t="n"/>
      <c r="G60" s="274" t="n"/>
      <c r="H60" s="274" t="n"/>
      <c r="I60" s="274" t="n"/>
      <c r="J60" s="274" t="n"/>
      <c r="K60" s="274" t="n"/>
      <c r="L60" s="274" t="n"/>
      <c r="M60" s="274" t="n"/>
      <c r="N60" s="489" t="n"/>
      <c r="O60" s="489" t="n"/>
      <c r="P60" s="489" t="n"/>
      <c r="Q60" s="489" t="n"/>
      <c r="R60" s="489" t="n"/>
      <c r="S60" s="489" t="n"/>
      <c r="T60" s="489" t="n"/>
      <c r="U60" s="489" t="n"/>
      <c r="X60" s="274" t="n"/>
    </row>
    <row r="61" ht="21.75" customHeight="1">
      <c r="B61" s="274" t="n"/>
      <c r="C61" s="274" t="n"/>
      <c r="D61" s="274" t="n"/>
      <c r="E61" s="274" t="n"/>
      <c r="F61" s="274" t="n"/>
      <c r="G61" s="274" t="n"/>
      <c r="H61" s="274" t="n"/>
      <c r="I61" s="274" t="n"/>
      <c r="J61" s="274" t="n"/>
      <c r="K61" s="274" t="n"/>
      <c r="L61" s="274" t="n"/>
      <c r="M61" s="274" t="n"/>
      <c r="N61" s="489" t="n"/>
      <c r="O61" s="489" t="n"/>
      <c r="P61" s="489" t="n"/>
      <c r="Q61" s="489" t="n"/>
      <c r="R61" s="489" t="n"/>
      <c r="S61" s="489" t="n"/>
      <c r="T61" s="489" t="n"/>
      <c r="U61" s="489" t="n"/>
      <c r="X61" s="274" t="n"/>
    </row>
    <row r="62" ht="21.75" customHeight="1">
      <c r="B62" s="274" t="n"/>
      <c r="C62" s="274" t="n"/>
      <c r="D62" s="274" t="n"/>
      <c r="E62" s="274" t="n"/>
      <c r="F62" s="274" t="n"/>
      <c r="G62" s="274" t="n"/>
      <c r="H62" s="274" t="n"/>
      <c r="I62" s="274" t="n"/>
      <c r="J62" s="274" t="n"/>
      <c r="K62" s="274" t="n"/>
      <c r="L62" s="274" t="n"/>
      <c r="M62" s="274" t="n"/>
      <c r="N62" s="489" t="n"/>
      <c r="O62" s="489" t="n"/>
      <c r="P62" s="489" t="n"/>
      <c r="Q62" s="489" t="n"/>
      <c r="R62" s="489" t="n"/>
      <c r="S62" s="489" t="n"/>
      <c r="T62" s="489" t="n"/>
      <c r="U62" s="489" t="n"/>
      <c r="X62" s="274" t="n"/>
    </row>
    <row r="63" ht="21.75" customHeight="1">
      <c r="B63" s="274" t="n"/>
      <c r="C63" s="274" t="n"/>
      <c r="D63" s="274" t="n"/>
      <c r="E63" s="274" t="n"/>
      <c r="F63" s="274" t="n"/>
      <c r="G63" s="274" t="n"/>
      <c r="H63" s="274" t="n"/>
      <c r="I63" s="274" t="n"/>
      <c r="J63" s="274" t="n"/>
      <c r="K63" s="274" t="n"/>
      <c r="L63" s="274" t="n"/>
      <c r="M63" s="274" t="n"/>
      <c r="N63" s="489" t="n"/>
      <c r="O63" s="489" t="n"/>
      <c r="P63" s="489" t="n"/>
      <c r="Q63" s="489" t="n"/>
      <c r="R63" s="489" t="n"/>
      <c r="S63" s="489" t="n"/>
      <c r="T63" s="489" t="n"/>
      <c r="U63" s="489" t="n"/>
      <c r="X63" s="274" t="n"/>
    </row>
    <row r="64" ht="21.75" customHeight="1">
      <c r="B64" s="274" t="n"/>
      <c r="C64" s="274" t="n"/>
      <c r="D64" s="274" t="n"/>
      <c r="E64" s="274" t="n"/>
      <c r="F64" s="274" t="n"/>
      <c r="G64" s="274" t="n"/>
      <c r="H64" s="274" t="n"/>
      <c r="I64" s="274" t="n"/>
      <c r="J64" s="274" t="n"/>
      <c r="K64" s="274" t="n"/>
      <c r="L64" s="274" t="n"/>
      <c r="M64" s="274" t="n"/>
      <c r="N64" s="489" t="n"/>
      <c r="O64" s="489" t="n"/>
      <c r="P64" s="489" t="n"/>
      <c r="Q64" s="489" t="n"/>
      <c r="R64" s="489" t="n"/>
      <c r="S64" s="489" t="n"/>
      <c r="T64" s="489" t="n"/>
      <c r="U64" s="489" t="n"/>
      <c r="X64" s="274" t="n"/>
    </row>
    <row r="65" ht="21.75" customHeight="1">
      <c r="B65" s="274" t="n"/>
      <c r="C65" s="274" t="n"/>
      <c r="D65" s="274" t="n"/>
      <c r="E65" s="274" t="n"/>
      <c r="F65" s="274" t="n"/>
      <c r="G65" s="274" t="n"/>
      <c r="H65" s="274" t="n"/>
      <c r="I65" s="274" t="n"/>
      <c r="J65" s="274" t="n"/>
      <c r="K65" s="274" t="n"/>
      <c r="L65" s="274" t="n"/>
      <c r="M65" s="274" t="n"/>
      <c r="N65" s="489" t="n"/>
      <c r="O65" s="489" t="n"/>
      <c r="P65" s="489" t="n"/>
      <c r="Q65" s="489" t="n"/>
      <c r="R65" s="489" t="n"/>
      <c r="S65" s="489" t="n"/>
      <c r="T65" s="489" t="n"/>
      <c r="U65" s="489" t="n"/>
      <c r="X65" s="274" t="n"/>
    </row>
    <row r="66" ht="21.75" customHeight="1">
      <c r="B66" s="274" t="n"/>
      <c r="C66" s="274" t="n"/>
      <c r="D66" s="274" t="n"/>
      <c r="E66" s="274" t="n"/>
      <c r="F66" s="274" t="n"/>
      <c r="G66" s="274" t="n"/>
      <c r="H66" s="274" t="n"/>
      <c r="I66" s="274" t="n"/>
      <c r="J66" s="274" t="n"/>
      <c r="K66" s="274" t="n"/>
      <c r="L66" s="274" t="n"/>
      <c r="M66" s="274" t="n"/>
      <c r="N66" s="489" t="n"/>
      <c r="O66" s="489" t="n"/>
      <c r="P66" s="489" t="n"/>
      <c r="Q66" s="489" t="n"/>
      <c r="R66" s="489" t="n"/>
      <c r="S66" s="489" t="n"/>
      <c r="T66" s="489" t="n"/>
      <c r="U66" s="489" t="n"/>
      <c r="X66" s="274" t="n"/>
    </row>
    <row r="67" ht="21.75" customHeight="1">
      <c r="B67" s="274" t="n"/>
      <c r="C67" s="274" t="n"/>
      <c r="D67" s="274" t="n"/>
      <c r="E67" s="274" t="n"/>
      <c r="F67" s="274" t="n"/>
      <c r="G67" s="274" t="n"/>
      <c r="H67" s="274" t="n"/>
      <c r="I67" s="274" t="n"/>
      <c r="J67" s="274" t="n"/>
      <c r="K67" s="274" t="n"/>
      <c r="L67" s="274" t="n"/>
      <c r="M67" s="274" t="n"/>
      <c r="N67" s="489" t="n"/>
      <c r="O67" s="489" t="n"/>
      <c r="P67" s="489" t="n"/>
      <c r="Q67" s="489" t="n"/>
      <c r="R67" s="489" t="n"/>
      <c r="S67" s="489" t="n"/>
      <c r="T67" s="489" t="n"/>
      <c r="U67" s="489" t="n"/>
      <c r="X67" s="274" t="n"/>
    </row>
    <row r="68" ht="21.75" customHeight="1">
      <c r="B68" s="274" t="n"/>
      <c r="C68" s="274" t="n"/>
      <c r="D68" s="274" t="n"/>
      <c r="E68" s="274" t="n"/>
      <c r="F68" s="274" t="n"/>
      <c r="G68" s="274" t="n"/>
      <c r="H68" s="274" t="n"/>
      <c r="I68" s="274" t="n"/>
      <c r="J68" s="274" t="n"/>
      <c r="K68" s="274" t="n"/>
      <c r="L68" s="274" t="n"/>
      <c r="M68" s="274" t="n"/>
      <c r="N68" s="489" t="n"/>
      <c r="O68" s="489" t="n"/>
      <c r="P68" s="489" t="n"/>
      <c r="Q68" s="489" t="n"/>
      <c r="R68" s="489" t="n"/>
      <c r="S68" s="489" t="n"/>
      <c r="T68" s="489" t="n"/>
      <c r="U68" s="489" t="n"/>
      <c r="X68" s="274" t="n"/>
    </row>
    <row r="69" ht="21.75" customHeight="1">
      <c r="B69" s="274" t="n"/>
      <c r="C69" s="274" t="n"/>
      <c r="D69" s="274" t="n"/>
      <c r="E69" s="274" t="n"/>
      <c r="F69" s="274" t="n"/>
      <c r="G69" s="274" t="n"/>
      <c r="H69" s="274" t="n"/>
      <c r="I69" s="274" t="n"/>
      <c r="J69" s="274" t="n"/>
      <c r="K69" s="274" t="n"/>
      <c r="L69" s="274" t="n"/>
      <c r="M69" s="274" t="n"/>
      <c r="N69" s="489" t="n"/>
      <c r="O69" s="489" t="n"/>
      <c r="P69" s="489" t="n"/>
      <c r="Q69" s="489" t="n"/>
      <c r="R69" s="489" t="n"/>
      <c r="S69" s="489" t="n"/>
      <c r="T69" s="489" t="n"/>
      <c r="U69" s="489" t="n"/>
      <c r="X69" s="274" t="n"/>
    </row>
    <row r="70" ht="21.75" customHeight="1">
      <c r="B70" s="274" t="n"/>
      <c r="C70" s="274" t="n"/>
      <c r="D70" s="274" t="n"/>
      <c r="E70" s="274" t="n"/>
      <c r="F70" s="274" t="n"/>
      <c r="G70" s="274" t="n"/>
      <c r="H70" s="274" t="n"/>
      <c r="I70" s="274" t="n"/>
      <c r="J70" s="274" t="n"/>
      <c r="K70" s="274" t="n"/>
      <c r="L70" s="274" t="n"/>
      <c r="M70" s="274" t="n"/>
      <c r="N70" s="489" t="n"/>
      <c r="O70" s="489" t="n"/>
      <c r="P70" s="489" t="n"/>
      <c r="Q70" s="489" t="n"/>
      <c r="R70" s="489" t="n"/>
      <c r="S70" s="489" t="n"/>
      <c r="T70" s="489" t="n"/>
      <c r="U70" s="489" t="n"/>
      <c r="X70" s="274" t="n"/>
    </row>
    <row r="71" ht="21.75" customHeight="1">
      <c r="B71" s="274" t="n"/>
      <c r="C71" s="274" t="n"/>
      <c r="D71" s="274" t="n"/>
      <c r="E71" s="274" t="n"/>
      <c r="F71" s="274" t="n"/>
      <c r="G71" s="274" t="n"/>
      <c r="H71" s="274" t="n"/>
      <c r="I71" s="274" t="n"/>
      <c r="J71" s="274" t="n"/>
      <c r="K71" s="274" t="n"/>
      <c r="L71" s="274" t="n"/>
      <c r="M71" s="274" t="n"/>
      <c r="N71" s="489" t="n"/>
      <c r="O71" s="489" t="n"/>
      <c r="P71" s="489" t="n"/>
      <c r="Q71" s="489" t="n"/>
      <c r="R71" s="489" t="n"/>
      <c r="S71" s="489" t="n"/>
      <c r="T71" s="489" t="n"/>
      <c r="U71" s="489" t="n"/>
      <c r="X71" s="274" t="n"/>
    </row>
    <row r="72" ht="21.75" customHeight="1">
      <c r="B72" s="274" t="n"/>
      <c r="C72" s="274" t="n"/>
      <c r="D72" s="274" t="n"/>
      <c r="E72" s="274" t="n"/>
      <c r="F72" s="274" t="n"/>
      <c r="G72" s="274" t="n"/>
      <c r="H72" s="274" t="n"/>
      <c r="I72" s="274" t="n"/>
      <c r="J72" s="274" t="n"/>
      <c r="K72" s="274" t="n"/>
      <c r="L72" s="274" t="n"/>
      <c r="M72" s="274" t="n"/>
      <c r="N72" s="489" t="n"/>
      <c r="O72" s="489" t="n"/>
      <c r="P72" s="489" t="n"/>
      <c r="Q72" s="489" t="n"/>
      <c r="R72" s="489" t="n"/>
      <c r="S72" s="489" t="n"/>
      <c r="T72" s="489" t="n"/>
      <c r="U72" s="489" t="n"/>
      <c r="X72" s="274" t="n"/>
    </row>
    <row r="73" ht="21.75" customHeight="1">
      <c r="B73" s="274" t="n"/>
      <c r="C73" s="274" t="n"/>
      <c r="D73" s="274" t="n"/>
      <c r="E73" s="274" t="n"/>
      <c r="F73" s="274" t="n"/>
      <c r="G73" s="274" t="n"/>
      <c r="H73" s="274" t="n"/>
      <c r="I73" s="274" t="n"/>
      <c r="J73" s="274" t="n"/>
      <c r="K73" s="274" t="n"/>
      <c r="L73" s="274" t="n"/>
      <c r="M73" s="274" t="n"/>
      <c r="N73" s="489" t="n"/>
      <c r="O73" s="489" t="n"/>
      <c r="P73" s="489" t="n"/>
      <c r="Q73" s="489" t="n"/>
      <c r="R73" s="489" t="n"/>
      <c r="S73" s="489" t="n"/>
      <c r="T73" s="489" t="n"/>
      <c r="U73" s="489" t="n"/>
      <c r="X73" s="274" t="n"/>
    </row>
    <row r="74" ht="21.75" customHeight="1">
      <c r="B74" s="274" t="n"/>
      <c r="C74" s="274" t="n"/>
      <c r="D74" s="274" t="n"/>
      <c r="E74" s="274" t="n"/>
      <c r="F74" s="274" t="n"/>
      <c r="G74" s="274" t="n"/>
      <c r="H74" s="274" t="n"/>
      <c r="I74" s="274" t="n"/>
      <c r="J74" s="274" t="n"/>
      <c r="K74" s="274" t="n"/>
      <c r="L74" s="274" t="n"/>
      <c r="M74" s="274" t="n"/>
      <c r="N74" s="489" t="n"/>
      <c r="O74" s="489" t="n"/>
      <c r="P74" s="489" t="n"/>
      <c r="Q74" s="489" t="n"/>
      <c r="R74" s="489" t="n"/>
      <c r="S74" s="489" t="n"/>
      <c r="T74" s="489" t="n"/>
      <c r="U74" s="489" t="n"/>
      <c r="X74" s="274" t="n"/>
    </row>
    <row r="75" ht="21.75" customHeight="1">
      <c r="B75" s="274" t="n"/>
      <c r="C75" s="274" t="n"/>
      <c r="D75" s="274" t="n"/>
      <c r="E75" s="274" t="n"/>
      <c r="F75" s="274" t="n"/>
      <c r="G75" s="274" t="n"/>
      <c r="H75" s="274" t="n"/>
      <c r="I75" s="274" t="n"/>
      <c r="J75" s="274" t="n"/>
      <c r="K75" s="274" t="n"/>
      <c r="L75" s="274" t="n"/>
      <c r="M75" s="274" t="n"/>
      <c r="N75" s="489" t="n"/>
      <c r="O75" s="489" t="n"/>
      <c r="P75" s="489" t="n"/>
      <c r="Q75" s="489" t="n"/>
      <c r="R75" s="489" t="n"/>
      <c r="S75" s="489" t="n"/>
      <c r="T75" s="489" t="n"/>
      <c r="U75" s="489" t="n"/>
      <c r="X75" s="274" t="n"/>
    </row>
    <row r="76" ht="21.75" customHeight="1">
      <c r="B76" s="274" t="n"/>
      <c r="C76" s="274" t="n"/>
      <c r="D76" s="274" t="n"/>
      <c r="E76" s="274" t="n"/>
      <c r="F76" s="274" t="n"/>
      <c r="G76" s="274" t="n"/>
      <c r="H76" s="274" t="n"/>
      <c r="I76" s="274" t="n"/>
      <c r="J76" s="274" t="n"/>
      <c r="K76" s="274" t="n"/>
      <c r="L76" s="274" t="n"/>
      <c r="M76" s="274" t="n"/>
      <c r="N76" s="489" t="n"/>
      <c r="O76" s="489" t="n"/>
      <c r="P76" s="489" t="n"/>
      <c r="Q76" s="489" t="n"/>
      <c r="R76" s="489" t="n"/>
      <c r="S76" s="489" t="n"/>
      <c r="T76" s="489" t="n"/>
      <c r="U76" s="489" t="n"/>
      <c r="X76" s="274" t="n"/>
    </row>
    <row r="77" ht="21.75" customHeight="1">
      <c r="B77" s="274" t="n"/>
      <c r="C77" s="274" t="n"/>
      <c r="D77" s="274" t="n"/>
      <c r="E77" s="274" t="n"/>
      <c r="F77" s="274" t="n"/>
      <c r="G77" s="274" t="n"/>
      <c r="H77" s="274" t="n"/>
      <c r="I77" s="274" t="n"/>
      <c r="J77" s="274" t="n"/>
      <c r="K77" s="274" t="n"/>
      <c r="L77" s="274" t="n"/>
      <c r="M77" s="274" t="n"/>
      <c r="N77" s="489" t="n"/>
      <c r="O77" s="489" t="n"/>
      <c r="P77" s="489" t="n"/>
      <c r="Q77" s="489" t="n"/>
      <c r="R77" s="489" t="n"/>
      <c r="S77" s="489" t="n"/>
      <c r="T77" s="489" t="n"/>
      <c r="U77" s="489" t="n"/>
      <c r="X77" s="274" t="n"/>
    </row>
    <row r="78" ht="21.75" customHeight="1">
      <c r="B78" s="274" t="n"/>
      <c r="C78" s="274" t="n"/>
      <c r="D78" s="274" t="n"/>
      <c r="E78" s="274" t="n"/>
      <c r="F78" s="274" t="n"/>
      <c r="G78" s="274" t="n"/>
      <c r="H78" s="274" t="n"/>
      <c r="I78" s="274" t="n"/>
      <c r="J78" s="274" t="n"/>
      <c r="K78" s="274" t="n"/>
      <c r="L78" s="274" t="n"/>
      <c r="M78" s="274" t="n"/>
      <c r="N78" s="489" t="n"/>
      <c r="O78" s="489" t="n"/>
      <c r="P78" s="489" t="n"/>
      <c r="Q78" s="489" t="n"/>
      <c r="R78" s="489" t="n"/>
      <c r="S78" s="489" t="n"/>
      <c r="T78" s="489" t="n"/>
      <c r="U78" s="489" t="n"/>
      <c r="X78" s="274" t="n"/>
    </row>
    <row r="79" ht="21.75" customHeight="1">
      <c r="B79" s="274" t="n"/>
      <c r="C79" s="274" t="n"/>
      <c r="D79" s="274" t="n"/>
      <c r="E79" s="274" t="n"/>
      <c r="F79" s="274" t="n"/>
      <c r="G79" s="274" t="n"/>
      <c r="H79" s="274" t="n"/>
      <c r="I79" s="274" t="n"/>
      <c r="J79" s="274" t="n"/>
      <c r="K79" s="274" t="n"/>
      <c r="L79" s="274" t="n"/>
      <c r="M79" s="274" t="n"/>
      <c r="N79" s="489" t="n"/>
      <c r="O79" s="489" t="n"/>
      <c r="P79" s="489" t="n"/>
      <c r="Q79" s="489" t="n"/>
      <c r="R79" s="489" t="n"/>
      <c r="S79" s="489" t="n"/>
      <c r="T79" s="489" t="n"/>
      <c r="U79" s="489" t="n"/>
      <c r="X79" s="274" t="n"/>
    </row>
    <row r="80" ht="21.75" customHeight="1">
      <c r="B80" s="274" t="n"/>
      <c r="C80" s="274" t="n"/>
      <c r="D80" s="274" t="n"/>
      <c r="E80" s="274" t="n"/>
      <c r="F80" s="274" t="n"/>
      <c r="G80" s="274" t="n"/>
      <c r="H80" s="274" t="n"/>
      <c r="I80" s="274" t="n"/>
      <c r="J80" s="274" t="n"/>
      <c r="K80" s="274" t="n"/>
      <c r="L80" s="274" t="n"/>
      <c r="M80" s="274" t="n"/>
      <c r="N80" s="489" t="n"/>
      <c r="O80" s="489" t="n"/>
      <c r="P80" s="489" t="n"/>
      <c r="Q80" s="489" t="n"/>
      <c r="R80" s="489" t="n"/>
      <c r="S80" s="489" t="n"/>
      <c r="T80" s="489" t="n"/>
      <c r="U80" s="489" t="n"/>
      <c r="X80" s="274" t="n"/>
    </row>
    <row r="81" ht="21.75" customHeight="1">
      <c r="B81" s="274" t="n"/>
      <c r="C81" s="274" t="n"/>
      <c r="D81" s="274" t="n"/>
      <c r="E81" s="274" t="n"/>
      <c r="F81" s="274" t="n"/>
      <c r="G81" s="274" t="n"/>
      <c r="H81" s="274" t="n"/>
      <c r="I81" s="274" t="n"/>
      <c r="J81" s="274" t="n"/>
      <c r="K81" s="274" t="n"/>
      <c r="L81" s="274" t="n"/>
      <c r="M81" s="274" t="n"/>
      <c r="N81" s="489" t="n"/>
      <c r="O81" s="489" t="n"/>
      <c r="P81" s="489" t="n"/>
      <c r="Q81" s="489" t="n"/>
      <c r="R81" s="489" t="n"/>
      <c r="S81" s="489" t="n"/>
      <c r="T81" s="489" t="n"/>
      <c r="U81" s="489" t="n"/>
      <c r="X81" s="274" t="n"/>
    </row>
    <row r="82" ht="21.75" customHeight="1">
      <c r="B82" s="274" t="n"/>
      <c r="C82" s="274" t="n"/>
      <c r="D82" s="274" t="n"/>
      <c r="E82" s="274" t="n"/>
      <c r="F82" s="274" t="n"/>
      <c r="G82" s="274" t="n"/>
      <c r="H82" s="274" t="n"/>
      <c r="I82" s="274" t="n"/>
      <c r="J82" s="274" t="n"/>
      <c r="K82" s="274" t="n"/>
      <c r="L82" s="274" t="n"/>
      <c r="M82" s="274" t="n"/>
      <c r="N82" s="489" t="n"/>
      <c r="O82" s="489" t="n"/>
      <c r="P82" s="489" t="n"/>
      <c r="Q82" s="489" t="n"/>
      <c r="R82" s="489" t="n"/>
      <c r="S82" s="489" t="n"/>
      <c r="T82" s="489" t="n"/>
      <c r="U82" s="489" t="n"/>
      <c r="X82" s="274" t="n"/>
    </row>
    <row r="83" ht="21.75" customHeight="1">
      <c r="B83" s="274" t="n"/>
      <c r="C83" s="274" t="n"/>
      <c r="D83" s="274" t="n"/>
      <c r="E83" s="274" t="n"/>
      <c r="F83" s="274" t="n"/>
      <c r="G83" s="274" t="n"/>
      <c r="H83" s="274" t="n"/>
      <c r="I83" s="274" t="n"/>
      <c r="J83" s="274" t="n"/>
      <c r="K83" s="274" t="n"/>
      <c r="L83" s="274" t="n"/>
      <c r="M83" s="274" t="n"/>
      <c r="N83" s="489" t="n"/>
      <c r="O83" s="489" t="n"/>
      <c r="P83" s="489" t="n"/>
      <c r="Q83" s="489" t="n"/>
      <c r="R83" s="489" t="n"/>
      <c r="S83" s="489" t="n"/>
      <c r="T83" s="489" t="n"/>
      <c r="U83" s="489" t="n"/>
      <c r="X83" s="274" t="n"/>
    </row>
    <row r="84" ht="21.75" customHeight="1">
      <c r="B84" s="274" t="n"/>
      <c r="C84" s="274" t="n"/>
      <c r="D84" s="274" t="n"/>
      <c r="E84" s="274" t="n"/>
      <c r="F84" s="274" t="n"/>
      <c r="G84" s="274" t="n"/>
      <c r="H84" s="274" t="n"/>
      <c r="I84" s="274" t="n"/>
      <c r="J84" s="274" t="n"/>
      <c r="K84" s="274" t="n"/>
      <c r="L84" s="274" t="n"/>
      <c r="M84" s="274" t="n"/>
      <c r="N84" s="489" t="n"/>
      <c r="O84" s="489" t="n"/>
      <c r="P84" s="489" t="n"/>
      <c r="Q84" s="489" t="n"/>
      <c r="R84" s="489" t="n"/>
      <c r="S84" s="489" t="n"/>
      <c r="T84" s="489" t="n"/>
      <c r="U84" s="489" t="n"/>
      <c r="X84" s="274" t="n"/>
    </row>
    <row r="85" ht="21.75" customHeight="1">
      <c r="B85" s="274" t="n"/>
      <c r="C85" s="274" t="n"/>
      <c r="D85" s="274" t="n"/>
      <c r="E85" s="274" t="n"/>
      <c r="F85" s="274" t="n"/>
      <c r="G85" s="274" t="n"/>
      <c r="H85" s="274" t="n"/>
      <c r="I85" s="274" t="n"/>
      <c r="J85" s="274" t="n"/>
      <c r="K85" s="274" t="n"/>
      <c r="L85" s="274" t="n"/>
      <c r="M85" s="274" t="n"/>
      <c r="N85" s="489" t="n"/>
      <c r="O85" s="489" t="n"/>
      <c r="P85" s="489" t="n"/>
      <c r="Q85" s="489" t="n"/>
      <c r="R85" s="489" t="n"/>
      <c r="S85" s="489" t="n"/>
      <c r="T85" s="489" t="n"/>
      <c r="U85" s="489" t="n"/>
      <c r="X85" s="274" t="n"/>
    </row>
    <row r="86" ht="21.75" customHeight="1">
      <c r="B86" s="274" t="n"/>
      <c r="C86" s="274" t="n"/>
      <c r="D86" s="274" t="n"/>
      <c r="E86" s="274" t="n"/>
      <c r="F86" s="274" t="n"/>
      <c r="G86" s="274" t="n"/>
      <c r="H86" s="274" t="n"/>
      <c r="I86" s="274" t="n"/>
      <c r="J86" s="274" t="n"/>
      <c r="K86" s="274" t="n"/>
      <c r="L86" s="274" t="n"/>
      <c r="M86" s="274" t="n"/>
      <c r="N86" s="489" t="n"/>
      <c r="O86" s="489" t="n"/>
      <c r="P86" s="489" t="n"/>
      <c r="Q86" s="489" t="n"/>
      <c r="R86" s="489" t="n"/>
      <c r="S86" s="489" t="n"/>
      <c r="T86" s="489" t="n"/>
      <c r="U86" s="489" t="n"/>
      <c r="X86" s="274" t="n"/>
    </row>
    <row r="87" ht="21.75" customHeight="1">
      <c r="B87" s="274" t="n"/>
      <c r="C87" s="274" t="n"/>
      <c r="D87" s="274" t="n"/>
      <c r="E87" s="274" t="n"/>
      <c r="F87" s="274" t="n"/>
      <c r="G87" s="274" t="n"/>
      <c r="H87" s="274" t="n"/>
      <c r="I87" s="274" t="n"/>
      <c r="J87" s="274" t="n"/>
      <c r="K87" s="274" t="n"/>
      <c r="L87" s="274" t="n"/>
      <c r="M87" s="274" t="n"/>
      <c r="N87" s="489" t="n"/>
      <c r="O87" s="489" t="n"/>
      <c r="P87" s="489" t="n"/>
      <c r="Q87" s="489" t="n"/>
      <c r="R87" s="489" t="n"/>
      <c r="S87" s="489" t="n"/>
      <c r="T87" s="489" t="n"/>
      <c r="U87" s="489" t="n"/>
      <c r="X87" s="274" t="n"/>
    </row>
    <row r="88" ht="21.75" customHeight="1">
      <c r="B88" s="274" t="n"/>
      <c r="C88" s="274" t="n"/>
      <c r="D88" s="274" t="n"/>
      <c r="E88" s="274" t="n"/>
      <c r="F88" s="274" t="n"/>
      <c r="G88" s="274" t="n"/>
      <c r="H88" s="274" t="n"/>
      <c r="I88" s="274" t="n"/>
      <c r="J88" s="274" t="n"/>
      <c r="K88" s="274" t="n"/>
      <c r="L88" s="274" t="n"/>
      <c r="M88" s="274" t="n"/>
      <c r="N88" s="489" t="n"/>
      <c r="O88" s="489" t="n"/>
      <c r="P88" s="489" t="n"/>
      <c r="Q88" s="489" t="n"/>
      <c r="R88" s="489" t="n"/>
      <c r="S88" s="489" t="n"/>
      <c r="T88" s="489" t="n"/>
      <c r="U88" s="489" t="n"/>
      <c r="X88" s="274" t="n"/>
    </row>
    <row r="89" ht="21.75" customHeight="1">
      <c r="B89" s="274" t="n"/>
      <c r="C89" s="274" t="n"/>
      <c r="D89" s="274" t="n"/>
      <c r="E89" s="274" t="n"/>
      <c r="F89" s="274" t="n"/>
      <c r="G89" s="274" t="n"/>
      <c r="H89" s="274" t="n"/>
      <c r="I89" s="274" t="n"/>
      <c r="J89" s="274" t="n"/>
      <c r="K89" s="274" t="n"/>
      <c r="L89" s="274" t="n"/>
      <c r="M89" s="274" t="n"/>
      <c r="N89" s="489" t="n"/>
      <c r="O89" s="489" t="n"/>
      <c r="P89" s="489" t="n"/>
      <c r="Q89" s="489" t="n"/>
      <c r="R89" s="489" t="n"/>
      <c r="S89" s="489" t="n"/>
      <c r="T89" s="489" t="n"/>
      <c r="U89" s="489" t="n"/>
      <c r="X89" s="274" t="n"/>
    </row>
    <row r="90" ht="21.75" customHeight="1">
      <c r="B90" s="274" t="n"/>
      <c r="C90" s="274" t="n"/>
      <c r="D90" s="274" t="n"/>
      <c r="E90" s="274" t="n"/>
      <c r="F90" s="274" t="n"/>
      <c r="G90" s="274" t="n"/>
      <c r="H90" s="274" t="n"/>
      <c r="I90" s="274" t="n"/>
      <c r="J90" s="274" t="n"/>
      <c r="K90" s="274" t="n"/>
      <c r="L90" s="274" t="n"/>
      <c r="M90" s="274" t="n"/>
      <c r="N90" s="489" t="n"/>
      <c r="O90" s="489" t="n"/>
      <c r="P90" s="489" t="n"/>
      <c r="Q90" s="489" t="n"/>
      <c r="R90" s="489" t="n"/>
      <c r="S90" s="489" t="n"/>
      <c r="T90" s="489" t="n"/>
      <c r="U90" s="489" t="n"/>
      <c r="X90" s="274" t="n"/>
    </row>
    <row r="91" ht="21.75" customHeight="1">
      <c r="B91" s="274" t="n"/>
      <c r="C91" s="274" t="n"/>
      <c r="D91" s="274" t="n"/>
      <c r="E91" s="274" t="n"/>
      <c r="F91" s="274" t="n"/>
      <c r="G91" s="274" t="n"/>
      <c r="H91" s="274" t="n"/>
      <c r="I91" s="274" t="n"/>
      <c r="J91" s="274" t="n"/>
      <c r="K91" s="274" t="n"/>
      <c r="L91" s="274" t="n"/>
      <c r="M91" s="274" t="n"/>
      <c r="N91" s="489" t="n"/>
      <c r="O91" s="489" t="n"/>
      <c r="P91" s="489" t="n"/>
      <c r="Q91" s="489" t="n"/>
      <c r="R91" s="489" t="n"/>
      <c r="S91" s="489" t="n"/>
      <c r="T91" s="489" t="n"/>
      <c r="U91" s="489" t="n"/>
      <c r="X91" s="274" t="n"/>
    </row>
    <row r="92" ht="21.75" customHeight="1">
      <c r="B92" s="274" t="n"/>
      <c r="C92" s="274" t="n"/>
      <c r="D92" s="274" t="n"/>
      <c r="E92" s="274" t="n"/>
      <c r="F92" s="274" t="n"/>
      <c r="G92" s="274" t="n"/>
      <c r="H92" s="274" t="n"/>
      <c r="I92" s="274" t="n"/>
      <c r="J92" s="274" t="n"/>
      <c r="K92" s="274" t="n"/>
      <c r="L92" s="274" t="n"/>
      <c r="M92" s="274" t="n"/>
      <c r="N92" s="489" t="n"/>
      <c r="O92" s="489" t="n"/>
      <c r="P92" s="489" t="n"/>
      <c r="Q92" s="489" t="n"/>
      <c r="R92" s="489" t="n"/>
      <c r="S92" s="489" t="n"/>
      <c r="T92" s="489" t="n"/>
      <c r="U92" s="489" t="n"/>
      <c r="X92" s="274" t="n"/>
    </row>
    <row r="93" ht="14.25" customHeight="1">
      <c r="B93" s="274" t="n"/>
      <c r="C93" s="274" t="n"/>
      <c r="D93" s="274" t="n"/>
      <c r="E93" s="274" t="n"/>
      <c r="F93" s="274" t="n"/>
      <c r="G93" s="274" t="n"/>
      <c r="H93" s="274" t="n"/>
      <c r="I93" s="274" t="n"/>
      <c r="J93" s="274" t="n"/>
      <c r="K93" s="274" t="n"/>
      <c r="L93" s="274" t="n"/>
      <c r="M93" s="274" t="n"/>
      <c r="N93" s="489" t="n"/>
      <c r="O93" s="489" t="n"/>
      <c r="P93" s="489" t="n"/>
      <c r="Q93" s="489" t="n"/>
      <c r="R93" s="489" t="n"/>
      <c r="S93" s="489" t="n"/>
      <c r="T93" s="489" t="n"/>
      <c r="U93" s="489" t="n"/>
      <c r="X93" s="274" t="n"/>
    </row>
    <row r="94" ht="14.25" customHeight="1">
      <c r="B94" s="274" t="n"/>
      <c r="C94" s="274" t="n"/>
      <c r="D94" s="274" t="n"/>
      <c r="E94" s="274" t="n"/>
      <c r="F94" s="274" t="n"/>
      <c r="G94" s="274" t="n"/>
      <c r="H94" s="274" t="n"/>
      <c r="I94" s="274" t="n"/>
      <c r="J94" s="274" t="n"/>
      <c r="K94" s="274" t="n"/>
      <c r="L94" s="274" t="n"/>
      <c r="M94" s="274" t="n"/>
      <c r="N94" s="489" t="n"/>
      <c r="O94" s="489" t="n"/>
      <c r="P94" s="489" t="n"/>
      <c r="Q94" s="489" t="n"/>
      <c r="R94" s="489" t="n"/>
      <c r="S94" s="489" t="n"/>
      <c r="T94" s="489" t="n"/>
      <c r="U94" s="489" t="n"/>
      <c r="X94" s="274" t="n"/>
    </row>
    <row r="95" ht="14.25" customHeight="1">
      <c r="B95" s="271" t="n"/>
      <c r="C95" s="271" t="n"/>
      <c r="D95" s="271" t="n"/>
      <c r="E95" s="271" t="n"/>
      <c r="F95" s="271" t="n"/>
      <c r="G95" s="271" t="n"/>
      <c r="H95" s="271" t="n"/>
      <c r="I95" s="271" t="n"/>
      <c r="J95" s="271" t="n"/>
      <c r="K95" s="271" t="n"/>
      <c r="L95" s="271" t="n"/>
      <c r="M95" s="271" t="n"/>
      <c r="N95" s="488" t="n"/>
      <c r="O95" s="488" t="n"/>
      <c r="P95" s="488" t="n"/>
      <c r="Q95" s="488" t="n"/>
      <c r="R95" s="488" t="n"/>
      <c r="S95" s="488" t="n"/>
      <c r="T95" s="488" t="n"/>
      <c r="U95" s="488" t="n"/>
      <c r="V95" s="485" t="n"/>
      <c r="W95" s="485" t="n"/>
    </row>
    <row r="96" ht="14.25" customHeight="1">
      <c r="B96" s="271" t="n"/>
      <c r="C96" s="271" t="n"/>
      <c r="D96" s="271" t="n"/>
      <c r="E96" s="271" t="n"/>
      <c r="F96" s="271" t="n"/>
      <c r="G96" s="271" t="n"/>
      <c r="H96" s="271" t="n"/>
      <c r="I96" s="271" t="n"/>
      <c r="J96" s="271" t="n"/>
      <c r="K96" s="271" t="n"/>
      <c r="L96" s="271" t="n"/>
      <c r="M96" s="271" t="n"/>
      <c r="N96" s="488" t="n"/>
      <c r="O96" s="488" t="n"/>
      <c r="P96" s="488" t="n"/>
      <c r="Q96" s="488" t="n"/>
      <c r="R96" s="488" t="n"/>
      <c r="S96" s="488" t="n"/>
      <c r="T96" s="488" t="n"/>
      <c r="U96" s="488" t="n"/>
      <c r="V96" s="485" t="n"/>
      <c r="W96" s="485" t="n"/>
    </row>
    <row r="97" ht="14.25" customHeight="1">
      <c r="B97" s="271" t="n"/>
      <c r="C97" s="271" t="n"/>
      <c r="D97" s="271" t="n"/>
      <c r="E97" s="271" t="n"/>
      <c r="F97" s="271" t="n"/>
      <c r="G97" s="271" t="n"/>
      <c r="H97" s="271" t="n"/>
      <c r="I97" s="271" t="n"/>
      <c r="J97" s="271" t="n"/>
      <c r="K97" s="271" t="n"/>
      <c r="L97" s="271" t="n"/>
      <c r="M97" s="271" t="n"/>
      <c r="N97" s="488" t="n"/>
      <c r="O97" s="488" t="n"/>
      <c r="P97" s="488" t="n"/>
      <c r="Q97" s="488" t="n"/>
      <c r="R97" s="488" t="n"/>
      <c r="S97" s="488" t="n"/>
      <c r="T97" s="488" t="n"/>
      <c r="U97" s="488" t="n"/>
      <c r="V97" s="485" t="n"/>
      <c r="W97" s="485" t="n"/>
    </row>
    <row r="98" ht="14.25" customHeight="1">
      <c r="B98" s="271" t="n"/>
      <c r="C98" s="271" t="n"/>
      <c r="D98" s="271" t="n"/>
      <c r="E98" s="271" t="n"/>
      <c r="F98" s="271" t="n"/>
      <c r="G98" s="271" t="n"/>
      <c r="H98" s="271" t="n"/>
      <c r="I98" s="271" t="n"/>
      <c r="J98" s="271" t="n"/>
      <c r="K98" s="271" t="n"/>
      <c r="L98" s="271" t="n"/>
      <c r="M98" s="271" t="n"/>
      <c r="N98" s="488" t="n"/>
      <c r="O98" s="488" t="n"/>
      <c r="P98" s="488" t="n"/>
      <c r="Q98" s="488" t="n"/>
      <c r="R98" s="488" t="n"/>
      <c r="S98" s="488" t="n"/>
      <c r="T98" s="488" t="n"/>
      <c r="U98" s="488" t="n"/>
      <c r="V98" s="485" t="n"/>
      <c r="W98" s="485" t="n"/>
    </row>
    <row r="99" ht="14.25" customHeight="1">
      <c r="B99" s="271" t="n"/>
      <c r="C99" s="271" t="n"/>
      <c r="D99" s="271" t="n"/>
      <c r="E99" s="271" t="n"/>
      <c r="F99" s="271" t="n"/>
      <c r="G99" s="271" t="n"/>
      <c r="H99" s="271" t="n"/>
      <c r="I99" s="271" t="n"/>
      <c r="J99" s="271" t="n"/>
      <c r="K99" s="271" t="n"/>
      <c r="L99" s="271" t="n"/>
      <c r="M99" s="271" t="n"/>
      <c r="N99" s="488" t="n"/>
      <c r="O99" s="488" t="n"/>
      <c r="P99" s="488" t="n"/>
      <c r="Q99" s="488" t="n"/>
      <c r="R99" s="488" t="n"/>
      <c r="S99" s="488" t="n"/>
      <c r="T99" s="488" t="n"/>
      <c r="U99" s="488" t="n"/>
      <c r="V99" s="485" t="n"/>
      <c r="W99" s="485" t="n"/>
    </row>
    <row r="100" ht="14.25" customHeight="1">
      <c r="B100" s="271" t="n"/>
      <c r="C100" s="271" t="n"/>
      <c r="D100" s="271" t="n"/>
      <c r="E100" s="271" t="n"/>
      <c r="F100" s="271" t="n"/>
      <c r="G100" s="271" t="n"/>
      <c r="H100" s="271" t="n"/>
      <c r="I100" s="271" t="n"/>
      <c r="J100" s="271" t="n"/>
      <c r="K100" s="271" t="n"/>
      <c r="L100" s="271" t="n"/>
      <c r="M100" s="271" t="n"/>
      <c r="N100" s="488" t="n"/>
      <c r="O100" s="488" t="n"/>
      <c r="P100" s="488" t="n"/>
      <c r="Q100" s="488" t="n"/>
      <c r="R100" s="488" t="n"/>
      <c r="S100" s="488" t="n"/>
      <c r="T100" s="488" t="n"/>
      <c r="U100" s="488" t="n"/>
      <c r="V100" s="485" t="n"/>
      <c r="W100" s="485" t="n"/>
    </row>
    <row r="101" ht="14.25" customHeight="1">
      <c r="B101" s="271" t="n"/>
      <c r="C101" s="271" t="n"/>
      <c r="D101" s="271" t="n"/>
      <c r="E101" s="271" t="n"/>
      <c r="F101" s="271" t="n"/>
      <c r="G101" s="271" t="n"/>
      <c r="H101" s="271" t="n"/>
      <c r="I101" s="271" t="n"/>
      <c r="J101" s="271" t="n"/>
      <c r="K101" s="271" t="n"/>
      <c r="L101" s="271" t="n"/>
      <c r="M101" s="271" t="n"/>
      <c r="N101" s="488" t="n"/>
      <c r="O101" s="488" t="n"/>
      <c r="P101" s="488" t="n"/>
      <c r="Q101" s="488" t="n"/>
      <c r="R101" s="488" t="n"/>
      <c r="S101" s="488" t="n"/>
      <c r="T101" s="488" t="n"/>
      <c r="U101" s="488" t="n"/>
      <c r="V101" s="485" t="n"/>
      <c r="W101" s="485" t="n"/>
    </row>
    <row r="102" ht="14.25" customHeight="1">
      <c r="B102" s="271" t="n"/>
      <c r="C102" s="271" t="n"/>
      <c r="D102" s="271" t="n"/>
      <c r="E102" s="271" t="n"/>
      <c r="F102" s="271" t="n"/>
      <c r="G102" s="271" t="n"/>
      <c r="H102" s="271" t="n"/>
      <c r="I102" s="271" t="n"/>
      <c r="J102" s="271" t="n"/>
      <c r="K102" s="271" t="n"/>
      <c r="L102" s="271" t="n"/>
      <c r="M102" s="271" t="n"/>
      <c r="N102" s="488" t="n"/>
      <c r="O102" s="488" t="n"/>
      <c r="P102" s="488" t="n"/>
      <c r="Q102" s="488" t="n"/>
      <c r="R102" s="488" t="n"/>
      <c r="S102" s="488" t="n"/>
      <c r="T102" s="488" t="n"/>
      <c r="U102" s="488" t="n"/>
      <c r="V102" s="485" t="n"/>
      <c r="W102" s="485" t="n"/>
    </row>
    <row r="103" ht="14.25" customHeight="1">
      <c r="B103" s="271" t="n"/>
      <c r="C103" s="271" t="n"/>
      <c r="D103" s="271" t="n"/>
      <c r="E103" s="271" t="n"/>
      <c r="F103" s="271" t="n"/>
      <c r="G103" s="271" t="n"/>
      <c r="H103" s="271" t="n"/>
      <c r="I103" s="271" t="n"/>
      <c r="J103" s="271" t="n"/>
      <c r="K103" s="271" t="n"/>
      <c r="L103" s="271" t="n"/>
      <c r="M103" s="271" t="n"/>
      <c r="N103" s="488" t="n"/>
      <c r="O103" s="488" t="n"/>
      <c r="P103" s="488" t="n"/>
      <c r="Q103" s="488" t="n"/>
      <c r="R103" s="488" t="n"/>
      <c r="S103" s="488" t="n"/>
      <c r="T103" s="488" t="n"/>
      <c r="U103" s="488" t="n"/>
      <c r="V103" s="485" t="n"/>
      <c r="W103" s="485" t="n"/>
    </row>
    <row r="104" ht="14.25" customHeight="1">
      <c r="B104" s="271" t="n"/>
      <c r="C104" s="271" t="n"/>
      <c r="D104" s="271" t="n"/>
      <c r="E104" s="271" t="n"/>
      <c r="F104" s="271" t="n"/>
      <c r="G104" s="271" t="n"/>
      <c r="H104" s="271" t="n"/>
      <c r="I104" s="271" t="n"/>
      <c r="J104" s="271" t="n"/>
      <c r="K104" s="271" t="n"/>
      <c r="L104" s="271" t="n"/>
      <c r="M104" s="271" t="n"/>
      <c r="N104" s="488" t="n"/>
      <c r="O104" s="488" t="n"/>
      <c r="P104" s="488" t="n"/>
      <c r="Q104" s="488" t="n"/>
      <c r="R104" s="488" t="n"/>
      <c r="S104" s="488" t="n"/>
      <c r="T104" s="488" t="n"/>
      <c r="U104" s="488" t="n"/>
      <c r="V104" s="485" t="n"/>
      <c r="W104" s="485" t="n"/>
    </row>
    <row r="105" ht="14.25" customHeight="1">
      <c r="B105" s="271" t="n"/>
      <c r="C105" s="271" t="n"/>
      <c r="D105" s="271" t="n"/>
      <c r="E105" s="271" t="n"/>
      <c r="F105" s="271" t="n"/>
      <c r="G105" s="271" t="n"/>
      <c r="H105" s="271" t="n"/>
      <c r="I105" s="271" t="n"/>
      <c r="J105" s="271" t="n"/>
      <c r="K105" s="271" t="n"/>
      <c r="L105" s="271" t="n"/>
      <c r="M105" s="271" t="n"/>
      <c r="N105" s="488" t="n"/>
      <c r="O105" s="488" t="n"/>
      <c r="P105" s="488" t="n"/>
      <c r="Q105" s="488" t="n"/>
      <c r="R105" s="488" t="n"/>
      <c r="S105" s="488" t="n"/>
      <c r="T105" s="488" t="n"/>
      <c r="U105" s="488" t="n"/>
      <c r="V105" s="485" t="n"/>
      <c r="W105" s="485" t="n"/>
    </row>
    <row r="106" ht="14.25" customHeight="1">
      <c r="B106" s="271" t="n"/>
      <c r="C106" s="271" t="n"/>
      <c r="D106" s="271" t="n"/>
      <c r="E106" s="271" t="n"/>
      <c r="F106" s="271" t="n"/>
      <c r="G106" s="271" t="n"/>
      <c r="H106" s="271" t="n"/>
      <c r="I106" s="271" t="n"/>
      <c r="J106" s="271" t="n"/>
      <c r="K106" s="271" t="n"/>
      <c r="L106" s="271" t="n"/>
      <c r="M106" s="271" t="n"/>
      <c r="N106" s="488" t="n"/>
      <c r="O106" s="488" t="n"/>
      <c r="P106" s="488" t="n"/>
      <c r="Q106" s="488" t="n"/>
      <c r="R106" s="488" t="n"/>
      <c r="S106" s="488" t="n"/>
      <c r="T106" s="488" t="n"/>
      <c r="U106" s="488" t="n"/>
      <c r="V106" s="485" t="n"/>
      <c r="W106" s="485" t="n"/>
    </row>
    <row r="107" ht="14.25" customHeight="1">
      <c r="B107" s="271" t="n"/>
      <c r="C107" s="271" t="n"/>
      <c r="D107" s="271" t="n"/>
      <c r="E107" s="271" t="n"/>
      <c r="F107" s="271" t="n"/>
      <c r="G107" s="271" t="n"/>
      <c r="H107" s="271" t="n"/>
      <c r="I107" s="271" t="n"/>
      <c r="J107" s="271" t="n"/>
      <c r="K107" s="271" t="n"/>
      <c r="L107" s="271" t="n"/>
      <c r="M107" s="271" t="n"/>
      <c r="N107" s="488" t="n"/>
      <c r="O107" s="488" t="n"/>
      <c r="P107" s="488" t="n"/>
      <c r="Q107" s="488" t="n"/>
      <c r="R107" s="488" t="n"/>
      <c r="S107" s="488" t="n"/>
      <c r="T107" s="488" t="n"/>
      <c r="U107" s="488" t="n"/>
      <c r="V107" s="485" t="n"/>
      <c r="W107" s="485" t="n"/>
    </row>
    <row r="108" ht="14.25" customHeight="1">
      <c r="B108" s="271" t="n"/>
      <c r="C108" s="271" t="n"/>
      <c r="D108" s="271" t="n"/>
      <c r="E108" s="271" t="n"/>
      <c r="F108" s="271" t="n"/>
      <c r="G108" s="271" t="n"/>
      <c r="H108" s="271" t="n"/>
      <c r="I108" s="271" t="n"/>
      <c r="J108" s="271" t="n"/>
      <c r="K108" s="271" t="n"/>
      <c r="L108" s="271" t="n"/>
      <c r="M108" s="271" t="n"/>
      <c r="N108" s="488" t="n"/>
      <c r="O108" s="488" t="n"/>
      <c r="P108" s="488" t="n"/>
      <c r="Q108" s="488" t="n"/>
      <c r="R108" s="488" t="n"/>
      <c r="S108" s="488" t="n"/>
      <c r="T108" s="488" t="n"/>
      <c r="U108" s="488" t="n"/>
      <c r="V108" s="485" t="n"/>
      <c r="W108" s="485" t="n"/>
    </row>
    <row r="109" ht="14.25" customHeight="1">
      <c r="B109" s="271" t="n"/>
      <c r="C109" s="271" t="n"/>
      <c r="D109" s="271" t="n"/>
      <c r="E109" s="271" t="n"/>
      <c r="F109" s="271" t="n"/>
      <c r="G109" s="271" t="n"/>
      <c r="H109" s="271" t="n"/>
      <c r="I109" s="271" t="n"/>
      <c r="J109" s="271" t="n"/>
      <c r="K109" s="271" t="n"/>
      <c r="L109" s="271" t="n"/>
      <c r="M109" s="271" t="n"/>
      <c r="N109" s="488" t="n"/>
      <c r="O109" s="488" t="n"/>
      <c r="P109" s="488" t="n"/>
      <c r="Q109" s="488" t="n"/>
      <c r="R109" s="488" t="n"/>
      <c r="S109" s="488" t="n"/>
      <c r="T109" s="488" t="n"/>
      <c r="U109" s="488" t="n"/>
      <c r="V109" s="485" t="n"/>
      <c r="W109" s="485" t="n"/>
    </row>
    <row r="110" ht="14.25" customHeight="1">
      <c r="B110" s="271" t="n"/>
      <c r="C110" s="271" t="n"/>
      <c r="D110" s="271" t="n"/>
      <c r="E110" s="271" t="n"/>
      <c r="F110" s="271" t="n"/>
      <c r="G110" s="271" t="n"/>
      <c r="H110" s="271" t="n"/>
      <c r="I110" s="271" t="n"/>
      <c r="J110" s="271" t="n"/>
      <c r="K110" s="271" t="n"/>
      <c r="L110" s="271" t="n"/>
      <c r="M110" s="271" t="n"/>
      <c r="N110" s="488" t="n"/>
      <c r="O110" s="488" t="n"/>
      <c r="P110" s="488" t="n"/>
      <c r="Q110" s="488" t="n"/>
      <c r="R110" s="488" t="n"/>
      <c r="S110" s="488" t="n"/>
      <c r="T110" s="488" t="n"/>
      <c r="U110" s="488" t="n"/>
      <c r="V110" s="485" t="n"/>
      <c r="W110" s="485" t="n"/>
    </row>
    <row r="111" ht="14.25" customHeight="1">
      <c r="B111" s="271" t="n"/>
      <c r="C111" s="271" t="n"/>
      <c r="D111" s="271" t="n"/>
      <c r="E111" s="271" t="n"/>
      <c r="F111" s="271" t="n"/>
      <c r="G111" s="271" t="n"/>
      <c r="H111" s="271" t="n"/>
      <c r="I111" s="271" t="n"/>
      <c r="J111" s="271" t="n"/>
      <c r="K111" s="271" t="n"/>
      <c r="L111" s="271" t="n"/>
      <c r="M111" s="271" t="n"/>
      <c r="N111" s="488" t="n"/>
      <c r="O111" s="488" t="n"/>
      <c r="P111" s="488" t="n"/>
      <c r="Q111" s="488" t="n"/>
      <c r="R111" s="488" t="n"/>
      <c r="S111" s="488" t="n"/>
      <c r="T111" s="488" t="n"/>
      <c r="U111" s="488" t="n"/>
      <c r="V111" s="485" t="n"/>
      <c r="W111" s="485" t="n"/>
    </row>
    <row r="112" ht="14.25" customHeight="1">
      <c r="B112" s="271" t="n"/>
      <c r="C112" s="271" t="n"/>
      <c r="D112" s="271" t="n"/>
      <c r="E112" s="271" t="n"/>
      <c r="F112" s="271" t="n"/>
      <c r="G112" s="271" t="n"/>
      <c r="H112" s="271" t="n"/>
      <c r="I112" s="271" t="n"/>
      <c r="J112" s="271" t="n"/>
      <c r="K112" s="271" t="n"/>
      <c r="L112" s="271" t="n"/>
      <c r="M112" s="271" t="n"/>
      <c r="N112" s="488" t="n"/>
      <c r="O112" s="488" t="n"/>
      <c r="P112" s="488" t="n"/>
      <c r="Q112" s="488" t="n"/>
      <c r="R112" s="488" t="n"/>
      <c r="S112" s="488" t="n"/>
      <c r="T112" s="488" t="n"/>
      <c r="U112" s="488" t="n"/>
      <c r="V112" s="485" t="n"/>
      <c r="W112" s="485" t="n"/>
    </row>
    <row r="113" ht="14.25" customHeight="1">
      <c r="B113" s="271" t="n"/>
      <c r="C113" s="271" t="n"/>
      <c r="D113" s="271" t="n"/>
      <c r="E113" s="271" t="n"/>
      <c r="F113" s="271" t="n"/>
      <c r="G113" s="271" t="n"/>
      <c r="H113" s="271" t="n"/>
      <c r="I113" s="271" t="n"/>
      <c r="J113" s="271" t="n"/>
      <c r="K113" s="271" t="n"/>
      <c r="L113" s="271" t="n"/>
      <c r="M113" s="271" t="n"/>
      <c r="N113" s="488" t="n"/>
      <c r="O113" s="488" t="n"/>
      <c r="P113" s="488" t="n"/>
      <c r="Q113" s="488" t="n"/>
      <c r="R113" s="488" t="n"/>
      <c r="S113" s="488" t="n"/>
      <c r="T113" s="488" t="n"/>
      <c r="U113" s="488" t="n"/>
      <c r="V113" s="485" t="n"/>
      <c r="W113" s="485" t="n"/>
    </row>
    <row r="114" ht="14.25" customHeight="1">
      <c r="B114" s="271" t="n"/>
      <c r="C114" s="271" t="n"/>
      <c r="D114" s="271" t="n"/>
      <c r="E114" s="271" t="n"/>
      <c r="F114" s="271" t="n"/>
      <c r="G114" s="271" t="n"/>
      <c r="H114" s="271" t="n"/>
      <c r="I114" s="271" t="n"/>
      <c r="J114" s="271" t="n"/>
      <c r="K114" s="271" t="n"/>
      <c r="L114" s="271" t="n"/>
      <c r="M114" s="271" t="n"/>
      <c r="N114" s="488" t="n"/>
      <c r="O114" s="488" t="n"/>
      <c r="P114" s="488" t="n"/>
      <c r="Q114" s="488" t="n"/>
      <c r="R114" s="488" t="n"/>
      <c r="S114" s="488" t="n"/>
      <c r="T114" s="488" t="n"/>
      <c r="U114" s="488" t="n"/>
      <c r="V114" s="485" t="n"/>
      <c r="W114" s="485" t="n"/>
    </row>
    <row r="115" ht="14.25" customHeight="1">
      <c r="B115" s="271" t="n"/>
      <c r="C115" s="271" t="n"/>
      <c r="D115" s="271" t="n"/>
      <c r="E115" s="271" t="n"/>
      <c r="F115" s="271" t="n"/>
      <c r="G115" s="271" t="n"/>
      <c r="H115" s="271" t="n"/>
      <c r="I115" s="271" t="n"/>
      <c r="J115" s="271" t="n"/>
      <c r="K115" s="271" t="n"/>
      <c r="L115" s="271" t="n"/>
      <c r="M115" s="271" t="n"/>
      <c r="N115" s="488" t="n"/>
      <c r="O115" s="488" t="n"/>
      <c r="P115" s="488" t="n"/>
      <c r="Q115" s="488" t="n"/>
      <c r="R115" s="488" t="n"/>
      <c r="S115" s="488" t="n"/>
      <c r="T115" s="488" t="n"/>
      <c r="U115" s="488" t="n"/>
      <c r="V115" s="485" t="n"/>
      <c r="W115" s="485" t="n"/>
    </row>
    <row r="116" ht="14.25" customHeight="1">
      <c r="B116" s="271" t="n"/>
      <c r="C116" s="271" t="n"/>
      <c r="D116" s="271" t="n"/>
      <c r="E116" s="271" t="n"/>
      <c r="F116" s="271" t="n"/>
      <c r="G116" s="271" t="n"/>
      <c r="H116" s="271" t="n"/>
      <c r="I116" s="271" t="n"/>
      <c r="J116" s="271" t="n"/>
      <c r="K116" s="271" t="n"/>
      <c r="L116" s="271" t="n"/>
      <c r="M116" s="271" t="n"/>
      <c r="N116" s="488" t="n"/>
      <c r="O116" s="488" t="n"/>
      <c r="P116" s="488" t="n"/>
      <c r="Q116" s="488" t="n"/>
      <c r="R116" s="488" t="n"/>
      <c r="S116" s="488" t="n"/>
      <c r="T116" s="488" t="n"/>
      <c r="U116" s="488" t="n"/>
      <c r="V116" s="485" t="n"/>
      <c r="W116" s="485" t="n"/>
    </row>
    <row r="117" ht="14.25" customHeight="1">
      <c r="B117" s="271" t="n"/>
      <c r="C117" s="271" t="n"/>
      <c r="D117" s="271" t="n"/>
      <c r="E117" s="271" t="n"/>
      <c r="F117" s="271" t="n"/>
      <c r="G117" s="271" t="n"/>
      <c r="H117" s="271" t="n"/>
      <c r="I117" s="271" t="n"/>
      <c r="J117" s="271" t="n"/>
      <c r="K117" s="271" t="n"/>
      <c r="L117" s="271" t="n"/>
      <c r="M117" s="271" t="n"/>
      <c r="N117" s="488" t="n"/>
      <c r="O117" s="488" t="n"/>
      <c r="P117" s="488" t="n"/>
      <c r="Q117" s="488" t="n"/>
      <c r="R117" s="488" t="n"/>
      <c r="S117" s="488" t="n"/>
      <c r="T117" s="488" t="n"/>
      <c r="U117" s="488" t="n"/>
      <c r="V117" s="485" t="n"/>
      <c r="W117" s="485" t="n"/>
    </row>
    <row r="118" ht="14.25" customHeight="1">
      <c r="B118" s="271" t="n"/>
      <c r="C118" s="271" t="n"/>
      <c r="D118" s="271" t="n"/>
      <c r="E118" s="271" t="n"/>
      <c r="F118" s="271" t="n"/>
      <c r="G118" s="271" t="n"/>
      <c r="H118" s="271" t="n"/>
      <c r="I118" s="271" t="n"/>
      <c r="J118" s="271" t="n"/>
      <c r="K118" s="271" t="n"/>
      <c r="L118" s="271" t="n"/>
      <c r="M118" s="271" t="n"/>
      <c r="N118" s="488" t="n"/>
      <c r="O118" s="488" t="n"/>
      <c r="P118" s="488" t="n"/>
      <c r="Q118" s="488" t="n"/>
      <c r="R118" s="488" t="n"/>
      <c r="S118" s="488" t="n"/>
      <c r="T118" s="488" t="n"/>
      <c r="U118" s="488" t="n"/>
      <c r="V118" s="485" t="n"/>
      <c r="W118" s="485" t="n"/>
    </row>
    <row r="119" ht="14.25" customHeight="1">
      <c r="B119" s="271" t="n"/>
      <c r="C119" s="271" t="n"/>
      <c r="D119" s="271" t="n"/>
      <c r="E119" s="271" t="n"/>
      <c r="F119" s="271" t="n"/>
      <c r="G119" s="271" t="n"/>
      <c r="H119" s="271" t="n"/>
      <c r="I119" s="271" t="n"/>
      <c r="J119" s="271" t="n"/>
      <c r="K119" s="271" t="n"/>
      <c r="L119" s="271" t="n"/>
      <c r="M119" s="271" t="n"/>
      <c r="N119" s="488" t="n"/>
      <c r="O119" s="488" t="n"/>
      <c r="P119" s="488" t="n"/>
      <c r="Q119" s="488" t="n"/>
      <c r="R119" s="488" t="n"/>
      <c r="S119" s="488" t="n"/>
      <c r="T119" s="488" t="n"/>
      <c r="U119" s="488" t="n"/>
      <c r="V119" s="485" t="n"/>
      <c r="W119" s="485" t="n"/>
    </row>
    <row r="120" ht="14.25" customHeight="1">
      <c r="B120" s="271" t="n"/>
      <c r="C120" s="271" t="n"/>
      <c r="D120" s="271" t="n"/>
      <c r="E120" s="271" t="n"/>
      <c r="F120" s="271" t="n"/>
      <c r="G120" s="271" t="n"/>
      <c r="H120" s="271" t="n"/>
      <c r="I120" s="271" t="n"/>
      <c r="J120" s="271" t="n"/>
      <c r="K120" s="271" t="n"/>
      <c r="L120" s="271" t="n"/>
      <c r="M120" s="271" t="n"/>
      <c r="N120" s="488" t="n"/>
      <c r="O120" s="488" t="n"/>
      <c r="P120" s="488" t="n"/>
      <c r="Q120" s="488" t="n"/>
      <c r="R120" s="488" t="n"/>
      <c r="S120" s="488" t="n"/>
      <c r="T120" s="488" t="n"/>
      <c r="U120" s="488" t="n"/>
      <c r="V120" s="485" t="n"/>
      <c r="W120" s="485" t="n"/>
    </row>
    <row r="121" ht="14.25" customHeight="1">
      <c r="B121" s="271" t="n"/>
      <c r="C121" s="271" t="n"/>
      <c r="D121" s="271" t="n"/>
      <c r="E121" s="271" t="n"/>
      <c r="F121" s="271" t="n"/>
      <c r="G121" s="271" t="n"/>
      <c r="H121" s="271" t="n"/>
      <c r="I121" s="271" t="n"/>
      <c r="J121" s="271" t="n"/>
      <c r="K121" s="271" t="n"/>
      <c r="L121" s="271" t="n"/>
      <c r="M121" s="271" t="n"/>
      <c r="N121" s="488" t="n"/>
      <c r="O121" s="488" t="n"/>
      <c r="P121" s="488" t="n"/>
      <c r="Q121" s="488" t="n"/>
      <c r="R121" s="488" t="n"/>
      <c r="S121" s="488" t="n"/>
      <c r="T121" s="488" t="n"/>
      <c r="U121" s="488" t="n"/>
      <c r="V121" s="485" t="n"/>
      <c r="W121" s="485" t="n"/>
    </row>
    <row r="122" ht="14.25" customHeight="1">
      <c r="B122" s="271" t="n"/>
      <c r="C122" s="271" t="n"/>
      <c r="D122" s="271" t="n"/>
      <c r="E122" s="271" t="n"/>
      <c r="F122" s="271" t="n"/>
      <c r="G122" s="271" t="n"/>
      <c r="H122" s="271" t="n"/>
      <c r="I122" s="271" t="n"/>
      <c r="J122" s="271" t="n"/>
      <c r="K122" s="271" t="n"/>
      <c r="L122" s="271" t="n"/>
      <c r="M122" s="271" t="n"/>
      <c r="N122" s="488" t="n"/>
      <c r="O122" s="488" t="n"/>
      <c r="P122" s="488" t="n"/>
      <c r="Q122" s="488" t="n"/>
      <c r="R122" s="488" t="n"/>
      <c r="S122" s="488" t="n"/>
      <c r="T122" s="488" t="n"/>
      <c r="U122" s="488" t="n"/>
      <c r="V122" s="485" t="n"/>
      <c r="W122" s="485" t="n"/>
    </row>
    <row r="123" ht="14.25" customHeight="1">
      <c r="B123" s="271" t="n"/>
      <c r="C123" s="271" t="n"/>
      <c r="D123" s="271" t="n"/>
      <c r="E123" s="271" t="n"/>
      <c r="F123" s="271" t="n"/>
      <c r="G123" s="271" t="n"/>
      <c r="H123" s="271" t="n"/>
      <c r="I123" s="271" t="n"/>
      <c r="J123" s="271" t="n"/>
      <c r="K123" s="271" t="n"/>
      <c r="L123" s="271" t="n"/>
      <c r="M123" s="271" t="n"/>
      <c r="N123" s="488" t="n"/>
      <c r="O123" s="488" t="n"/>
      <c r="P123" s="488" t="n"/>
      <c r="Q123" s="488" t="n"/>
      <c r="R123" s="488" t="n"/>
      <c r="S123" s="488" t="n"/>
      <c r="T123" s="488" t="n"/>
      <c r="U123" s="488" t="n"/>
      <c r="V123" s="485" t="n"/>
      <c r="W123" s="485" t="n"/>
    </row>
    <row r="124" ht="14.25" customHeight="1">
      <c r="B124" s="271" t="n"/>
      <c r="C124" s="271" t="n"/>
      <c r="D124" s="271" t="n"/>
      <c r="E124" s="271" t="n"/>
      <c r="F124" s="271" t="n"/>
      <c r="G124" s="271" t="n"/>
      <c r="H124" s="271" t="n"/>
      <c r="I124" s="271" t="n"/>
      <c r="J124" s="271" t="n"/>
      <c r="K124" s="271" t="n"/>
      <c r="L124" s="271" t="n"/>
      <c r="M124" s="271" t="n"/>
      <c r="N124" s="488" t="n"/>
      <c r="O124" s="488" t="n"/>
      <c r="P124" s="488" t="n"/>
      <c r="Q124" s="488" t="n"/>
      <c r="R124" s="488" t="n"/>
      <c r="S124" s="488" t="n"/>
      <c r="T124" s="488" t="n"/>
      <c r="U124" s="488" t="n"/>
      <c r="V124" s="485" t="n"/>
      <c r="W124" s="485" t="n"/>
    </row>
    <row r="125" ht="14.25" customHeight="1">
      <c r="B125" s="271" t="n"/>
      <c r="C125" s="271" t="n"/>
      <c r="D125" s="271" t="n"/>
      <c r="E125" s="271" t="n"/>
      <c r="F125" s="271" t="n"/>
      <c r="G125" s="271" t="n"/>
      <c r="H125" s="271" t="n"/>
      <c r="I125" s="271" t="n"/>
      <c r="J125" s="271" t="n"/>
      <c r="K125" s="271" t="n"/>
      <c r="L125" s="271" t="n"/>
      <c r="M125" s="271" t="n"/>
      <c r="N125" s="488" t="n"/>
      <c r="O125" s="488" t="n"/>
      <c r="P125" s="488" t="n"/>
      <c r="Q125" s="488" t="n"/>
      <c r="R125" s="488" t="n"/>
      <c r="S125" s="488" t="n"/>
      <c r="T125" s="488" t="n"/>
      <c r="U125" s="488" t="n"/>
      <c r="V125" s="485" t="n"/>
      <c r="W125" s="485" t="n"/>
    </row>
    <row r="126" ht="14.25" customHeight="1">
      <c r="B126" s="271" t="n"/>
      <c r="C126" s="271" t="n"/>
      <c r="D126" s="271" t="n"/>
      <c r="E126" s="271" t="n"/>
      <c r="F126" s="271" t="n"/>
      <c r="G126" s="271" t="n"/>
      <c r="H126" s="271" t="n"/>
      <c r="I126" s="271" t="n"/>
      <c r="J126" s="271" t="n"/>
      <c r="K126" s="271" t="n"/>
      <c r="L126" s="271" t="n"/>
      <c r="M126" s="271" t="n"/>
      <c r="N126" s="488" t="n"/>
      <c r="O126" s="488" t="n"/>
      <c r="P126" s="488" t="n"/>
      <c r="Q126" s="488" t="n"/>
      <c r="R126" s="488" t="n"/>
      <c r="S126" s="488" t="n"/>
      <c r="T126" s="488" t="n"/>
      <c r="U126" s="488" t="n"/>
      <c r="V126" s="485" t="n"/>
      <c r="W126" s="485" t="n"/>
    </row>
    <row r="127" ht="14.25" customHeight="1">
      <c r="B127" s="271" t="n"/>
      <c r="C127" s="271" t="n"/>
      <c r="D127" s="271" t="n"/>
      <c r="E127" s="271" t="n"/>
      <c r="F127" s="271" t="n"/>
      <c r="G127" s="271" t="n"/>
      <c r="H127" s="271" t="n"/>
      <c r="I127" s="271" t="n"/>
      <c r="J127" s="271" t="n"/>
      <c r="K127" s="271" t="n"/>
      <c r="L127" s="271" t="n"/>
      <c r="M127" s="271" t="n"/>
      <c r="N127" s="488" t="n"/>
      <c r="O127" s="488" t="n"/>
      <c r="P127" s="488" t="n"/>
      <c r="Q127" s="488" t="n"/>
      <c r="R127" s="488" t="n"/>
      <c r="S127" s="488" t="n"/>
      <c r="T127" s="488" t="n"/>
      <c r="U127" s="488" t="n"/>
      <c r="V127" s="485" t="n"/>
      <c r="W127" s="485" t="n"/>
    </row>
    <row r="128" ht="14.25" customHeight="1">
      <c r="B128" s="271" t="n"/>
      <c r="C128" s="271" t="n"/>
      <c r="D128" s="271" t="n"/>
      <c r="E128" s="271" t="n"/>
      <c r="F128" s="271" t="n"/>
      <c r="G128" s="271" t="n"/>
      <c r="H128" s="271" t="n"/>
      <c r="I128" s="271" t="n"/>
      <c r="J128" s="271" t="n"/>
      <c r="K128" s="271" t="n"/>
      <c r="L128" s="271" t="n"/>
      <c r="M128" s="271" t="n"/>
      <c r="N128" s="488" t="n"/>
      <c r="O128" s="488" t="n"/>
      <c r="P128" s="488" t="n"/>
      <c r="Q128" s="488" t="n"/>
      <c r="R128" s="488" t="n"/>
      <c r="S128" s="488" t="n"/>
      <c r="T128" s="488" t="n"/>
      <c r="U128" s="488" t="n"/>
      <c r="V128" s="485" t="n"/>
      <c r="W128" s="485" t="n"/>
    </row>
    <row r="129" ht="14.25" customHeight="1">
      <c r="B129" s="271" t="n"/>
      <c r="C129" s="271" t="n"/>
      <c r="D129" s="271" t="n"/>
      <c r="E129" s="271" t="n"/>
      <c r="F129" s="271" t="n"/>
      <c r="G129" s="271" t="n"/>
      <c r="H129" s="271" t="n"/>
      <c r="I129" s="271" t="n"/>
      <c r="J129" s="271" t="n"/>
      <c r="K129" s="271" t="n"/>
      <c r="L129" s="271" t="n"/>
      <c r="M129" s="271" t="n"/>
      <c r="N129" s="488" t="n"/>
      <c r="O129" s="488" t="n"/>
      <c r="P129" s="488" t="n"/>
      <c r="Q129" s="488" t="n"/>
      <c r="R129" s="488" t="n"/>
      <c r="S129" s="488" t="n"/>
      <c r="T129" s="488" t="n"/>
      <c r="U129" s="488" t="n"/>
      <c r="V129" s="485" t="n"/>
      <c r="W129" s="485" t="n"/>
    </row>
    <row r="130" ht="14.25" customHeight="1">
      <c r="B130" s="271" t="n"/>
      <c r="C130" s="271" t="n"/>
      <c r="D130" s="271" t="n"/>
      <c r="E130" s="271" t="n"/>
      <c r="F130" s="271" t="n"/>
      <c r="G130" s="271" t="n"/>
      <c r="H130" s="271" t="n"/>
      <c r="I130" s="271" t="n"/>
      <c r="J130" s="271" t="n"/>
      <c r="K130" s="271" t="n"/>
      <c r="L130" s="271" t="n"/>
      <c r="M130" s="271" t="n"/>
      <c r="N130" s="488" t="n"/>
      <c r="O130" s="488" t="n"/>
      <c r="P130" s="488" t="n"/>
      <c r="Q130" s="488" t="n"/>
      <c r="R130" s="488" t="n"/>
      <c r="S130" s="488" t="n"/>
      <c r="T130" s="488" t="n"/>
      <c r="U130" s="488" t="n"/>
      <c r="V130" s="485" t="n"/>
      <c r="W130" s="485" t="n"/>
    </row>
    <row r="131" ht="14.25" customHeight="1">
      <c r="B131" s="271" t="n"/>
      <c r="C131" s="271" t="n"/>
      <c r="D131" s="271" t="n"/>
      <c r="E131" s="271" t="n"/>
      <c r="F131" s="271" t="n"/>
      <c r="G131" s="271" t="n"/>
      <c r="H131" s="271" t="n"/>
      <c r="I131" s="271" t="n"/>
      <c r="J131" s="271" t="n"/>
      <c r="K131" s="271" t="n"/>
      <c r="L131" s="271" t="n"/>
      <c r="M131" s="271" t="n"/>
      <c r="N131" s="488" t="n"/>
      <c r="O131" s="488" t="n"/>
      <c r="P131" s="488" t="n"/>
      <c r="Q131" s="488" t="n"/>
      <c r="R131" s="488" t="n"/>
      <c r="S131" s="488" t="n"/>
      <c r="T131" s="488" t="n"/>
      <c r="U131" s="488" t="n"/>
      <c r="V131" s="485" t="n"/>
      <c r="W131" s="485" t="n"/>
    </row>
    <row r="132" ht="14.25" customHeight="1">
      <c r="B132" s="271" t="n"/>
      <c r="C132" s="271" t="n"/>
      <c r="D132" s="271" t="n"/>
      <c r="E132" s="271" t="n"/>
      <c r="F132" s="271" t="n"/>
      <c r="G132" s="271" t="n"/>
      <c r="H132" s="271" t="n"/>
      <c r="I132" s="271" t="n"/>
      <c r="J132" s="271" t="n"/>
      <c r="K132" s="271" t="n"/>
      <c r="L132" s="271" t="n"/>
      <c r="M132" s="271" t="n"/>
      <c r="N132" s="488" t="n"/>
      <c r="O132" s="488" t="n"/>
      <c r="P132" s="488" t="n"/>
      <c r="Q132" s="488" t="n"/>
      <c r="R132" s="488" t="n"/>
      <c r="S132" s="488" t="n"/>
      <c r="T132" s="488" t="n"/>
      <c r="U132" s="488" t="n"/>
      <c r="V132" s="485" t="n"/>
      <c r="W132" s="485" t="n"/>
    </row>
    <row r="133" ht="14.25" customHeight="1">
      <c r="B133" s="271" t="n"/>
      <c r="C133" s="271" t="n"/>
      <c r="D133" s="271" t="n"/>
      <c r="E133" s="271" t="n"/>
      <c r="F133" s="271" t="n"/>
      <c r="G133" s="271" t="n"/>
      <c r="H133" s="271" t="n"/>
      <c r="I133" s="271" t="n"/>
      <c r="J133" s="271" t="n"/>
      <c r="K133" s="271" t="n"/>
      <c r="L133" s="271" t="n"/>
      <c r="M133" s="271" t="n"/>
      <c r="N133" s="488" t="n"/>
      <c r="O133" s="488" t="n"/>
      <c r="P133" s="488" t="n"/>
      <c r="Q133" s="488" t="n"/>
      <c r="R133" s="488" t="n"/>
      <c r="S133" s="488" t="n"/>
      <c r="T133" s="488" t="n"/>
      <c r="U133" s="488" t="n"/>
      <c r="V133" s="485" t="n"/>
      <c r="W133" s="485" t="n"/>
    </row>
    <row r="134" ht="14.25" customHeight="1">
      <c r="B134" s="271" t="n"/>
      <c r="C134" s="271" t="n"/>
      <c r="D134" s="271" t="n"/>
      <c r="E134" s="271" t="n"/>
      <c r="F134" s="271" t="n"/>
      <c r="G134" s="271" t="n"/>
      <c r="H134" s="271" t="n"/>
      <c r="I134" s="271" t="n"/>
      <c r="J134" s="271" t="n"/>
      <c r="K134" s="271" t="n"/>
      <c r="L134" s="271" t="n"/>
      <c r="M134" s="271" t="n"/>
      <c r="N134" s="488" t="n"/>
      <c r="O134" s="488" t="n"/>
      <c r="P134" s="488" t="n"/>
      <c r="Q134" s="488" t="n"/>
      <c r="R134" s="488" t="n"/>
      <c r="S134" s="488" t="n"/>
      <c r="T134" s="488" t="n"/>
      <c r="U134" s="488" t="n"/>
      <c r="V134" s="485" t="n"/>
      <c r="W134" s="485" t="n"/>
    </row>
    <row r="135" ht="14.25" customHeight="1">
      <c r="B135" s="271" t="n"/>
      <c r="C135" s="271" t="n"/>
      <c r="D135" s="271" t="n"/>
      <c r="E135" s="271" t="n"/>
      <c r="F135" s="271" t="n"/>
      <c r="G135" s="271" t="n"/>
      <c r="H135" s="271" t="n"/>
      <c r="I135" s="271" t="n"/>
      <c r="J135" s="271" t="n"/>
      <c r="K135" s="271" t="n"/>
      <c r="L135" s="271" t="n"/>
      <c r="M135" s="271" t="n"/>
      <c r="N135" s="488" t="n"/>
      <c r="O135" s="488" t="n"/>
      <c r="P135" s="488" t="n"/>
      <c r="Q135" s="488" t="n"/>
      <c r="R135" s="488" t="n"/>
      <c r="S135" s="488" t="n"/>
      <c r="T135" s="488" t="n"/>
      <c r="U135" s="488" t="n"/>
      <c r="V135" s="485" t="n"/>
      <c r="W135" s="485" t="n"/>
    </row>
    <row r="136" ht="14.25" customHeight="1">
      <c r="B136" s="271" t="n"/>
      <c r="C136" s="271" t="n"/>
      <c r="D136" s="271" t="n"/>
      <c r="E136" s="271" t="n"/>
      <c r="F136" s="271" t="n"/>
      <c r="G136" s="271" t="n"/>
      <c r="H136" s="271" t="n"/>
      <c r="I136" s="271" t="n"/>
      <c r="J136" s="271" t="n"/>
      <c r="K136" s="271" t="n"/>
      <c r="L136" s="271" t="n"/>
      <c r="M136" s="271" t="n"/>
      <c r="N136" s="488" t="n"/>
      <c r="O136" s="488" t="n"/>
      <c r="P136" s="488" t="n"/>
      <c r="Q136" s="488" t="n"/>
      <c r="R136" s="488" t="n"/>
      <c r="S136" s="488" t="n"/>
      <c r="T136" s="488" t="n"/>
      <c r="U136" s="488" t="n"/>
      <c r="V136" s="485" t="n"/>
      <c r="W136" s="485" t="n"/>
    </row>
    <row r="137" ht="14.25" customHeight="1">
      <c r="B137" s="271" t="n"/>
      <c r="C137" s="271" t="n"/>
      <c r="D137" s="271" t="n"/>
      <c r="E137" s="271" t="n"/>
      <c r="F137" s="271" t="n"/>
      <c r="G137" s="271" t="n"/>
      <c r="H137" s="271" t="n"/>
      <c r="I137" s="271" t="n"/>
      <c r="J137" s="271" t="n"/>
      <c r="K137" s="271" t="n"/>
      <c r="L137" s="271" t="n"/>
      <c r="M137" s="271" t="n"/>
      <c r="N137" s="488" t="n"/>
      <c r="O137" s="488" t="n"/>
      <c r="P137" s="488" t="n"/>
      <c r="Q137" s="488" t="n"/>
      <c r="R137" s="488" t="n"/>
      <c r="S137" s="488" t="n"/>
      <c r="T137" s="488" t="n"/>
      <c r="U137" s="488" t="n"/>
      <c r="V137" s="485" t="n"/>
      <c r="W137" s="485" t="n"/>
    </row>
    <row r="138" ht="14.25" customHeight="1">
      <c r="B138" s="271" t="n"/>
      <c r="C138" s="271" t="n"/>
      <c r="D138" s="271" t="n"/>
      <c r="E138" s="271" t="n"/>
      <c r="F138" s="271" t="n"/>
      <c r="G138" s="271" t="n"/>
      <c r="H138" s="271" t="n"/>
      <c r="I138" s="271" t="n"/>
      <c r="J138" s="271" t="n"/>
      <c r="K138" s="271" t="n"/>
      <c r="L138" s="271" t="n"/>
      <c r="M138" s="271" t="n"/>
      <c r="N138" s="488" t="n"/>
      <c r="O138" s="488" t="n"/>
      <c r="P138" s="488" t="n"/>
      <c r="Q138" s="488" t="n"/>
      <c r="R138" s="488" t="n"/>
      <c r="S138" s="488" t="n"/>
      <c r="T138" s="488" t="n"/>
      <c r="U138" s="488" t="n"/>
      <c r="V138" s="485" t="n"/>
      <c r="W138" s="485" t="n"/>
    </row>
    <row r="139" ht="14.25" customHeight="1">
      <c r="B139" s="271" t="n"/>
      <c r="C139" s="271" t="n"/>
      <c r="D139" s="271" t="n"/>
      <c r="E139" s="271" t="n"/>
      <c r="F139" s="271" t="n"/>
      <c r="G139" s="271" t="n"/>
      <c r="H139" s="271" t="n"/>
      <c r="I139" s="271" t="n"/>
      <c r="J139" s="271" t="n"/>
      <c r="K139" s="271" t="n"/>
      <c r="L139" s="271" t="n"/>
      <c r="M139" s="271" t="n"/>
      <c r="N139" s="488" t="n"/>
      <c r="O139" s="488" t="n"/>
      <c r="P139" s="488" t="n"/>
      <c r="Q139" s="488" t="n"/>
      <c r="R139" s="488" t="n"/>
      <c r="S139" s="488" t="n"/>
      <c r="T139" s="488" t="n"/>
      <c r="U139" s="488" t="n"/>
      <c r="V139" s="485" t="n"/>
      <c r="W139" s="485" t="n"/>
    </row>
    <row r="140" ht="14.25" customHeight="1">
      <c r="B140" s="271" t="n"/>
      <c r="C140" s="271" t="n"/>
      <c r="D140" s="271" t="n"/>
      <c r="E140" s="271" t="n"/>
      <c r="F140" s="271" t="n"/>
      <c r="G140" s="271" t="n"/>
      <c r="H140" s="271" t="n"/>
      <c r="I140" s="271" t="n"/>
      <c r="J140" s="271" t="n"/>
      <c r="K140" s="271" t="n"/>
      <c r="L140" s="271" t="n"/>
      <c r="M140" s="271" t="n"/>
      <c r="N140" s="488" t="n"/>
      <c r="O140" s="488" t="n"/>
      <c r="P140" s="488" t="n"/>
      <c r="Q140" s="488" t="n"/>
      <c r="R140" s="488" t="n"/>
      <c r="S140" s="488" t="n"/>
      <c r="T140" s="488" t="n"/>
      <c r="U140" s="488" t="n"/>
      <c r="V140" s="485" t="n"/>
      <c r="W140" s="485" t="n"/>
    </row>
    <row r="141" ht="14.25" customHeight="1">
      <c r="B141" s="271" t="n"/>
      <c r="C141" s="271" t="n"/>
      <c r="D141" s="271" t="n"/>
      <c r="E141" s="271" t="n"/>
      <c r="F141" s="271" t="n"/>
      <c r="G141" s="271" t="n"/>
      <c r="H141" s="271" t="n"/>
      <c r="I141" s="271" t="n"/>
      <c r="J141" s="271" t="n"/>
      <c r="K141" s="271" t="n"/>
      <c r="L141" s="271" t="n"/>
      <c r="M141" s="271" t="n"/>
      <c r="N141" s="488" t="n"/>
      <c r="O141" s="488" t="n"/>
      <c r="P141" s="488" t="n"/>
      <c r="Q141" s="488" t="n"/>
      <c r="R141" s="488" t="n"/>
      <c r="S141" s="488" t="n"/>
      <c r="T141" s="488" t="n"/>
      <c r="U141" s="488" t="n"/>
      <c r="V141" s="485" t="n"/>
      <c r="W141" s="485" t="n"/>
    </row>
    <row r="142" ht="14.25" customHeight="1">
      <c r="B142" s="271" t="n"/>
      <c r="C142" s="271" t="n"/>
      <c r="D142" s="271" t="n"/>
      <c r="E142" s="271" t="n"/>
      <c r="F142" s="271" t="n"/>
      <c r="G142" s="271" t="n"/>
      <c r="H142" s="271" t="n"/>
      <c r="I142" s="271" t="n"/>
      <c r="J142" s="271" t="n"/>
      <c r="K142" s="271" t="n"/>
      <c r="L142" s="271" t="n"/>
      <c r="M142" s="271" t="n"/>
      <c r="N142" s="488" t="n"/>
      <c r="O142" s="488" t="n"/>
      <c r="P142" s="488" t="n"/>
      <c r="Q142" s="488" t="n"/>
      <c r="R142" s="488" t="n"/>
      <c r="S142" s="488" t="n"/>
      <c r="T142" s="488" t="n"/>
      <c r="U142" s="488" t="n"/>
      <c r="V142" s="485" t="n"/>
      <c r="W142" s="485" t="n"/>
    </row>
    <row r="143" ht="14.25" customHeight="1">
      <c r="B143" s="271" t="n"/>
      <c r="C143" s="271" t="n"/>
      <c r="D143" s="271" t="n"/>
      <c r="E143" s="271" t="n"/>
      <c r="F143" s="271" t="n"/>
      <c r="G143" s="271" t="n"/>
      <c r="H143" s="271" t="n"/>
      <c r="I143" s="271" t="n"/>
      <c r="J143" s="271" t="n"/>
      <c r="K143" s="271" t="n"/>
      <c r="L143" s="271" t="n"/>
      <c r="M143" s="271" t="n"/>
      <c r="N143" s="488" t="n"/>
      <c r="O143" s="488" t="n"/>
      <c r="P143" s="488" t="n"/>
      <c r="Q143" s="488" t="n"/>
      <c r="R143" s="488" t="n"/>
      <c r="S143" s="488" t="n"/>
      <c r="T143" s="488" t="n"/>
      <c r="U143" s="488" t="n"/>
      <c r="V143" s="485" t="n"/>
      <c r="W143" s="485" t="n"/>
    </row>
    <row r="144" ht="14.25" customHeight="1">
      <c r="B144" s="271" t="n"/>
      <c r="C144" s="271" t="n"/>
      <c r="D144" s="271" t="n"/>
      <c r="E144" s="271" t="n"/>
      <c r="F144" s="271" t="n"/>
      <c r="G144" s="271" t="n"/>
      <c r="H144" s="271" t="n"/>
      <c r="I144" s="271" t="n"/>
      <c r="J144" s="271" t="n"/>
      <c r="K144" s="271" t="n"/>
      <c r="L144" s="271" t="n"/>
      <c r="M144" s="271" t="n"/>
      <c r="N144" s="488" t="n"/>
      <c r="O144" s="488" t="n"/>
      <c r="P144" s="488" t="n"/>
      <c r="Q144" s="488" t="n"/>
      <c r="R144" s="488" t="n"/>
      <c r="S144" s="488" t="n"/>
      <c r="T144" s="488" t="n"/>
      <c r="U144" s="488" t="n"/>
      <c r="V144" s="485" t="n"/>
      <c r="W144" s="485" t="n"/>
    </row>
    <row r="145" ht="14.25" customHeight="1">
      <c r="B145" s="271" t="n"/>
      <c r="C145" s="271" t="n"/>
      <c r="D145" s="271" t="n"/>
      <c r="E145" s="271" t="n"/>
      <c r="F145" s="271" t="n"/>
      <c r="G145" s="271" t="n"/>
      <c r="H145" s="271" t="n"/>
      <c r="I145" s="271" t="n"/>
      <c r="J145" s="271" t="n"/>
      <c r="K145" s="271" t="n"/>
      <c r="L145" s="271" t="n"/>
      <c r="M145" s="271" t="n"/>
      <c r="N145" s="488" t="n"/>
      <c r="O145" s="488" t="n"/>
      <c r="P145" s="488" t="n"/>
      <c r="Q145" s="488" t="n"/>
      <c r="R145" s="488" t="n"/>
      <c r="S145" s="488" t="n"/>
      <c r="T145" s="488" t="n"/>
      <c r="U145" s="488" t="n"/>
      <c r="V145" s="485" t="n"/>
      <c r="W145" s="485" t="n"/>
    </row>
    <row r="146" ht="14.25" customHeight="1">
      <c r="B146" s="271" t="n"/>
      <c r="C146" s="271" t="n"/>
      <c r="D146" s="271" t="n"/>
      <c r="E146" s="271" t="n"/>
      <c r="F146" s="271" t="n"/>
      <c r="G146" s="271" t="n"/>
      <c r="H146" s="271" t="n"/>
      <c r="I146" s="271" t="n"/>
      <c r="J146" s="271" t="n"/>
      <c r="K146" s="271" t="n"/>
      <c r="L146" s="271" t="n"/>
      <c r="M146" s="271" t="n"/>
      <c r="N146" s="488" t="n"/>
      <c r="O146" s="488" t="n"/>
      <c r="P146" s="488" t="n"/>
      <c r="Q146" s="488" t="n"/>
      <c r="R146" s="488" t="n"/>
      <c r="S146" s="488" t="n"/>
      <c r="T146" s="488" t="n"/>
      <c r="U146" s="488" t="n"/>
      <c r="V146" s="485" t="n"/>
      <c r="W146" s="485" t="n"/>
    </row>
    <row r="147" ht="14.25" customHeight="1">
      <c r="B147" s="271" t="n"/>
      <c r="C147" s="271" t="n"/>
      <c r="D147" s="271" t="n"/>
      <c r="E147" s="271" t="n"/>
      <c r="F147" s="271" t="n"/>
      <c r="G147" s="271" t="n"/>
      <c r="H147" s="271" t="n"/>
      <c r="I147" s="271" t="n"/>
      <c r="J147" s="271" t="n"/>
      <c r="K147" s="271" t="n"/>
      <c r="L147" s="271" t="n"/>
      <c r="M147" s="271" t="n"/>
      <c r="N147" s="488" t="n"/>
      <c r="O147" s="488" t="n"/>
      <c r="P147" s="488" t="n"/>
      <c r="Q147" s="488" t="n"/>
      <c r="R147" s="488" t="n"/>
      <c r="S147" s="488" t="n"/>
      <c r="T147" s="488" t="n"/>
      <c r="U147" s="488" t="n"/>
      <c r="V147" s="485" t="n"/>
      <c r="W147" s="485" t="n"/>
    </row>
    <row r="148" ht="14.25" customHeight="1">
      <c r="B148" s="271" t="n"/>
      <c r="C148" s="271" t="n"/>
      <c r="D148" s="271" t="n"/>
      <c r="E148" s="271" t="n"/>
      <c r="F148" s="271" t="n"/>
      <c r="G148" s="271" t="n"/>
      <c r="H148" s="271" t="n"/>
      <c r="I148" s="271" t="n"/>
      <c r="J148" s="271" t="n"/>
      <c r="K148" s="271" t="n"/>
      <c r="L148" s="271" t="n"/>
      <c r="M148" s="271" t="n"/>
      <c r="N148" s="488" t="n"/>
      <c r="O148" s="488" t="n"/>
      <c r="P148" s="488" t="n"/>
      <c r="Q148" s="488" t="n"/>
      <c r="R148" s="488" t="n"/>
      <c r="S148" s="488" t="n"/>
      <c r="T148" s="488" t="n"/>
      <c r="U148" s="488" t="n"/>
      <c r="V148" s="485" t="n"/>
      <c r="W148" s="485" t="n"/>
    </row>
    <row r="149" ht="14.25" customHeight="1">
      <c r="B149" s="271" t="n"/>
      <c r="C149" s="271" t="n"/>
      <c r="D149" s="271" t="n"/>
      <c r="E149" s="271" t="n"/>
      <c r="F149" s="271" t="n"/>
      <c r="G149" s="271" t="n"/>
      <c r="H149" s="271" t="n"/>
      <c r="I149" s="271" t="n"/>
      <c r="J149" s="271" t="n"/>
      <c r="K149" s="271" t="n"/>
      <c r="L149" s="271" t="n"/>
      <c r="M149" s="271" t="n"/>
      <c r="N149" s="488" t="n"/>
      <c r="O149" s="488" t="n"/>
      <c r="P149" s="488" t="n"/>
      <c r="Q149" s="488" t="n"/>
      <c r="R149" s="488" t="n"/>
      <c r="S149" s="488" t="n"/>
      <c r="T149" s="488" t="n"/>
      <c r="U149" s="488" t="n"/>
      <c r="V149" s="485" t="n"/>
      <c r="W149" s="485" t="n"/>
    </row>
    <row r="150" ht="14.25" customHeight="1">
      <c r="B150" s="271" t="n"/>
      <c r="C150" s="271" t="n"/>
      <c r="D150" s="271" t="n"/>
      <c r="E150" s="271" t="n"/>
      <c r="F150" s="271" t="n"/>
      <c r="G150" s="271" t="n"/>
      <c r="H150" s="271" t="n"/>
      <c r="I150" s="271" t="n"/>
      <c r="J150" s="271" t="n"/>
      <c r="K150" s="271" t="n"/>
      <c r="L150" s="271" t="n"/>
      <c r="M150" s="271" t="n"/>
      <c r="N150" s="488" t="n"/>
      <c r="O150" s="488" t="n"/>
      <c r="P150" s="488" t="n"/>
      <c r="Q150" s="488" t="n"/>
      <c r="R150" s="488" t="n"/>
      <c r="S150" s="488" t="n"/>
      <c r="T150" s="488" t="n"/>
      <c r="U150" s="488" t="n"/>
      <c r="V150" s="485" t="n"/>
      <c r="W150" s="485" t="n"/>
    </row>
    <row r="151" ht="14.25" customHeight="1">
      <c r="B151" s="271" t="n"/>
      <c r="C151" s="271" t="n"/>
      <c r="D151" s="271" t="n"/>
      <c r="E151" s="271" t="n"/>
      <c r="F151" s="271" t="n"/>
      <c r="G151" s="271" t="n"/>
      <c r="H151" s="271" t="n"/>
      <c r="I151" s="271" t="n"/>
      <c r="J151" s="271" t="n"/>
      <c r="K151" s="271" t="n"/>
      <c r="L151" s="271" t="n"/>
      <c r="M151" s="271" t="n"/>
      <c r="N151" s="488" t="n"/>
      <c r="O151" s="488" t="n"/>
      <c r="P151" s="488" t="n"/>
      <c r="Q151" s="488" t="n"/>
      <c r="R151" s="488" t="n"/>
      <c r="S151" s="488" t="n"/>
      <c r="T151" s="488" t="n"/>
      <c r="U151" s="488" t="n"/>
      <c r="V151" s="485" t="n"/>
      <c r="W151" s="485" t="n"/>
    </row>
    <row r="152" ht="14.25" customHeight="1">
      <c r="B152" s="271" t="n"/>
      <c r="C152" s="271" t="n"/>
      <c r="D152" s="271" t="n"/>
      <c r="E152" s="271" t="n"/>
      <c r="F152" s="271" t="n"/>
      <c r="G152" s="271" t="n"/>
      <c r="H152" s="271" t="n"/>
      <c r="I152" s="271" t="n"/>
      <c r="J152" s="271" t="n"/>
      <c r="K152" s="271" t="n"/>
      <c r="L152" s="271" t="n"/>
      <c r="M152" s="271" t="n"/>
      <c r="N152" s="488" t="n"/>
      <c r="O152" s="488" t="n"/>
      <c r="P152" s="488" t="n"/>
      <c r="Q152" s="488" t="n"/>
      <c r="R152" s="488" t="n"/>
      <c r="S152" s="488" t="n"/>
      <c r="T152" s="488" t="n"/>
      <c r="U152" s="488" t="n"/>
      <c r="V152" s="485" t="n"/>
      <c r="W152" s="485" t="n"/>
    </row>
    <row r="153" ht="14.25" customHeight="1">
      <c r="B153" s="271" t="n"/>
      <c r="C153" s="271" t="n"/>
      <c r="D153" s="271" t="n"/>
      <c r="E153" s="271" t="n"/>
      <c r="F153" s="271" t="n"/>
      <c r="G153" s="271" t="n"/>
      <c r="H153" s="271" t="n"/>
      <c r="I153" s="271" t="n"/>
      <c r="J153" s="271" t="n"/>
      <c r="K153" s="271" t="n"/>
      <c r="L153" s="271" t="n"/>
      <c r="M153" s="271" t="n"/>
      <c r="N153" s="488" t="n"/>
      <c r="O153" s="488" t="n"/>
      <c r="P153" s="488" t="n"/>
      <c r="Q153" s="488" t="n"/>
      <c r="R153" s="488" t="n"/>
      <c r="S153" s="488" t="n"/>
      <c r="T153" s="488" t="n"/>
      <c r="U153" s="488" t="n"/>
      <c r="V153" s="485" t="n"/>
      <c r="W153" s="485" t="n"/>
    </row>
    <row r="154" ht="14.25" customHeight="1">
      <c r="B154" s="271" t="n"/>
      <c r="C154" s="271" t="n"/>
      <c r="D154" s="271" t="n"/>
      <c r="E154" s="271" t="n"/>
      <c r="F154" s="271" t="n"/>
      <c r="G154" s="271" t="n"/>
      <c r="H154" s="271" t="n"/>
      <c r="I154" s="271" t="n"/>
      <c r="J154" s="271" t="n"/>
      <c r="K154" s="271" t="n"/>
      <c r="L154" s="271" t="n"/>
      <c r="M154" s="271" t="n"/>
      <c r="N154" s="488" t="n"/>
      <c r="O154" s="488" t="n"/>
      <c r="P154" s="488" t="n"/>
      <c r="Q154" s="488" t="n"/>
      <c r="R154" s="488" t="n"/>
      <c r="S154" s="488" t="n"/>
      <c r="T154" s="488" t="n"/>
      <c r="U154" s="488" t="n"/>
      <c r="V154" s="485" t="n"/>
      <c r="W154" s="485" t="n"/>
    </row>
    <row r="155" ht="14.25" customHeight="1">
      <c r="B155" s="271" t="n"/>
      <c r="C155" s="271" t="n"/>
      <c r="D155" s="271" t="n"/>
      <c r="E155" s="271" t="n"/>
      <c r="F155" s="271" t="n"/>
      <c r="G155" s="271" t="n"/>
      <c r="H155" s="271" t="n"/>
      <c r="I155" s="271" t="n"/>
      <c r="J155" s="271" t="n"/>
      <c r="K155" s="271" t="n"/>
      <c r="L155" s="271" t="n"/>
      <c r="M155" s="271" t="n"/>
      <c r="N155" s="488" t="n"/>
      <c r="O155" s="488" t="n"/>
      <c r="P155" s="488" t="n"/>
      <c r="Q155" s="488" t="n"/>
      <c r="R155" s="488" t="n"/>
      <c r="S155" s="488" t="n"/>
      <c r="T155" s="488" t="n"/>
      <c r="U155" s="488" t="n"/>
      <c r="V155" s="485" t="n"/>
      <c r="W155" s="485" t="n"/>
    </row>
    <row r="156" ht="14.25" customHeight="1">
      <c r="B156" s="271" t="n"/>
      <c r="C156" s="271" t="n"/>
      <c r="D156" s="271" t="n"/>
      <c r="E156" s="271" t="n"/>
      <c r="F156" s="271" t="n"/>
      <c r="G156" s="271" t="n"/>
      <c r="H156" s="271" t="n"/>
      <c r="I156" s="271" t="n"/>
      <c r="J156" s="271" t="n"/>
      <c r="K156" s="271" t="n"/>
      <c r="L156" s="271" t="n"/>
      <c r="M156" s="271" t="n"/>
      <c r="N156" s="488" t="n"/>
      <c r="O156" s="488" t="n"/>
      <c r="P156" s="488" t="n"/>
      <c r="Q156" s="488" t="n"/>
      <c r="R156" s="488" t="n"/>
      <c r="S156" s="488" t="n"/>
      <c r="T156" s="488" t="n"/>
      <c r="U156" s="488" t="n"/>
      <c r="V156" s="485" t="n"/>
      <c r="W156" s="485" t="n"/>
    </row>
    <row r="157" ht="14.25" customHeight="1">
      <c r="B157" s="271" t="n"/>
      <c r="C157" s="271" t="n"/>
      <c r="D157" s="271" t="n"/>
      <c r="E157" s="271" t="n"/>
      <c r="F157" s="271" t="n"/>
      <c r="G157" s="271" t="n"/>
      <c r="H157" s="271" t="n"/>
      <c r="I157" s="271" t="n"/>
      <c r="J157" s="271" t="n"/>
      <c r="K157" s="271" t="n"/>
      <c r="L157" s="271" t="n"/>
      <c r="M157" s="271" t="n"/>
      <c r="N157" s="488" t="n"/>
      <c r="O157" s="488" t="n"/>
      <c r="P157" s="488" t="n"/>
      <c r="Q157" s="488" t="n"/>
      <c r="R157" s="488" t="n"/>
      <c r="S157" s="488" t="n"/>
      <c r="T157" s="488" t="n"/>
      <c r="U157" s="488" t="n"/>
      <c r="V157" s="485" t="n"/>
      <c r="W157" s="485" t="n"/>
    </row>
    <row r="158" ht="14.25" customHeight="1">
      <c r="B158" s="271" t="n"/>
      <c r="C158" s="271" t="n"/>
      <c r="D158" s="271" t="n"/>
      <c r="E158" s="271" t="n"/>
      <c r="F158" s="271" t="n"/>
      <c r="G158" s="271" t="n"/>
      <c r="H158" s="271" t="n"/>
      <c r="I158" s="271" t="n"/>
      <c r="J158" s="271" t="n"/>
      <c r="K158" s="271" t="n"/>
      <c r="L158" s="271" t="n"/>
      <c r="M158" s="271" t="n"/>
      <c r="N158" s="488" t="n"/>
      <c r="O158" s="488" t="n"/>
      <c r="P158" s="488" t="n"/>
      <c r="Q158" s="488" t="n"/>
      <c r="R158" s="488" t="n"/>
      <c r="S158" s="488" t="n"/>
      <c r="T158" s="488" t="n"/>
      <c r="U158" s="488" t="n"/>
      <c r="V158" s="485" t="n"/>
      <c r="W158" s="485" t="n"/>
    </row>
    <row r="159" ht="14.25" customHeight="1">
      <c r="B159" s="271" t="n"/>
      <c r="C159" s="271" t="n"/>
      <c r="D159" s="271" t="n"/>
      <c r="E159" s="271" t="n"/>
      <c r="F159" s="271" t="n"/>
      <c r="G159" s="271" t="n"/>
      <c r="H159" s="271" t="n"/>
      <c r="I159" s="271" t="n"/>
      <c r="J159" s="271" t="n"/>
      <c r="K159" s="271" t="n"/>
      <c r="L159" s="271" t="n"/>
      <c r="M159" s="271" t="n"/>
      <c r="N159" s="488" t="n"/>
      <c r="O159" s="488" t="n"/>
      <c r="P159" s="488" t="n"/>
      <c r="Q159" s="488" t="n"/>
      <c r="R159" s="488" t="n"/>
      <c r="S159" s="488" t="n"/>
      <c r="T159" s="488" t="n"/>
      <c r="U159" s="488" t="n"/>
      <c r="V159" s="485" t="n"/>
      <c r="W159" s="485" t="n"/>
    </row>
    <row r="160" ht="14.25" customHeight="1">
      <c r="B160" s="271" t="n"/>
      <c r="C160" s="271" t="n"/>
      <c r="D160" s="271" t="n"/>
      <c r="E160" s="271" t="n"/>
      <c r="F160" s="271" t="n"/>
      <c r="G160" s="271" t="n"/>
      <c r="H160" s="271" t="n"/>
      <c r="I160" s="271" t="n"/>
      <c r="J160" s="271" t="n"/>
      <c r="K160" s="271" t="n"/>
      <c r="L160" s="271" t="n"/>
      <c r="M160" s="271" t="n"/>
      <c r="N160" s="488" t="n"/>
      <c r="O160" s="488" t="n"/>
      <c r="P160" s="488" t="n"/>
      <c r="Q160" s="488" t="n"/>
      <c r="R160" s="488" t="n"/>
      <c r="S160" s="488" t="n"/>
      <c r="T160" s="488" t="n"/>
      <c r="U160" s="488" t="n"/>
      <c r="V160" s="485" t="n"/>
      <c r="W160" s="485" t="n"/>
    </row>
    <row r="161" ht="14.25" customHeight="1">
      <c r="B161" s="271" t="n"/>
      <c r="C161" s="271" t="n"/>
      <c r="D161" s="271" t="n"/>
      <c r="E161" s="271" t="n"/>
      <c r="F161" s="271" t="n"/>
      <c r="G161" s="271" t="n"/>
      <c r="H161" s="271" t="n"/>
      <c r="I161" s="271" t="n"/>
      <c r="J161" s="271" t="n"/>
      <c r="K161" s="271" t="n"/>
      <c r="L161" s="271" t="n"/>
      <c r="M161" s="271" t="n"/>
      <c r="N161" s="488" t="n"/>
      <c r="O161" s="488" t="n"/>
      <c r="P161" s="488" t="n"/>
      <c r="Q161" s="488" t="n"/>
      <c r="R161" s="488" t="n"/>
      <c r="S161" s="488" t="n"/>
      <c r="T161" s="488" t="n"/>
      <c r="U161" s="488" t="n"/>
      <c r="V161" s="485" t="n"/>
      <c r="W161" s="485" t="n"/>
    </row>
    <row r="162" ht="14.25" customHeight="1">
      <c r="B162" s="271" t="n"/>
      <c r="C162" s="271" t="n"/>
      <c r="D162" s="271" t="n"/>
      <c r="E162" s="271" t="n"/>
      <c r="F162" s="271" t="n"/>
      <c r="G162" s="271" t="n"/>
      <c r="H162" s="271" t="n"/>
      <c r="I162" s="271" t="n"/>
      <c r="J162" s="271" t="n"/>
      <c r="K162" s="271" t="n"/>
      <c r="L162" s="271" t="n"/>
      <c r="M162" s="271" t="n"/>
      <c r="N162" s="488" t="n"/>
      <c r="O162" s="488" t="n"/>
      <c r="P162" s="488" t="n"/>
      <c r="Q162" s="488" t="n"/>
      <c r="R162" s="488" t="n"/>
      <c r="S162" s="488" t="n"/>
      <c r="T162" s="488" t="n"/>
      <c r="U162" s="488" t="n"/>
      <c r="V162" s="485" t="n"/>
      <c r="W162" s="485" t="n"/>
    </row>
    <row r="163" ht="14.25" customHeight="1">
      <c r="B163" s="271" t="n"/>
      <c r="C163" s="271" t="n"/>
      <c r="D163" s="271" t="n"/>
      <c r="E163" s="271" t="n"/>
      <c r="F163" s="271" t="n"/>
      <c r="G163" s="271" t="n"/>
      <c r="H163" s="271" t="n"/>
      <c r="I163" s="271" t="n"/>
      <c r="J163" s="271" t="n"/>
      <c r="K163" s="271" t="n"/>
      <c r="L163" s="271" t="n"/>
      <c r="M163" s="271" t="n"/>
      <c r="N163" s="488" t="n"/>
      <c r="O163" s="488" t="n"/>
      <c r="P163" s="488" t="n"/>
      <c r="Q163" s="488" t="n"/>
      <c r="R163" s="488" t="n"/>
      <c r="S163" s="488" t="n"/>
      <c r="T163" s="488" t="n"/>
      <c r="U163" s="488" t="n"/>
      <c r="V163" s="485" t="n"/>
      <c r="W163" s="485" t="n"/>
    </row>
    <row r="164" ht="14.25" customHeight="1">
      <c r="B164" s="271" t="n"/>
      <c r="C164" s="271" t="n"/>
      <c r="D164" s="271" t="n"/>
      <c r="E164" s="271" t="n"/>
      <c r="F164" s="271" t="n"/>
      <c r="G164" s="271" t="n"/>
      <c r="H164" s="271" t="n"/>
      <c r="I164" s="271" t="n"/>
      <c r="J164" s="271" t="n"/>
      <c r="K164" s="271" t="n"/>
      <c r="L164" s="271" t="n"/>
      <c r="M164" s="271" t="n"/>
      <c r="N164" s="488" t="n"/>
      <c r="O164" s="488" t="n"/>
      <c r="P164" s="488" t="n"/>
      <c r="Q164" s="488" t="n"/>
      <c r="R164" s="488" t="n"/>
      <c r="S164" s="488" t="n"/>
      <c r="T164" s="488" t="n"/>
      <c r="U164" s="488" t="n"/>
      <c r="V164" s="485" t="n"/>
      <c r="W164" s="485" t="n"/>
    </row>
    <row r="165" ht="14.25" customHeight="1">
      <c r="B165" s="271" t="n"/>
      <c r="C165" s="271" t="n"/>
      <c r="D165" s="271" t="n"/>
      <c r="E165" s="271" t="n"/>
      <c r="F165" s="271" t="n"/>
      <c r="G165" s="271" t="n"/>
      <c r="H165" s="271" t="n"/>
      <c r="I165" s="271" t="n"/>
      <c r="J165" s="271" t="n"/>
      <c r="K165" s="271" t="n"/>
      <c r="L165" s="271" t="n"/>
      <c r="M165" s="271" t="n"/>
      <c r="N165" s="488" t="n"/>
      <c r="O165" s="488" t="n"/>
      <c r="P165" s="488" t="n"/>
      <c r="Q165" s="488" t="n"/>
      <c r="R165" s="488" t="n"/>
      <c r="S165" s="488" t="n"/>
      <c r="T165" s="488" t="n"/>
      <c r="U165" s="488" t="n"/>
      <c r="V165" s="485" t="n"/>
      <c r="W165" s="485" t="n"/>
    </row>
    <row r="166" ht="14.25" customHeight="1">
      <c r="B166" s="271" t="n"/>
      <c r="C166" s="271" t="n"/>
      <c r="D166" s="271" t="n"/>
      <c r="E166" s="271" t="n"/>
      <c r="F166" s="271" t="n"/>
      <c r="G166" s="271" t="n"/>
      <c r="H166" s="271" t="n"/>
      <c r="I166" s="271" t="n"/>
      <c r="J166" s="271" t="n"/>
      <c r="K166" s="271" t="n"/>
      <c r="L166" s="271" t="n"/>
      <c r="M166" s="271" t="n"/>
      <c r="N166" s="488" t="n"/>
      <c r="O166" s="488" t="n"/>
      <c r="P166" s="488" t="n"/>
      <c r="Q166" s="488" t="n"/>
      <c r="R166" s="488" t="n"/>
      <c r="S166" s="488" t="n"/>
      <c r="T166" s="488" t="n"/>
      <c r="U166" s="488" t="n"/>
      <c r="V166" s="485" t="n"/>
      <c r="W166" s="485" t="n"/>
    </row>
    <row r="167" ht="14.25" customHeight="1">
      <c r="B167" s="271" t="n"/>
      <c r="C167" s="271" t="n"/>
      <c r="D167" s="271" t="n"/>
      <c r="E167" s="271" t="n"/>
      <c r="F167" s="271" t="n"/>
      <c r="G167" s="271" t="n"/>
      <c r="H167" s="271" t="n"/>
      <c r="I167" s="271" t="n"/>
      <c r="J167" s="271" t="n"/>
      <c r="K167" s="271" t="n"/>
      <c r="L167" s="271" t="n"/>
      <c r="M167" s="271" t="n"/>
      <c r="N167" s="488" t="n"/>
      <c r="O167" s="488" t="n"/>
      <c r="P167" s="488" t="n"/>
      <c r="Q167" s="488" t="n"/>
      <c r="R167" s="488" t="n"/>
      <c r="S167" s="488" t="n"/>
      <c r="T167" s="488" t="n"/>
      <c r="U167" s="488" t="n"/>
      <c r="V167" s="485" t="n"/>
      <c r="W167" s="485" t="n"/>
    </row>
    <row r="168" ht="14.25" customHeight="1">
      <c r="B168" s="271" t="n"/>
      <c r="C168" s="271" t="n"/>
      <c r="D168" s="271" t="n"/>
      <c r="E168" s="271" t="n"/>
      <c r="F168" s="271" t="n"/>
      <c r="G168" s="271" t="n"/>
      <c r="H168" s="271" t="n"/>
      <c r="I168" s="271" t="n"/>
      <c r="J168" s="271" t="n"/>
      <c r="K168" s="271" t="n"/>
      <c r="L168" s="271" t="n"/>
      <c r="M168" s="271" t="n"/>
      <c r="N168" s="488" t="n"/>
      <c r="O168" s="488" t="n"/>
      <c r="P168" s="488" t="n"/>
      <c r="Q168" s="488" t="n"/>
      <c r="R168" s="488" t="n"/>
      <c r="S168" s="488" t="n"/>
      <c r="T168" s="488" t="n"/>
      <c r="U168" s="488" t="n"/>
      <c r="V168" s="485" t="n"/>
      <c r="W168" s="485" t="n"/>
    </row>
    <row r="169" ht="14.25" customHeight="1">
      <c r="B169" s="271" t="n"/>
      <c r="C169" s="271" t="n"/>
      <c r="D169" s="271" t="n"/>
      <c r="E169" s="271" t="n"/>
      <c r="F169" s="271" t="n"/>
      <c r="G169" s="271" t="n"/>
      <c r="H169" s="271" t="n"/>
      <c r="I169" s="271" t="n"/>
      <c r="J169" s="271" t="n"/>
      <c r="K169" s="271" t="n"/>
      <c r="L169" s="271" t="n"/>
      <c r="M169" s="271" t="n"/>
      <c r="N169" s="488" t="n"/>
      <c r="O169" s="488" t="n"/>
      <c r="P169" s="488" t="n"/>
      <c r="Q169" s="488" t="n"/>
      <c r="R169" s="488" t="n"/>
      <c r="S169" s="488" t="n"/>
      <c r="T169" s="488" t="n"/>
      <c r="U169" s="488" t="n"/>
      <c r="V169" s="485" t="n"/>
      <c r="W169" s="485" t="n"/>
    </row>
    <row r="170" ht="14.25" customHeight="1">
      <c r="B170" s="271" t="n"/>
      <c r="C170" s="271" t="n"/>
      <c r="D170" s="271" t="n"/>
      <c r="E170" s="271" t="n"/>
      <c r="F170" s="271" t="n"/>
      <c r="G170" s="271" t="n"/>
      <c r="H170" s="271" t="n"/>
      <c r="I170" s="271" t="n"/>
      <c r="J170" s="271" t="n"/>
      <c r="K170" s="271" t="n"/>
      <c r="L170" s="271" t="n"/>
      <c r="M170" s="271" t="n"/>
      <c r="N170" s="488" t="n"/>
      <c r="O170" s="488" t="n"/>
      <c r="P170" s="488" t="n"/>
      <c r="Q170" s="488" t="n"/>
      <c r="R170" s="488" t="n"/>
      <c r="S170" s="488" t="n"/>
      <c r="T170" s="488" t="n"/>
      <c r="U170" s="488" t="n"/>
      <c r="V170" s="485" t="n"/>
      <c r="W170" s="485" t="n"/>
    </row>
    <row r="171" ht="14.25" customHeight="1">
      <c r="B171" s="271" t="n"/>
      <c r="C171" s="271" t="n"/>
      <c r="D171" s="271" t="n"/>
      <c r="E171" s="271" t="n"/>
      <c r="F171" s="271" t="n"/>
      <c r="G171" s="271" t="n"/>
      <c r="H171" s="271" t="n"/>
      <c r="I171" s="271" t="n"/>
      <c r="J171" s="271" t="n"/>
      <c r="K171" s="271" t="n"/>
      <c r="L171" s="271" t="n"/>
      <c r="M171" s="271" t="n"/>
      <c r="N171" s="488" t="n"/>
      <c r="O171" s="488" t="n"/>
      <c r="P171" s="488" t="n"/>
      <c r="Q171" s="488" t="n"/>
      <c r="R171" s="488" t="n"/>
      <c r="S171" s="488" t="n"/>
      <c r="T171" s="488" t="n"/>
      <c r="U171" s="488" t="n"/>
      <c r="V171" s="485" t="n"/>
      <c r="W171" s="485" t="n"/>
    </row>
    <row r="172" ht="14.25" customHeight="1">
      <c r="B172" s="271" t="n"/>
      <c r="C172" s="271" t="n"/>
      <c r="D172" s="271" t="n"/>
      <c r="E172" s="271" t="n"/>
      <c r="F172" s="271" t="n"/>
      <c r="G172" s="271" t="n"/>
      <c r="H172" s="271" t="n"/>
      <c r="I172" s="271" t="n"/>
      <c r="J172" s="271" t="n"/>
      <c r="K172" s="271" t="n"/>
      <c r="L172" s="271" t="n"/>
      <c r="M172" s="271" t="n"/>
      <c r="N172" s="488" t="n"/>
      <c r="O172" s="488" t="n"/>
      <c r="P172" s="488" t="n"/>
      <c r="Q172" s="488" t="n"/>
      <c r="R172" s="488" t="n"/>
      <c r="S172" s="488" t="n"/>
      <c r="T172" s="488" t="n"/>
      <c r="U172" s="488" t="n"/>
      <c r="V172" s="485" t="n"/>
      <c r="W172" s="485" t="n"/>
    </row>
    <row r="173" ht="14.25" customHeight="1">
      <c r="B173" s="271" t="n"/>
      <c r="C173" s="271" t="n"/>
      <c r="D173" s="271" t="n"/>
      <c r="E173" s="271" t="n"/>
      <c r="F173" s="271" t="n"/>
      <c r="G173" s="271" t="n"/>
      <c r="H173" s="271" t="n"/>
      <c r="I173" s="271" t="n"/>
      <c r="J173" s="271" t="n"/>
      <c r="K173" s="271" t="n"/>
      <c r="L173" s="271" t="n"/>
      <c r="M173" s="271" t="n"/>
      <c r="N173" s="488" t="n"/>
      <c r="O173" s="488" t="n"/>
      <c r="P173" s="488" t="n"/>
      <c r="Q173" s="488" t="n"/>
      <c r="R173" s="488" t="n"/>
      <c r="S173" s="488" t="n"/>
      <c r="T173" s="488" t="n"/>
      <c r="U173" s="488" t="n"/>
      <c r="V173" s="485" t="n"/>
      <c r="W173" s="485" t="n"/>
    </row>
    <row r="174" ht="14.25" customHeight="1">
      <c r="B174" s="271" t="n"/>
      <c r="C174" s="271" t="n"/>
      <c r="D174" s="271" t="n"/>
      <c r="E174" s="271" t="n"/>
      <c r="F174" s="271" t="n"/>
      <c r="G174" s="271" t="n"/>
      <c r="H174" s="271" t="n"/>
      <c r="I174" s="271" t="n"/>
      <c r="J174" s="271" t="n"/>
      <c r="K174" s="271" t="n"/>
      <c r="L174" s="271" t="n"/>
      <c r="M174" s="271" t="n"/>
      <c r="N174" s="488" t="n"/>
      <c r="O174" s="488" t="n"/>
      <c r="P174" s="488" t="n"/>
      <c r="Q174" s="488" t="n"/>
      <c r="R174" s="488" t="n"/>
      <c r="S174" s="488" t="n"/>
      <c r="T174" s="488" t="n"/>
      <c r="U174" s="488" t="n"/>
      <c r="V174" s="485" t="n"/>
      <c r="W174" s="485" t="n"/>
    </row>
    <row r="175" ht="14.25" customHeight="1">
      <c r="B175" s="271" t="n"/>
      <c r="C175" s="271" t="n"/>
      <c r="D175" s="271" t="n"/>
      <c r="E175" s="271" t="n"/>
      <c r="F175" s="271" t="n"/>
      <c r="G175" s="271" t="n"/>
      <c r="H175" s="271" t="n"/>
      <c r="I175" s="271" t="n"/>
      <c r="J175" s="271" t="n"/>
      <c r="K175" s="271" t="n"/>
      <c r="L175" s="271" t="n"/>
      <c r="M175" s="271" t="n"/>
      <c r="N175" s="488" t="n"/>
      <c r="O175" s="488" t="n"/>
      <c r="P175" s="488" t="n"/>
      <c r="Q175" s="488" t="n"/>
      <c r="R175" s="488" t="n"/>
      <c r="S175" s="488" t="n"/>
      <c r="T175" s="488" t="n"/>
      <c r="U175" s="488" t="n"/>
      <c r="V175" s="485" t="n"/>
      <c r="W175" s="485" t="n"/>
    </row>
    <row r="176" ht="14.25" customHeight="1">
      <c r="B176" s="271" t="n"/>
      <c r="C176" s="271" t="n"/>
      <c r="D176" s="271" t="n"/>
      <c r="E176" s="271" t="n"/>
      <c r="F176" s="271" t="n"/>
      <c r="G176" s="271" t="n"/>
      <c r="H176" s="271" t="n"/>
      <c r="I176" s="271" t="n"/>
      <c r="J176" s="271" t="n"/>
      <c r="K176" s="271" t="n"/>
      <c r="L176" s="271" t="n"/>
      <c r="M176" s="271" t="n"/>
      <c r="N176" s="488" t="n"/>
      <c r="O176" s="488" t="n"/>
      <c r="P176" s="488" t="n"/>
      <c r="Q176" s="488" t="n"/>
      <c r="R176" s="488" t="n"/>
      <c r="S176" s="488" t="n"/>
      <c r="T176" s="488" t="n"/>
      <c r="U176" s="488" t="n"/>
      <c r="V176" s="485" t="n"/>
      <c r="W176" s="485" t="n"/>
    </row>
    <row r="177" ht="14.25" customHeight="1">
      <c r="B177" s="271" t="n"/>
      <c r="C177" s="271" t="n"/>
      <c r="D177" s="271" t="n"/>
      <c r="E177" s="271" t="n"/>
      <c r="F177" s="271" t="n"/>
      <c r="G177" s="271" t="n"/>
      <c r="H177" s="271" t="n"/>
      <c r="I177" s="271" t="n"/>
      <c r="J177" s="271" t="n"/>
      <c r="K177" s="271" t="n"/>
      <c r="L177" s="271" t="n"/>
      <c r="M177" s="271" t="n"/>
      <c r="N177" s="488" t="n"/>
      <c r="O177" s="488" t="n"/>
      <c r="P177" s="488" t="n"/>
      <c r="Q177" s="488" t="n"/>
      <c r="R177" s="488" t="n"/>
      <c r="S177" s="488" t="n"/>
      <c r="T177" s="488" t="n"/>
      <c r="U177" s="488" t="n"/>
      <c r="V177" s="485" t="n"/>
      <c r="W177" s="485" t="n"/>
    </row>
    <row r="178" ht="14.25" customHeight="1">
      <c r="B178" s="271" t="n"/>
      <c r="C178" s="271" t="n"/>
      <c r="D178" s="271" t="n"/>
      <c r="E178" s="271" t="n"/>
      <c r="F178" s="271" t="n"/>
      <c r="G178" s="271" t="n"/>
      <c r="H178" s="271" t="n"/>
      <c r="I178" s="271" t="n"/>
      <c r="J178" s="271" t="n"/>
      <c r="K178" s="271" t="n"/>
      <c r="L178" s="271" t="n"/>
      <c r="M178" s="271" t="n"/>
      <c r="N178" s="488" t="n"/>
      <c r="O178" s="488" t="n"/>
      <c r="P178" s="488" t="n"/>
      <c r="Q178" s="488" t="n"/>
      <c r="R178" s="488" t="n"/>
      <c r="S178" s="488" t="n"/>
      <c r="T178" s="488" t="n"/>
      <c r="U178" s="488" t="n"/>
      <c r="V178" s="485" t="n"/>
      <c r="W178" s="485" t="n"/>
    </row>
    <row r="179" ht="14.25" customHeight="1">
      <c r="B179" s="271" t="n"/>
      <c r="C179" s="271" t="n"/>
      <c r="D179" s="271" t="n"/>
      <c r="E179" s="271" t="n"/>
      <c r="F179" s="271" t="n"/>
      <c r="G179" s="271" t="n"/>
      <c r="H179" s="271" t="n"/>
      <c r="I179" s="271" t="n"/>
      <c r="J179" s="271" t="n"/>
      <c r="K179" s="271" t="n"/>
      <c r="L179" s="271" t="n"/>
      <c r="M179" s="271" t="n"/>
      <c r="N179" s="488" t="n"/>
      <c r="O179" s="488" t="n"/>
      <c r="P179" s="488" t="n"/>
      <c r="Q179" s="488" t="n"/>
      <c r="R179" s="488" t="n"/>
      <c r="S179" s="488" t="n"/>
      <c r="T179" s="488" t="n"/>
      <c r="U179" s="488" t="n"/>
      <c r="V179" s="485" t="n"/>
      <c r="W179" s="485" t="n"/>
    </row>
    <row r="180" ht="14.25" customHeight="1">
      <c r="B180" s="271" t="n"/>
      <c r="C180" s="271" t="n"/>
      <c r="D180" s="271" t="n"/>
      <c r="E180" s="271" t="n"/>
      <c r="F180" s="271" t="n"/>
      <c r="G180" s="271" t="n"/>
      <c r="H180" s="271" t="n"/>
      <c r="I180" s="271" t="n"/>
      <c r="J180" s="271" t="n"/>
      <c r="K180" s="271" t="n"/>
      <c r="L180" s="271" t="n"/>
      <c r="M180" s="271" t="n"/>
      <c r="N180" s="488" t="n"/>
      <c r="O180" s="488" t="n"/>
      <c r="P180" s="488" t="n"/>
      <c r="Q180" s="488" t="n"/>
      <c r="R180" s="488" t="n"/>
      <c r="S180" s="488" t="n"/>
      <c r="T180" s="488" t="n"/>
      <c r="U180" s="488" t="n"/>
      <c r="V180" s="485" t="n"/>
      <c r="W180" s="485" t="n"/>
    </row>
    <row r="181" ht="14.25" customHeight="1">
      <c r="B181" s="271" t="n"/>
      <c r="C181" s="271" t="n"/>
      <c r="D181" s="271" t="n"/>
      <c r="E181" s="271" t="n"/>
      <c r="F181" s="271" t="n"/>
      <c r="G181" s="271" t="n"/>
      <c r="H181" s="271" t="n"/>
      <c r="I181" s="271" t="n"/>
      <c r="J181" s="271" t="n"/>
      <c r="K181" s="271" t="n"/>
      <c r="L181" s="271" t="n"/>
      <c r="M181" s="271" t="n"/>
      <c r="N181" s="488" t="n"/>
      <c r="O181" s="488" t="n"/>
      <c r="P181" s="488" t="n"/>
      <c r="Q181" s="488" t="n"/>
      <c r="R181" s="488" t="n"/>
      <c r="S181" s="488" t="n"/>
      <c r="T181" s="488" t="n"/>
      <c r="U181" s="488" t="n"/>
      <c r="V181" s="485" t="n"/>
      <c r="W181" s="485" t="n"/>
    </row>
    <row r="182" ht="14.25" customHeight="1">
      <c r="B182" s="271" t="n"/>
      <c r="C182" s="271" t="n"/>
      <c r="D182" s="271" t="n"/>
      <c r="E182" s="271" t="n"/>
      <c r="F182" s="271" t="n"/>
      <c r="G182" s="271" t="n"/>
      <c r="H182" s="271" t="n"/>
      <c r="I182" s="271" t="n"/>
      <c r="J182" s="271" t="n"/>
      <c r="K182" s="271" t="n"/>
      <c r="L182" s="271" t="n"/>
      <c r="M182" s="271" t="n"/>
      <c r="N182" s="488" t="n"/>
      <c r="O182" s="488" t="n"/>
      <c r="P182" s="488" t="n"/>
      <c r="Q182" s="488" t="n"/>
      <c r="R182" s="488" t="n"/>
      <c r="S182" s="488" t="n"/>
      <c r="T182" s="488" t="n"/>
      <c r="U182" s="488" t="n"/>
      <c r="V182" s="485" t="n"/>
      <c r="W182" s="485" t="n"/>
    </row>
    <row r="183" ht="14.25" customHeight="1">
      <c r="B183" s="271" t="n"/>
      <c r="C183" s="271" t="n"/>
      <c r="D183" s="271" t="n"/>
      <c r="E183" s="271" t="n"/>
      <c r="F183" s="271" t="n"/>
      <c r="G183" s="271" t="n"/>
      <c r="H183" s="271" t="n"/>
      <c r="I183" s="271" t="n"/>
      <c r="J183" s="271" t="n"/>
      <c r="K183" s="271" t="n"/>
      <c r="L183" s="271" t="n"/>
      <c r="M183" s="271" t="n"/>
      <c r="N183" s="488" t="n"/>
      <c r="O183" s="488" t="n"/>
      <c r="P183" s="488" t="n"/>
      <c r="Q183" s="488" t="n"/>
      <c r="R183" s="488" t="n"/>
      <c r="S183" s="488" t="n"/>
      <c r="T183" s="488" t="n"/>
      <c r="U183" s="488" t="n"/>
      <c r="V183" s="485" t="n"/>
      <c r="W183" s="485" t="n"/>
    </row>
    <row r="184" ht="14.25" customHeight="1">
      <c r="B184" s="271" t="n"/>
      <c r="C184" s="271" t="n"/>
      <c r="D184" s="271" t="n"/>
      <c r="E184" s="271" t="n"/>
      <c r="F184" s="271" t="n"/>
      <c r="G184" s="271" t="n"/>
      <c r="H184" s="271" t="n"/>
      <c r="I184" s="271" t="n"/>
      <c r="J184" s="271" t="n"/>
      <c r="K184" s="271" t="n"/>
      <c r="L184" s="271" t="n"/>
      <c r="M184" s="271" t="n"/>
      <c r="N184" s="488" t="n"/>
      <c r="O184" s="488" t="n"/>
      <c r="P184" s="488" t="n"/>
      <c r="Q184" s="488" t="n"/>
      <c r="R184" s="488" t="n"/>
      <c r="S184" s="488" t="n"/>
      <c r="T184" s="488" t="n"/>
      <c r="U184" s="488" t="n"/>
      <c r="V184" s="485" t="n"/>
      <c r="W184" s="485" t="n"/>
    </row>
    <row r="185" ht="14.25" customHeight="1">
      <c r="B185" s="271" t="n"/>
      <c r="C185" s="271" t="n"/>
      <c r="D185" s="271" t="n"/>
      <c r="E185" s="271" t="n"/>
      <c r="F185" s="271" t="n"/>
      <c r="G185" s="271" t="n"/>
      <c r="H185" s="271" t="n"/>
      <c r="I185" s="271" t="n"/>
      <c r="J185" s="271" t="n"/>
      <c r="K185" s="271" t="n"/>
      <c r="L185" s="271" t="n"/>
      <c r="M185" s="271" t="n"/>
      <c r="N185" s="488" t="n"/>
      <c r="O185" s="488" t="n"/>
      <c r="P185" s="488" t="n"/>
      <c r="Q185" s="488" t="n"/>
      <c r="R185" s="488" t="n"/>
      <c r="S185" s="488" t="n"/>
      <c r="T185" s="488" t="n"/>
      <c r="U185" s="488" t="n"/>
      <c r="V185" s="485" t="n"/>
      <c r="W185" s="485" t="n"/>
    </row>
    <row r="186" ht="14.25" customHeight="1">
      <c r="B186" s="271" t="n"/>
      <c r="C186" s="271" t="n"/>
      <c r="D186" s="271" t="n"/>
      <c r="E186" s="271" t="n"/>
      <c r="F186" s="271" t="n"/>
      <c r="G186" s="271" t="n"/>
      <c r="H186" s="271" t="n"/>
      <c r="I186" s="271" t="n"/>
      <c r="J186" s="271" t="n"/>
      <c r="K186" s="271" t="n"/>
      <c r="L186" s="271" t="n"/>
      <c r="M186" s="271" t="n"/>
      <c r="N186" s="488" t="n"/>
      <c r="O186" s="488" t="n"/>
      <c r="P186" s="488" t="n"/>
      <c r="Q186" s="488" t="n"/>
      <c r="R186" s="488" t="n"/>
      <c r="S186" s="488" t="n"/>
      <c r="T186" s="488" t="n"/>
      <c r="U186" s="488" t="n"/>
      <c r="V186" s="485" t="n"/>
      <c r="W186" s="485" t="n"/>
    </row>
    <row r="187" ht="14.25" customHeight="1">
      <c r="B187" s="271" t="n"/>
      <c r="C187" s="271" t="n"/>
      <c r="D187" s="271" t="n"/>
      <c r="E187" s="271" t="n"/>
      <c r="F187" s="271" t="n"/>
      <c r="G187" s="271" t="n"/>
      <c r="H187" s="271" t="n"/>
      <c r="I187" s="271" t="n"/>
      <c r="J187" s="271" t="n"/>
      <c r="K187" s="271" t="n"/>
      <c r="L187" s="271" t="n"/>
      <c r="M187" s="271" t="n"/>
      <c r="N187" s="488" t="n"/>
      <c r="O187" s="488" t="n"/>
      <c r="P187" s="488" t="n"/>
      <c r="Q187" s="488" t="n"/>
      <c r="R187" s="488" t="n"/>
      <c r="S187" s="488" t="n"/>
      <c r="T187" s="488" t="n"/>
      <c r="U187" s="488" t="n"/>
      <c r="V187" s="485" t="n"/>
      <c r="W187" s="485" t="n"/>
    </row>
    <row r="188" ht="14.25" customHeight="1">
      <c r="B188" s="271" t="n"/>
      <c r="C188" s="271" t="n"/>
      <c r="D188" s="271" t="n"/>
      <c r="E188" s="271" t="n"/>
      <c r="F188" s="271" t="n"/>
      <c r="G188" s="271" t="n"/>
      <c r="H188" s="271" t="n"/>
      <c r="I188" s="271" t="n"/>
      <c r="J188" s="271" t="n"/>
      <c r="K188" s="271" t="n"/>
      <c r="L188" s="271" t="n"/>
      <c r="M188" s="271" t="n"/>
      <c r="N188" s="488" t="n"/>
      <c r="O188" s="488" t="n"/>
      <c r="P188" s="488" t="n"/>
      <c r="Q188" s="488" t="n"/>
      <c r="R188" s="488" t="n"/>
      <c r="S188" s="488" t="n"/>
      <c r="T188" s="488" t="n"/>
      <c r="U188" s="488" t="n"/>
      <c r="V188" s="485" t="n"/>
      <c r="W188" s="485" t="n"/>
    </row>
    <row r="189" ht="14.25" customHeight="1">
      <c r="B189" s="271" t="n"/>
      <c r="C189" s="271" t="n"/>
      <c r="D189" s="271" t="n"/>
      <c r="E189" s="271" t="n"/>
      <c r="F189" s="271" t="n"/>
      <c r="G189" s="271" t="n"/>
      <c r="H189" s="271" t="n"/>
      <c r="I189" s="271" t="n"/>
      <c r="J189" s="271" t="n"/>
      <c r="K189" s="271" t="n"/>
      <c r="L189" s="271" t="n"/>
      <c r="M189" s="271" t="n"/>
      <c r="N189" s="488" t="n"/>
      <c r="O189" s="488" t="n"/>
      <c r="P189" s="488" t="n"/>
      <c r="Q189" s="488" t="n"/>
      <c r="R189" s="488" t="n"/>
      <c r="S189" s="488" t="n"/>
      <c r="T189" s="488" t="n"/>
      <c r="U189" s="488" t="n"/>
      <c r="V189" s="485" t="n"/>
      <c r="W189" s="485" t="n"/>
    </row>
    <row r="190" ht="14.25" customHeight="1">
      <c r="B190" s="271" t="n"/>
      <c r="C190" s="271" t="n"/>
      <c r="D190" s="271" t="n"/>
      <c r="E190" s="271" t="n"/>
      <c r="F190" s="271" t="n"/>
      <c r="G190" s="271" t="n"/>
      <c r="H190" s="271" t="n"/>
      <c r="I190" s="271" t="n"/>
      <c r="J190" s="271" t="n"/>
      <c r="K190" s="271" t="n"/>
      <c r="L190" s="271" t="n"/>
      <c r="M190" s="271" t="n"/>
      <c r="N190" s="488" t="n"/>
      <c r="O190" s="488" t="n"/>
      <c r="P190" s="488" t="n"/>
      <c r="Q190" s="488" t="n"/>
      <c r="R190" s="488" t="n"/>
      <c r="S190" s="488" t="n"/>
      <c r="T190" s="488" t="n"/>
      <c r="U190" s="488" t="n"/>
      <c r="V190" s="485" t="n"/>
      <c r="W190" s="485" t="n"/>
    </row>
    <row r="191" ht="14.25" customHeight="1">
      <c r="B191" s="271" t="n"/>
      <c r="C191" s="271" t="n"/>
      <c r="D191" s="271" t="n"/>
      <c r="E191" s="271" t="n"/>
      <c r="F191" s="271" t="n"/>
      <c r="G191" s="271" t="n"/>
      <c r="H191" s="271" t="n"/>
      <c r="I191" s="271" t="n"/>
      <c r="J191" s="271" t="n"/>
      <c r="K191" s="271" t="n"/>
      <c r="L191" s="271" t="n"/>
      <c r="M191" s="271" t="n"/>
      <c r="N191" s="488" t="n"/>
      <c r="O191" s="488" t="n"/>
      <c r="P191" s="488" t="n"/>
      <c r="Q191" s="488" t="n"/>
      <c r="R191" s="488" t="n"/>
      <c r="S191" s="488" t="n"/>
      <c r="T191" s="488" t="n"/>
      <c r="U191" s="488" t="n"/>
      <c r="V191" s="485" t="n"/>
      <c r="W191" s="485" t="n"/>
    </row>
    <row r="192" ht="14.25" customHeight="1">
      <c r="B192" s="271" t="n"/>
      <c r="C192" s="271" t="n"/>
      <c r="D192" s="271" t="n"/>
      <c r="E192" s="271" t="n"/>
      <c r="F192" s="271" t="n"/>
      <c r="G192" s="271" t="n"/>
      <c r="H192" s="271" t="n"/>
      <c r="I192" s="271" t="n"/>
      <c r="J192" s="271" t="n"/>
      <c r="K192" s="271" t="n"/>
      <c r="L192" s="271" t="n"/>
      <c r="M192" s="271" t="n"/>
      <c r="N192" s="488" t="n"/>
      <c r="O192" s="488" t="n"/>
      <c r="P192" s="488" t="n"/>
      <c r="Q192" s="488" t="n"/>
      <c r="R192" s="488" t="n"/>
      <c r="S192" s="488" t="n"/>
      <c r="T192" s="488" t="n"/>
      <c r="U192" s="488" t="n"/>
      <c r="V192" s="485" t="n"/>
      <c r="W192" s="485" t="n"/>
    </row>
    <row r="193" ht="14.25" customHeight="1">
      <c r="B193" s="271" t="n"/>
      <c r="C193" s="271" t="n"/>
      <c r="D193" s="271" t="n"/>
      <c r="E193" s="271" t="n"/>
      <c r="F193" s="271" t="n"/>
      <c r="G193" s="271" t="n"/>
      <c r="H193" s="271" t="n"/>
      <c r="I193" s="271" t="n"/>
      <c r="J193" s="271" t="n"/>
      <c r="K193" s="271" t="n"/>
      <c r="L193" s="271" t="n"/>
      <c r="M193" s="271" t="n"/>
      <c r="N193" s="488" t="n"/>
      <c r="O193" s="488" t="n"/>
      <c r="P193" s="488" t="n"/>
      <c r="Q193" s="488" t="n"/>
      <c r="R193" s="488" t="n"/>
      <c r="S193" s="488" t="n"/>
      <c r="T193" s="488" t="n"/>
      <c r="U193" s="488" t="n"/>
      <c r="V193" s="485" t="n"/>
      <c r="W193" s="485" t="n"/>
    </row>
    <row r="194" ht="14.25" customHeight="1">
      <c r="B194" s="271" t="n"/>
      <c r="C194" s="271" t="n"/>
      <c r="D194" s="271" t="n"/>
      <c r="E194" s="271" t="n"/>
      <c r="F194" s="271" t="n"/>
      <c r="G194" s="271" t="n"/>
      <c r="H194" s="271" t="n"/>
      <c r="I194" s="271" t="n"/>
      <c r="J194" s="271" t="n"/>
      <c r="K194" s="271" t="n"/>
      <c r="L194" s="271" t="n"/>
      <c r="M194" s="271" t="n"/>
      <c r="N194" s="488" t="n"/>
      <c r="O194" s="488" t="n"/>
      <c r="P194" s="488" t="n"/>
      <c r="Q194" s="488" t="n"/>
      <c r="R194" s="488" t="n"/>
      <c r="S194" s="488" t="n"/>
      <c r="T194" s="488" t="n"/>
      <c r="U194" s="488" t="n"/>
      <c r="V194" s="485" t="n"/>
      <c r="W194" s="485" t="n"/>
    </row>
    <row r="195" ht="14.25" customHeight="1">
      <c r="B195" s="271" t="n"/>
      <c r="C195" s="271" t="n"/>
      <c r="D195" s="271" t="n"/>
      <c r="E195" s="271" t="n"/>
      <c r="F195" s="271" t="n"/>
      <c r="G195" s="271" t="n"/>
      <c r="H195" s="271" t="n"/>
      <c r="I195" s="271" t="n"/>
      <c r="J195" s="271" t="n"/>
      <c r="K195" s="271" t="n"/>
      <c r="L195" s="271" t="n"/>
      <c r="M195" s="271" t="n"/>
      <c r="N195" s="488" t="n"/>
      <c r="O195" s="488" t="n"/>
      <c r="P195" s="488" t="n"/>
      <c r="Q195" s="488" t="n"/>
      <c r="R195" s="488" t="n"/>
      <c r="S195" s="488" t="n"/>
      <c r="T195" s="488" t="n"/>
      <c r="U195" s="488" t="n"/>
      <c r="V195" s="485" t="n"/>
      <c r="W195" s="485" t="n"/>
    </row>
    <row r="196" ht="14.25" customHeight="1">
      <c r="B196" s="271" t="n"/>
      <c r="C196" s="271" t="n"/>
      <c r="D196" s="271" t="n"/>
      <c r="E196" s="271" t="n"/>
      <c r="F196" s="271" t="n"/>
      <c r="G196" s="271" t="n"/>
      <c r="H196" s="271" t="n"/>
      <c r="I196" s="271" t="n"/>
      <c r="J196" s="271" t="n"/>
      <c r="K196" s="271" t="n"/>
      <c r="L196" s="271" t="n"/>
      <c r="M196" s="271" t="n"/>
      <c r="N196" s="488" t="n"/>
      <c r="O196" s="488" t="n"/>
      <c r="P196" s="488" t="n"/>
      <c r="Q196" s="488" t="n"/>
      <c r="R196" s="488" t="n"/>
      <c r="S196" s="488" t="n"/>
      <c r="T196" s="488" t="n"/>
      <c r="U196" s="488" t="n"/>
      <c r="V196" s="485" t="n"/>
      <c r="W196" s="485" t="n"/>
    </row>
    <row r="197" ht="14.25" customHeight="1">
      <c r="B197" s="271" t="n"/>
      <c r="C197" s="271" t="n"/>
      <c r="D197" s="271" t="n"/>
      <c r="E197" s="271" t="n"/>
      <c r="F197" s="271" t="n"/>
      <c r="G197" s="271" t="n"/>
      <c r="H197" s="271" t="n"/>
      <c r="I197" s="271" t="n"/>
      <c r="J197" s="271" t="n"/>
      <c r="K197" s="271" t="n"/>
      <c r="L197" s="271" t="n"/>
      <c r="M197" s="271" t="n"/>
      <c r="N197" s="488" t="n"/>
      <c r="O197" s="488" t="n"/>
      <c r="P197" s="488" t="n"/>
      <c r="Q197" s="488" t="n"/>
      <c r="R197" s="488" t="n"/>
      <c r="S197" s="488" t="n"/>
      <c r="T197" s="488" t="n"/>
      <c r="U197" s="488" t="n"/>
      <c r="V197" s="485" t="n"/>
      <c r="W197" s="485" t="n"/>
    </row>
    <row r="198" ht="14.25" customHeight="1">
      <c r="B198" s="271" t="n"/>
      <c r="C198" s="271" t="n"/>
      <c r="D198" s="271" t="n"/>
      <c r="E198" s="271" t="n"/>
      <c r="F198" s="271" t="n"/>
      <c r="G198" s="271" t="n"/>
      <c r="H198" s="271" t="n"/>
      <c r="I198" s="271" t="n"/>
      <c r="J198" s="271" t="n"/>
      <c r="K198" s="271" t="n"/>
      <c r="L198" s="271" t="n"/>
      <c r="M198" s="271" t="n"/>
      <c r="N198" s="488" t="n"/>
      <c r="O198" s="488" t="n"/>
      <c r="P198" s="488" t="n"/>
      <c r="Q198" s="488" t="n"/>
      <c r="R198" s="488" t="n"/>
      <c r="S198" s="488" t="n"/>
      <c r="T198" s="488" t="n"/>
      <c r="U198" s="488" t="n"/>
      <c r="V198" s="485" t="n"/>
      <c r="W198" s="485" t="n"/>
    </row>
    <row r="199" ht="14.25" customHeight="1">
      <c r="B199" s="271" t="n"/>
      <c r="C199" s="271" t="n"/>
      <c r="D199" s="271" t="n"/>
      <c r="E199" s="271" t="n"/>
      <c r="F199" s="271" t="n"/>
      <c r="G199" s="271" t="n"/>
      <c r="H199" s="271" t="n"/>
      <c r="I199" s="271" t="n"/>
      <c r="J199" s="271" t="n"/>
      <c r="K199" s="271" t="n"/>
      <c r="L199" s="271" t="n"/>
      <c r="M199" s="271" t="n"/>
      <c r="N199" s="488" t="n"/>
      <c r="O199" s="488" t="n"/>
      <c r="P199" s="488" t="n"/>
      <c r="Q199" s="488" t="n"/>
      <c r="R199" s="488" t="n"/>
      <c r="S199" s="488" t="n"/>
      <c r="T199" s="488" t="n"/>
      <c r="U199" s="488" t="n"/>
      <c r="V199" s="485" t="n"/>
      <c r="W199" s="485" t="n"/>
    </row>
    <row r="200" ht="14.25" customHeight="1">
      <c r="B200" s="271" t="n"/>
      <c r="C200" s="271" t="n"/>
      <c r="D200" s="271" t="n"/>
      <c r="E200" s="271" t="n"/>
      <c r="F200" s="271" t="n"/>
      <c r="G200" s="271" t="n"/>
      <c r="H200" s="271" t="n"/>
      <c r="I200" s="271" t="n"/>
      <c r="J200" s="271" t="n"/>
      <c r="K200" s="271" t="n"/>
      <c r="L200" s="271" t="n"/>
      <c r="M200" s="271" t="n"/>
      <c r="N200" s="488" t="n"/>
      <c r="O200" s="488" t="n"/>
      <c r="P200" s="488" t="n"/>
      <c r="Q200" s="488" t="n"/>
      <c r="R200" s="488" t="n"/>
      <c r="S200" s="488" t="n"/>
      <c r="T200" s="488" t="n"/>
      <c r="U200" s="488" t="n"/>
      <c r="V200" s="485" t="n"/>
      <c r="W200" s="485" t="n"/>
    </row>
    <row r="201" ht="14.25" customHeight="1">
      <c r="B201" s="271" t="n"/>
      <c r="C201" s="271" t="n"/>
      <c r="D201" s="271" t="n"/>
      <c r="E201" s="271" t="n"/>
      <c r="F201" s="271" t="n"/>
      <c r="G201" s="271" t="n"/>
      <c r="H201" s="271" t="n"/>
      <c r="I201" s="271" t="n"/>
      <c r="J201" s="271" t="n"/>
      <c r="K201" s="271" t="n"/>
      <c r="L201" s="271" t="n"/>
      <c r="M201" s="271" t="n"/>
      <c r="N201" s="488" t="n"/>
      <c r="O201" s="488" t="n"/>
      <c r="P201" s="488" t="n"/>
      <c r="Q201" s="488" t="n"/>
      <c r="R201" s="488" t="n"/>
      <c r="S201" s="488" t="n"/>
      <c r="T201" s="488" t="n"/>
      <c r="U201" s="488" t="n"/>
      <c r="V201" s="485" t="n"/>
      <c r="W201" s="485" t="n"/>
    </row>
    <row r="202" ht="14.25" customHeight="1">
      <c r="B202" s="271" t="n"/>
      <c r="C202" s="271" t="n"/>
      <c r="D202" s="271" t="n"/>
      <c r="E202" s="271" t="n"/>
      <c r="F202" s="271" t="n"/>
      <c r="G202" s="271" t="n"/>
      <c r="H202" s="271" t="n"/>
      <c r="I202" s="271" t="n"/>
      <c r="J202" s="271" t="n"/>
      <c r="K202" s="271" t="n"/>
      <c r="L202" s="271" t="n"/>
      <c r="M202" s="271" t="n"/>
      <c r="N202" s="488" t="n"/>
      <c r="O202" s="488" t="n"/>
      <c r="P202" s="488" t="n"/>
      <c r="Q202" s="488" t="n"/>
      <c r="R202" s="488" t="n"/>
      <c r="S202" s="488" t="n"/>
      <c r="T202" s="488" t="n"/>
      <c r="U202" s="488" t="n"/>
      <c r="V202" s="485" t="n"/>
      <c r="W202" s="485" t="n"/>
    </row>
    <row r="203" ht="14.25" customHeight="1">
      <c r="B203" s="271" t="n"/>
      <c r="C203" s="271" t="n"/>
      <c r="D203" s="271" t="n"/>
      <c r="E203" s="271" t="n"/>
      <c r="F203" s="271" t="n"/>
      <c r="G203" s="271" t="n"/>
      <c r="H203" s="271" t="n"/>
      <c r="I203" s="271" t="n"/>
      <c r="J203" s="271" t="n"/>
      <c r="K203" s="271" t="n"/>
      <c r="L203" s="271" t="n"/>
      <c r="M203" s="271" t="n"/>
      <c r="N203" s="488" t="n"/>
      <c r="O203" s="488" t="n"/>
      <c r="P203" s="488" t="n"/>
      <c r="Q203" s="488" t="n"/>
      <c r="R203" s="488" t="n"/>
      <c r="S203" s="488" t="n"/>
      <c r="T203" s="488" t="n"/>
      <c r="U203" s="488" t="n"/>
      <c r="V203" s="485" t="n"/>
      <c r="W203" s="485" t="n"/>
    </row>
    <row r="204" ht="14.25" customHeight="1">
      <c r="B204" s="271" t="n"/>
      <c r="C204" s="271" t="n"/>
      <c r="D204" s="271" t="n"/>
      <c r="E204" s="271" t="n"/>
      <c r="F204" s="271" t="n"/>
      <c r="G204" s="271" t="n"/>
      <c r="H204" s="271" t="n"/>
      <c r="I204" s="271" t="n"/>
      <c r="J204" s="271" t="n"/>
      <c r="K204" s="271" t="n"/>
      <c r="L204" s="271" t="n"/>
      <c r="M204" s="271" t="n"/>
      <c r="N204" s="488" t="n"/>
      <c r="O204" s="488" t="n"/>
      <c r="P204" s="488" t="n"/>
      <c r="Q204" s="488" t="n"/>
      <c r="R204" s="488" t="n"/>
      <c r="S204" s="488" t="n"/>
      <c r="T204" s="488" t="n"/>
      <c r="U204" s="488" t="n"/>
      <c r="V204" s="485" t="n"/>
      <c r="W204" s="485" t="n"/>
    </row>
    <row r="205" ht="14.25" customHeight="1">
      <c r="B205" s="271" t="n"/>
      <c r="C205" s="271" t="n"/>
      <c r="D205" s="271" t="n"/>
      <c r="E205" s="271" t="n"/>
      <c r="F205" s="271" t="n"/>
      <c r="G205" s="271" t="n"/>
      <c r="H205" s="271" t="n"/>
      <c r="I205" s="271" t="n"/>
      <c r="J205" s="271" t="n"/>
      <c r="K205" s="271" t="n"/>
      <c r="L205" s="271" t="n"/>
      <c r="M205" s="271" t="n"/>
      <c r="N205" s="488" t="n"/>
      <c r="O205" s="488" t="n"/>
      <c r="P205" s="488" t="n"/>
      <c r="Q205" s="488" t="n"/>
      <c r="R205" s="488" t="n"/>
      <c r="S205" s="488" t="n"/>
      <c r="T205" s="488" t="n"/>
      <c r="U205" s="488" t="n"/>
      <c r="V205" s="485" t="n"/>
      <c r="W205" s="485" t="n"/>
    </row>
    <row r="206" ht="14.25" customHeight="1">
      <c r="B206" s="271" t="n"/>
      <c r="C206" s="271" t="n"/>
      <c r="D206" s="271" t="n"/>
      <c r="E206" s="271" t="n"/>
      <c r="F206" s="271" t="n"/>
      <c r="G206" s="271" t="n"/>
      <c r="H206" s="271" t="n"/>
      <c r="I206" s="271" t="n"/>
      <c r="J206" s="271" t="n"/>
      <c r="K206" s="271" t="n"/>
      <c r="L206" s="271" t="n"/>
      <c r="M206" s="271" t="n"/>
      <c r="N206" s="488" t="n"/>
      <c r="O206" s="488" t="n"/>
      <c r="P206" s="488" t="n"/>
      <c r="Q206" s="488" t="n"/>
      <c r="R206" s="488" t="n"/>
      <c r="S206" s="488" t="n"/>
      <c r="T206" s="488" t="n"/>
      <c r="U206" s="488" t="n"/>
      <c r="V206" s="485" t="n"/>
      <c r="W206" s="485" t="n"/>
    </row>
    <row r="207" ht="14.25" customHeight="1">
      <c r="B207" s="271" t="n"/>
      <c r="C207" s="271" t="n"/>
      <c r="D207" s="271" t="n"/>
      <c r="E207" s="271" t="n"/>
      <c r="F207" s="271" t="n"/>
      <c r="G207" s="271" t="n"/>
      <c r="H207" s="271" t="n"/>
      <c r="I207" s="271" t="n"/>
      <c r="J207" s="271" t="n"/>
      <c r="K207" s="271" t="n"/>
      <c r="L207" s="271" t="n"/>
      <c r="M207" s="271" t="n"/>
      <c r="N207" s="488" t="n"/>
      <c r="O207" s="488" t="n"/>
      <c r="P207" s="488" t="n"/>
      <c r="Q207" s="488" t="n"/>
      <c r="R207" s="488" t="n"/>
      <c r="S207" s="488" t="n"/>
      <c r="T207" s="488" t="n"/>
      <c r="U207" s="488" t="n"/>
      <c r="V207" s="485" t="n"/>
      <c r="W207" s="485" t="n"/>
    </row>
    <row r="208" ht="14.25" customHeight="1">
      <c r="B208" s="271" t="n"/>
      <c r="C208" s="271" t="n"/>
      <c r="D208" s="271" t="n"/>
      <c r="E208" s="271" t="n"/>
      <c r="F208" s="271" t="n"/>
      <c r="G208" s="271" t="n"/>
      <c r="H208" s="271" t="n"/>
      <c r="I208" s="271" t="n"/>
      <c r="J208" s="271" t="n"/>
      <c r="K208" s="271" t="n"/>
      <c r="L208" s="271" t="n"/>
      <c r="M208" s="271" t="n"/>
      <c r="N208" s="488" t="n"/>
      <c r="O208" s="488" t="n"/>
      <c r="P208" s="488" t="n"/>
      <c r="Q208" s="488" t="n"/>
      <c r="R208" s="488" t="n"/>
      <c r="S208" s="488" t="n"/>
      <c r="T208" s="488" t="n"/>
      <c r="U208" s="488" t="n"/>
      <c r="V208" s="485" t="n"/>
      <c r="W208" s="485" t="n"/>
    </row>
    <row r="209" ht="14.25" customHeight="1">
      <c r="B209" s="271" t="n"/>
      <c r="C209" s="271" t="n"/>
      <c r="D209" s="271" t="n"/>
      <c r="E209" s="271" t="n"/>
      <c r="F209" s="271" t="n"/>
      <c r="G209" s="271" t="n"/>
      <c r="H209" s="271" t="n"/>
      <c r="I209" s="271" t="n"/>
      <c r="J209" s="271" t="n"/>
      <c r="K209" s="271" t="n"/>
      <c r="L209" s="271" t="n"/>
      <c r="M209" s="271" t="n"/>
      <c r="N209" s="488" t="n"/>
      <c r="O209" s="488" t="n"/>
      <c r="P209" s="488" t="n"/>
      <c r="Q209" s="488" t="n"/>
      <c r="R209" s="488" t="n"/>
      <c r="S209" s="488" t="n"/>
      <c r="T209" s="488" t="n"/>
      <c r="U209" s="488" t="n"/>
      <c r="V209" s="485" t="n"/>
      <c r="W209" s="485" t="n"/>
    </row>
    <row r="210" ht="14.25" customHeight="1">
      <c r="B210" s="271" t="n"/>
      <c r="C210" s="271" t="n"/>
      <c r="D210" s="271" t="n"/>
      <c r="E210" s="271" t="n"/>
      <c r="F210" s="271" t="n"/>
      <c r="G210" s="271" t="n"/>
      <c r="H210" s="271" t="n"/>
      <c r="I210" s="271" t="n"/>
      <c r="J210" s="271" t="n"/>
      <c r="K210" s="271" t="n"/>
      <c r="L210" s="271" t="n"/>
      <c r="M210" s="271" t="n"/>
      <c r="N210" s="488" t="n"/>
      <c r="O210" s="488" t="n"/>
      <c r="P210" s="488" t="n"/>
      <c r="Q210" s="488" t="n"/>
      <c r="R210" s="488" t="n"/>
      <c r="S210" s="488" t="n"/>
      <c r="T210" s="488" t="n"/>
      <c r="U210" s="488" t="n"/>
      <c r="V210" s="485" t="n"/>
      <c r="W210" s="485" t="n"/>
    </row>
    <row r="211" ht="14.25" customHeight="1">
      <c r="B211" s="271" t="n"/>
      <c r="C211" s="271" t="n"/>
      <c r="D211" s="271" t="n"/>
      <c r="E211" s="271" t="n"/>
      <c r="F211" s="271" t="n"/>
      <c r="G211" s="271" t="n"/>
      <c r="H211" s="271" t="n"/>
      <c r="I211" s="271" t="n"/>
      <c r="J211" s="271" t="n"/>
      <c r="K211" s="271" t="n"/>
      <c r="L211" s="271" t="n"/>
      <c r="M211" s="271" t="n"/>
      <c r="N211" s="488" t="n"/>
      <c r="O211" s="488" t="n"/>
      <c r="P211" s="488" t="n"/>
      <c r="Q211" s="488" t="n"/>
      <c r="R211" s="488" t="n"/>
      <c r="S211" s="488" t="n"/>
      <c r="T211" s="488" t="n"/>
      <c r="U211" s="488" t="n"/>
      <c r="V211" s="485" t="n"/>
      <c r="W211" s="485" t="n"/>
    </row>
    <row r="212" ht="14.25" customHeight="1">
      <c r="B212" s="271" t="n"/>
      <c r="C212" s="271" t="n"/>
      <c r="D212" s="271" t="n"/>
      <c r="E212" s="271" t="n"/>
      <c r="F212" s="271" t="n"/>
      <c r="G212" s="271" t="n"/>
      <c r="H212" s="271" t="n"/>
      <c r="I212" s="271" t="n"/>
      <c r="J212" s="271" t="n"/>
      <c r="K212" s="271" t="n"/>
      <c r="L212" s="271" t="n"/>
      <c r="M212" s="271" t="n"/>
      <c r="N212" s="488" t="n"/>
      <c r="O212" s="488" t="n"/>
      <c r="P212" s="488" t="n"/>
      <c r="Q212" s="488" t="n"/>
      <c r="R212" s="488" t="n"/>
      <c r="S212" s="488" t="n"/>
      <c r="T212" s="488" t="n"/>
      <c r="U212" s="488" t="n"/>
      <c r="V212" s="485" t="n"/>
      <c r="W212" s="485" t="n"/>
    </row>
    <row r="213" ht="14.25" customHeight="1">
      <c r="B213" s="271" t="n"/>
      <c r="C213" s="271" t="n"/>
      <c r="D213" s="271" t="n"/>
      <c r="E213" s="271" t="n"/>
      <c r="F213" s="271" t="n"/>
      <c r="G213" s="271" t="n"/>
      <c r="H213" s="271" t="n"/>
      <c r="I213" s="271" t="n"/>
      <c r="J213" s="271" t="n"/>
      <c r="K213" s="271" t="n"/>
      <c r="L213" s="271" t="n"/>
      <c r="M213" s="271" t="n"/>
      <c r="N213" s="488" t="n"/>
      <c r="O213" s="488" t="n"/>
      <c r="P213" s="488" t="n"/>
      <c r="Q213" s="488" t="n"/>
      <c r="R213" s="488" t="n"/>
      <c r="S213" s="488" t="n"/>
      <c r="T213" s="488" t="n"/>
      <c r="U213" s="488" t="n"/>
      <c r="V213" s="485" t="n"/>
      <c r="W213" s="485" t="n"/>
    </row>
    <row r="214" ht="14.25" customHeight="1">
      <c r="B214" s="271" t="n"/>
      <c r="C214" s="271" t="n"/>
      <c r="D214" s="271" t="n"/>
      <c r="E214" s="271" t="n"/>
      <c r="F214" s="271" t="n"/>
      <c r="G214" s="271" t="n"/>
      <c r="H214" s="271" t="n"/>
      <c r="I214" s="271" t="n"/>
      <c r="J214" s="271" t="n"/>
      <c r="K214" s="271" t="n"/>
      <c r="L214" s="271" t="n"/>
      <c r="M214" s="271" t="n"/>
      <c r="N214" s="488" t="n"/>
      <c r="O214" s="488" t="n"/>
      <c r="P214" s="488" t="n"/>
      <c r="Q214" s="488" t="n"/>
      <c r="R214" s="488" t="n"/>
      <c r="S214" s="488" t="n"/>
      <c r="T214" s="488" t="n"/>
      <c r="U214" s="488" t="n"/>
      <c r="V214" s="485" t="n"/>
      <c r="W214" s="485" t="n"/>
    </row>
    <row r="215" ht="14.25" customHeight="1">
      <c r="B215" s="271" t="n"/>
      <c r="C215" s="271" t="n"/>
      <c r="D215" s="271" t="n"/>
      <c r="E215" s="271" t="n"/>
      <c r="F215" s="271" t="n"/>
      <c r="G215" s="271" t="n"/>
      <c r="H215" s="271" t="n"/>
      <c r="I215" s="271" t="n"/>
      <c r="J215" s="271" t="n"/>
      <c r="K215" s="271" t="n"/>
      <c r="L215" s="271" t="n"/>
      <c r="M215" s="271" t="n"/>
      <c r="N215" s="488" t="n"/>
      <c r="O215" s="488" t="n"/>
      <c r="P215" s="488" t="n"/>
      <c r="Q215" s="488" t="n"/>
      <c r="R215" s="488" t="n"/>
      <c r="S215" s="488" t="n"/>
      <c r="T215" s="488" t="n"/>
      <c r="U215" s="488" t="n"/>
      <c r="V215" s="485" t="n"/>
      <c r="W215" s="485" t="n"/>
    </row>
    <row r="216" ht="14.25" customHeight="1">
      <c r="B216" s="271" t="n"/>
      <c r="C216" s="271" t="n"/>
      <c r="D216" s="271" t="n"/>
      <c r="E216" s="271" t="n"/>
      <c r="F216" s="271" t="n"/>
      <c r="G216" s="271" t="n"/>
      <c r="H216" s="271" t="n"/>
      <c r="I216" s="271" t="n"/>
      <c r="J216" s="271" t="n"/>
      <c r="K216" s="271" t="n"/>
      <c r="L216" s="271" t="n"/>
      <c r="M216" s="271" t="n"/>
      <c r="N216" s="488" t="n"/>
      <c r="O216" s="488" t="n"/>
      <c r="P216" s="488" t="n"/>
      <c r="Q216" s="488" t="n"/>
      <c r="R216" s="488" t="n"/>
      <c r="S216" s="488" t="n"/>
      <c r="T216" s="488" t="n"/>
      <c r="U216" s="488" t="n"/>
      <c r="V216" s="485" t="n"/>
      <c r="W216" s="485" t="n"/>
    </row>
    <row r="217" ht="14.25" customHeight="1">
      <c r="B217" s="271" t="n"/>
      <c r="C217" s="271" t="n"/>
      <c r="D217" s="271" t="n"/>
      <c r="E217" s="271" t="n"/>
      <c r="F217" s="271" t="n"/>
      <c r="G217" s="271" t="n"/>
      <c r="H217" s="271" t="n"/>
      <c r="I217" s="271" t="n"/>
      <c r="J217" s="271" t="n"/>
      <c r="K217" s="271" t="n"/>
      <c r="L217" s="271" t="n"/>
      <c r="M217" s="271" t="n"/>
      <c r="N217" s="488" t="n"/>
      <c r="O217" s="488" t="n"/>
      <c r="P217" s="488" t="n"/>
      <c r="Q217" s="488" t="n"/>
      <c r="R217" s="488" t="n"/>
      <c r="S217" s="488" t="n"/>
      <c r="T217" s="488" t="n"/>
      <c r="U217" s="488" t="n"/>
      <c r="V217" s="485" t="n"/>
      <c r="W217" s="485" t="n"/>
    </row>
    <row r="218" ht="14.25" customHeight="1">
      <c r="B218" s="271" t="n"/>
      <c r="C218" s="271" t="n"/>
      <c r="D218" s="271" t="n"/>
      <c r="E218" s="271" t="n"/>
      <c r="F218" s="271" t="n"/>
      <c r="G218" s="271" t="n"/>
      <c r="H218" s="271" t="n"/>
      <c r="I218" s="271" t="n"/>
      <c r="J218" s="271" t="n"/>
      <c r="K218" s="271" t="n"/>
      <c r="L218" s="271" t="n"/>
      <c r="M218" s="271" t="n"/>
      <c r="N218" s="488" t="n"/>
      <c r="O218" s="488" t="n"/>
      <c r="P218" s="488" t="n"/>
      <c r="Q218" s="488" t="n"/>
      <c r="R218" s="488" t="n"/>
      <c r="S218" s="488" t="n"/>
      <c r="T218" s="488" t="n"/>
      <c r="U218" s="488" t="n"/>
      <c r="V218" s="485" t="n"/>
      <c r="W218" s="485" t="n"/>
    </row>
    <row r="219" ht="14.25" customHeight="1">
      <c r="B219" s="271" t="n"/>
      <c r="C219" s="271" t="n"/>
      <c r="D219" s="271" t="n"/>
      <c r="E219" s="271" t="n"/>
      <c r="F219" s="271" t="n"/>
      <c r="G219" s="271" t="n"/>
      <c r="H219" s="271" t="n"/>
      <c r="I219" s="271" t="n"/>
      <c r="J219" s="271" t="n"/>
      <c r="K219" s="271" t="n"/>
      <c r="L219" s="271" t="n"/>
      <c r="M219" s="271" t="n"/>
      <c r="N219" s="488" t="n"/>
      <c r="O219" s="488" t="n"/>
      <c r="P219" s="488" t="n"/>
      <c r="Q219" s="488" t="n"/>
      <c r="R219" s="488" t="n"/>
      <c r="S219" s="488" t="n"/>
      <c r="T219" s="488" t="n"/>
      <c r="U219" s="488" t="n"/>
      <c r="V219" s="485" t="n"/>
      <c r="W219" s="485" t="n"/>
    </row>
    <row r="220" ht="14.25" customHeight="1">
      <c r="B220" s="271" t="n"/>
      <c r="C220" s="271" t="n"/>
      <c r="D220" s="271" t="n"/>
      <c r="E220" s="271" t="n"/>
      <c r="F220" s="271" t="n"/>
      <c r="G220" s="271" t="n"/>
      <c r="H220" s="271" t="n"/>
      <c r="I220" s="271" t="n"/>
      <c r="J220" s="271" t="n"/>
      <c r="K220" s="271" t="n"/>
      <c r="L220" s="271" t="n"/>
      <c r="M220" s="271" t="n"/>
      <c r="N220" s="488" t="n"/>
      <c r="O220" s="488" t="n"/>
      <c r="P220" s="488" t="n"/>
      <c r="Q220" s="488" t="n"/>
      <c r="R220" s="488" t="n"/>
      <c r="S220" s="488" t="n"/>
      <c r="T220" s="488" t="n"/>
      <c r="U220" s="488" t="n"/>
      <c r="V220" s="485" t="n"/>
      <c r="W220" s="485" t="n"/>
    </row>
    <row r="221" ht="14.25" customHeight="1">
      <c r="B221" s="271" t="n"/>
      <c r="C221" s="271" t="n"/>
      <c r="D221" s="271" t="n"/>
      <c r="E221" s="271" t="n"/>
      <c r="F221" s="271" t="n"/>
      <c r="G221" s="271" t="n"/>
      <c r="H221" s="271" t="n"/>
      <c r="I221" s="271" t="n"/>
      <c r="J221" s="271" t="n"/>
      <c r="K221" s="271" t="n"/>
      <c r="L221" s="271" t="n"/>
      <c r="M221" s="271" t="n"/>
      <c r="N221" s="488" t="n"/>
      <c r="O221" s="488" t="n"/>
      <c r="P221" s="488" t="n"/>
      <c r="Q221" s="488" t="n"/>
      <c r="R221" s="488" t="n"/>
      <c r="S221" s="488" t="n"/>
      <c r="T221" s="488" t="n"/>
      <c r="U221" s="488" t="n"/>
      <c r="V221" s="485" t="n"/>
      <c r="W221" s="485" t="n"/>
    </row>
    <row r="222" ht="14.25" customHeight="1">
      <c r="B222" s="271" t="n"/>
      <c r="C222" s="271" t="n"/>
      <c r="D222" s="271" t="n"/>
      <c r="E222" s="271" t="n"/>
      <c r="F222" s="271" t="n"/>
      <c r="G222" s="271" t="n"/>
      <c r="H222" s="271" t="n"/>
      <c r="I222" s="271" t="n"/>
      <c r="J222" s="271" t="n"/>
      <c r="K222" s="271" t="n"/>
      <c r="L222" s="271" t="n"/>
      <c r="M222" s="271" t="n"/>
      <c r="N222" s="488" t="n"/>
      <c r="O222" s="488" t="n"/>
      <c r="P222" s="488" t="n"/>
      <c r="Q222" s="488" t="n"/>
      <c r="R222" s="488" t="n"/>
      <c r="S222" s="488" t="n"/>
      <c r="T222" s="488" t="n"/>
      <c r="U222" s="488" t="n"/>
      <c r="V222" s="485" t="n"/>
      <c r="W222" s="485" t="n"/>
    </row>
    <row r="223" ht="14.25" customHeight="1">
      <c r="B223" s="271" t="n"/>
      <c r="C223" s="271" t="n"/>
      <c r="D223" s="271" t="n"/>
      <c r="E223" s="271" t="n"/>
      <c r="F223" s="271" t="n"/>
      <c r="G223" s="271" t="n"/>
      <c r="H223" s="271" t="n"/>
      <c r="I223" s="271" t="n"/>
      <c r="J223" s="271" t="n"/>
      <c r="K223" s="271" t="n"/>
      <c r="L223" s="271" t="n"/>
      <c r="M223" s="271" t="n"/>
      <c r="N223" s="488" t="n"/>
      <c r="O223" s="488" t="n"/>
      <c r="P223" s="488" t="n"/>
      <c r="Q223" s="488" t="n"/>
      <c r="R223" s="488" t="n"/>
      <c r="S223" s="488" t="n"/>
      <c r="T223" s="488" t="n"/>
      <c r="U223" s="488" t="n"/>
      <c r="V223" s="485" t="n"/>
      <c r="W223" s="485" t="n"/>
    </row>
    <row r="224" ht="14.25" customHeight="1">
      <c r="B224" s="271" t="n"/>
      <c r="C224" s="271" t="n"/>
      <c r="D224" s="271" t="n"/>
      <c r="E224" s="271" t="n"/>
      <c r="F224" s="271" t="n"/>
      <c r="G224" s="271" t="n"/>
      <c r="H224" s="271" t="n"/>
      <c r="I224" s="271" t="n"/>
      <c r="J224" s="271" t="n"/>
      <c r="K224" s="271" t="n"/>
      <c r="L224" s="271" t="n"/>
      <c r="M224" s="271" t="n"/>
      <c r="N224" s="488" t="n"/>
      <c r="O224" s="488" t="n"/>
      <c r="P224" s="488" t="n"/>
      <c r="Q224" s="488" t="n"/>
      <c r="R224" s="488" t="n"/>
      <c r="S224" s="488" t="n"/>
      <c r="T224" s="488" t="n"/>
      <c r="U224" s="488" t="n"/>
      <c r="V224" s="485" t="n"/>
      <c r="W224" s="485" t="n"/>
    </row>
    <row r="225" ht="14.25" customHeight="1">
      <c r="B225" s="271" t="n"/>
      <c r="C225" s="271" t="n"/>
      <c r="D225" s="271" t="n"/>
      <c r="E225" s="271" t="n"/>
      <c r="F225" s="271" t="n"/>
      <c r="G225" s="271" t="n"/>
      <c r="H225" s="271" t="n"/>
      <c r="I225" s="271" t="n"/>
      <c r="J225" s="271" t="n"/>
      <c r="K225" s="271" t="n"/>
      <c r="L225" s="271" t="n"/>
      <c r="M225" s="271" t="n"/>
      <c r="N225" s="488" t="n"/>
      <c r="O225" s="488" t="n"/>
      <c r="P225" s="488" t="n"/>
      <c r="Q225" s="488" t="n"/>
      <c r="R225" s="488" t="n"/>
      <c r="S225" s="488" t="n"/>
      <c r="T225" s="488" t="n"/>
      <c r="U225" s="488" t="n"/>
      <c r="V225" s="485" t="n"/>
      <c r="W225" s="485" t="n"/>
    </row>
    <row r="226" ht="14.25" customHeight="1">
      <c r="B226" s="271" t="n"/>
      <c r="C226" s="271" t="n"/>
      <c r="D226" s="271" t="n"/>
      <c r="E226" s="271" t="n"/>
      <c r="F226" s="271" t="n"/>
      <c r="G226" s="271" t="n"/>
      <c r="H226" s="271" t="n"/>
      <c r="I226" s="271" t="n"/>
      <c r="J226" s="271" t="n"/>
      <c r="K226" s="271" t="n"/>
      <c r="L226" s="271" t="n"/>
      <c r="M226" s="271" t="n"/>
      <c r="N226" s="488" t="n"/>
      <c r="O226" s="488" t="n"/>
      <c r="P226" s="488" t="n"/>
      <c r="Q226" s="488" t="n"/>
      <c r="R226" s="488" t="n"/>
      <c r="S226" s="488" t="n"/>
      <c r="T226" s="488" t="n"/>
      <c r="U226" s="488" t="n"/>
      <c r="V226" s="485" t="n"/>
      <c r="W226" s="485" t="n"/>
    </row>
    <row r="227" ht="14.25" customHeight="1">
      <c r="B227" s="271" t="n"/>
      <c r="C227" s="271" t="n"/>
      <c r="D227" s="271" t="n"/>
      <c r="E227" s="271" t="n"/>
      <c r="F227" s="271" t="n"/>
      <c r="G227" s="271" t="n"/>
      <c r="H227" s="271" t="n"/>
      <c r="I227" s="271" t="n"/>
      <c r="J227" s="271" t="n"/>
      <c r="K227" s="271" t="n"/>
      <c r="L227" s="271" t="n"/>
      <c r="M227" s="271" t="n"/>
      <c r="N227" s="488" t="n"/>
      <c r="O227" s="488" t="n"/>
      <c r="P227" s="488" t="n"/>
      <c r="Q227" s="488" t="n"/>
      <c r="R227" s="488" t="n"/>
      <c r="S227" s="488" t="n"/>
      <c r="T227" s="488" t="n"/>
      <c r="U227" s="488" t="n"/>
      <c r="V227" s="485" t="n"/>
      <c r="W227" s="485" t="n"/>
    </row>
    <row r="228" ht="14.25" customHeight="1">
      <c r="B228" s="271" t="n"/>
      <c r="C228" s="271" t="n"/>
      <c r="D228" s="271" t="n"/>
      <c r="E228" s="271" t="n"/>
      <c r="F228" s="271" t="n"/>
      <c r="G228" s="271" t="n"/>
      <c r="H228" s="271" t="n"/>
      <c r="I228" s="271" t="n"/>
      <c r="J228" s="271" t="n"/>
      <c r="K228" s="271" t="n"/>
      <c r="L228" s="271" t="n"/>
      <c r="M228" s="271" t="n"/>
      <c r="N228" s="488" t="n"/>
      <c r="O228" s="488" t="n"/>
      <c r="P228" s="488" t="n"/>
      <c r="Q228" s="488" t="n"/>
      <c r="R228" s="488" t="n"/>
      <c r="S228" s="488" t="n"/>
      <c r="T228" s="488" t="n"/>
      <c r="U228" s="488" t="n"/>
      <c r="V228" s="485" t="n"/>
      <c r="W228" s="485" t="n"/>
    </row>
    <row r="229" ht="14.25" customHeight="1">
      <c r="B229" s="271" t="n"/>
      <c r="C229" s="271" t="n"/>
      <c r="D229" s="271" t="n"/>
      <c r="E229" s="271" t="n"/>
      <c r="F229" s="271" t="n"/>
      <c r="G229" s="271" t="n"/>
      <c r="H229" s="271" t="n"/>
      <c r="I229" s="271" t="n"/>
      <c r="J229" s="271" t="n"/>
      <c r="K229" s="271" t="n"/>
      <c r="L229" s="271" t="n"/>
      <c r="M229" s="271" t="n"/>
      <c r="N229" s="488" t="n"/>
      <c r="O229" s="488" t="n"/>
      <c r="P229" s="488" t="n"/>
      <c r="Q229" s="488" t="n"/>
      <c r="R229" s="488" t="n"/>
      <c r="S229" s="488" t="n"/>
      <c r="T229" s="488" t="n"/>
      <c r="U229" s="488" t="n"/>
      <c r="V229" s="485" t="n"/>
      <c r="W229" s="485" t="n"/>
    </row>
    <row r="230" ht="14.25" customHeight="1">
      <c r="B230" s="271" t="n"/>
      <c r="C230" s="271" t="n"/>
      <c r="D230" s="271" t="n"/>
      <c r="E230" s="271" t="n"/>
      <c r="F230" s="271" t="n"/>
      <c r="G230" s="271" t="n"/>
      <c r="H230" s="271" t="n"/>
      <c r="I230" s="271" t="n"/>
      <c r="J230" s="271" t="n"/>
      <c r="K230" s="271" t="n"/>
      <c r="L230" s="271" t="n"/>
      <c r="M230" s="271" t="n"/>
      <c r="N230" s="488" t="n"/>
      <c r="O230" s="488" t="n"/>
      <c r="P230" s="488" t="n"/>
      <c r="Q230" s="488" t="n"/>
      <c r="R230" s="488" t="n"/>
      <c r="S230" s="488" t="n"/>
      <c r="T230" s="488" t="n"/>
      <c r="U230" s="488" t="n"/>
      <c r="V230" s="485" t="n"/>
      <c r="W230" s="485" t="n"/>
    </row>
    <row r="231" ht="14.25" customHeight="1">
      <c r="B231" s="271" t="n"/>
      <c r="C231" s="271" t="n"/>
      <c r="D231" s="271" t="n"/>
      <c r="E231" s="271" t="n"/>
      <c r="F231" s="271" t="n"/>
      <c r="G231" s="271" t="n"/>
      <c r="H231" s="271" t="n"/>
      <c r="I231" s="271" t="n"/>
      <c r="J231" s="271" t="n"/>
      <c r="K231" s="271" t="n"/>
      <c r="L231" s="271" t="n"/>
      <c r="M231" s="271" t="n"/>
      <c r="N231" s="488" t="n"/>
      <c r="O231" s="488" t="n"/>
      <c r="P231" s="488" t="n"/>
      <c r="Q231" s="488" t="n"/>
      <c r="R231" s="488" t="n"/>
      <c r="S231" s="488" t="n"/>
      <c r="T231" s="488" t="n"/>
      <c r="U231" s="488" t="n"/>
      <c r="V231" s="485" t="n"/>
      <c r="W231" s="485" t="n"/>
    </row>
    <row r="232" ht="14.25" customHeight="1">
      <c r="B232" s="271" t="n"/>
      <c r="C232" s="271" t="n"/>
      <c r="D232" s="271" t="n"/>
      <c r="E232" s="271" t="n"/>
      <c r="F232" s="271" t="n"/>
      <c r="G232" s="271" t="n"/>
      <c r="H232" s="271" t="n"/>
      <c r="I232" s="271" t="n"/>
      <c r="J232" s="271" t="n"/>
      <c r="K232" s="271" t="n"/>
      <c r="L232" s="271" t="n"/>
      <c r="M232" s="271" t="n"/>
      <c r="N232" s="488" t="n"/>
      <c r="O232" s="488" t="n"/>
      <c r="P232" s="488" t="n"/>
      <c r="Q232" s="488" t="n"/>
      <c r="R232" s="488" t="n"/>
      <c r="S232" s="488" t="n"/>
      <c r="T232" s="488" t="n"/>
      <c r="U232" s="488" t="n"/>
      <c r="V232" s="485" t="n"/>
      <c r="W232" s="485" t="n"/>
    </row>
    <row r="233" ht="14.25" customHeight="1">
      <c r="B233" s="271" t="n"/>
      <c r="C233" s="271" t="n"/>
      <c r="D233" s="271" t="n"/>
      <c r="E233" s="271" t="n"/>
      <c r="F233" s="271" t="n"/>
      <c r="G233" s="271" t="n"/>
      <c r="H233" s="271" t="n"/>
      <c r="I233" s="271" t="n"/>
      <c r="J233" s="271" t="n"/>
      <c r="K233" s="271" t="n"/>
      <c r="L233" s="271" t="n"/>
      <c r="M233" s="271" t="n"/>
      <c r="N233" s="488" t="n"/>
      <c r="O233" s="488" t="n"/>
      <c r="P233" s="488" t="n"/>
      <c r="Q233" s="488" t="n"/>
      <c r="R233" s="488" t="n"/>
      <c r="S233" s="488" t="n"/>
      <c r="T233" s="488" t="n"/>
      <c r="U233" s="488" t="n"/>
      <c r="V233" s="485" t="n"/>
      <c r="W233" s="485" t="n"/>
    </row>
    <row r="234" ht="14.25" customHeight="1">
      <c r="B234" s="271" t="n"/>
      <c r="C234" s="271" t="n"/>
      <c r="D234" s="271" t="n"/>
      <c r="E234" s="271" t="n"/>
      <c r="F234" s="271" t="n"/>
      <c r="G234" s="271" t="n"/>
      <c r="H234" s="271" t="n"/>
      <c r="I234" s="271" t="n"/>
      <c r="J234" s="271" t="n"/>
      <c r="K234" s="271" t="n"/>
      <c r="L234" s="271" t="n"/>
      <c r="M234" s="271" t="n"/>
      <c r="N234" s="488" t="n"/>
      <c r="O234" s="488" t="n"/>
      <c r="P234" s="488" t="n"/>
      <c r="Q234" s="488" t="n"/>
      <c r="R234" s="488" t="n"/>
      <c r="S234" s="488" t="n"/>
      <c r="T234" s="488" t="n"/>
      <c r="U234" s="488" t="n"/>
      <c r="V234" s="485" t="n"/>
      <c r="W234" s="485" t="n"/>
    </row>
    <row r="235" ht="14.25" customHeight="1">
      <c r="B235" s="271" t="n"/>
      <c r="C235" s="271" t="n"/>
      <c r="D235" s="271" t="n"/>
      <c r="E235" s="271" t="n"/>
      <c r="F235" s="271" t="n"/>
      <c r="G235" s="271" t="n"/>
      <c r="H235" s="271" t="n"/>
      <c r="I235" s="271" t="n"/>
      <c r="J235" s="271" t="n"/>
      <c r="K235" s="271" t="n"/>
      <c r="L235" s="271" t="n"/>
      <c r="M235" s="271" t="n"/>
      <c r="N235" s="488" t="n"/>
      <c r="O235" s="488" t="n"/>
      <c r="P235" s="488" t="n"/>
      <c r="Q235" s="488" t="n"/>
      <c r="R235" s="488" t="n"/>
      <c r="S235" s="488" t="n"/>
      <c r="T235" s="488" t="n"/>
      <c r="U235" s="488" t="n"/>
      <c r="V235" s="485" t="n"/>
      <c r="W235" s="485" t="n"/>
    </row>
    <row r="236" ht="14.25" customHeight="1">
      <c r="B236" s="271" t="n"/>
      <c r="C236" s="271" t="n"/>
      <c r="D236" s="271" t="n"/>
      <c r="E236" s="271" t="n"/>
      <c r="F236" s="271" t="n"/>
      <c r="G236" s="271" t="n"/>
      <c r="H236" s="271" t="n"/>
      <c r="I236" s="271" t="n"/>
      <c r="J236" s="271" t="n"/>
      <c r="K236" s="271" t="n"/>
      <c r="L236" s="271" t="n"/>
      <c r="M236" s="271" t="n"/>
      <c r="N236" s="488" t="n"/>
      <c r="O236" s="488" t="n"/>
      <c r="P236" s="488" t="n"/>
      <c r="Q236" s="488" t="n"/>
      <c r="R236" s="488" t="n"/>
      <c r="S236" s="488" t="n"/>
      <c r="T236" s="488" t="n"/>
      <c r="U236" s="488" t="n"/>
      <c r="V236" s="485" t="n"/>
      <c r="W236" s="485" t="n"/>
    </row>
    <row r="237" ht="14.25" customHeight="1">
      <c r="B237" s="271" t="n"/>
      <c r="C237" s="271" t="n"/>
      <c r="D237" s="271" t="n"/>
      <c r="E237" s="271" t="n"/>
      <c r="F237" s="271" t="n"/>
      <c r="G237" s="271" t="n"/>
      <c r="H237" s="271" t="n"/>
      <c r="I237" s="271" t="n"/>
      <c r="J237" s="271" t="n"/>
      <c r="K237" s="271" t="n"/>
      <c r="L237" s="271" t="n"/>
      <c r="M237" s="271" t="n"/>
      <c r="N237" s="488" t="n"/>
      <c r="O237" s="488" t="n"/>
      <c r="P237" s="488" t="n"/>
      <c r="Q237" s="488" t="n"/>
      <c r="R237" s="488" t="n"/>
      <c r="S237" s="488" t="n"/>
      <c r="T237" s="488" t="n"/>
      <c r="U237" s="488" t="n"/>
      <c r="V237" s="485" t="n"/>
      <c r="W237" s="485" t="n"/>
    </row>
    <row r="238" ht="14.25" customHeight="1">
      <c r="B238" s="271" t="n"/>
      <c r="C238" s="271" t="n"/>
      <c r="D238" s="271" t="n"/>
      <c r="E238" s="271" t="n"/>
      <c r="F238" s="271" t="n"/>
      <c r="G238" s="271" t="n"/>
      <c r="H238" s="271" t="n"/>
      <c r="I238" s="271" t="n"/>
      <c r="J238" s="271" t="n"/>
      <c r="K238" s="271" t="n"/>
      <c r="L238" s="271" t="n"/>
      <c r="M238" s="271" t="n"/>
      <c r="N238" s="488" t="n"/>
      <c r="O238" s="488" t="n"/>
      <c r="P238" s="488" t="n"/>
      <c r="Q238" s="488" t="n"/>
      <c r="R238" s="488" t="n"/>
      <c r="S238" s="488" t="n"/>
      <c r="T238" s="488" t="n"/>
      <c r="U238" s="488" t="n"/>
      <c r="V238" s="485" t="n"/>
      <c r="W238" s="485" t="n"/>
    </row>
    <row r="239" ht="14.25" customHeight="1">
      <c r="B239" s="271" t="n"/>
      <c r="C239" s="271" t="n"/>
      <c r="D239" s="271" t="n"/>
      <c r="E239" s="271" t="n"/>
      <c r="F239" s="271" t="n"/>
      <c r="G239" s="271" t="n"/>
      <c r="H239" s="271" t="n"/>
      <c r="I239" s="271" t="n"/>
      <c r="J239" s="271" t="n"/>
      <c r="K239" s="271" t="n"/>
      <c r="L239" s="271" t="n"/>
      <c r="M239" s="271" t="n"/>
      <c r="N239" s="488" t="n"/>
      <c r="O239" s="488" t="n"/>
      <c r="P239" s="488" t="n"/>
      <c r="Q239" s="488" t="n"/>
      <c r="R239" s="488" t="n"/>
      <c r="S239" s="488" t="n"/>
      <c r="T239" s="488" t="n"/>
      <c r="U239" s="488" t="n"/>
      <c r="V239" s="485" t="n"/>
      <c r="W239" s="485" t="n"/>
    </row>
    <row r="240" ht="14.25" customHeight="1">
      <c r="B240" s="271" t="n"/>
      <c r="C240" s="271" t="n"/>
      <c r="D240" s="271" t="n"/>
      <c r="E240" s="271" t="n"/>
      <c r="F240" s="271" t="n"/>
      <c r="G240" s="271" t="n"/>
      <c r="H240" s="271" t="n"/>
      <c r="I240" s="271" t="n"/>
      <c r="J240" s="271" t="n"/>
      <c r="K240" s="271" t="n"/>
      <c r="L240" s="271" t="n"/>
      <c r="M240" s="271" t="n"/>
      <c r="N240" s="488" t="n"/>
      <c r="O240" s="488" t="n"/>
      <c r="P240" s="488" t="n"/>
      <c r="Q240" s="488" t="n"/>
      <c r="R240" s="488" t="n"/>
      <c r="S240" s="488" t="n"/>
      <c r="T240" s="488" t="n"/>
      <c r="U240" s="488" t="n"/>
      <c r="V240" s="485" t="n"/>
      <c r="W240" s="485" t="n"/>
    </row>
    <row r="241" ht="14.25" customHeight="1">
      <c r="B241" s="271" t="n"/>
      <c r="C241" s="271" t="n"/>
      <c r="D241" s="271" t="n"/>
      <c r="E241" s="271" t="n"/>
      <c r="F241" s="271" t="n"/>
      <c r="G241" s="271" t="n"/>
      <c r="H241" s="271" t="n"/>
      <c r="I241" s="271" t="n"/>
      <c r="J241" s="271" t="n"/>
      <c r="K241" s="271" t="n"/>
      <c r="L241" s="271" t="n"/>
      <c r="M241" s="271" t="n"/>
      <c r="N241" s="488" t="n"/>
      <c r="O241" s="488" t="n"/>
      <c r="P241" s="488" t="n"/>
      <c r="Q241" s="488" t="n"/>
      <c r="R241" s="488" t="n"/>
      <c r="S241" s="488" t="n"/>
      <c r="T241" s="488" t="n"/>
      <c r="U241" s="488" t="n"/>
      <c r="V241" s="485" t="n"/>
      <c r="W241" s="485" t="n"/>
    </row>
    <row r="242" ht="14.25" customHeight="1">
      <c r="B242" s="271" t="n"/>
      <c r="C242" s="271" t="n"/>
      <c r="D242" s="271" t="n"/>
      <c r="E242" s="271" t="n"/>
      <c r="F242" s="271" t="n"/>
      <c r="G242" s="271" t="n"/>
      <c r="H242" s="271" t="n"/>
      <c r="I242" s="271" t="n"/>
      <c r="J242" s="271" t="n"/>
      <c r="K242" s="271" t="n"/>
      <c r="L242" s="271" t="n"/>
      <c r="M242" s="271" t="n"/>
      <c r="N242" s="488" t="n"/>
      <c r="O242" s="488" t="n"/>
      <c r="P242" s="488" t="n"/>
      <c r="Q242" s="488" t="n"/>
      <c r="R242" s="488" t="n"/>
      <c r="S242" s="488" t="n"/>
      <c r="T242" s="488" t="n"/>
      <c r="U242" s="488" t="n"/>
      <c r="V242" s="485" t="n"/>
      <c r="W242" s="485" t="n"/>
    </row>
    <row r="243" ht="14.25" customHeight="1">
      <c r="B243" s="271" t="n"/>
      <c r="C243" s="271" t="n"/>
      <c r="D243" s="271" t="n"/>
      <c r="E243" s="271" t="n"/>
      <c r="F243" s="271" t="n"/>
      <c r="G243" s="271" t="n"/>
      <c r="H243" s="271" t="n"/>
      <c r="I243" s="271" t="n"/>
      <c r="J243" s="271" t="n"/>
      <c r="K243" s="271" t="n"/>
      <c r="L243" s="271" t="n"/>
      <c r="M243" s="271" t="n"/>
      <c r="N243" s="488" t="n"/>
      <c r="O243" s="488" t="n"/>
      <c r="P243" s="488" t="n"/>
      <c r="Q243" s="488" t="n"/>
      <c r="R243" s="488" t="n"/>
      <c r="S243" s="488" t="n"/>
      <c r="T243" s="488" t="n"/>
      <c r="U243" s="488" t="n"/>
      <c r="V243" s="485" t="n"/>
      <c r="W243" s="485" t="n"/>
    </row>
    <row r="244" ht="14.25" customHeight="1">
      <c r="B244" s="271" t="n"/>
      <c r="C244" s="271" t="n"/>
      <c r="D244" s="271" t="n"/>
      <c r="E244" s="271" t="n"/>
      <c r="F244" s="271" t="n"/>
      <c r="G244" s="271" t="n"/>
      <c r="H244" s="271" t="n"/>
      <c r="I244" s="271" t="n"/>
      <c r="J244" s="271" t="n"/>
      <c r="K244" s="271" t="n"/>
      <c r="L244" s="271" t="n"/>
      <c r="M244" s="271" t="n"/>
      <c r="N244" s="488" t="n"/>
      <c r="O244" s="488" t="n"/>
      <c r="P244" s="488" t="n"/>
      <c r="Q244" s="488" t="n"/>
      <c r="R244" s="488" t="n"/>
      <c r="S244" s="488" t="n"/>
      <c r="T244" s="488" t="n"/>
      <c r="U244" s="488" t="n"/>
      <c r="V244" s="485" t="n"/>
      <c r="W244" s="485" t="n"/>
    </row>
    <row r="245" ht="14.25" customHeight="1">
      <c r="B245" s="271" t="n"/>
      <c r="C245" s="271" t="n"/>
      <c r="D245" s="271" t="n"/>
      <c r="E245" s="271" t="n"/>
      <c r="F245" s="271" t="n"/>
      <c r="G245" s="271" t="n"/>
      <c r="H245" s="271" t="n"/>
      <c r="I245" s="271" t="n"/>
      <c r="J245" s="271" t="n"/>
      <c r="K245" s="271" t="n"/>
      <c r="L245" s="271" t="n"/>
      <c r="M245" s="271" t="n"/>
      <c r="N245" s="488" t="n"/>
      <c r="O245" s="488" t="n"/>
      <c r="P245" s="488" t="n"/>
      <c r="Q245" s="488" t="n"/>
      <c r="R245" s="488" t="n"/>
      <c r="S245" s="488" t="n"/>
      <c r="T245" s="488" t="n"/>
      <c r="U245" s="488" t="n"/>
      <c r="V245" s="485" t="n"/>
      <c r="W245" s="485" t="n"/>
    </row>
    <row r="246" ht="14.25" customHeight="1">
      <c r="B246" s="271" t="n"/>
      <c r="C246" s="271" t="n"/>
      <c r="D246" s="271" t="n"/>
      <c r="E246" s="271" t="n"/>
      <c r="F246" s="271" t="n"/>
      <c r="G246" s="271" t="n"/>
      <c r="H246" s="271" t="n"/>
      <c r="I246" s="271" t="n"/>
      <c r="J246" s="271" t="n"/>
      <c r="K246" s="271" t="n"/>
      <c r="L246" s="271" t="n"/>
      <c r="M246" s="271" t="n"/>
      <c r="N246" s="488" t="n"/>
      <c r="O246" s="488" t="n"/>
      <c r="P246" s="488" t="n"/>
      <c r="Q246" s="488" t="n"/>
      <c r="R246" s="488" t="n"/>
      <c r="S246" s="488" t="n"/>
      <c r="T246" s="488" t="n"/>
      <c r="U246" s="488" t="n"/>
      <c r="V246" s="485" t="n"/>
      <c r="W246" s="485" t="n"/>
    </row>
    <row r="247" ht="14.25" customHeight="1">
      <c r="B247" s="271" t="n"/>
      <c r="C247" s="271" t="n"/>
      <c r="D247" s="271" t="n"/>
      <c r="E247" s="271" t="n"/>
      <c r="F247" s="271" t="n"/>
      <c r="G247" s="271" t="n"/>
      <c r="H247" s="271" t="n"/>
      <c r="I247" s="271" t="n"/>
      <c r="J247" s="271" t="n"/>
      <c r="K247" s="271" t="n"/>
      <c r="L247" s="271" t="n"/>
      <c r="M247" s="271" t="n"/>
      <c r="N247" s="488" t="n"/>
      <c r="O247" s="488" t="n"/>
      <c r="P247" s="488" t="n"/>
      <c r="Q247" s="488" t="n"/>
      <c r="R247" s="488" t="n"/>
      <c r="S247" s="488" t="n"/>
      <c r="T247" s="488" t="n"/>
      <c r="U247" s="488" t="n"/>
      <c r="V247" s="485" t="n"/>
      <c r="W247" s="485" t="n"/>
    </row>
    <row r="248" ht="14.25" customHeight="1">
      <c r="B248" s="271" t="n"/>
      <c r="C248" s="271" t="n"/>
      <c r="D248" s="271" t="n"/>
      <c r="E248" s="271" t="n"/>
      <c r="F248" s="271" t="n"/>
      <c r="G248" s="271" t="n"/>
      <c r="H248" s="271" t="n"/>
      <c r="I248" s="271" t="n"/>
      <c r="J248" s="271" t="n"/>
      <c r="K248" s="271" t="n"/>
      <c r="L248" s="271" t="n"/>
      <c r="M248" s="271" t="n"/>
      <c r="N248" s="488" t="n"/>
      <c r="O248" s="488" t="n"/>
      <c r="P248" s="488" t="n"/>
      <c r="Q248" s="488" t="n"/>
      <c r="R248" s="488" t="n"/>
      <c r="S248" s="488" t="n"/>
      <c r="T248" s="488" t="n"/>
      <c r="U248" s="488" t="n"/>
      <c r="V248" s="485" t="n"/>
      <c r="W248" s="485" t="n"/>
    </row>
    <row r="249" ht="14.25" customHeight="1">
      <c r="B249" s="271" t="n"/>
      <c r="C249" s="271" t="n"/>
      <c r="D249" s="271" t="n"/>
      <c r="E249" s="271" t="n"/>
      <c r="F249" s="271" t="n"/>
      <c r="G249" s="271" t="n"/>
      <c r="H249" s="271" t="n"/>
      <c r="I249" s="271" t="n"/>
      <c r="J249" s="271" t="n"/>
      <c r="K249" s="271" t="n"/>
      <c r="L249" s="271" t="n"/>
      <c r="M249" s="271" t="n"/>
      <c r="N249" s="488" t="n"/>
      <c r="O249" s="488" t="n"/>
      <c r="P249" s="488" t="n"/>
      <c r="Q249" s="488" t="n"/>
      <c r="R249" s="488" t="n"/>
      <c r="S249" s="488" t="n"/>
      <c r="T249" s="488" t="n"/>
      <c r="U249" s="488" t="n"/>
      <c r="V249" s="485" t="n"/>
      <c r="W249" s="485" t="n"/>
    </row>
    <row r="250" ht="14.25" customHeight="1">
      <c r="B250" s="271" t="n"/>
      <c r="C250" s="271" t="n"/>
      <c r="D250" s="271" t="n"/>
      <c r="E250" s="271" t="n"/>
      <c r="F250" s="271" t="n"/>
      <c r="G250" s="271" t="n"/>
      <c r="H250" s="271" t="n"/>
      <c r="I250" s="271" t="n"/>
      <c r="J250" s="271" t="n"/>
      <c r="K250" s="271" t="n"/>
      <c r="L250" s="271" t="n"/>
      <c r="M250" s="271" t="n"/>
      <c r="N250" s="488" t="n"/>
      <c r="O250" s="488" t="n"/>
      <c r="P250" s="488" t="n"/>
      <c r="Q250" s="488" t="n"/>
      <c r="R250" s="488" t="n"/>
      <c r="S250" s="488" t="n"/>
      <c r="T250" s="488" t="n"/>
      <c r="U250" s="488" t="n"/>
      <c r="V250" s="485" t="n"/>
      <c r="W250" s="485" t="n"/>
    </row>
    <row r="251" ht="14.25" customHeight="1">
      <c r="B251" s="271" t="n"/>
      <c r="C251" s="271" t="n"/>
      <c r="D251" s="271" t="n"/>
      <c r="E251" s="271" t="n"/>
      <c r="F251" s="271" t="n"/>
      <c r="G251" s="271" t="n"/>
      <c r="H251" s="271" t="n"/>
      <c r="I251" s="271" t="n"/>
      <c r="J251" s="271" t="n"/>
      <c r="K251" s="271" t="n"/>
      <c r="L251" s="271" t="n"/>
      <c r="M251" s="271" t="n"/>
      <c r="N251" s="488" t="n"/>
      <c r="O251" s="488" t="n"/>
      <c r="P251" s="488" t="n"/>
      <c r="Q251" s="488" t="n"/>
      <c r="R251" s="488" t="n"/>
      <c r="S251" s="488" t="n"/>
      <c r="T251" s="488" t="n"/>
      <c r="U251" s="488" t="n"/>
      <c r="V251" s="485" t="n"/>
      <c r="W251" s="485" t="n"/>
    </row>
    <row r="252" ht="14.25" customHeight="1">
      <c r="B252" s="271" t="n"/>
      <c r="C252" s="271" t="n"/>
      <c r="D252" s="271" t="n"/>
      <c r="E252" s="271" t="n"/>
      <c r="F252" s="271" t="n"/>
      <c r="G252" s="271" t="n"/>
      <c r="H252" s="271" t="n"/>
      <c r="I252" s="271" t="n"/>
      <c r="J252" s="271" t="n"/>
      <c r="K252" s="271" t="n"/>
      <c r="L252" s="271" t="n"/>
      <c r="M252" s="271" t="n"/>
      <c r="N252" s="488" t="n"/>
      <c r="O252" s="488" t="n"/>
      <c r="P252" s="488" t="n"/>
      <c r="Q252" s="488" t="n"/>
      <c r="R252" s="488" t="n"/>
      <c r="S252" s="488" t="n"/>
      <c r="T252" s="488" t="n"/>
      <c r="U252" s="488" t="n"/>
      <c r="V252" s="485" t="n"/>
      <c r="W252" s="485" t="n"/>
    </row>
    <row r="253" ht="14.25" customHeight="1">
      <c r="B253" s="271" t="n"/>
      <c r="C253" s="271" t="n"/>
      <c r="D253" s="271" t="n"/>
      <c r="E253" s="271" t="n"/>
      <c r="F253" s="271" t="n"/>
      <c r="G253" s="271" t="n"/>
      <c r="H253" s="271" t="n"/>
      <c r="I253" s="271" t="n"/>
      <c r="J253" s="271" t="n"/>
      <c r="K253" s="271" t="n"/>
      <c r="L253" s="271" t="n"/>
      <c r="M253" s="271" t="n"/>
      <c r="N253" s="488" t="n"/>
      <c r="O253" s="488" t="n"/>
      <c r="P253" s="488" t="n"/>
      <c r="Q253" s="488" t="n"/>
      <c r="R253" s="488" t="n"/>
      <c r="S253" s="488" t="n"/>
      <c r="T253" s="488" t="n"/>
      <c r="U253" s="488" t="n"/>
      <c r="V253" s="485" t="n"/>
      <c r="W253" s="485" t="n"/>
    </row>
    <row r="254" ht="14.25" customHeight="1">
      <c r="B254" s="271" t="n"/>
      <c r="C254" s="271" t="n"/>
      <c r="D254" s="271" t="n"/>
      <c r="E254" s="271" t="n"/>
      <c r="F254" s="271" t="n"/>
      <c r="G254" s="271" t="n"/>
      <c r="H254" s="271" t="n"/>
      <c r="I254" s="271" t="n"/>
      <c r="J254" s="271" t="n"/>
      <c r="K254" s="271" t="n"/>
      <c r="L254" s="271" t="n"/>
      <c r="M254" s="271" t="n"/>
      <c r="N254" s="488" t="n"/>
      <c r="O254" s="488" t="n"/>
      <c r="P254" s="488" t="n"/>
      <c r="Q254" s="488" t="n"/>
      <c r="R254" s="488" t="n"/>
      <c r="S254" s="488" t="n"/>
      <c r="T254" s="488" t="n"/>
      <c r="U254" s="488" t="n"/>
      <c r="V254" s="485" t="n"/>
      <c r="W254" s="485" t="n"/>
    </row>
    <row r="255" ht="14.25" customHeight="1">
      <c r="B255" s="271" t="n"/>
      <c r="C255" s="271" t="n"/>
      <c r="D255" s="271" t="n"/>
      <c r="E255" s="271" t="n"/>
      <c r="F255" s="271" t="n"/>
      <c r="G255" s="271" t="n"/>
      <c r="H255" s="271" t="n"/>
      <c r="I255" s="271" t="n"/>
      <c r="J255" s="271" t="n"/>
      <c r="K255" s="271" t="n"/>
      <c r="L255" s="271" t="n"/>
      <c r="M255" s="271" t="n"/>
      <c r="N255" s="488" t="n"/>
      <c r="O255" s="488" t="n"/>
      <c r="P255" s="488" t="n"/>
      <c r="Q255" s="488" t="n"/>
      <c r="R255" s="488" t="n"/>
      <c r="S255" s="488" t="n"/>
      <c r="T255" s="488" t="n"/>
      <c r="U255" s="488" t="n"/>
      <c r="V255" s="485" t="n"/>
      <c r="W255" s="485" t="n"/>
    </row>
    <row r="256" ht="14.25" customHeight="1">
      <c r="B256" s="271" t="n"/>
      <c r="C256" s="271" t="n"/>
      <c r="D256" s="271" t="n"/>
      <c r="E256" s="271" t="n"/>
      <c r="F256" s="271" t="n"/>
      <c r="G256" s="271" t="n"/>
      <c r="H256" s="271" t="n"/>
      <c r="I256" s="271" t="n"/>
      <c r="J256" s="271" t="n"/>
      <c r="K256" s="271" t="n"/>
      <c r="L256" s="271" t="n"/>
      <c r="M256" s="271" t="n"/>
      <c r="N256" s="488" t="n"/>
      <c r="O256" s="488" t="n"/>
      <c r="P256" s="488" t="n"/>
      <c r="Q256" s="488" t="n"/>
      <c r="R256" s="488" t="n"/>
      <c r="S256" s="488" t="n"/>
      <c r="T256" s="488" t="n"/>
      <c r="U256" s="488" t="n"/>
      <c r="V256" s="485" t="n"/>
      <c r="W256" s="485" t="n"/>
    </row>
    <row r="257" ht="14.25" customHeight="1">
      <c r="B257" s="271" t="n"/>
      <c r="C257" s="271" t="n"/>
      <c r="D257" s="271" t="n"/>
      <c r="E257" s="271" t="n"/>
      <c r="F257" s="271" t="n"/>
      <c r="G257" s="271" t="n"/>
      <c r="H257" s="271" t="n"/>
      <c r="I257" s="271" t="n"/>
      <c r="J257" s="271" t="n"/>
      <c r="K257" s="271" t="n"/>
      <c r="L257" s="271" t="n"/>
      <c r="M257" s="271" t="n"/>
      <c r="N257" s="488" t="n"/>
      <c r="O257" s="488" t="n"/>
      <c r="P257" s="488" t="n"/>
      <c r="Q257" s="488" t="n"/>
      <c r="R257" s="488" t="n"/>
      <c r="S257" s="488" t="n"/>
      <c r="T257" s="488" t="n"/>
      <c r="U257" s="488" t="n"/>
      <c r="V257" s="485" t="n"/>
      <c r="W257" s="485" t="n"/>
    </row>
    <row r="258" ht="14.25" customHeight="1">
      <c r="B258" s="271" t="n"/>
      <c r="C258" s="271" t="n"/>
      <c r="D258" s="271" t="n"/>
      <c r="E258" s="271" t="n"/>
      <c r="F258" s="271" t="n"/>
      <c r="G258" s="271" t="n"/>
      <c r="H258" s="271" t="n"/>
      <c r="I258" s="271" t="n"/>
      <c r="J258" s="271" t="n"/>
      <c r="K258" s="271" t="n"/>
      <c r="L258" s="271" t="n"/>
      <c r="M258" s="271" t="n"/>
      <c r="N258" s="488" t="n"/>
      <c r="O258" s="488" t="n"/>
      <c r="P258" s="488" t="n"/>
      <c r="Q258" s="488" t="n"/>
      <c r="R258" s="488" t="n"/>
      <c r="S258" s="488" t="n"/>
      <c r="T258" s="488" t="n"/>
      <c r="U258" s="488" t="n"/>
      <c r="V258" s="485" t="n"/>
      <c r="W258" s="485" t="n"/>
    </row>
    <row r="259" ht="14.25" customHeight="1">
      <c r="B259" s="271" t="n"/>
      <c r="C259" s="271" t="n"/>
      <c r="D259" s="271" t="n"/>
      <c r="E259" s="271" t="n"/>
      <c r="F259" s="271" t="n"/>
      <c r="G259" s="271" t="n"/>
      <c r="H259" s="271" t="n"/>
      <c r="I259" s="271" t="n"/>
      <c r="J259" s="271" t="n"/>
      <c r="K259" s="271" t="n"/>
      <c r="L259" s="271" t="n"/>
      <c r="M259" s="271" t="n"/>
      <c r="N259" s="488" t="n"/>
      <c r="O259" s="488" t="n"/>
      <c r="P259" s="488" t="n"/>
      <c r="Q259" s="488" t="n"/>
      <c r="R259" s="488" t="n"/>
      <c r="S259" s="488" t="n"/>
      <c r="T259" s="488" t="n"/>
      <c r="U259" s="488" t="n"/>
      <c r="V259" s="485" t="n"/>
      <c r="W259" s="485" t="n"/>
    </row>
    <row r="260" ht="14.25" customHeight="1">
      <c r="B260" s="271" t="n"/>
      <c r="C260" s="271" t="n"/>
      <c r="D260" s="271" t="n"/>
      <c r="E260" s="271" t="n"/>
      <c r="F260" s="271" t="n"/>
      <c r="G260" s="271" t="n"/>
      <c r="H260" s="271" t="n"/>
      <c r="I260" s="271" t="n"/>
      <c r="J260" s="271" t="n"/>
      <c r="K260" s="271" t="n"/>
      <c r="L260" s="271" t="n"/>
      <c r="M260" s="271" t="n"/>
      <c r="N260" s="488" t="n"/>
      <c r="O260" s="488" t="n"/>
      <c r="P260" s="488" t="n"/>
      <c r="Q260" s="488" t="n"/>
      <c r="R260" s="488" t="n"/>
      <c r="S260" s="488" t="n"/>
      <c r="T260" s="488" t="n"/>
      <c r="U260" s="488" t="n"/>
      <c r="V260" s="485" t="n"/>
      <c r="W260" s="485" t="n"/>
    </row>
    <row r="261" ht="14.25" customHeight="1">
      <c r="B261" s="271" t="n"/>
      <c r="C261" s="271" t="n"/>
      <c r="D261" s="271" t="n"/>
      <c r="E261" s="271" t="n"/>
      <c r="F261" s="271" t="n"/>
      <c r="G261" s="271" t="n"/>
      <c r="H261" s="271" t="n"/>
      <c r="I261" s="271" t="n"/>
      <c r="J261" s="271" t="n"/>
      <c r="K261" s="271" t="n"/>
      <c r="L261" s="271" t="n"/>
      <c r="M261" s="271" t="n"/>
      <c r="N261" s="488" t="n"/>
      <c r="O261" s="488" t="n"/>
      <c r="P261" s="488" t="n"/>
      <c r="Q261" s="488" t="n"/>
      <c r="R261" s="488" t="n"/>
      <c r="S261" s="488" t="n"/>
      <c r="T261" s="488" t="n"/>
      <c r="U261" s="488" t="n"/>
      <c r="V261" s="485" t="n"/>
      <c r="W261" s="485" t="n"/>
    </row>
    <row r="262" ht="14.25" customHeight="1">
      <c r="B262" s="271" t="n"/>
      <c r="C262" s="271" t="n"/>
      <c r="D262" s="271" t="n"/>
      <c r="E262" s="271" t="n"/>
      <c r="F262" s="271" t="n"/>
      <c r="G262" s="271" t="n"/>
      <c r="H262" s="271" t="n"/>
      <c r="I262" s="271" t="n"/>
      <c r="J262" s="271" t="n"/>
      <c r="K262" s="271" t="n"/>
      <c r="L262" s="271" t="n"/>
      <c r="M262" s="271" t="n"/>
      <c r="N262" s="488" t="n"/>
      <c r="O262" s="488" t="n"/>
      <c r="P262" s="488" t="n"/>
      <c r="Q262" s="488" t="n"/>
      <c r="R262" s="488" t="n"/>
      <c r="S262" s="488" t="n"/>
      <c r="T262" s="488" t="n"/>
      <c r="U262" s="488" t="n"/>
      <c r="V262" s="485" t="n"/>
      <c r="W262" s="485" t="n"/>
    </row>
    <row r="263" ht="14.25" customHeight="1">
      <c r="B263" s="271" t="n"/>
      <c r="C263" s="271" t="n"/>
      <c r="D263" s="271" t="n"/>
      <c r="E263" s="271" t="n"/>
      <c r="F263" s="271" t="n"/>
      <c r="G263" s="271" t="n"/>
      <c r="H263" s="271" t="n"/>
      <c r="I263" s="271" t="n"/>
      <c r="J263" s="271" t="n"/>
      <c r="K263" s="271" t="n"/>
      <c r="L263" s="271" t="n"/>
      <c r="M263" s="271" t="n"/>
      <c r="N263" s="488" t="n"/>
      <c r="O263" s="488" t="n"/>
      <c r="P263" s="488" t="n"/>
      <c r="Q263" s="488" t="n"/>
      <c r="R263" s="488" t="n"/>
      <c r="S263" s="488" t="n"/>
      <c r="T263" s="488" t="n"/>
      <c r="U263" s="488" t="n"/>
      <c r="V263" s="485" t="n"/>
      <c r="W263" s="485" t="n"/>
    </row>
    <row r="264" ht="14.25" customHeight="1">
      <c r="B264" s="271" t="n"/>
      <c r="C264" s="271" t="n"/>
      <c r="D264" s="271" t="n"/>
      <c r="E264" s="271" t="n"/>
      <c r="F264" s="271" t="n"/>
      <c r="G264" s="271" t="n"/>
      <c r="H264" s="271" t="n"/>
      <c r="I264" s="271" t="n"/>
      <c r="J264" s="271" t="n"/>
      <c r="K264" s="271" t="n"/>
      <c r="L264" s="271" t="n"/>
      <c r="M264" s="271" t="n"/>
      <c r="N264" s="488" t="n"/>
      <c r="O264" s="488" t="n"/>
      <c r="P264" s="488" t="n"/>
      <c r="Q264" s="488" t="n"/>
      <c r="R264" s="488" t="n"/>
      <c r="S264" s="488" t="n"/>
      <c r="T264" s="488" t="n"/>
      <c r="U264" s="488" t="n"/>
      <c r="V264" s="485" t="n"/>
      <c r="W264" s="485" t="n"/>
    </row>
    <row r="265" ht="14.25" customHeight="1">
      <c r="B265" s="271" t="n"/>
      <c r="C265" s="271" t="n"/>
      <c r="D265" s="271" t="n"/>
      <c r="E265" s="271" t="n"/>
      <c r="F265" s="271" t="n"/>
      <c r="G265" s="271" t="n"/>
      <c r="H265" s="271" t="n"/>
      <c r="I265" s="271" t="n"/>
      <c r="J265" s="271" t="n"/>
      <c r="K265" s="271" t="n"/>
      <c r="L265" s="271" t="n"/>
      <c r="M265" s="271" t="n"/>
      <c r="N265" s="488" t="n"/>
      <c r="O265" s="488" t="n"/>
      <c r="P265" s="488" t="n"/>
      <c r="Q265" s="488" t="n"/>
      <c r="R265" s="488" t="n"/>
      <c r="S265" s="488" t="n"/>
      <c r="T265" s="488" t="n"/>
      <c r="U265" s="488" t="n"/>
      <c r="V265" s="485" t="n"/>
      <c r="W265" s="485" t="n"/>
    </row>
    <row r="266" ht="14.25" customHeight="1">
      <c r="B266" s="271" t="n"/>
      <c r="C266" s="271" t="n"/>
      <c r="D266" s="271" t="n"/>
      <c r="E266" s="271" t="n"/>
      <c r="F266" s="271" t="n"/>
      <c r="G266" s="271" t="n"/>
      <c r="H266" s="271" t="n"/>
      <c r="I266" s="271" t="n"/>
      <c r="J266" s="271" t="n"/>
      <c r="K266" s="271" t="n"/>
      <c r="L266" s="271" t="n"/>
      <c r="M266" s="271" t="n"/>
      <c r="N266" s="488" t="n"/>
      <c r="O266" s="488" t="n"/>
      <c r="P266" s="488" t="n"/>
      <c r="Q266" s="488" t="n"/>
      <c r="R266" s="488" t="n"/>
      <c r="S266" s="488" t="n"/>
      <c r="T266" s="488" t="n"/>
      <c r="U266" s="488" t="n"/>
      <c r="V266" s="485" t="n"/>
      <c r="W266" s="485" t="n"/>
    </row>
    <row r="267" ht="14.25" customHeight="1">
      <c r="B267" s="271" t="n"/>
      <c r="C267" s="271" t="n"/>
      <c r="D267" s="271" t="n"/>
      <c r="E267" s="271" t="n"/>
      <c r="F267" s="271" t="n"/>
      <c r="G267" s="271" t="n"/>
      <c r="H267" s="271" t="n"/>
      <c r="I267" s="271" t="n"/>
      <c r="J267" s="271" t="n"/>
      <c r="K267" s="271" t="n"/>
      <c r="L267" s="271" t="n"/>
      <c r="M267" s="271" t="n"/>
      <c r="N267" s="488" t="n"/>
      <c r="O267" s="488" t="n"/>
      <c r="P267" s="488" t="n"/>
      <c r="Q267" s="488" t="n"/>
      <c r="R267" s="488" t="n"/>
      <c r="S267" s="488" t="n"/>
      <c r="T267" s="488" t="n"/>
      <c r="U267" s="488" t="n"/>
      <c r="V267" s="485" t="n"/>
      <c r="W267" s="485" t="n"/>
    </row>
    <row r="268" ht="14.25" customHeight="1">
      <c r="B268" s="271" t="n"/>
      <c r="C268" s="271" t="n"/>
      <c r="D268" s="271" t="n"/>
      <c r="E268" s="271" t="n"/>
      <c r="F268" s="271" t="n"/>
      <c r="G268" s="271" t="n"/>
      <c r="H268" s="271" t="n"/>
      <c r="I268" s="271" t="n"/>
      <c r="J268" s="271" t="n"/>
      <c r="K268" s="271" t="n"/>
      <c r="L268" s="271" t="n"/>
      <c r="M268" s="271" t="n"/>
      <c r="N268" s="488" t="n"/>
      <c r="O268" s="488" t="n"/>
      <c r="P268" s="488" t="n"/>
      <c r="Q268" s="488" t="n"/>
      <c r="R268" s="488" t="n"/>
      <c r="S268" s="488" t="n"/>
      <c r="T268" s="488" t="n"/>
      <c r="U268" s="488" t="n"/>
      <c r="V268" s="485" t="n"/>
      <c r="W268" s="485" t="n"/>
    </row>
    <row r="269" ht="14.25" customHeight="1">
      <c r="B269" s="271" t="n"/>
      <c r="C269" s="271" t="n"/>
      <c r="D269" s="271" t="n"/>
      <c r="E269" s="271" t="n"/>
      <c r="F269" s="271" t="n"/>
      <c r="G269" s="271" t="n"/>
      <c r="H269" s="271" t="n"/>
      <c r="I269" s="271" t="n"/>
      <c r="J269" s="271" t="n"/>
      <c r="K269" s="271" t="n"/>
      <c r="L269" s="271" t="n"/>
      <c r="M269" s="271" t="n"/>
      <c r="N269" s="488" t="n"/>
      <c r="O269" s="488" t="n"/>
      <c r="P269" s="488" t="n"/>
      <c r="Q269" s="488" t="n"/>
      <c r="R269" s="488" t="n"/>
      <c r="S269" s="488" t="n"/>
      <c r="T269" s="488" t="n"/>
      <c r="U269" s="488" t="n"/>
      <c r="V269" s="485" t="n"/>
      <c r="W269" s="485" t="n"/>
    </row>
    <row r="270" ht="14.25" customHeight="1">
      <c r="B270" s="271" t="n"/>
      <c r="C270" s="271" t="n"/>
      <c r="D270" s="271" t="n"/>
      <c r="E270" s="271" t="n"/>
      <c r="F270" s="271" t="n"/>
      <c r="G270" s="271" t="n"/>
      <c r="H270" s="271" t="n"/>
      <c r="I270" s="271" t="n"/>
      <c r="J270" s="271" t="n"/>
      <c r="K270" s="271" t="n"/>
      <c r="L270" s="271" t="n"/>
      <c r="M270" s="271" t="n"/>
      <c r="N270" s="488" t="n"/>
      <c r="O270" s="488" t="n"/>
      <c r="P270" s="488" t="n"/>
      <c r="Q270" s="488" t="n"/>
      <c r="R270" s="488" t="n"/>
      <c r="S270" s="488" t="n"/>
      <c r="T270" s="488" t="n"/>
      <c r="U270" s="488" t="n"/>
      <c r="V270" s="485" t="n"/>
      <c r="W270" s="485" t="n"/>
    </row>
    <row r="271" ht="14.25" customHeight="1">
      <c r="B271" s="271" t="n"/>
      <c r="C271" s="271" t="n"/>
      <c r="D271" s="271" t="n"/>
      <c r="E271" s="271" t="n"/>
      <c r="F271" s="271" t="n"/>
      <c r="G271" s="271" t="n"/>
      <c r="H271" s="271" t="n"/>
      <c r="I271" s="271" t="n"/>
      <c r="J271" s="271" t="n"/>
      <c r="K271" s="271" t="n"/>
      <c r="L271" s="271" t="n"/>
      <c r="M271" s="271" t="n"/>
      <c r="N271" s="488" t="n"/>
      <c r="O271" s="488" t="n"/>
      <c r="P271" s="488" t="n"/>
      <c r="Q271" s="488" t="n"/>
      <c r="R271" s="488" t="n"/>
      <c r="S271" s="488" t="n"/>
      <c r="T271" s="488" t="n"/>
      <c r="U271" s="488" t="n"/>
      <c r="V271" s="485" t="n"/>
      <c r="W271" s="485" t="n"/>
    </row>
    <row r="272" ht="14.25" customHeight="1">
      <c r="B272" s="271" t="n"/>
      <c r="C272" s="271" t="n"/>
      <c r="D272" s="271" t="n"/>
      <c r="E272" s="271" t="n"/>
      <c r="F272" s="271" t="n"/>
      <c r="G272" s="271" t="n"/>
      <c r="H272" s="271" t="n"/>
      <c r="I272" s="271" t="n"/>
      <c r="J272" s="271" t="n"/>
      <c r="K272" s="271" t="n"/>
      <c r="L272" s="271" t="n"/>
      <c r="M272" s="271" t="n"/>
      <c r="N272" s="488" t="n"/>
      <c r="O272" s="488" t="n"/>
      <c r="P272" s="488" t="n"/>
      <c r="Q272" s="488" t="n"/>
      <c r="R272" s="488" t="n"/>
      <c r="S272" s="488" t="n"/>
      <c r="T272" s="488" t="n"/>
      <c r="U272" s="488" t="n"/>
      <c r="V272" s="485" t="n"/>
      <c r="W272" s="485" t="n"/>
    </row>
    <row r="273" ht="14.25" customHeight="1">
      <c r="B273" s="271" t="n"/>
      <c r="C273" s="271" t="n"/>
      <c r="D273" s="271" t="n"/>
      <c r="E273" s="271" t="n"/>
      <c r="F273" s="271" t="n"/>
      <c r="G273" s="271" t="n"/>
      <c r="H273" s="271" t="n"/>
      <c r="I273" s="271" t="n"/>
      <c r="J273" s="271" t="n"/>
      <c r="K273" s="271" t="n"/>
      <c r="L273" s="271" t="n"/>
      <c r="M273" s="271" t="n"/>
      <c r="N273" s="488" t="n"/>
      <c r="O273" s="488" t="n"/>
      <c r="P273" s="488" t="n"/>
      <c r="Q273" s="488" t="n"/>
      <c r="R273" s="488" t="n"/>
      <c r="S273" s="488" t="n"/>
      <c r="T273" s="488" t="n"/>
      <c r="U273" s="488" t="n"/>
      <c r="V273" s="485" t="n"/>
      <c r="W273" s="485" t="n"/>
    </row>
    <row r="274" ht="14.25" customHeight="1">
      <c r="B274" s="271" t="n"/>
      <c r="C274" s="271" t="n"/>
      <c r="D274" s="271" t="n"/>
      <c r="E274" s="271" t="n"/>
      <c r="F274" s="271" t="n"/>
      <c r="G274" s="271" t="n"/>
      <c r="H274" s="271" t="n"/>
      <c r="I274" s="271" t="n"/>
      <c r="J274" s="271" t="n"/>
      <c r="K274" s="271" t="n"/>
      <c r="L274" s="271" t="n"/>
      <c r="M274" s="271" t="n"/>
      <c r="N274" s="488" t="n"/>
      <c r="O274" s="488" t="n"/>
      <c r="P274" s="488" t="n"/>
      <c r="Q274" s="488" t="n"/>
      <c r="R274" s="488" t="n"/>
      <c r="S274" s="488" t="n"/>
      <c r="T274" s="488" t="n"/>
      <c r="U274" s="488" t="n"/>
      <c r="V274" s="485" t="n"/>
      <c r="W274" s="485" t="n"/>
    </row>
    <row r="275" ht="14.25" customHeight="1">
      <c r="B275" s="271" t="n"/>
      <c r="C275" s="271" t="n"/>
      <c r="D275" s="271" t="n"/>
      <c r="E275" s="271" t="n"/>
      <c r="F275" s="271" t="n"/>
      <c r="G275" s="271" t="n"/>
      <c r="H275" s="271" t="n"/>
      <c r="I275" s="271" t="n"/>
      <c r="J275" s="271" t="n"/>
      <c r="K275" s="271" t="n"/>
      <c r="L275" s="271" t="n"/>
      <c r="M275" s="271" t="n"/>
      <c r="N275" s="488" t="n"/>
      <c r="O275" s="488" t="n"/>
      <c r="P275" s="488" t="n"/>
      <c r="Q275" s="488" t="n"/>
      <c r="R275" s="488" t="n"/>
      <c r="S275" s="488" t="n"/>
      <c r="T275" s="488" t="n"/>
      <c r="U275" s="488" t="n"/>
      <c r="V275" s="485" t="n"/>
      <c r="W275" s="485" t="n"/>
    </row>
    <row r="276" ht="14.25" customHeight="1">
      <c r="B276" s="271" t="n"/>
      <c r="C276" s="271" t="n"/>
      <c r="D276" s="271" t="n"/>
      <c r="E276" s="271" t="n"/>
      <c r="F276" s="271" t="n"/>
      <c r="G276" s="271" t="n"/>
      <c r="H276" s="271" t="n"/>
      <c r="I276" s="271" t="n"/>
      <c r="J276" s="271" t="n"/>
      <c r="K276" s="271" t="n"/>
      <c r="L276" s="271" t="n"/>
      <c r="M276" s="271" t="n"/>
      <c r="N276" s="488" t="n"/>
      <c r="O276" s="488" t="n"/>
      <c r="P276" s="488" t="n"/>
      <c r="Q276" s="488" t="n"/>
      <c r="R276" s="488" t="n"/>
      <c r="S276" s="488" t="n"/>
      <c r="T276" s="488" t="n"/>
      <c r="U276" s="488" t="n"/>
      <c r="V276" s="485" t="n"/>
      <c r="W276" s="485" t="n"/>
    </row>
    <row r="277" ht="14.25" customHeight="1">
      <c r="B277" s="271" t="n"/>
      <c r="C277" s="271" t="n"/>
      <c r="D277" s="271" t="n"/>
      <c r="E277" s="271" t="n"/>
      <c r="F277" s="271" t="n"/>
      <c r="G277" s="271" t="n"/>
      <c r="H277" s="271" t="n"/>
      <c r="I277" s="271" t="n"/>
      <c r="J277" s="271" t="n"/>
      <c r="K277" s="271" t="n"/>
      <c r="L277" s="271" t="n"/>
      <c r="M277" s="271" t="n"/>
      <c r="N277" s="488" t="n"/>
      <c r="O277" s="488" t="n"/>
      <c r="P277" s="488" t="n"/>
      <c r="Q277" s="488" t="n"/>
      <c r="R277" s="488" t="n"/>
      <c r="S277" s="488" t="n"/>
      <c r="T277" s="488" t="n"/>
      <c r="U277" s="488" t="n"/>
      <c r="V277" s="485" t="n"/>
      <c r="W277" s="485" t="n"/>
    </row>
    <row r="278" ht="14.25" customHeight="1">
      <c r="B278" s="271" t="n"/>
      <c r="C278" s="271" t="n"/>
      <c r="D278" s="271" t="n"/>
      <c r="E278" s="271" t="n"/>
      <c r="F278" s="271" t="n"/>
      <c r="G278" s="271" t="n"/>
      <c r="H278" s="271" t="n"/>
      <c r="I278" s="271" t="n"/>
      <c r="J278" s="271" t="n"/>
      <c r="K278" s="271" t="n"/>
      <c r="L278" s="271" t="n"/>
      <c r="M278" s="271" t="n"/>
      <c r="N278" s="488" t="n"/>
      <c r="O278" s="488" t="n"/>
      <c r="P278" s="488" t="n"/>
      <c r="Q278" s="488" t="n"/>
      <c r="R278" s="488" t="n"/>
      <c r="S278" s="488" t="n"/>
      <c r="T278" s="488" t="n"/>
      <c r="U278" s="488" t="n"/>
      <c r="V278" s="485" t="n"/>
      <c r="W278" s="485" t="n"/>
    </row>
    <row r="279" ht="14.25" customHeight="1">
      <c r="B279" s="271" t="n"/>
      <c r="C279" s="271" t="n"/>
      <c r="D279" s="271" t="n"/>
      <c r="E279" s="271" t="n"/>
      <c r="F279" s="271" t="n"/>
      <c r="G279" s="271" t="n"/>
      <c r="H279" s="271" t="n"/>
      <c r="I279" s="271" t="n"/>
      <c r="J279" s="271" t="n"/>
      <c r="K279" s="271" t="n"/>
      <c r="L279" s="271" t="n"/>
      <c r="M279" s="271" t="n"/>
      <c r="N279" s="488" t="n"/>
      <c r="O279" s="488" t="n"/>
      <c r="P279" s="488" t="n"/>
      <c r="Q279" s="488" t="n"/>
      <c r="R279" s="488" t="n"/>
      <c r="S279" s="488" t="n"/>
      <c r="T279" s="488" t="n"/>
      <c r="U279" s="488" t="n"/>
      <c r="V279" s="485" t="n"/>
      <c r="W279" s="485" t="n"/>
    </row>
    <row r="280" ht="14.25" customHeight="1">
      <c r="B280" s="271" t="n"/>
      <c r="C280" s="271" t="n"/>
      <c r="D280" s="271" t="n"/>
      <c r="E280" s="271" t="n"/>
      <c r="F280" s="271" t="n"/>
      <c r="G280" s="271" t="n"/>
      <c r="H280" s="271" t="n"/>
      <c r="I280" s="271" t="n"/>
      <c r="J280" s="271" t="n"/>
      <c r="K280" s="271" t="n"/>
      <c r="L280" s="271" t="n"/>
      <c r="M280" s="271" t="n"/>
      <c r="N280" s="488" t="n"/>
      <c r="O280" s="488" t="n"/>
      <c r="P280" s="488" t="n"/>
      <c r="Q280" s="488" t="n"/>
      <c r="R280" s="488" t="n"/>
      <c r="S280" s="488" t="n"/>
      <c r="T280" s="488" t="n"/>
      <c r="U280" s="488" t="n"/>
      <c r="V280" s="485" t="n"/>
      <c r="W280" s="485" t="n"/>
    </row>
    <row r="281" ht="14.25" customHeight="1">
      <c r="B281" s="271" t="n"/>
      <c r="C281" s="271" t="n"/>
      <c r="D281" s="271" t="n"/>
      <c r="E281" s="271" t="n"/>
      <c r="F281" s="271" t="n"/>
      <c r="G281" s="271" t="n"/>
      <c r="H281" s="271" t="n"/>
      <c r="I281" s="271" t="n"/>
      <c r="J281" s="271" t="n"/>
      <c r="K281" s="271" t="n"/>
      <c r="L281" s="271" t="n"/>
      <c r="M281" s="271" t="n"/>
      <c r="N281" s="488" t="n"/>
      <c r="O281" s="488" t="n"/>
      <c r="P281" s="488" t="n"/>
      <c r="Q281" s="488" t="n"/>
      <c r="R281" s="488" t="n"/>
      <c r="S281" s="488" t="n"/>
      <c r="T281" s="488" t="n"/>
      <c r="U281" s="488" t="n"/>
      <c r="V281" s="485" t="n"/>
      <c r="W281" s="485" t="n"/>
    </row>
    <row r="282" ht="14.25" customHeight="1">
      <c r="B282" s="271" t="n"/>
      <c r="C282" s="271" t="n"/>
      <c r="D282" s="271" t="n"/>
      <c r="E282" s="271" t="n"/>
      <c r="F282" s="271" t="n"/>
      <c r="G282" s="271" t="n"/>
      <c r="H282" s="271" t="n"/>
      <c r="I282" s="271" t="n"/>
      <c r="J282" s="271" t="n"/>
      <c r="K282" s="271" t="n"/>
      <c r="L282" s="271" t="n"/>
      <c r="M282" s="271" t="n"/>
      <c r="N282" s="488" t="n"/>
      <c r="O282" s="488" t="n"/>
      <c r="P282" s="488" t="n"/>
      <c r="Q282" s="488" t="n"/>
      <c r="R282" s="488" t="n"/>
      <c r="S282" s="488" t="n"/>
      <c r="T282" s="488" t="n"/>
      <c r="U282" s="488" t="n"/>
      <c r="V282" s="485" t="n"/>
      <c r="W282" s="485" t="n"/>
    </row>
    <row r="283" ht="14.25" customHeight="1">
      <c r="B283" s="271" t="n"/>
      <c r="C283" s="271" t="n"/>
      <c r="D283" s="271" t="n"/>
      <c r="E283" s="271" t="n"/>
      <c r="F283" s="271" t="n"/>
      <c r="G283" s="271" t="n"/>
      <c r="H283" s="271" t="n"/>
      <c r="I283" s="271" t="n"/>
      <c r="J283" s="271" t="n"/>
      <c r="K283" s="271" t="n"/>
      <c r="L283" s="271" t="n"/>
      <c r="M283" s="271" t="n"/>
      <c r="N283" s="488" t="n"/>
      <c r="O283" s="488" t="n"/>
      <c r="P283" s="488" t="n"/>
      <c r="Q283" s="488" t="n"/>
      <c r="R283" s="488" t="n"/>
      <c r="S283" s="488" t="n"/>
      <c r="T283" s="488" t="n"/>
      <c r="U283" s="488" t="n"/>
      <c r="V283" s="485" t="n"/>
      <c r="W283" s="485" t="n"/>
    </row>
    <row r="284" ht="14.25" customHeight="1">
      <c r="B284" s="271" t="n"/>
      <c r="C284" s="271" t="n"/>
      <c r="D284" s="271" t="n"/>
      <c r="E284" s="271" t="n"/>
      <c r="F284" s="271" t="n"/>
      <c r="G284" s="271" t="n"/>
      <c r="H284" s="271" t="n"/>
      <c r="I284" s="271" t="n"/>
      <c r="J284" s="271" t="n"/>
      <c r="K284" s="271" t="n"/>
      <c r="L284" s="271" t="n"/>
      <c r="M284" s="271" t="n"/>
      <c r="N284" s="488" t="n"/>
      <c r="O284" s="488" t="n"/>
      <c r="P284" s="488" t="n"/>
      <c r="Q284" s="488" t="n"/>
      <c r="R284" s="488" t="n"/>
      <c r="S284" s="488" t="n"/>
      <c r="T284" s="488" t="n"/>
      <c r="U284" s="488" t="n"/>
      <c r="V284" s="485" t="n"/>
      <c r="W284" s="485" t="n"/>
    </row>
    <row r="285" ht="14.25" customHeight="1">
      <c r="B285" s="271" t="n"/>
      <c r="C285" s="271" t="n"/>
      <c r="D285" s="271" t="n"/>
      <c r="E285" s="271" t="n"/>
      <c r="F285" s="271" t="n"/>
      <c r="G285" s="271" t="n"/>
      <c r="H285" s="271" t="n"/>
      <c r="I285" s="271" t="n"/>
      <c r="J285" s="271" t="n"/>
      <c r="K285" s="271" t="n"/>
      <c r="L285" s="271" t="n"/>
      <c r="M285" s="271" t="n"/>
      <c r="N285" s="488" t="n"/>
      <c r="O285" s="488" t="n"/>
      <c r="P285" s="488" t="n"/>
      <c r="Q285" s="488" t="n"/>
      <c r="R285" s="488" t="n"/>
      <c r="S285" s="488" t="n"/>
      <c r="T285" s="488" t="n"/>
      <c r="U285" s="488" t="n"/>
      <c r="V285" s="485" t="n"/>
      <c r="W285" s="485" t="n"/>
    </row>
    <row r="286" ht="14.25" customHeight="1">
      <c r="B286" s="271" t="n"/>
      <c r="C286" s="271" t="n"/>
      <c r="D286" s="271" t="n"/>
      <c r="E286" s="271" t="n"/>
      <c r="F286" s="271" t="n"/>
      <c r="G286" s="271" t="n"/>
      <c r="H286" s="271" t="n"/>
      <c r="I286" s="271" t="n"/>
      <c r="J286" s="271" t="n"/>
      <c r="K286" s="271" t="n"/>
      <c r="L286" s="271" t="n"/>
      <c r="M286" s="271" t="n"/>
      <c r="N286" s="488" t="n"/>
      <c r="O286" s="488" t="n"/>
      <c r="P286" s="488" t="n"/>
      <c r="Q286" s="488" t="n"/>
      <c r="R286" s="488" t="n"/>
      <c r="S286" s="488" t="n"/>
      <c r="T286" s="488" t="n"/>
      <c r="U286" s="488" t="n"/>
      <c r="V286" s="485" t="n"/>
      <c r="W286" s="485" t="n"/>
    </row>
    <row r="287" ht="14.25" customHeight="1">
      <c r="B287" s="271" t="n"/>
      <c r="C287" s="271" t="n"/>
      <c r="D287" s="271" t="n"/>
      <c r="E287" s="271" t="n"/>
      <c r="F287" s="271" t="n"/>
      <c r="G287" s="271" t="n"/>
      <c r="H287" s="271" t="n"/>
      <c r="I287" s="271" t="n"/>
      <c r="J287" s="271" t="n"/>
      <c r="K287" s="271" t="n"/>
      <c r="L287" s="271" t="n"/>
      <c r="M287" s="271" t="n"/>
      <c r="N287" s="488" t="n"/>
      <c r="O287" s="488" t="n"/>
      <c r="P287" s="488" t="n"/>
      <c r="Q287" s="488" t="n"/>
      <c r="R287" s="488" t="n"/>
      <c r="S287" s="488" t="n"/>
      <c r="T287" s="488" t="n"/>
      <c r="U287" s="488" t="n"/>
      <c r="V287" s="485" t="n"/>
      <c r="W287" s="485" t="n"/>
    </row>
    <row r="288" ht="14.25" customHeight="1">
      <c r="B288" s="271" t="n"/>
      <c r="C288" s="271" t="n"/>
      <c r="D288" s="271" t="n"/>
      <c r="E288" s="271" t="n"/>
      <c r="F288" s="271" t="n"/>
      <c r="G288" s="271" t="n"/>
      <c r="H288" s="271" t="n"/>
      <c r="I288" s="271" t="n"/>
      <c r="J288" s="271" t="n"/>
      <c r="K288" s="271" t="n"/>
      <c r="L288" s="271" t="n"/>
      <c r="M288" s="271" t="n"/>
      <c r="N288" s="488" t="n"/>
      <c r="O288" s="488" t="n"/>
      <c r="P288" s="488" t="n"/>
      <c r="Q288" s="488" t="n"/>
      <c r="R288" s="488" t="n"/>
      <c r="S288" s="488" t="n"/>
      <c r="T288" s="488" t="n"/>
      <c r="U288" s="488" t="n"/>
      <c r="V288" s="485" t="n"/>
      <c r="W288" s="485" t="n"/>
    </row>
    <row r="289" ht="14.25" customHeight="1">
      <c r="B289" s="271" t="n"/>
      <c r="C289" s="271" t="n"/>
      <c r="D289" s="271" t="n"/>
      <c r="E289" s="271" t="n"/>
      <c r="F289" s="271" t="n"/>
      <c r="G289" s="271" t="n"/>
      <c r="H289" s="271" t="n"/>
      <c r="I289" s="271" t="n"/>
      <c r="J289" s="271" t="n"/>
      <c r="K289" s="271" t="n"/>
      <c r="L289" s="271" t="n"/>
      <c r="M289" s="271" t="n"/>
      <c r="N289" s="488" t="n"/>
      <c r="O289" s="488" t="n"/>
      <c r="P289" s="488" t="n"/>
      <c r="Q289" s="488" t="n"/>
      <c r="R289" s="488" t="n"/>
      <c r="S289" s="488" t="n"/>
      <c r="T289" s="488" t="n"/>
      <c r="U289" s="488" t="n"/>
      <c r="V289" s="485" t="n"/>
      <c r="W289" s="485" t="n"/>
    </row>
    <row r="290" ht="14.25" customHeight="1">
      <c r="B290" s="271" t="n"/>
      <c r="C290" s="271" t="n"/>
      <c r="D290" s="271" t="n"/>
      <c r="E290" s="271" t="n"/>
      <c r="F290" s="271" t="n"/>
      <c r="G290" s="271" t="n"/>
      <c r="H290" s="271" t="n"/>
      <c r="I290" s="271" t="n"/>
      <c r="J290" s="271" t="n"/>
      <c r="K290" s="271" t="n"/>
      <c r="L290" s="271" t="n"/>
      <c r="M290" s="271" t="n"/>
      <c r="N290" s="488" t="n"/>
      <c r="O290" s="488" t="n"/>
      <c r="P290" s="488" t="n"/>
      <c r="Q290" s="488" t="n"/>
      <c r="R290" s="488" t="n"/>
      <c r="S290" s="488" t="n"/>
      <c r="T290" s="488" t="n"/>
      <c r="U290" s="488" t="n"/>
      <c r="V290" s="485" t="n"/>
      <c r="W290" s="485" t="n"/>
    </row>
    <row r="291" ht="14.25" customHeight="1">
      <c r="B291" s="271" t="n"/>
      <c r="C291" s="271" t="n"/>
      <c r="D291" s="271" t="n"/>
      <c r="E291" s="271" t="n"/>
      <c r="F291" s="271" t="n"/>
      <c r="G291" s="271" t="n"/>
      <c r="H291" s="271" t="n"/>
      <c r="I291" s="271" t="n"/>
      <c r="J291" s="271" t="n"/>
      <c r="K291" s="271" t="n"/>
      <c r="L291" s="271" t="n"/>
      <c r="M291" s="271" t="n"/>
      <c r="N291" s="488" t="n"/>
      <c r="O291" s="488" t="n"/>
      <c r="P291" s="488" t="n"/>
      <c r="Q291" s="488" t="n"/>
      <c r="R291" s="488" t="n"/>
      <c r="S291" s="488" t="n"/>
      <c r="T291" s="488" t="n"/>
      <c r="U291" s="488" t="n"/>
      <c r="V291" s="485" t="n"/>
      <c r="W291" s="485" t="n"/>
    </row>
    <row r="292" ht="14.25" customHeight="1">
      <c r="B292" s="271" t="n"/>
      <c r="C292" s="271" t="n"/>
      <c r="D292" s="271" t="n"/>
      <c r="E292" s="271" t="n"/>
      <c r="F292" s="271" t="n"/>
      <c r="G292" s="271" t="n"/>
      <c r="H292" s="271" t="n"/>
      <c r="I292" s="271" t="n"/>
      <c r="J292" s="271" t="n"/>
      <c r="K292" s="271" t="n"/>
      <c r="L292" s="271" t="n"/>
      <c r="M292" s="271" t="n"/>
      <c r="N292" s="488" t="n"/>
      <c r="O292" s="488" t="n"/>
      <c r="P292" s="488" t="n"/>
      <c r="Q292" s="488" t="n"/>
      <c r="R292" s="488" t="n"/>
      <c r="S292" s="488" t="n"/>
      <c r="T292" s="488" t="n"/>
      <c r="U292" s="488" t="n"/>
      <c r="V292" s="485" t="n"/>
      <c r="W292" s="485" t="n"/>
    </row>
    <row r="293" ht="14.25" customHeight="1">
      <c r="B293" s="271" t="n"/>
      <c r="C293" s="271" t="n"/>
      <c r="D293" s="271" t="n"/>
      <c r="E293" s="271" t="n"/>
      <c r="F293" s="271" t="n"/>
      <c r="G293" s="271" t="n"/>
      <c r="H293" s="271" t="n"/>
      <c r="I293" s="271" t="n"/>
      <c r="J293" s="271" t="n"/>
      <c r="K293" s="271" t="n"/>
      <c r="L293" s="271" t="n"/>
      <c r="M293" s="271" t="n"/>
      <c r="N293" s="488" t="n"/>
      <c r="O293" s="488" t="n"/>
      <c r="P293" s="488" t="n"/>
      <c r="Q293" s="488" t="n"/>
      <c r="R293" s="488" t="n"/>
      <c r="S293" s="488" t="n"/>
      <c r="T293" s="488" t="n"/>
      <c r="U293" s="488" t="n"/>
      <c r="V293" s="485" t="n"/>
      <c r="W293" s="485" t="n"/>
    </row>
    <row r="294" ht="14.25" customHeight="1">
      <c r="B294" s="271" t="n"/>
      <c r="C294" s="271" t="n"/>
      <c r="D294" s="271" t="n"/>
      <c r="E294" s="271" t="n"/>
      <c r="F294" s="271" t="n"/>
      <c r="G294" s="271" t="n"/>
      <c r="H294" s="271" t="n"/>
      <c r="I294" s="271" t="n"/>
      <c r="J294" s="271" t="n"/>
      <c r="K294" s="271" t="n"/>
      <c r="L294" s="271" t="n"/>
      <c r="M294" s="271" t="n"/>
      <c r="N294" s="488" t="n"/>
      <c r="O294" s="488" t="n"/>
      <c r="P294" s="488" t="n"/>
      <c r="Q294" s="488" t="n"/>
      <c r="R294" s="488" t="n"/>
      <c r="S294" s="488" t="n"/>
      <c r="T294" s="488" t="n"/>
      <c r="U294" s="488" t="n"/>
      <c r="V294" s="485" t="n"/>
      <c r="W294" s="485" t="n"/>
    </row>
    <row r="295" ht="14.25" customHeight="1">
      <c r="B295" s="271" t="n"/>
      <c r="C295" s="271" t="n"/>
      <c r="D295" s="271" t="n"/>
      <c r="E295" s="271" t="n"/>
      <c r="F295" s="271" t="n"/>
      <c r="G295" s="271" t="n"/>
      <c r="H295" s="271" t="n"/>
      <c r="I295" s="271" t="n"/>
      <c r="J295" s="271" t="n"/>
      <c r="K295" s="271" t="n"/>
      <c r="L295" s="271" t="n"/>
      <c r="M295" s="271" t="n"/>
      <c r="N295" s="488" t="n"/>
      <c r="O295" s="488" t="n"/>
      <c r="P295" s="488" t="n"/>
      <c r="Q295" s="488" t="n"/>
      <c r="R295" s="488" t="n"/>
      <c r="S295" s="488" t="n"/>
      <c r="T295" s="488" t="n"/>
      <c r="U295" s="488" t="n"/>
      <c r="V295" s="485" t="n"/>
      <c r="W295" s="485" t="n"/>
    </row>
    <row r="296" ht="14.25" customHeight="1">
      <c r="B296" s="271" t="n"/>
      <c r="C296" s="271" t="n"/>
      <c r="D296" s="271" t="n"/>
      <c r="E296" s="271" t="n"/>
      <c r="F296" s="271" t="n"/>
      <c r="G296" s="271" t="n"/>
      <c r="H296" s="271" t="n"/>
      <c r="I296" s="271" t="n"/>
      <c r="J296" s="271" t="n"/>
      <c r="K296" s="271" t="n"/>
      <c r="L296" s="271" t="n"/>
      <c r="M296" s="271" t="n"/>
      <c r="N296" s="488" t="n"/>
      <c r="O296" s="488" t="n"/>
      <c r="P296" s="488" t="n"/>
      <c r="Q296" s="488" t="n"/>
      <c r="R296" s="488" t="n"/>
      <c r="S296" s="488" t="n"/>
      <c r="T296" s="488" t="n"/>
      <c r="U296" s="488" t="n"/>
      <c r="V296" s="485" t="n"/>
      <c r="W296" s="485" t="n"/>
    </row>
    <row r="297" ht="14.25" customHeight="1">
      <c r="B297" s="271" t="n"/>
      <c r="C297" s="271" t="n"/>
      <c r="D297" s="271" t="n"/>
      <c r="E297" s="271" t="n"/>
      <c r="F297" s="271" t="n"/>
      <c r="G297" s="271" t="n"/>
      <c r="H297" s="271" t="n"/>
      <c r="I297" s="271" t="n"/>
      <c r="J297" s="271" t="n"/>
      <c r="K297" s="271" t="n"/>
      <c r="L297" s="271" t="n"/>
      <c r="M297" s="271" t="n"/>
      <c r="N297" s="488" t="n"/>
      <c r="O297" s="488" t="n"/>
      <c r="P297" s="488" t="n"/>
      <c r="Q297" s="488" t="n"/>
      <c r="R297" s="488" t="n"/>
      <c r="S297" s="488" t="n"/>
      <c r="T297" s="488" t="n"/>
      <c r="U297" s="488" t="n"/>
      <c r="V297" s="485" t="n"/>
      <c r="W297" s="485" t="n"/>
    </row>
    <row r="298" ht="14.25" customHeight="1">
      <c r="B298" s="271" t="n"/>
      <c r="C298" s="271" t="n"/>
      <c r="D298" s="271" t="n"/>
      <c r="E298" s="271" t="n"/>
      <c r="F298" s="271" t="n"/>
      <c r="G298" s="271" t="n"/>
      <c r="H298" s="271" t="n"/>
      <c r="I298" s="271" t="n"/>
      <c r="J298" s="271" t="n"/>
      <c r="K298" s="271" t="n"/>
      <c r="L298" s="271" t="n"/>
      <c r="M298" s="271" t="n"/>
      <c r="N298" s="488" t="n"/>
      <c r="O298" s="488" t="n"/>
      <c r="P298" s="488" t="n"/>
      <c r="Q298" s="488" t="n"/>
      <c r="R298" s="488" t="n"/>
      <c r="S298" s="488" t="n"/>
      <c r="T298" s="488" t="n"/>
      <c r="U298" s="488" t="n"/>
      <c r="V298" s="485" t="n"/>
      <c r="W298" s="485" t="n"/>
    </row>
    <row r="299" ht="14.25" customHeight="1">
      <c r="B299" s="271" t="n"/>
      <c r="C299" s="271" t="n"/>
      <c r="D299" s="271" t="n"/>
      <c r="E299" s="271" t="n"/>
      <c r="F299" s="271" t="n"/>
      <c r="G299" s="271" t="n"/>
      <c r="H299" s="271" t="n"/>
      <c r="I299" s="271" t="n"/>
      <c r="J299" s="271" t="n"/>
      <c r="K299" s="271" t="n"/>
      <c r="L299" s="271" t="n"/>
      <c r="M299" s="271" t="n"/>
      <c r="N299" s="488" t="n"/>
      <c r="O299" s="488" t="n"/>
      <c r="P299" s="488" t="n"/>
      <c r="Q299" s="488" t="n"/>
      <c r="R299" s="488" t="n"/>
      <c r="S299" s="488" t="n"/>
      <c r="T299" s="488" t="n"/>
      <c r="U299" s="488" t="n"/>
      <c r="V299" s="485" t="n"/>
      <c r="W299" s="485" t="n"/>
    </row>
    <row r="300" ht="14.25" customHeight="1">
      <c r="B300" s="271" t="n"/>
      <c r="C300" s="271" t="n"/>
      <c r="D300" s="271" t="n"/>
      <c r="E300" s="271" t="n"/>
      <c r="F300" s="271" t="n"/>
      <c r="G300" s="271" t="n"/>
      <c r="H300" s="271" t="n"/>
      <c r="I300" s="271" t="n"/>
      <c r="J300" s="271" t="n"/>
      <c r="K300" s="271" t="n"/>
      <c r="L300" s="271" t="n"/>
      <c r="M300" s="271" t="n"/>
      <c r="N300" s="488" t="n"/>
      <c r="O300" s="488" t="n"/>
      <c r="P300" s="488" t="n"/>
      <c r="Q300" s="488" t="n"/>
      <c r="R300" s="488" t="n"/>
      <c r="S300" s="488" t="n"/>
      <c r="T300" s="488" t="n"/>
      <c r="U300" s="488" t="n"/>
      <c r="V300" s="485" t="n"/>
      <c r="W300" s="485" t="n"/>
    </row>
    <row r="301" ht="14.25" customHeight="1">
      <c r="B301" s="271" t="n"/>
      <c r="C301" s="271" t="n"/>
      <c r="D301" s="271" t="n"/>
      <c r="E301" s="271" t="n"/>
      <c r="F301" s="271" t="n"/>
      <c r="G301" s="271" t="n"/>
      <c r="H301" s="271" t="n"/>
      <c r="I301" s="271" t="n"/>
      <c r="J301" s="271" t="n"/>
      <c r="K301" s="271" t="n"/>
      <c r="L301" s="271" t="n"/>
      <c r="M301" s="271" t="n"/>
      <c r="N301" s="488" t="n"/>
      <c r="O301" s="488" t="n"/>
      <c r="P301" s="488" t="n"/>
      <c r="Q301" s="488" t="n"/>
      <c r="R301" s="488" t="n"/>
      <c r="S301" s="488" t="n"/>
      <c r="T301" s="488" t="n"/>
      <c r="U301" s="488" t="n"/>
      <c r="V301" s="485" t="n"/>
      <c r="W301" s="485" t="n"/>
    </row>
    <row r="302" ht="14.25" customHeight="1">
      <c r="B302" s="271" t="n"/>
      <c r="C302" s="271" t="n"/>
      <c r="D302" s="271" t="n"/>
      <c r="E302" s="271" t="n"/>
      <c r="F302" s="271" t="n"/>
      <c r="G302" s="271" t="n"/>
      <c r="H302" s="271" t="n"/>
      <c r="I302" s="271" t="n"/>
      <c r="J302" s="271" t="n"/>
      <c r="K302" s="271" t="n"/>
      <c r="L302" s="271" t="n"/>
      <c r="M302" s="271" t="n"/>
      <c r="N302" s="488" t="n"/>
      <c r="O302" s="488" t="n"/>
      <c r="P302" s="488" t="n"/>
      <c r="Q302" s="488" t="n"/>
      <c r="R302" s="488" t="n"/>
      <c r="S302" s="488" t="n"/>
      <c r="T302" s="488" t="n"/>
      <c r="U302" s="488" t="n"/>
      <c r="V302" s="485" t="n"/>
      <c r="W302" s="485" t="n"/>
    </row>
    <row r="303" ht="14.25" customHeight="1">
      <c r="B303" s="271" t="n"/>
      <c r="C303" s="271" t="n"/>
      <c r="D303" s="271" t="n"/>
      <c r="E303" s="271" t="n"/>
      <c r="F303" s="271" t="n"/>
      <c r="G303" s="271" t="n"/>
      <c r="H303" s="271" t="n"/>
      <c r="I303" s="271" t="n"/>
      <c r="J303" s="271" t="n"/>
      <c r="K303" s="271" t="n"/>
      <c r="L303" s="271" t="n"/>
      <c r="M303" s="271" t="n"/>
      <c r="N303" s="488" t="n"/>
      <c r="O303" s="488" t="n"/>
      <c r="P303" s="488" t="n"/>
      <c r="Q303" s="488" t="n"/>
      <c r="R303" s="488" t="n"/>
      <c r="S303" s="488" t="n"/>
      <c r="T303" s="488" t="n"/>
      <c r="U303" s="488" t="n"/>
      <c r="V303" s="485" t="n"/>
      <c r="W303" s="485" t="n"/>
    </row>
    <row r="304" ht="14.25" customHeight="1">
      <c r="B304" s="271" t="n"/>
      <c r="C304" s="271" t="n"/>
      <c r="D304" s="271" t="n"/>
      <c r="E304" s="271" t="n"/>
      <c r="F304" s="271" t="n"/>
      <c r="G304" s="271" t="n"/>
      <c r="H304" s="271" t="n"/>
      <c r="I304" s="271" t="n"/>
      <c r="J304" s="271" t="n"/>
      <c r="K304" s="271" t="n"/>
      <c r="L304" s="271" t="n"/>
      <c r="M304" s="271" t="n"/>
      <c r="N304" s="488" t="n"/>
      <c r="O304" s="488" t="n"/>
      <c r="P304" s="488" t="n"/>
      <c r="Q304" s="488" t="n"/>
      <c r="R304" s="488" t="n"/>
      <c r="S304" s="488" t="n"/>
      <c r="T304" s="488" t="n"/>
      <c r="U304" s="488" t="n"/>
      <c r="V304" s="485" t="n"/>
      <c r="W304" s="485" t="n"/>
    </row>
    <row r="305" ht="14.25" customHeight="1">
      <c r="B305" s="271" t="n"/>
      <c r="C305" s="271" t="n"/>
      <c r="D305" s="271" t="n"/>
      <c r="E305" s="271" t="n"/>
      <c r="F305" s="271" t="n"/>
      <c r="G305" s="271" t="n"/>
      <c r="H305" s="271" t="n"/>
      <c r="I305" s="271" t="n"/>
      <c r="J305" s="271" t="n"/>
      <c r="K305" s="271" t="n"/>
      <c r="L305" s="271" t="n"/>
      <c r="M305" s="271" t="n"/>
      <c r="N305" s="488" t="n"/>
      <c r="O305" s="488" t="n"/>
      <c r="P305" s="488" t="n"/>
      <c r="Q305" s="488" t="n"/>
      <c r="R305" s="488" t="n"/>
      <c r="S305" s="488" t="n"/>
      <c r="T305" s="488" t="n"/>
      <c r="U305" s="488" t="n"/>
      <c r="V305" s="485" t="n"/>
      <c r="W305" s="485" t="n"/>
    </row>
    <row r="306" ht="14.25" customHeight="1">
      <c r="B306" s="271" t="n"/>
      <c r="C306" s="271" t="n"/>
      <c r="D306" s="271" t="n"/>
      <c r="E306" s="271" t="n"/>
      <c r="F306" s="271" t="n"/>
      <c r="G306" s="271" t="n"/>
      <c r="H306" s="271" t="n"/>
      <c r="I306" s="271" t="n"/>
      <c r="J306" s="271" t="n"/>
      <c r="K306" s="271" t="n"/>
      <c r="L306" s="271" t="n"/>
      <c r="M306" s="271" t="n"/>
      <c r="N306" s="488" t="n"/>
      <c r="O306" s="488" t="n"/>
      <c r="P306" s="488" t="n"/>
      <c r="Q306" s="488" t="n"/>
      <c r="R306" s="488" t="n"/>
      <c r="S306" s="488" t="n"/>
      <c r="T306" s="488" t="n"/>
      <c r="U306" s="488" t="n"/>
      <c r="V306" s="485" t="n"/>
      <c r="W306" s="485" t="n"/>
    </row>
    <row r="307" ht="14.25" customHeight="1">
      <c r="B307" s="271" t="n"/>
      <c r="C307" s="271" t="n"/>
      <c r="D307" s="271" t="n"/>
      <c r="E307" s="271" t="n"/>
      <c r="F307" s="271" t="n"/>
      <c r="G307" s="271" t="n"/>
      <c r="H307" s="271" t="n"/>
      <c r="I307" s="271" t="n"/>
      <c r="J307" s="271" t="n"/>
      <c r="K307" s="271" t="n"/>
      <c r="L307" s="271" t="n"/>
      <c r="M307" s="271" t="n"/>
      <c r="N307" s="488" t="n"/>
      <c r="O307" s="488" t="n"/>
      <c r="P307" s="488" t="n"/>
      <c r="Q307" s="488" t="n"/>
      <c r="R307" s="488" t="n"/>
      <c r="S307" s="488" t="n"/>
      <c r="T307" s="488" t="n"/>
      <c r="U307" s="488" t="n"/>
      <c r="V307" s="485" t="n"/>
      <c r="W307" s="485" t="n"/>
    </row>
    <row r="308" ht="14.25" customHeight="1">
      <c r="B308" s="271" t="n"/>
      <c r="C308" s="271" t="n"/>
      <c r="D308" s="271" t="n"/>
      <c r="E308" s="271" t="n"/>
      <c r="F308" s="271" t="n"/>
      <c r="G308" s="271" t="n"/>
      <c r="H308" s="271" t="n"/>
      <c r="I308" s="271" t="n"/>
      <c r="J308" s="271" t="n"/>
      <c r="K308" s="271" t="n"/>
      <c r="L308" s="271" t="n"/>
      <c r="M308" s="271" t="n"/>
      <c r="N308" s="488" t="n"/>
      <c r="O308" s="488" t="n"/>
      <c r="P308" s="488" t="n"/>
      <c r="Q308" s="488" t="n"/>
      <c r="R308" s="488" t="n"/>
      <c r="S308" s="488" t="n"/>
      <c r="T308" s="488" t="n"/>
      <c r="U308" s="488" t="n"/>
      <c r="V308" s="485" t="n"/>
      <c r="W308" s="485" t="n"/>
    </row>
    <row r="309" ht="14.25" customHeight="1">
      <c r="B309" s="271" t="n"/>
      <c r="C309" s="271" t="n"/>
      <c r="D309" s="271" t="n"/>
      <c r="E309" s="271" t="n"/>
      <c r="F309" s="271" t="n"/>
      <c r="G309" s="271" t="n"/>
      <c r="H309" s="271" t="n"/>
      <c r="I309" s="271" t="n"/>
      <c r="J309" s="271" t="n"/>
      <c r="K309" s="271" t="n"/>
      <c r="L309" s="271" t="n"/>
      <c r="M309" s="271" t="n"/>
      <c r="N309" s="488" t="n"/>
      <c r="O309" s="488" t="n"/>
      <c r="P309" s="488" t="n"/>
      <c r="Q309" s="488" t="n"/>
      <c r="R309" s="488" t="n"/>
      <c r="S309" s="488" t="n"/>
      <c r="T309" s="488" t="n"/>
      <c r="U309" s="488" t="n"/>
      <c r="V309" s="485" t="n"/>
      <c r="W309" s="485" t="n"/>
    </row>
    <row r="310" ht="14.25" customHeight="1">
      <c r="B310" s="271" t="n"/>
      <c r="C310" s="271" t="n"/>
      <c r="D310" s="271" t="n"/>
      <c r="E310" s="271" t="n"/>
      <c r="F310" s="271" t="n"/>
      <c r="G310" s="271" t="n"/>
      <c r="H310" s="271" t="n"/>
      <c r="I310" s="271" t="n"/>
      <c r="J310" s="271" t="n"/>
      <c r="K310" s="271" t="n"/>
      <c r="L310" s="271" t="n"/>
      <c r="M310" s="271" t="n"/>
      <c r="N310" s="488" t="n"/>
      <c r="O310" s="488" t="n"/>
      <c r="P310" s="488" t="n"/>
      <c r="Q310" s="488" t="n"/>
      <c r="R310" s="488" t="n"/>
      <c r="S310" s="488" t="n"/>
      <c r="T310" s="488" t="n"/>
      <c r="U310" s="488" t="n"/>
      <c r="V310" s="485" t="n"/>
      <c r="W310" s="485" t="n"/>
    </row>
    <row r="311" ht="14.25" customHeight="1">
      <c r="B311" s="271" t="n"/>
      <c r="C311" s="271" t="n"/>
      <c r="D311" s="271" t="n"/>
      <c r="E311" s="271" t="n"/>
      <c r="F311" s="271" t="n"/>
      <c r="G311" s="271" t="n"/>
      <c r="H311" s="271" t="n"/>
      <c r="I311" s="271" t="n"/>
      <c r="J311" s="271" t="n"/>
      <c r="K311" s="271" t="n"/>
      <c r="L311" s="271" t="n"/>
      <c r="M311" s="271" t="n"/>
      <c r="N311" s="488" t="n"/>
      <c r="O311" s="488" t="n"/>
      <c r="P311" s="488" t="n"/>
      <c r="Q311" s="488" t="n"/>
      <c r="R311" s="488" t="n"/>
      <c r="S311" s="488" t="n"/>
      <c r="T311" s="488" t="n"/>
      <c r="U311" s="488" t="n"/>
      <c r="V311" s="485" t="n"/>
      <c r="W311" s="485" t="n"/>
    </row>
    <row r="312" ht="14.25" customHeight="1">
      <c r="B312" s="271" t="n"/>
      <c r="C312" s="271" t="n"/>
      <c r="D312" s="271" t="n"/>
      <c r="E312" s="271" t="n"/>
      <c r="F312" s="271" t="n"/>
      <c r="G312" s="271" t="n"/>
      <c r="H312" s="271" t="n"/>
      <c r="I312" s="271" t="n"/>
      <c r="J312" s="271" t="n"/>
      <c r="K312" s="271" t="n"/>
      <c r="L312" s="271" t="n"/>
      <c r="M312" s="271" t="n"/>
      <c r="N312" s="488" t="n"/>
      <c r="O312" s="488" t="n"/>
      <c r="P312" s="488" t="n"/>
      <c r="Q312" s="488" t="n"/>
      <c r="R312" s="488" t="n"/>
      <c r="S312" s="488" t="n"/>
      <c r="T312" s="488" t="n"/>
      <c r="U312" s="488" t="n"/>
      <c r="V312" s="485" t="n"/>
      <c r="W312" s="485" t="n"/>
    </row>
    <row r="313" ht="14.25" customHeight="1">
      <c r="B313" s="271" t="n"/>
      <c r="C313" s="271" t="n"/>
      <c r="D313" s="271" t="n"/>
      <c r="E313" s="271" t="n"/>
      <c r="F313" s="271" t="n"/>
      <c r="G313" s="271" t="n"/>
      <c r="H313" s="271" t="n"/>
      <c r="I313" s="271" t="n"/>
      <c r="J313" s="271" t="n"/>
      <c r="K313" s="271" t="n"/>
      <c r="L313" s="271" t="n"/>
      <c r="M313" s="271" t="n"/>
      <c r="N313" s="488" t="n"/>
      <c r="O313" s="488" t="n"/>
      <c r="P313" s="488" t="n"/>
      <c r="Q313" s="488" t="n"/>
      <c r="R313" s="488" t="n"/>
      <c r="S313" s="488" t="n"/>
      <c r="T313" s="488" t="n"/>
      <c r="U313" s="488" t="n"/>
      <c r="V313" s="485" t="n"/>
      <c r="W313" s="485" t="n"/>
    </row>
    <row r="314" ht="14.25" customHeight="1">
      <c r="B314" s="271" t="n"/>
      <c r="C314" s="271" t="n"/>
      <c r="D314" s="271" t="n"/>
      <c r="E314" s="271" t="n"/>
      <c r="F314" s="271" t="n"/>
      <c r="G314" s="271" t="n"/>
      <c r="H314" s="271" t="n"/>
      <c r="I314" s="271" t="n"/>
      <c r="J314" s="271" t="n"/>
      <c r="K314" s="271" t="n"/>
      <c r="L314" s="271" t="n"/>
      <c r="M314" s="271" t="n"/>
      <c r="N314" s="488" t="n"/>
      <c r="O314" s="488" t="n"/>
      <c r="P314" s="488" t="n"/>
      <c r="Q314" s="488" t="n"/>
      <c r="R314" s="488" t="n"/>
      <c r="S314" s="488" t="n"/>
      <c r="T314" s="488" t="n"/>
      <c r="U314" s="488" t="n"/>
      <c r="V314" s="485" t="n"/>
      <c r="W314" s="485" t="n"/>
    </row>
    <row r="315" ht="14.25" customHeight="1">
      <c r="B315" s="271" t="n"/>
      <c r="C315" s="271" t="n"/>
      <c r="D315" s="271" t="n"/>
      <c r="E315" s="271" t="n"/>
      <c r="F315" s="271" t="n"/>
      <c r="G315" s="271" t="n"/>
      <c r="H315" s="271" t="n"/>
      <c r="I315" s="271" t="n"/>
      <c r="J315" s="271" t="n"/>
      <c r="K315" s="271" t="n"/>
      <c r="L315" s="271" t="n"/>
      <c r="M315" s="271" t="n"/>
      <c r="N315" s="488" t="n"/>
      <c r="O315" s="488" t="n"/>
      <c r="P315" s="488" t="n"/>
      <c r="Q315" s="488" t="n"/>
      <c r="R315" s="488" t="n"/>
      <c r="S315" s="488" t="n"/>
      <c r="T315" s="488" t="n"/>
      <c r="U315" s="488" t="n"/>
      <c r="V315" s="485" t="n"/>
      <c r="W315" s="485" t="n"/>
    </row>
    <row r="316" ht="14.25" customHeight="1">
      <c r="B316" s="271" t="n"/>
      <c r="C316" s="271" t="n"/>
      <c r="D316" s="271" t="n"/>
      <c r="E316" s="271" t="n"/>
      <c r="F316" s="271" t="n"/>
      <c r="G316" s="271" t="n"/>
      <c r="H316" s="271" t="n"/>
      <c r="I316" s="271" t="n"/>
      <c r="J316" s="271" t="n"/>
      <c r="K316" s="271" t="n"/>
      <c r="L316" s="271" t="n"/>
      <c r="M316" s="271" t="n"/>
      <c r="N316" s="488" t="n"/>
      <c r="O316" s="488" t="n"/>
      <c r="P316" s="488" t="n"/>
      <c r="Q316" s="488" t="n"/>
      <c r="R316" s="488" t="n"/>
      <c r="S316" s="488" t="n"/>
      <c r="T316" s="488" t="n"/>
      <c r="U316" s="488" t="n"/>
      <c r="V316" s="485" t="n"/>
      <c r="W316" s="485" t="n"/>
    </row>
    <row r="317" ht="14.25" customHeight="1">
      <c r="B317" s="271" t="n"/>
      <c r="C317" s="271" t="n"/>
      <c r="D317" s="271" t="n"/>
      <c r="E317" s="271" t="n"/>
      <c r="F317" s="271" t="n"/>
      <c r="G317" s="271" t="n"/>
      <c r="H317" s="271" t="n"/>
      <c r="I317" s="271" t="n"/>
      <c r="J317" s="271" t="n"/>
      <c r="K317" s="271" t="n"/>
      <c r="L317" s="271" t="n"/>
      <c r="M317" s="271" t="n"/>
      <c r="N317" s="488" t="n"/>
      <c r="O317" s="488" t="n"/>
      <c r="P317" s="488" t="n"/>
      <c r="Q317" s="488" t="n"/>
      <c r="R317" s="488" t="n"/>
      <c r="S317" s="488" t="n"/>
      <c r="T317" s="488" t="n"/>
      <c r="U317" s="488" t="n"/>
      <c r="V317" s="485" t="n"/>
      <c r="W317" s="485" t="n"/>
    </row>
    <row r="318" ht="14.25" customHeight="1">
      <c r="B318" s="271" t="n"/>
      <c r="C318" s="271" t="n"/>
      <c r="D318" s="271" t="n"/>
      <c r="E318" s="271" t="n"/>
      <c r="F318" s="271" t="n"/>
      <c r="G318" s="271" t="n"/>
      <c r="H318" s="271" t="n"/>
      <c r="I318" s="271" t="n"/>
      <c r="J318" s="271" t="n"/>
      <c r="K318" s="271" t="n"/>
      <c r="L318" s="271" t="n"/>
      <c r="M318" s="271" t="n"/>
      <c r="N318" s="488" t="n"/>
      <c r="O318" s="488" t="n"/>
      <c r="P318" s="488" t="n"/>
      <c r="Q318" s="488" t="n"/>
      <c r="R318" s="488" t="n"/>
      <c r="S318" s="488" t="n"/>
      <c r="T318" s="488" t="n"/>
      <c r="U318" s="488" t="n"/>
      <c r="V318" s="485" t="n"/>
      <c r="W318" s="485" t="n"/>
    </row>
    <row r="319" ht="14.25" customHeight="1">
      <c r="B319" s="271" t="n"/>
      <c r="C319" s="271" t="n"/>
      <c r="D319" s="271" t="n"/>
      <c r="E319" s="271" t="n"/>
      <c r="F319" s="271" t="n"/>
      <c r="G319" s="271" t="n"/>
      <c r="H319" s="271" t="n"/>
      <c r="I319" s="271" t="n"/>
      <c r="J319" s="271" t="n"/>
      <c r="K319" s="271" t="n"/>
      <c r="L319" s="271" t="n"/>
      <c r="M319" s="271" t="n"/>
      <c r="N319" s="488" t="n"/>
      <c r="O319" s="488" t="n"/>
      <c r="P319" s="488" t="n"/>
      <c r="Q319" s="488" t="n"/>
      <c r="R319" s="488" t="n"/>
      <c r="S319" s="488" t="n"/>
      <c r="T319" s="488" t="n"/>
      <c r="U319" s="488" t="n"/>
      <c r="V319" s="485" t="n"/>
      <c r="W319" s="485" t="n"/>
    </row>
    <row r="320" ht="14.25" customHeight="1">
      <c r="B320" s="271" t="n"/>
      <c r="C320" s="271" t="n"/>
      <c r="D320" s="271" t="n"/>
      <c r="E320" s="271" t="n"/>
      <c r="F320" s="271" t="n"/>
      <c r="G320" s="271" t="n"/>
      <c r="H320" s="271" t="n"/>
      <c r="I320" s="271" t="n"/>
      <c r="J320" s="271" t="n"/>
      <c r="K320" s="271" t="n"/>
      <c r="L320" s="271" t="n"/>
      <c r="M320" s="271" t="n"/>
      <c r="N320" s="488" t="n"/>
      <c r="O320" s="488" t="n"/>
      <c r="P320" s="488" t="n"/>
      <c r="Q320" s="488" t="n"/>
      <c r="R320" s="488" t="n"/>
      <c r="S320" s="488" t="n"/>
      <c r="T320" s="488" t="n"/>
      <c r="U320" s="488" t="n"/>
      <c r="V320" s="485" t="n"/>
      <c r="W320" s="485" t="n"/>
    </row>
    <row r="321" ht="14.25" customHeight="1">
      <c r="B321" s="271" t="n"/>
      <c r="C321" s="271" t="n"/>
      <c r="D321" s="271" t="n"/>
      <c r="E321" s="271" t="n"/>
      <c r="F321" s="271" t="n"/>
      <c r="G321" s="271" t="n"/>
      <c r="H321" s="271" t="n"/>
      <c r="I321" s="271" t="n"/>
      <c r="J321" s="271" t="n"/>
      <c r="K321" s="271" t="n"/>
      <c r="L321" s="271" t="n"/>
      <c r="M321" s="271" t="n"/>
      <c r="N321" s="488" t="n"/>
      <c r="O321" s="488" t="n"/>
      <c r="P321" s="488" t="n"/>
      <c r="Q321" s="488" t="n"/>
      <c r="R321" s="488" t="n"/>
      <c r="S321" s="488" t="n"/>
      <c r="T321" s="488" t="n"/>
      <c r="U321" s="488" t="n"/>
      <c r="V321" s="485" t="n"/>
      <c r="W321" s="485" t="n"/>
    </row>
    <row r="322" ht="14.25" customHeight="1">
      <c r="B322" s="271" t="n"/>
      <c r="C322" s="271" t="n"/>
      <c r="D322" s="271" t="n"/>
      <c r="E322" s="271" t="n"/>
      <c r="F322" s="271" t="n"/>
      <c r="G322" s="271" t="n"/>
      <c r="H322" s="271" t="n"/>
      <c r="I322" s="271" t="n"/>
      <c r="J322" s="271" t="n"/>
      <c r="K322" s="271" t="n"/>
      <c r="L322" s="271" t="n"/>
      <c r="M322" s="271" t="n"/>
      <c r="N322" s="488" t="n"/>
      <c r="O322" s="488" t="n"/>
      <c r="P322" s="488" t="n"/>
      <c r="Q322" s="488" t="n"/>
      <c r="R322" s="488" t="n"/>
      <c r="S322" s="488" t="n"/>
      <c r="T322" s="488" t="n"/>
      <c r="U322" s="488" t="n"/>
      <c r="V322" s="485" t="n"/>
      <c r="W322" s="485" t="n"/>
    </row>
    <row r="323" ht="14.25" customHeight="1">
      <c r="B323" s="271" t="n"/>
      <c r="C323" s="271" t="n"/>
      <c r="D323" s="271" t="n"/>
      <c r="E323" s="271" t="n"/>
      <c r="F323" s="271" t="n"/>
      <c r="G323" s="271" t="n"/>
      <c r="H323" s="271" t="n"/>
      <c r="I323" s="271" t="n"/>
      <c r="J323" s="271" t="n"/>
      <c r="K323" s="271" t="n"/>
      <c r="L323" s="271" t="n"/>
      <c r="M323" s="271" t="n"/>
      <c r="N323" s="488" t="n"/>
      <c r="O323" s="488" t="n"/>
      <c r="P323" s="488" t="n"/>
      <c r="Q323" s="488" t="n"/>
      <c r="R323" s="488" t="n"/>
      <c r="S323" s="488" t="n"/>
      <c r="T323" s="488" t="n"/>
      <c r="U323" s="488" t="n"/>
      <c r="V323" s="485" t="n"/>
      <c r="W323" s="485" t="n"/>
    </row>
    <row r="324" ht="14.25" customHeight="1">
      <c r="B324" s="271" t="n"/>
      <c r="C324" s="271" t="n"/>
      <c r="D324" s="271" t="n"/>
      <c r="E324" s="271" t="n"/>
      <c r="F324" s="271" t="n"/>
      <c r="G324" s="271" t="n"/>
      <c r="H324" s="271" t="n"/>
      <c r="I324" s="271" t="n"/>
      <c r="J324" s="271" t="n"/>
      <c r="K324" s="271" t="n"/>
      <c r="L324" s="271" t="n"/>
      <c r="M324" s="271" t="n"/>
      <c r="N324" s="488" t="n"/>
      <c r="O324" s="488" t="n"/>
      <c r="P324" s="488" t="n"/>
      <c r="Q324" s="488" t="n"/>
      <c r="R324" s="488" t="n"/>
      <c r="S324" s="488" t="n"/>
      <c r="T324" s="488" t="n"/>
      <c r="U324" s="488" t="n"/>
      <c r="V324" s="485" t="n"/>
      <c r="W324" s="485" t="n"/>
    </row>
    <row r="325" ht="14.25" customHeight="1">
      <c r="B325" s="271" t="n"/>
      <c r="C325" s="271" t="n"/>
      <c r="D325" s="271" t="n"/>
      <c r="E325" s="271" t="n"/>
      <c r="F325" s="271" t="n"/>
      <c r="G325" s="271" t="n"/>
      <c r="H325" s="271" t="n"/>
      <c r="I325" s="271" t="n"/>
      <c r="J325" s="271" t="n"/>
      <c r="K325" s="271" t="n"/>
      <c r="L325" s="271" t="n"/>
      <c r="M325" s="271" t="n"/>
      <c r="N325" s="488" t="n"/>
      <c r="O325" s="488" t="n"/>
      <c r="P325" s="488" t="n"/>
      <c r="Q325" s="488" t="n"/>
      <c r="R325" s="488" t="n"/>
      <c r="S325" s="488" t="n"/>
      <c r="T325" s="488" t="n"/>
      <c r="U325" s="488" t="n"/>
      <c r="V325" s="485" t="n"/>
      <c r="W325" s="485" t="n"/>
    </row>
    <row r="326" ht="14.25" customHeight="1">
      <c r="B326" s="271" t="n"/>
      <c r="C326" s="271" t="n"/>
      <c r="D326" s="271" t="n"/>
      <c r="E326" s="271" t="n"/>
      <c r="F326" s="271" t="n"/>
      <c r="G326" s="271" t="n"/>
      <c r="H326" s="271" t="n"/>
      <c r="I326" s="271" t="n"/>
      <c r="J326" s="271" t="n"/>
      <c r="K326" s="271" t="n"/>
      <c r="L326" s="271" t="n"/>
      <c r="M326" s="271" t="n"/>
      <c r="N326" s="488" t="n"/>
      <c r="O326" s="488" t="n"/>
      <c r="P326" s="488" t="n"/>
      <c r="Q326" s="488" t="n"/>
      <c r="R326" s="488" t="n"/>
      <c r="S326" s="488" t="n"/>
      <c r="T326" s="488" t="n"/>
      <c r="U326" s="488" t="n"/>
      <c r="V326" s="485" t="n"/>
      <c r="W326" s="485" t="n"/>
    </row>
    <row r="327" ht="14.25" customHeight="1">
      <c r="B327" s="271" t="n"/>
      <c r="C327" s="271" t="n"/>
      <c r="D327" s="271" t="n"/>
      <c r="E327" s="271" t="n"/>
      <c r="F327" s="271" t="n"/>
      <c r="G327" s="271" t="n"/>
      <c r="H327" s="271" t="n"/>
      <c r="I327" s="271" t="n"/>
      <c r="J327" s="271" t="n"/>
      <c r="K327" s="271" t="n"/>
      <c r="L327" s="271" t="n"/>
      <c r="M327" s="271" t="n"/>
      <c r="N327" s="488" t="n"/>
      <c r="O327" s="488" t="n"/>
      <c r="P327" s="488" t="n"/>
      <c r="Q327" s="488" t="n"/>
      <c r="R327" s="488" t="n"/>
      <c r="S327" s="488" t="n"/>
      <c r="T327" s="488" t="n"/>
      <c r="U327" s="488" t="n"/>
      <c r="V327" s="485" t="n"/>
      <c r="W327" s="485" t="n"/>
    </row>
    <row r="328" ht="14.25" customHeight="1">
      <c r="B328" s="271" t="n"/>
      <c r="C328" s="271" t="n"/>
      <c r="D328" s="271" t="n"/>
      <c r="E328" s="271" t="n"/>
      <c r="F328" s="271" t="n"/>
      <c r="G328" s="271" t="n"/>
      <c r="H328" s="271" t="n"/>
      <c r="I328" s="271" t="n"/>
      <c r="J328" s="271" t="n"/>
      <c r="K328" s="271" t="n"/>
      <c r="L328" s="271" t="n"/>
      <c r="M328" s="271" t="n"/>
      <c r="N328" s="488" t="n"/>
      <c r="O328" s="488" t="n"/>
      <c r="P328" s="488" t="n"/>
      <c r="Q328" s="488" t="n"/>
      <c r="R328" s="488" t="n"/>
      <c r="S328" s="488" t="n"/>
      <c r="T328" s="488" t="n"/>
      <c r="U328" s="488" t="n"/>
      <c r="V328" s="485" t="n"/>
      <c r="W328" s="485" t="n"/>
    </row>
    <row r="329" ht="14.25" customHeight="1">
      <c r="B329" s="271" t="n"/>
      <c r="C329" s="271" t="n"/>
      <c r="D329" s="271" t="n"/>
      <c r="E329" s="271" t="n"/>
      <c r="F329" s="271" t="n"/>
      <c r="G329" s="271" t="n"/>
      <c r="H329" s="271" t="n"/>
      <c r="I329" s="271" t="n"/>
      <c r="J329" s="271" t="n"/>
      <c r="K329" s="271" t="n"/>
      <c r="L329" s="271" t="n"/>
      <c r="M329" s="271" t="n"/>
      <c r="N329" s="488" t="n"/>
      <c r="O329" s="488" t="n"/>
      <c r="P329" s="488" t="n"/>
      <c r="Q329" s="488" t="n"/>
      <c r="R329" s="488" t="n"/>
      <c r="S329" s="488" t="n"/>
      <c r="T329" s="488" t="n"/>
      <c r="U329" s="488" t="n"/>
      <c r="V329" s="485" t="n"/>
      <c r="W329" s="485" t="n"/>
    </row>
    <row r="330" ht="14.25" customHeight="1">
      <c r="B330" s="271" t="n"/>
      <c r="C330" s="271" t="n"/>
      <c r="D330" s="271" t="n"/>
      <c r="E330" s="271" t="n"/>
      <c r="F330" s="271" t="n"/>
      <c r="G330" s="271" t="n"/>
      <c r="H330" s="271" t="n"/>
      <c r="I330" s="271" t="n"/>
      <c r="J330" s="271" t="n"/>
      <c r="K330" s="271" t="n"/>
      <c r="L330" s="271" t="n"/>
      <c r="M330" s="271" t="n"/>
      <c r="N330" s="488" t="n"/>
      <c r="O330" s="488" t="n"/>
      <c r="P330" s="488" t="n"/>
      <c r="Q330" s="488" t="n"/>
      <c r="R330" s="488" t="n"/>
      <c r="S330" s="488" t="n"/>
      <c r="T330" s="488" t="n"/>
      <c r="U330" s="488" t="n"/>
      <c r="V330" s="485" t="n"/>
      <c r="W330" s="485" t="n"/>
    </row>
    <row r="331" ht="14.25" customHeight="1">
      <c r="B331" s="271" t="n"/>
      <c r="C331" s="271" t="n"/>
      <c r="D331" s="271" t="n"/>
      <c r="E331" s="271" t="n"/>
      <c r="F331" s="271" t="n"/>
      <c r="G331" s="271" t="n"/>
      <c r="H331" s="271" t="n"/>
      <c r="I331" s="271" t="n"/>
      <c r="J331" s="271" t="n"/>
      <c r="K331" s="271" t="n"/>
      <c r="L331" s="271" t="n"/>
      <c r="M331" s="271" t="n"/>
      <c r="N331" s="488" t="n"/>
      <c r="O331" s="488" t="n"/>
      <c r="P331" s="488" t="n"/>
      <c r="Q331" s="488" t="n"/>
      <c r="R331" s="488" t="n"/>
      <c r="S331" s="488" t="n"/>
      <c r="T331" s="488" t="n"/>
      <c r="U331" s="488" t="n"/>
      <c r="V331" s="485" t="n"/>
      <c r="W331" s="485" t="n"/>
    </row>
    <row r="332" ht="14.25" customHeight="1">
      <c r="B332" s="271" t="n"/>
      <c r="C332" s="271" t="n"/>
      <c r="D332" s="271" t="n"/>
      <c r="E332" s="271" t="n"/>
      <c r="F332" s="271" t="n"/>
      <c r="G332" s="271" t="n"/>
      <c r="H332" s="271" t="n"/>
      <c r="I332" s="271" t="n"/>
      <c r="J332" s="271" t="n"/>
      <c r="K332" s="271" t="n"/>
      <c r="L332" s="271" t="n"/>
      <c r="M332" s="271" t="n"/>
      <c r="N332" s="488" t="n"/>
      <c r="O332" s="488" t="n"/>
      <c r="P332" s="488" t="n"/>
      <c r="Q332" s="488" t="n"/>
      <c r="R332" s="488" t="n"/>
      <c r="S332" s="488" t="n"/>
      <c r="T332" s="488" t="n"/>
      <c r="U332" s="488" t="n"/>
      <c r="V332" s="485" t="n"/>
      <c r="W332" s="485" t="n"/>
    </row>
    <row r="333" ht="14.25" customHeight="1">
      <c r="B333" s="271" t="n"/>
      <c r="C333" s="271" t="n"/>
      <c r="D333" s="271" t="n"/>
      <c r="E333" s="271" t="n"/>
      <c r="F333" s="271" t="n"/>
      <c r="G333" s="271" t="n"/>
      <c r="H333" s="271" t="n"/>
      <c r="I333" s="271" t="n"/>
      <c r="J333" s="271" t="n"/>
      <c r="K333" s="271" t="n"/>
      <c r="L333" s="271" t="n"/>
      <c r="M333" s="271" t="n"/>
      <c r="N333" s="488" t="n"/>
      <c r="O333" s="488" t="n"/>
      <c r="P333" s="488" t="n"/>
      <c r="Q333" s="488" t="n"/>
      <c r="R333" s="488" t="n"/>
      <c r="S333" s="488" t="n"/>
      <c r="T333" s="488" t="n"/>
      <c r="U333" s="488" t="n"/>
      <c r="V333" s="485" t="n"/>
      <c r="W333" s="485" t="n"/>
    </row>
    <row r="334" ht="14.25" customHeight="1">
      <c r="B334" s="271" t="n"/>
      <c r="C334" s="271" t="n"/>
      <c r="D334" s="271" t="n"/>
      <c r="E334" s="271" t="n"/>
      <c r="F334" s="271" t="n"/>
      <c r="G334" s="271" t="n"/>
      <c r="H334" s="271" t="n"/>
      <c r="I334" s="271" t="n"/>
      <c r="J334" s="271" t="n"/>
      <c r="K334" s="271" t="n"/>
      <c r="L334" s="271" t="n"/>
      <c r="M334" s="271" t="n"/>
      <c r="N334" s="488" t="n"/>
      <c r="O334" s="488" t="n"/>
      <c r="P334" s="488" t="n"/>
      <c r="Q334" s="488" t="n"/>
      <c r="R334" s="488" t="n"/>
      <c r="S334" s="488" t="n"/>
      <c r="T334" s="488" t="n"/>
      <c r="U334" s="488" t="n"/>
      <c r="V334" s="485" t="n"/>
      <c r="W334" s="485" t="n"/>
    </row>
    <row r="335" ht="14.25" customHeight="1">
      <c r="B335" s="271" t="n"/>
      <c r="C335" s="271" t="n"/>
      <c r="D335" s="271" t="n"/>
      <c r="E335" s="271" t="n"/>
      <c r="F335" s="271" t="n"/>
      <c r="G335" s="271" t="n"/>
      <c r="H335" s="271" t="n"/>
      <c r="I335" s="271" t="n"/>
      <c r="J335" s="271" t="n"/>
      <c r="K335" s="271" t="n"/>
      <c r="L335" s="271" t="n"/>
      <c r="M335" s="271" t="n"/>
      <c r="N335" s="488" t="n"/>
      <c r="O335" s="488" t="n"/>
      <c r="P335" s="488" t="n"/>
      <c r="Q335" s="488" t="n"/>
      <c r="R335" s="488" t="n"/>
      <c r="S335" s="488" t="n"/>
      <c r="T335" s="488" t="n"/>
      <c r="U335" s="488" t="n"/>
      <c r="V335" s="485" t="n"/>
      <c r="W335" s="485" t="n"/>
    </row>
    <row r="336" ht="14.25" customHeight="1">
      <c r="B336" s="271" t="n"/>
      <c r="C336" s="271" t="n"/>
      <c r="D336" s="271" t="n"/>
      <c r="E336" s="271" t="n"/>
      <c r="F336" s="271" t="n"/>
      <c r="G336" s="271" t="n"/>
      <c r="H336" s="271" t="n"/>
      <c r="I336" s="271" t="n"/>
      <c r="J336" s="271" t="n"/>
      <c r="K336" s="271" t="n"/>
      <c r="L336" s="271" t="n"/>
      <c r="M336" s="271" t="n"/>
      <c r="N336" s="488" t="n"/>
      <c r="O336" s="488" t="n"/>
      <c r="P336" s="488" t="n"/>
      <c r="Q336" s="488" t="n"/>
      <c r="R336" s="488" t="n"/>
      <c r="S336" s="488" t="n"/>
      <c r="T336" s="488" t="n"/>
      <c r="U336" s="488" t="n"/>
      <c r="V336" s="485" t="n"/>
      <c r="W336" s="485" t="n"/>
    </row>
    <row r="337" ht="14.25" customHeight="1">
      <c r="B337" s="271" t="n"/>
      <c r="C337" s="271" t="n"/>
      <c r="D337" s="271" t="n"/>
      <c r="E337" s="271" t="n"/>
      <c r="F337" s="271" t="n"/>
      <c r="G337" s="271" t="n"/>
      <c r="H337" s="271" t="n"/>
      <c r="I337" s="271" t="n"/>
      <c r="J337" s="271" t="n"/>
      <c r="K337" s="271" t="n"/>
      <c r="L337" s="271" t="n"/>
      <c r="M337" s="271" t="n"/>
      <c r="N337" s="488" t="n"/>
      <c r="O337" s="488" t="n"/>
      <c r="P337" s="488" t="n"/>
      <c r="Q337" s="488" t="n"/>
      <c r="R337" s="488" t="n"/>
      <c r="S337" s="488" t="n"/>
      <c r="T337" s="488" t="n"/>
      <c r="U337" s="488" t="n"/>
      <c r="V337" s="485" t="n"/>
      <c r="W337" s="485" t="n"/>
    </row>
    <row r="338" ht="14.25" customHeight="1">
      <c r="B338" s="271" t="n"/>
      <c r="C338" s="271" t="n"/>
      <c r="D338" s="271" t="n"/>
      <c r="E338" s="271" t="n"/>
      <c r="F338" s="271" t="n"/>
      <c r="G338" s="271" t="n"/>
      <c r="H338" s="271" t="n"/>
      <c r="I338" s="271" t="n"/>
      <c r="J338" s="271" t="n"/>
      <c r="K338" s="271" t="n"/>
      <c r="L338" s="271" t="n"/>
      <c r="M338" s="271" t="n"/>
      <c r="N338" s="488" t="n"/>
      <c r="O338" s="488" t="n"/>
      <c r="P338" s="488" t="n"/>
      <c r="Q338" s="488" t="n"/>
      <c r="R338" s="488" t="n"/>
      <c r="S338" s="488" t="n"/>
      <c r="T338" s="488" t="n"/>
      <c r="U338" s="488" t="n"/>
      <c r="V338" s="485" t="n"/>
      <c r="W338" s="485" t="n"/>
    </row>
    <row r="339" ht="14.25" customHeight="1">
      <c r="B339" s="271" t="n"/>
      <c r="C339" s="271" t="n"/>
      <c r="D339" s="271" t="n"/>
      <c r="E339" s="271" t="n"/>
      <c r="F339" s="271" t="n"/>
      <c r="G339" s="271" t="n"/>
      <c r="H339" s="271" t="n"/>
      <c r="I339" s="271" t="n"/>
      <c r="J339" s="271" t="n"/>
      <c r="K339" s="271" t="n"/>
      <c r="L339" s="271" t="n"/>
      <c r="M339" s="271" t="n"/>
      <c r="N339" s="488" t="n"/>
      <c r="O339" s="488" t="n"/>
      <c r="P339" s="488" t="n"/>
      <c r="Q339" s="488" t="n"/>
      <c r="R339" s="488" t="n"/>
      <c r="S339" s="488" t="n"/>
      <c r="T339" s="488" t="n"/>
      <c r="U339" s="488" t="n"/>
      <c r="V339" s="485" t="n"/>
      <c r="W339" s="485" t="n"/>
    </row>
    <row r="340" ht="14.25" customHeight="1">
      <c r="B340" s="271" t="n"/>
      <c r="C340" s="271" t="n"/>
      <c r="D340" s="271" t="n"/>
      <c r="E340" s="271" t="n"/>
      <c r="F340" s="271" t="n"/>
      <c r="G340" s="271" t="n"/>
      <c r="H340" s="271" t="n"/>
      <c r="I340" s="271" t="n"/>
      <c r="J340" s="271" t="n"/>
      <c r="K340" s="271" t="n"/>
      <c r="L340" s="271" t="n"/>
      <c r="M340" s="271" t="n"/>
      <c r="N340" s="488" t="n"/>
      <c r="O340" s="488" t="n"/>
      <c r="P340" s="488" t="n"/>
      <c r="Q340" s="488" t="n"/>
      <c r="R340" s="488" t="n"/>
      <c r="S340" s="488" t="n"/>
      <c r="T340" s="488" t="n"/>
      <c r="U340" s="488" t="n"/>
      <c r="V340" s="485" t="n"/>
      <c r="W340" s="485" t="n"/>
    </row>
    <row r="341" ht="14.25" customHeight="1">
      <c r="B341" s="271" t="n"/>
      <c r="C341" s="271" t="n"/>
      <c r="D341" s="271" t="n"/>
      <c r="E341" s="271" t="n"/>
      <c r="F341" s="271" t="n"/>
      <c r="G341" s="271" t="n"/>
      <c r="H341" s="271" t="n"/>
      <c r="I341" s="271" t="n"/>
      <c r="J341" s="271" t="n"/>
      <c r="K341" s="271" t="n"/>
      <c r="L341" s="271" t="n"/>
      <c r="M341" s="271" t="n"/>
      <c r="N341" s="488" t="n"/>
      <c r="O341" s="488" t="n"/>
      <c r="P341" s="488" t="n"/>
      <c r="Q341" s="488" t="n"/>
      <c r="R341" s="488" t="n"/>
      <c r="S341" s="488" t="n"/>
      <c r="T341" s="488" t="n"/>
      <c r="U341" s="488" t="n"/>
      <c r="V341" s="485" t="n"/>
      <c r="W341" s="485" t="n"/>
    </row>
    <row r="342" ht="14.25" customHeight="1">
      <c r="B342" s="271" t="n"/>
      <c r="C342" s="271" t="n"/>
      <c r="D342" s="271" t="n"/>
      <c r="E342" s="271" t="n"/>
      <c r="F342" s="271" t="n"/>
      <c r="G342" s="271" t="n"/>
      <c r="H342" s="271" t="n"/>
      <c r="I342" s="271" t="n"/>
      <c r="J342" s="271" t="n"/>
      <c r="K342" s="271" t="n"/>
      <c r="L342" s="271" t="n"/>
      <c r="M342" s="271" t="n"/>
      <c r="N342" s="488" t="n"/>
      <c r="O342" s="488" t="n"/>
      <c r="P342" s="488" t="n"/>
      <c r="Q342" s="488" t="n"/>
      <c r="R342" s="488" t="n"/>
      <c r="S342" s="488" t="n"/>
      <c r="T342" s="488" t="n"/>
      <c r="U342" s="488" t="n"/>
      <c r="V342" s="485" t="n"/>
      <c r="W342" s="485" t="n"/>
    </row>
    <row r="343" ht="14.25" customHeight="1">
      <c r="B343" s="271" t="n"/>
      <c r="C343" s="271" t="n"/>
      <c r="D343" s="271" t="n"/>
      <c r="E343" s="271" t="n"/>
      <c r="F343" s="271" t="n"/>
      <c r="G343" s="271" t="n"/>
      <c r="H343" s="271" t="n"/>
      <c r="I343" s="271" t="n"/>
      <c r="J343" s="271" t="n"/>
      <c r="K343" s="271" t="n"/>
      <c r="L343" s="271" t="n"/>
      <c r="M343" s="271" t="n"/>
      <c r="N343" s="488" t="n"/>
      <c r="O343" s="488" t="n"/>
      <c r="P343" s="488" t="n"/>
      <c r="Q343" s="488" t="n"/>
      <c r="R343" s="488" t="n"/>
      <c r="S343" s="488" t="n"/>
      <c r="T343" s="488" t="n"/>
      <c r="U343" s="488" t="n"/>
      <c r="V343" s="485" t="n"/>
      <c r="W343" s="485" t="n"/>
    </row>
    <row r="344" ht="14.25" customHeight="1">
      <c r="B344" s="271" t="n"/>
      <c r="C344" s="271" t="n"/>
      <c r="D344" s="271" t="n"/>
      <c r="E344" s="271" t="n"/>
      <c r="F344" s="271" t="n"/>
      <c r="G344" s="271" t="n"/>
      <c r="H344" s="271" t="n"/>
      <c r="I344" s="271" t="n"/>
      <c r="J344" s="271" t="n"/>
      <c r="K344" s="271" t="n"/>
      <c r="L344" s="271" t="n"/>
      <c r="M344" s="271" t="n"/>
      <c r="N344" s="488" t="n"/>
      <c r="O344" s="488" t="n"/>
      <c r="P344" s="488" t="n"/>
      <c r="Q344" s="488" t="n"/>
      <c r="R344" s="488" t="n"/>
      <c r="S344" s="488" t="n"/>
      <c r="T344" s="488" t="n"/>
      <c r="U344" s="488" t="n"/>
      <c r="V344" s="485" t="n"/>
      <c r="W344" s="485" t="n"/>
    </row>
    <row r="345" ht="14.25" customHeight="1">
      <c r="B345" s="271" t="n"/>
      <c r="C345" s="271" t="n"/>
      <c r="D345" s="271" t="n"/>
      <c r="E345" s="271" t="n"/>
      <c r="F345" s="271" t="n"/>
      <c r="G345" s="271" t="n"/>
      <c r="H345" s="271" t="n"/>
      <c r="I345" s="271" t="n"/>
      <c r="J345" s="271" t="n"/>
      <c r="K345" s="271" t="n"/>
      <c r="L345" s="271" t="n"/>
      <c r="M345" s="271" t="n"/>
      <c r="N345" s="488" t="n"/>
      <c r="O345" s="488" t="n"/>
      <c r="P345" s="488" t="n"/>
      <c r="Q345" s="488" t="n"/>
      <c r="R345" s="488" t="n"/>
      <c r="S345" s="488" t="n"/>
      <c r="T345" s="488" t="n"/>
      <c r="U345" s="488" t="n"/>
      <c r="V345" s="485" t="n"/>
      <c r="W345" s="485" t="n"/>
    </row>
    <row r="346" ht="14.25" customHeight="1">
      <c r="B346" s="271" t="n"/>
      <c r="C346" s="271" t="n"/>
      <c r="D346" s="271" t="n"/>
      <c r="E346" s="271" t="n"/>
      <c r="F346" s="271" t="n"/>
      <c r="G346" s="271" t="n"/>
      <c r="H346" s="271" t="n"/>
      <c r="I346" s="271" t="n"/>
      <c r="J346" s="271" t="n"/>
      <c r="K346" s="271" t="n"/>
      <c r="L346" s="271" t="n"/>
      <c r="M346" s="271" t="n"/>
      <c r="N346" s="488" t="n"/>
      <c r="O346" s="488" t="n"/>
      <c r="P346" s="488" t="n"/>
      <c r="Q346" s="488" t="n"/>
      <c r="R346" s="488" t="n"/>
      <c r="S346" s="488" t="n"/>
      <c r="T346" s="488" t="n"/>
      <c r="U346" s="488" t="n"/>
      <c r="V346" s="485" t="n"/>
      <c r="W346" s="485" t="n"/>
    </row>
    <row r="347" ht="14.25" customHeight="1">
      <c r="B347" s="271" t="n"/>
      <c r="C347" s="271" t="n"/>
      <c r="D347" s="271" t="n"/>
      <c r="E347" s="271" t="n"/>
      <c r="F347" s="271" t="n"/>
      <c r="G347" s="271" t="n"/>
      <c r="H347" s="271" t="n"/>
      <c r="I347" s="271" t="n"/>
      <c r="J347" s="271" t="n"/>
      <c r="K347" s="271" t="n"/>
      <c r="L347" s="271" t="n"/>
      <c r="M347" s="271" t="n"/>
      <c r="N347" s="488" t="n"/>
      <c r="O347" s="488" t="n"/>
      <c r="P347" s="488" t="n"/>
      <c r="Q347" s="488" t="n"/>
      <c r="R347" s="488" t="n"/>
      <c r="S347" s="488" t="n"/>
      <c r="T347" s="488" t="n"/>
      <c r="U347" s="488" t="n"/>
      <c r="V347" s="485" t="n"/>
      <c r="W347" s="485" t="n"/>
    </row>
    <row r="348" ht="14.25" customHeight="1">
      <c r="B348" s="271" t="n"/>
      <c r="C348" s="271" t="n"/>
      <c r="D348" s="271" t="n"/>
      <c r="E348" s="271" t="n"/>
      <c r="F348" s="271" t="n"/>
      <c r="G348" s="271" t="n"/>
      <c r="H348" s="271" t="n"/>
      <c r="I348" s="271" t="n"/>
      <c r="J348" s="271" t="n"/>
      <c r="K348" s="271" t="n"/>
      <c r="L348" s="271" t="n"/>
      <c r="M348" s="271" t="n"/>
      <c r="N348" s="488" t="n"/>
      <c r="O348" s="488" t="n"/>
      <c r="P348" s="488" t="n"/>
      <c r="Q348" s="488" t="n"/>
      <c r="R348" s="488" t="n"/>
      <c r="S348" s="488" t="n"/>
      <c r="T348" s="488" t="n"/>
      <c r="U348" s="488" t="n"/>
      <c r="V348" s="485" t="n"/>
      <c r="W348" s="485" t="n"/>
    </row>
    <row r="349" ht="14.25" customHeight="1">
      <c r="B349" s="271" t="n"/>
      <c r="C349" s="271" t="n"/>
      <c r="D349" s="271" t="n"/>
      <c r="E349" s="271" t="n"/>
      <c r="F349" s="271" t="n"/>
      <c r="G349" s="271" t="n"/>
      <c r="H349" s="271" t="n"/>
      <c r="I349" s="271" t="n"/>
      <c r="J349" s="271" t="n"/>
      <c r="K349" s="271" t="n"/>
      <c r="L349" s="271" t="n"/>
      <c r="M349" s="271" t="n"/>
      <c r="N349" s="488" t="n"/>
      <c r="O349" s="488" t="n"/>
      <c r="P349" s="488" t="n"/>
      <c r="Q349" s="488" t="n"/>
      <c r="R349" s="488" t="n"/>
      <c r="S349" s="488" t="n"/>
      <c r="T349" s="488" t="n"/>
      <c r="U349" s="488" t="n"/>
      <c r="V349" s="485" t="n"/>
      <c r="W349" s="485" t="n"/>
    </row>
    <row r="350" ht="14.25" customHeight="1">
      <c r="B350" s="271" t="n"/>
      <c r="C350" s="271" t="n"/>
      <c r="D350" s="271" t="n"/>
      <c r="E350" s="271" t="n"/>
      <c r="F350" s="271" t="n"/>
      <c r="G350" s="271" t="n"/>
      <c r="H350" s="271" t="n"/>
      <c r="I350" s="271" t="n"/>
      <c r="J350" s="271" t="n"/>
      <c r="K350" s="271" t="n"/>
      <c r="L350" s="271" t="n"/>
      <c r="M350" s="271" t="n"/>
      <c r="N350" s="488" t="n"/>
      <c r="O350" s="488" t="n"/>
      <c r="P350" s="488" t="n"/>
      <c r="Q350" s="488" t="n"/>
      <c r="R350" s="488" t="n"/>
      <c r="S350" s="488" t="n"/>
      <c r="T350" s="488" t="n"/>
      <c r="U350" s="488" t="n"/>
      <c r="V350" s="485" t="n"/>
      <c r="W350" s="485" t="n"/>
    </row>
    <row r="351" ht="14.25" customHeight="1">
      <c r="B351" s="271" t="n"/>
      <c r="C351" s="271" t="n"/>
      <c r="D351" s="271" t="n"/>
      <c r="E351" s="271" t="n"/>
      <c r="F351" s="271" t="n"/>
      <c r="G351" s="271" t="n"/>
      <c r="H351" s="271" t="n"/>
      <c r="I351" s="271" t="n"/>
      <c r="J351" s="271" t="n"/>
      <c r="K351" s="271" t="n"/>
      <c r="L351" s="271" t="n"/>
      <c r="M351" s="271" t="n"/>
      <c r="N351" s="488" t="n"/>
      <c r="O351" s="488" t="n"/>
      <c r="P351" s="488" t="n"/>
      <c r="Q351" s="488" t="n"/>
      <c r="R351" s="488" t="n"/>
      <c r="S351" s="488" t="n"/>
      <c r="T351" s="488" t="n"/>
      <c r="U351" s="488" t="n"/>
      <c r="V351" s="485" t="n"/>
      <c r="W351" s="485" t="n"/>
    </row>
    <row r="352" ht="14.25" customHeight="1">
      <c r="B352" s="271" t="n"/>
      <c r="C352" s="271" t="n"/>
      <c r="D352" s="271" t="n"/>
      <c r="E352" s="271" t="n"/>
      <c r="F352" s="271" t="n"/>
      <c r="G352" s="271" t="n"/>
      <c r="H352" s="271" t="n"/>
      <c r="I352" s="271" t="n"/>
      <c r="J352" s="271" t="n"/>
      <c r="K352" s="271" t="n"/>
      <c r="L352" s="271" t="n"/>
      <c r="M352" s="271" t="n"/>
      <c r="N352" s="488" t="n"/>
      <c r="O352" s="488" t="n"/>
      <c r="P352" s="488" t="n"/>
      <c r="Q352" s="488" t="n"/>
      <c r="R352" s="488" t="n"/>
      <c r="S352" s="488" t="n"/>
      <c r="T352" s="488" t="n"/>
      <c r="U352" s="488" t="n"/>
      <c r="V352" s="485" t="n"/>
      <c r="W352" s="485" t="n"/>
    </row>
    <row r="353" ht="14.25" customHeight="1">
      <c r="B353" s="271" t="n"/>
      <c r="C353" s="271" t="n"/>
      <c r="D353" s="271" t="n"/>
      <c r="E353" s="271" t="n"/>
      <c r="F353" s="271" t="n"/>
      <c r="G353" s="271" t="n"/>
      <c r="H353" s="271" t="n"/>
      <c r="I353" s="271" t="n"/>
      <c r="J353" s="271" t="n"/>
      <c r="K353" s="271" t="n"/>
      <c r="L353" s="271" t="n"/>
      <c r="M353" s="271" t="n"/>
      <c r="N353" s="488" t="n"/>
      <c r="O353" s="488" t="n"/>
      <c r="P353" s="488" t="n"/>
      <c r="Q353" s="488" t="n"/>
      <c r="R353" s="488" t="n"/>
      <c r="S353" s="488" t="n"/>
      <c r="T353" s="488" t="n"/>
      <c r="U353" s="488" t="n"/>
      <c r="V353" s="485" t="n"/>
      <c r="W353" s="485" t="n"/>
    </row>
    <row r="354" ht="14.25" customHeight="1">
      <c r="B354" s="271" t="n"/>
      <c r="C354" s="271" t="n"/>
      <c r="D354" s="271" t="n"/>
      <c r="E354" s="271" t="n"/>
      <c r="F354" s="271" t="n"/>
      <c r="G354" s="271" t="n"/>
      <c r="H354" s="271" t="n"/>
      <c r="I354" s="271" t="n"/>
      <c r="J354" s="271" t="n"/>
      <c r="K354" s="271" t="n"/>
      <c r="L354" s="271" t="n"/>
      <c r="M354" s="271" t="n"/>
      <c r="N354" s="488" t="n"/>
      <c r="O354" s="488" t="n"/>
      <c r="P354" s="488" t="n"/>
      <c r="Q354" s="488" t="n"/>
      <c r="R354" s="488" t="n"/>
      <c r="S354" s="488" t="n"/>
      <c r="T354" s="488" t="n"/>
      <c r="U354" s="488" t="n"/>
      <c r="V354" s="485" t="n"/>
      <c r="W354" s="485" t="n"/>
    </row>
    <row r="355" ht="14.25" customHeight="1">
      <c r="B355" s="271" t="n"/>
      <c r="C355" s="271" t="n"/>
      <c r="D355" s="271" t="n"/>
      <c r="E355" s="271" t="n"/>
      <c r="F355" s="271" t="n"/>
      <c r="G355" s="271" t="n"/>
      <c r="H355" s="271" t="n"/>
      <c r="I355" s="271" t="n"/>
      <c r="J355" s="271" t="n"/>
      <c r="K355" s="271" t="n"/>
      <c r="L355" s="271" t="n"/>
      <c r="M355" s="271" t="n"/>
      <c r="N355" s="488" t="n"/>
      <c r="O355" s="488" t="n"/>
      <c r="P355" s="488" t="n"/>
      <c r="Q355" s="488" t="n"/>
      <c r="R355" s="488" t="n"/>
      <c r="S355" s="488" t="n"/>
      <c r="T355" s="488" t="n"/>
      <c r="U355" s="488" t="n"/>
      <c r="V355" s="485" t="n"/>
      <c r="W355" s="485" t="n"/>
    </row>
    <row r="356" ht="14.25" customHeight="1">
      <c r="B356" s="271" t="n"/>
      <c r="C356" s="271" t="n"/>
      <c r="D356" s="271" t="n"/>
      <c r="E356" s="271" t="n"/>
      <c r="F356" s="271" t="n"/>
      <c r="G356" s="271" t="n"/>
      <c r="H356" s="271" t="n"/>
      <c r="I356" s="271" t="n"/>
      <c r="J356" s="271" t="n"/>
      <c r="K356" s="271" t="n"/>
      <c r="L356" s="271" t="n"/>
      <c r="M356" s="271" t="n"/>
      <c r="N356" s="488" t="n"/>
      <c r="O356" s="488" t="n"/>
      <c r="P356" s="488" t="n"/>
      <c r="Q356" s="488" t="n"/>
      <c r="R356" s="488" t="n"/>
      <c r="S356" s="488" t="n"/>
      <c r="T356" s="488" t="n"/>
      <c r="U356" s="488" t="n"/>
      <c r="V356" s="485" t="n"/>
      <c r="W356" s="485" t="n"/>
    </row>
    <row r="357" ht="14.25" customHeight="1">
      <c r="B357" s="271" t="n"/>
      <c r="C357" s="271" t="n"/>
      <c r="D357" s="271" t="n"/>
      <c r="E357" s="271" t="n"/>
      <c r="F357" s="271" t="n"/>
      <c r="G357" s="271" t="n"/>
      <c r="H357" s="271" t="n"/>
      <c r="I357" s="271" t="n"/>
      <c r="J357" s="271" t="n"/>
      <c r="K357" s="271" t="n"/>
      <c r="L357" s="271" t="n"/>
      <c r="M357" s="271" t="n"/>
      <c r="N357" s="488" t="n"/>
      <c r="O357" s="488" t="n"/>
      <c r="P357" s="488" t="n"/>
      <c r="Q357" s="488" t="n"/>
      <c r="R357" s="488" t="n"/>
      <c r="S357" s="488" t="n"/>
      <c r="T357" s="488" t="n"/>
      <c r="U357" s="488" t="n"/>
      <c r="V357" s="485" t="n"/>
      <c r="W357" s="485" t="n"/>
    </row>
    <row r="358" ht="14.25" customHeight="1">
      <c r="B358" s="271" t="n"/>
      <c r="C358" s="271" t="n"/>
      <c r="D358" s="271" t="n"/>
      <c r="E358" s="271" t="n"/>
      <c r="F358" s="271" t="n"/>
      <c r="G358" s="271" t="n"/>
      <c r="H358" s="271" t="n"/>
      <c r="I358" s="271" t="n"/>
      <c r="J358" s="271" t="n"/>
      <c r="K358" s="271" t="n"/>
      <c r="L358" s="271" t="n"/>
      <c r="M358" s="271" t="n"/>
      <c r="N358" s="488" t="n"/>
      <c r="O358" s="488" t="n"/>
      <c r="P358" s="488" t="n"/>
      <c r="Q358" s="488" t="n"/>
      <c r="R358" s="488" t="n"/>
      <c r="S358" s="488" t="n"/>
      <c r="T358" s="488" t="n"/>
      <c r="U358" s="488" t="n"/>
      <c r="V358" s="485" t="n"/>
      <c r="W358" s="485" t="n"/>
    </row>
    <row r="359" ht="14.25" customHeight="1">
      <c r="B359" s="271" t="n"/>
      <c r="C359" s="271" t="n"/>
      <c r="D359" s="271" t="n"/>
      <c r="E359" s="271" t="n"/>
      <c r="F359" s="271" t="n"/>
      <c r="G359" s="271" t="n"/>
      <c r="H359" s="271" t="n"/>
      <c r="I359" s="271" t="n"/>
      <c r="J359" s="271" t="n"/>
      <c r="K359" s="271" t="n"/>
      <c r="L359" s="271" t="n"/>
      <c r="M359" s="271" t="n"/>
      <c r="N359" s="488" t="n"/>
      <c r="O359" s="488" t="n"/>
      <c r="P359" s="488" t="n"/>
      <c r="Q359" s="488" t="n"/>
      <c r="R359" s="488" t="n"/>
      <c r="S359" s="488" t="n"/>
      <c r="T359" s="488" t="n"/>
      <c r="U359" s="488" t="n"/>
      <c r="V359" s="485" t="n"/>
      <c r="W359" s="485" t="n"/>
    </row>
    <row r="360" ht="14.25" customHeight="1">
      <c r="B360" s="271" t="n"/>
      <c r="C360" s="271" t="n"/>
      <c r="D360" s="271" t="n"/>
      <c r="E360" s="271" t="n"/>
      <c r="F360" s="271" t="n"/>
      <c r="G360" s="271" t="n"/>
      <c r="H360" s="271" t="n"/>
      <c r="I360" s="271" t="n"/>
      <c r="J360" s="271" t="n"/>
      <c r="K360" s="271" t="n"/>
      <c r="L360" s="271" t="n"/>
      <c r="M360" s="271" t="n"/>
      <c r="N360" s="488" t="n"/>
      <c r="O360" s="488" t="n"/>
      <c r="P360" s="488" t="n"/>
      <c r="Q360" s="488" t="n"/>
      <c r="R360" s="488" t="n"/>
      <c r="S360" s="488" t="n"/>
      <c r="T360" s="488" t="n"/>
      <c r="U360" s="488" t="n"/>
      <c r="V360" s="485" t="n"/>
      <c r="W360" s="485" t="n"/>
    </row>
    <row r="361" ht="14.25" customHeight="1">
      <c r="B361" s="271" t="n"/>
      <c r="C361" s="271" t="n"/>
      <c r="D361" s="271" t="n"/>
      <c r="E361" s="271" t="n"/>
      <c r="F361" s="271" t="n"/>
      <c r="G361" s="271" t="n"/>
      <c r="H361" s="271" t="n"/>
      <c r="I361" s="271" t="n"/>
      <c r="J361" s="271" t="n"/>
      <c r="K361" s="271" t="n"/>
      <c r="L361" s="271" t="n"/>
      <c r="M361" s="271" t="n"/>
      <c r="N361" s="488" t="n"/>
      <c r="O361" s="488" t="n"/>
      <c r="P361" s="488" t="n"/>
      <c r="Q361" s="488" t="n"/>
      <c r="R361" s="488" t="n"/>
      <c r="S361" s="488" t="n"/>
      <c r="T361" s="488" t="n"/>
      <c r="U361" s="488" t="n"/>
      <c r="V361" s="485" t="n"/>
      <c r="W361" s="485" t="n"/>
    </row>
    <row r="362" ht="14.25" customHeight="1">
      <c r="B362" s="271" t="n"/>
      <c r="C362" s="271" t="n"/>
      <c r="D362" s="271" t="n"/>
      <c r="E362" s="271" t="n"/>
      <c r="F362" s="271" t="n"/>
      <c r="G362" s="271" t="n"/>
      <c r="H362" s="271" t="n"/>
      <c r="I362" s="271" t="n"/>
      <c r="J362" s="271" t="n"/>
      <c r="K362" s="271" t="n"/>
      <c r="L362" s="271" t="n"/>
      <c r="M362" s="271" t="n"/>
      <c r="N362" s="488" t="n"/>
      <c r="O362" s="488" t="n"/>
      <c r="P362" s="488" t="n"/>
      <c r="Q362" s="488" t="n"/>
      <c r="R362" s="488" t="n"/>
      <c r="S362" s="488" t="n"/>
      <c r="T362" s="488" t="n"/>
      <c r="U362" s="488" t="n"/>
      <c r="V362" s="485" t="n"/>
      <c r="W362" s="485" t="n"/>
    </row>
    <row r="363" ht="14.25" customHeight="1">
      <c r="B363" s="271" t="n"/>
      <c r="C363" s="271" t="n"/>
      <c r="D363" s="271" t="n"/>
      <c r="E363" s="271" t="n"/>
      <c r="F363" s="271" t="n"/>
      <c r="G363" s="271" t="n"/>
      <c r="H363" s="271" t="n"/>
      <c r="I363" s="271" t="n"/>
      <c r="J363" s="271" t="n"/>
      <c r="K363" s="271" t="n"/>
      <c r="L363" s="271" t="n"/>
      <c r="M363" s="271" t="n"/>
      <c r="N363" s="488" t="n"/>
      <c r="O363" s="488" t="n"/>
      <c r="P363" s="488" t="n"/>
      <c r="Q363" s="488" t="n"/>
      <c r="R363" s="488" t="n"/>
      <c r="S363" s="488" t="n"/>
      <c r="T363" s="488" t="n"/>
      <c r="U363" s="488" t="n"/>
      <c r="V363" s="485" t="n"/>
      <c r="W363" s="485" t="n"/>
    </row>
    <row r="364" ht="14.25" customHeight="1">
      <c r="B364" s="271" t="n"/>
      <c r="C364" s="271" t="n"/>
      <c r="D364" s="271" t="n"/>
      <c r="E364" s="271" t="n"/>
      <c r="F364" s="271" t="n"/>
      <c r="G364" s="271" t="n"/>
      <c r="H364" s="271" t="n"/>
      <c r="I364" s="271" t="n"/>
      <c r="J364" s="271" t="n"/>
      <c r="K364" s="271" t="n"/>
      <c r="L364" s="271" t="n"/>
      <c r="M364" s="271" t="n"/>
      <c r="N364" s="488" t="n"/>
      <c r="O364" s="488" t="n"/>
      <c r="P364" s="488" t="n"/>
      <c r="Q364" s="488" t="n"/>
      <c r="R364" s="488" t="n"/>
      <c r="S364" s="488" t="n"/>
      <c r="T364" s="488" t="n"/>
      <c r="U364" s="488" t="n"/>
      <c r="V364" s="485" t="n"/>
      <c r="W364" s="485" t="n"/>
    </row>
    <row r="365" ht="14.25" customHeight="1">
      <c r="B365" s="271" t="n"/>
      <c r="C365" s="271" t="n"/>
      <c r="D365" s="271" t="n"/>
      <c r="E365" s="271" t="n"/>
      <c r="F365" s="271" t="n"/>
      <c r="G365" s="271" t="n"/>
      <c r="H365" s="271" t="n"/>
      <c r="I365" s="271" t="n"/>
      <c r="J365" s="271" t="n"/>
      <c r="K365" s="271" t="n"/>
      <c r="L365" s="271" t="n"/>
      <c r="M365" s="271" t="n"/>
      <c r="N365" s="488" t="n"/>
      <c r="O365" s="488" t="n"/>
      <c r="P365" s="488" t="n"/>
      <c r="Q365" s="488" t="n"/>
      <c r="R365" s="488" t="n"/>
      <c r="S365" s="488" t="n"/>
      <c r="T365" s="488" t="n"/>
      <c r="U365" s="488" t="n"/>
      <c r="V365" s="485" t="n"/>
      <c r="W365" s="485" t="n"/>
    </row>
    <row r="366" ht="14.25" customHeight="1">
      <c r="B366" s="271" t="n"/>
      <c r="C366" s="271" t="n"/>
      <c r="D366" s="271" t="n"/>
      <c r="E366" s="271" t="n"/>
      <c r="F366" s="271" t="n"/>
      <c r="G366" s="271" t="n"/>
      <c r="H366" s="271" t="n"/>
      <c r="I366" s="271" t="n"/>
      <c r="J366" s="271" t="n"/>
      <c r="K366" s="271" t="n"/>
      <c r="L366" s="271" t="n"/>
      <c r="M366" s="271" t="n"/>
      <c r="N366" s="488" t="n"/>
      <c r="O366" s="488" t="n"/>
      <c r="P366" s="488" t="n"/>
      <c r="Q366" s="488" t="n"/>
      <c r="R366" s="488" t="n"/>
      <c r="S366" s="488" t="n"/>
      <c r="T366" s="488" t="n"/>
      <c r="U366" s="488" t="n"/>
      <c r="V366" s="485" t="n"/>
      <c r="W366" s="485" t="n"/>
    </row>
    <row r="367" ht="14.25" customHeight="1">
      <c r="B367" s="271" t="n"/>
      <c r="C367" s="271" t="n"/>
      <c r="D367" s="271" t="n"/>
      <c r="E367" s="271" t="n"/>
      <c r="F367" s="271" t="n"/>
      <c r="G367" s="271" t="n"/>
      <c r="H367" s="271" t="n"/>
      <c r="I367" s="271" t="n"/>
      <c r="J367" s="271" t="n"/>
      <c r="K367" s="271" t="n"/>
      <c r="L367" s="271" t="n"/>
      <c r="M367" s="271" t="n"/>
      <c r="N367" s="488" t="n"/>
      <c r="O367" s="488" t="n"/>
      <c r="P367" s="488" t="n"/>
      <c r="Q367" s="488" t="n"/>
      <c r="R367" s="488" t="n"/>
      <c r="S367" s="488" t="n"/>
      <c r="T367" s="488" t="n"/>
      <c r="U367" s="488" t="n"/>
      <c r="V367" s="485" t="n"/>
      <c r="W367" s="485" t="n"/>
    </row>
    <row r="368" ht="14.25" customHeight="1">
      <c r="B368" s="271" t="n"/>
      <c r="C368" s="271" t="n"/>
      <c r="D368" s="271" t="n"/>
      <c r="E368" s="271" t="n"/>
      <c r="F368" s="271" t="n"/>
      <c r="G368" s="271" t="n"/>
      <c r="H368" s="271" t="n"/>
      <c r="I368" s="271" t="n"/>
      <c r="J368" s="271" t="n"/>
      <c r="K368" s="271" t="n"/>
      <c r="L368" s="271" t="n"/>
      <c r="M368" s="271" t="n"/>
      <c r="N368" s="488" t="n"/>
      <c r="O368" s="488" t="n"/>
      <c r="P368" s="488" t="n"/>
      <c r="Q368" s="488" t="n"/>
      <c r="R368" s="488" t="n"/>
      <c r="S368" s="488" t="n"/>
      <c r="T368" s="488" t="n"/>
      <c r="U368" s="488" t="n"/>
      <c r="V368" s="485" t="n"/>
      <c r="W368" s="485" t="n"/>
    </row>
    <row r="369" ht="14.25" customHeight="1">
      <c r="B369" s="271" t="n"/>
      <c r="C369" s="271" t="n"/>
      <c r="D369" s="271" t="n"/>
      <c r="E369" s="271" t="n"/>
      <c r="F369" s="271" t="n"/>
      <c r="G369" s="271" t="n"/>
      <c r="H369" s="271" t="n"/>
      <c r="I369" s="271" t="n"/>
      <c r="J369" s="271" t="n"/>
      <c r="K369" s="271" t="n"/>
      <c r="L369" s="271" t="n"/>
      <c r="M369" s="271" t="n"/>
      <c r="N369" s="488" t="n"/>
      <c r="O369" s="488" t="n"/>
      <c r="P369" s="488" t="n"/>
      <c r="Q369" s="488" t="n"/>
      <c r="R369" s="488" t="n"/>
      <c r="S369" s="488" t="n"/>
      <c r="T369" s="488" t="n"/>
      <c r="U369" s="488" t="n"/>
      <c r="V369" s="485" t="n"/>
      <c r="W369" s="485" t="n"/>
    </row>
    <row r="370" ht="14.25" customHeight="1">
      <c r="B370" s="271" t="n"/>
      <c r="C370" s="271" t="n"/>
      <c r="D370" s="271" t="n"/>
      <c r="E370" s="271" t="n"/>
      <c r="F370" s="271" t="n"/>
      <c r="G370" s="271" t="n"/>
      <c r="H370" s="271" t="n"/>
      <c r="I370" s="271" t="n"/>
      <c r="J370" s="271" t="n"/>
      <c r="K370" s="271" t="n"/>
      <c r="L370" s="271" t="n"/>
      <c r="M370" s="271" t="n"/>
      <c r="N370" s="488" t="n"/>
      <c r="O370" s="488" t="n"/>
      <c r="P370" s="488" t="n"/>
      <c r="Q370" s="488" t="n"/>
      <c r="R370" s="488" t="n"/>
      <c r="S370" s="488" t="n"/>
      <c r="T370" s="488" t="n"/>
      <c r="U370" s="488" t="n"/>
      <c r="V370" s="485" t="n"/>
      <c r="W370" s="485" t="n"/>
    </row>
    <row r="371" ht="14.25" customHeight="1">
      <c r="B371" s="271" t="n"/>
      <c r="C371" s="271" t="n"/>
      <c r="D371" s="271" t="n"/>
      <c r="E371" s="271" t="n"/>
      <c r="F371" s="271" t="n"/>
      <c r="G371" s="271" t="n"/>
      <c r="H371" s="271" t="n"/>
      <c r="I371" s="271" t="n"/>
      <c r="J371" s="271" t="n"/>
      <c r="K371" s="271" t="n"/>
      <c r="L371" s="271" t="n"/>
      <c r="M371" s="271" t="n"/>
      <c r="N371" s="488" t="n"/>
      <c r="O371" s="488" t="n"/>
      <c r="P371" s="488" t="n"/>
      <c r="Q371" s="488" t="n"/>
      <c r="R371" s="488" t="n"/>
      <c r="S371" s="488" t="n"/>
      <c r="T371" s="488" t="n"/>
      <c r="U371" s="488" t="n"/>
      <c r="V371" s="485" t="n"/>
      <c r="W371" s="485" t="n"/>
    </row>
    <row r="372" ht="14.25" customHeight="1">
      <c r="B372" s="271" t="n"/>
      <c r="C372" s="271" t="n"/>
      <c r="D372" s="271" t="n"/>
      <c r="E372" s="271" t="n"/>
      <c r="F372" s="271" t="n"/>
      <c r="G372" s="271" t="n"/>
      <c r="H372" s="271" t="n"/>
      <c r="I372" s="271" t="n"/>
      <c r="J372" s="271" t="n"/>
      <c r="K372" s="271" t="n"/>
      <c r="L372" s="271" t="n"/>
      <c r="M372" s="271" t="n"/>
      <c r="N372" s="488" t="n"/>
      <c r="O372" s="488" t="n"/>
      <c r="P372" s="488" t="n"/>
      <c r="Q372" s="488" t="n"/>
      <c r="R372" s="488" t="n"/>
      <c r="S372" s="488" t="n"/>
      <c r="T372" s="488" t="n"/>
      <c r="U372" s="488" t="n"/>
      <c r="V372" s="485" t="n"/>
      <c r="W372" s="485" t="n"/>
    </row>
    <row r="373" ht="14.25" customHeight="1">
      <c r="B373" s="271" t="n"/>
      <c r="C373" s="271" t="n"/>
      <c r="D373" s="271" t="n"/>
      <c r="E373" s="271" t="n"/>
      <c r="F373" s="271" t="n"/>
      <c r="G373" s="271" t="n"/>
      <c r="H373" s="271" t="n"/>
      <c r="I373" s="271" t="n"/>
      <c r="J373" s="271" t="n"/>
      <c r="K373" s="271" t="n"/>
      <c r="L373" s="271" t="n"/>
      <c r="M373" s="271" t="n"/>
      <c r="N373" s="488" t="n"/>
      <c r="O373" s="488" t="n"/>
      <c r="P373" s="488" t="n"/>
      <c r="Q373" s="488" t="n"/>
      <c r="R373" s="488" t="n"/>
      <c r="S373" s="488" t="n"/>
      <c r="T373" s="488" t="n"/>
      <c r="U373" s="488" t="n"/>
      <c r="V373" s="485" t="n"/>
      <c r="W373" s="485" t="n"/>
    </row>
    <row r="374" ht="14.25" customHeight="1">
      <c r="B374" s="271" t="n"/>
      <c r="C374" s="271" t="n"/>
      <c r="D374" s="271" t="n"/>
      <c r="E374" s="271" t="n"/>
      <c r="F374" s="271" t="n"/>
      <c r="G374" s="271" t="n"/>
      <c r="H374" s="271" t="n"/>
      <c r="I374" s="271" t="n"/>
      <c r="J374" s="271" t="n"/>
      <c r="K374" s="271" t="n"/>
      <c r="L374" s="271" t="n"/>
      <c r="M374" s="271" t="n"/>
      <c r="N374" s="488" t="n"/>
      <c r="O374" s="488" t="n"/>
      <c r="P374" s="488" t="n"/>
      <c r="Q374" s="488" t="n"/>
      <c r="R374" s="488" t="n"/>
      <c r="S374" s="488" t="n"/>
      <c r="T374" s="488" t="n"/>
      <c r="U374" s="488" t="n"/>
      <c r="V374" s="485" t="n"/>
      <c r="W374" s="485" t="n"/>
    </row>
    <row r="375" ht="14.25" customHeight="1">
      <c r="B375" s="271" t="n"/>
      <c r="C375" s="271" t="n"/>
      <c r="D375" s="271" t="n"/>
      <c r="E375" s="271" t="n"/>
      <c r="F375" s="271" t="n"/>
      <c r="G375" s="271" t="n"/>
      <c r="H375" s="271" t="n"/>
      <c r="I375" s="271" t="n"/>
      <c r="J375" s="271" t="n"/>
      <c r="K375" s="271" t="n"/>
      <c r="L375" s="271" t="n"/>
      <c r="M375" s="271" t="n"/>
      <c r="N375" s="488" t="n"/>
      <c r="O375" s="488" t="n"/>
      <c r="P375" s="488" t="n"/>
      <c r="Q375" s="488" t="n"/>
      <c r="R375" s="488" t="n"/>
      <c r="S375" s="488" t="n"/>
      <c r="T375" s="488" t="n"/>
      <c r="U375" s="488" t="n"/>
      <c r="V375" s="485" t="n"/>
      <c r="W375" s="485" t="n"/>
    </row>
    <row r="376" ht="14.25" customHeight="1">
      <c r="B376" s="271" t="n"/>
      <c r="C376" s="271" t="n"/>
      <c r="D376" s="271" t="n"/>
      <c r="E376" s="271" t="n"/>
      <c r="F376" s="271" t="n"/>
      <c r="G376" s="271" t="n"/>
      <c r="H376" s="271" t="n"/>
      <c r="I376" s="271" t="n"/>
      <c r="J376" s="271" t="n"/>
      <c r="K376" s="271" t="n"/>
      <c r="L376" s="271" t="n"/>
      <c r="M376" s="271" t="n"/>
      <c r="N376" s="488" t="n"/>
      <c r="O376" s="488" t="n"/>
      <c r="P376" s="488" t="n"/>
      <c r="Q376" s="488" t="n"/>
      <c r="R376" s="488" t="n"/>
      <c r="S376" s="488" t="n"/>
      <c r="T376" s="488" t="n"/>
      <c r="U376" s="488" t="n"/>
      <c r="V376" s="485" t="n"/>
      <c r="W376" s="485" t="n"/>
    </row>
    <row r="377" ht="14.25" customHeight="1">
      <c r="B377" s="271" t="n"/>
      <c r="C377" s="271" t="n"/>
      <c r="D377" s="271" t="n"/>
      <c r="E377" s="271" t="n"/>
      <c r="F377" s="271" t="n"/>
      <c r="G377" s="271" t="n"/>
      <c r="H377" s="271" t="n"/>
      <c r="I377" s="271" t="n"/>
      <c r="J377" s="271" t="n"/>
      <c r="K377" s="271" t="n"/>
      <c r="L377" s="271" t="n"/>
      <c r="M377" s="271" t="n"/>
      <c r="N377" s="488" t="n"/>
      <c r="O377" s="488" t="n"/>
      <c r="P377" s="488" t="n"/>
      <c r="Q377" s="488" t="n"/>
      <c r="R377" s="488" t="n"/>
      <c r="S377" s="488" t="n"/>
      <c r="T377" s="488" t="n"/>
      <c r="U377" s="488" t="n"/>
      <c r="V377" s="485" t="n"/>
      <c r="W377" s="485" t="n"/>
    </row>
    <row r="378" ht="14.25" customHeight="1">
      <c r="B378" s="271" t="n"/>
      <c r="C378" s="271" t="n"/>
      <c r="D378" s="271" t="n"/>
      <c r="E378" s="271" t="n"/>
      <c r="F378" s="271" t="n"/>
      <c r="G378" s="271" t="n"/>
      <c r="H378" s="271" t="n"/>
      <c r="I378" s="271" t="n"/>
      <c r="J378" s="271" t="n"/>
      <c r="K378" s="271" t="n"/>
      <c r="L378" s="271" t="n"/>
      <c r="M378" s="271" t="n"/>
      <c r="N378" s="488" t="n"/>
      <c r="O378" s="488" t="n"/>
      <c r="P378" s="488" t="n"/>
      <c r="Q378" s="488" t="n"/>
      <c r="R378" s="488" t="n"/>
      <c r="S378" s="488" t="n"/>
      <c r="T378" s="488" t="n"/>
      <c r="U378" s="488" t="n"/>
      <c r="V378" s="485" t="n"/>
      <c r="W378" s="485" t="n"/>
    </row>
    <row r="379" ht="14.25" customHeight="1">
      <c r="B379" s="271" t="n"/>
      <c r="C379" s="271" t="n"/>
      <c r="D379" s="271" t="n"/>
      <c r="E379" s="271" t="n"/>
      <c r="F379" s="271" t="n"/>
      <c r="G379" s="271" t="n"/>
      <c r="H379" s="271" t="n"/>
      <c r="I379" s="271" t="n"/>
      <c r="J379" s="271" t="n"/>
      <c r="K379" s="271" t="n"/>
      <c r="L379" s="271" t="n"/>
      <c r="M379" s="271" t="n"/>
      <c r="N379" s="488" t="n"/>
      <c r="O379" s="488" t="n"/>
      <c r="P379" s="488" t="n"/>
      <c r="Q379" s="488" t="n"/>
      <c r="R379" s="488" t="n"/>
      <c r="S379" s="488" t="n"/>
      <c r="T379" s="488" t="n"/>
      <c r="U379" s="488" t="n"/>
      <c r="V379" s="485" t="n"/>
      <c r="W379" s="485" t="n"/>
    </row>
    <row r="380" ht="14.25" customHeight="1">
      <c r="B380" s="271" t="n"/>
      <c r="C380" s="271" t="n"/>
      <c r="D380" s="271" t="n"/>
      <c r="E380" s="271" t="n"/>
      <c r="F380" s="271" t="n"/>
      <c r="G380" s="271" t="n"/>
      <c r="H380" s="271" t="n"/>
      <c r="I380" s="271" t="n"/>
      <c r="J380" s="271" t="n"/>
      <c r="K380" s="271" t="n"/>
      <c r="L380" s="271" t="n"/>
      <c r="M380" s="271" t="n"/>
      <c r="N380" s="488" t="n"/>
      <c r="O380" s="488" t="n"/>
      <c r="P380" s="488" t="n"/>
      <c r="Q380" s="488" t="n"/>
      <c r="R380" s="488" t="n"/>
      <c r="S380" s="488" t="n"/>
      <c r="T380" s="488" t="n"/>
      <c r="U380" s="488" t="n"/>
      <c r="V380" s="485" t="n"/>
      <c r="W380" s="485" t="n"/>
    </row>
    <row r="381" ht="14.25" customHeight="1">
      <c r="B381" s="271" t="n"/>
      <c r="C381" s="271" t="n"/>
      <c r="D381" s="271" t="n"/>
      <c r="E381" s="271" t="n"/>
      <c r="F381" s="271" t="n"/>
      <c r="G381" s="271" t="n"/>
      <c r="H381" s="271" t="n"/>
      <c r="I381" s="271" t="n"/>
      <c r="J381" s="271" t="n"/>
      <c r="K381" s="271" t="n"/>
      <c r="L381" s="271" t="n"/>
      <c r="M381" s="271" t="n"/>
      <c r="N381" s="488" t="n"/>
      <c r="O381" s="488" t="n"/>
      <c r="P381" s="488" t="n"/>
      <c r="Q381" s="488" t="n"/>
      <c r="R381" s="488" t="n"/>
      <c r="S381" s="488" t="n"/>
      <c r="T381" s="488" t="n"/>
      <c r="U381" s="488" t="n"/>
      <c r="V381" s="485" t="n"/>
      <c r="W381" s="485" t="n"/>
    </row>
    <row r="382" ht="14.25" customHeight="1">
      <c r="B382" s="271" t="n"/>
      <c r="C382" s="271" t="n"/>
      <c r="D382" s="271" t="n"/>
      <c r="E382" s="271" t="n"/>
      <c r="F382" s="271" t="n"/>
      <c r="G382" s="271" t="n"/>
      <c r="H382" s="271" t="n"/>
      <c r="I382" s="271" t="n"/>
      <c r="J382" s="271" t="n"/>
      <c r="K382" s="271" t="n"/>
      <c r="L382" s="271" t="n"/>
      <c r="M382" s="271" t="n"/>
      <c r="N382" s="488" t="n"/>
      <c r="O382" s="488" t="n"/>
      <c r="P382" s="488" t="n"/>
      <c r="Q382" s="488" t="n"/>
      <c r="R382" s="488" t="n"/>
      <c r="S382" s="488" t="n"/>
      <c r="T382" s="488" t="n"/>
      <c r="U382" s="488" t="n"/>
      <c r="V382" s="485" t="n"/>
      <c r="W382" s="485" t="n"/>
    </row>
    <row r="383" ht="14.25" customHeight="1">
      <c r="B383" s="271" t="n"/>
      <c r="C383" s="271" t="n"/>
      <c r="D383" s="271" t="n"/>
      <c r="E383" s="271" t="n"/>
      <c r="F383" s="271" t="n"/>
      <c r="G383" s="271" t="n"/>
      <c r="H383" s="271" t="n"/>
      <c r="I383" s="271" t="n"/>
      <c r="J383" s="271" t="n"/>
      <c r="K383" s="271" t="n"/>
      <c r="L383" s="271" t="n"/>
      <c r="M383" s="271" t="n"/>
      <c r="N383" s="488" t="n"/>
      <c r="O383" s="488" t="n"/>
      <c r="P383" s="488" t="n"/>
      <c r="Q383" s="488" t="n"/>
      <c r="R383" s="488" t="n"/>
      <c r="S383" s="488" t="n"/>
      <c r="T383" s="488" t="n"/>
      <c r="U383" s="488" t="n"/>
      <c r="V383" s="485" t="n"/>
      <c r="W383" s="485" t="n"/>
    </row>
    <row r="384" ht="14.25" customHeight="1">
      <c r="B384" s="271" t="n"/>
      <c r="C384" s="271" t="n"/>
      <c r="D384" s="271" t="n"/>
      <c r="E384" s="271" t="n"/>
      <c r="F384" s="271" t="n"/>
      <c r="G384" s="271" t="n"/>
      <c r="H384" s="271" t="n"/>
      <c r="I384" s="271" t="n"/>
      <c r="J384" s="271" t="n"/>
      <c r="K384" s="271" t="n"/>
      <c r="L384" s="271" t="n"/>
      <c r="M384" s="271" t="n"/>
      <c r="N384" s="488" t="n"/>
      <c r="O384" s="488" t="n"/>
      <c r="P384" s="488" t="n"/>
      <c r="Q384" s="488" t="n"/>
      <c r="R384" s="488" t="n"/>
      <c r="S384" s="488" t="n"/>
      <c r="T384" s="488" t="n"/>
      <c r="U384" s="488" t="n"/>
      <c r="V384" s="485" t="n"/>
      <c r="W384" s="485" t="n"/>
    </row>
    <row r="385" ht="14.25" customHeight="1">
      <c r="B385" s="271" t="n"/>
      <c r="C385" s="271" t="n"/>
      <c r="D385" s="271" t="n"/>
      <c r="E385" s="271" t="n"/>
      <c r="F385" s="271" t="n"/>
      <c r="G385" s="271" t="n"/>
      <c r="H385" s="271" t="n"/>
      <c r="I385" s="271" t="n"/>
      <c r="J385" s="271" t="n"/>
      <c r="K385" s="271" t="n"/>
      <c r="L385" s="271" t="n"/>
      <c r="M385" s="271" t="n"/>
      <c r="N385" s="488" t="n"/>
      <c r="O385" s="488" t="n"/>
      <c r="P385" s="488" t="n"/>
      <c r="Q385" s="488" t="n"/>
      <c r="R385" s="488" t="n"/>
      <c r="S385" s="488" t="n"/>
      <c r="T385" s="488" t="n"/>
      <c r="U385" s="488" t="n"/>
      <c r="V385" s="485" t="n"/>
      <c r="W385" s="485" t="n"/>
    </row>
    <row r="386" ht="14.25" customHeight="1">
      <c r="B386" s="271" t="n"/>
      <c r="C386" s="271" t="n"/>
      <c r="D386" s="271" t="n"/>
      <c r="E386" s="271" t="n"/>
      <c r="F386" s="271" t="n"/>
      <c r="G386" s="271" t="n"/>
      <c r="H386" s="271" t="n"/>
      <c r="I386" s="271" t="n"/>
      <c r="J386" s="271" t="n"/>
      <c r="K386" s="271" t="n"/>
      <c r="L386" s="271" t="n"/>
      <c r="M386" s="271" t="n"/>
      <c r="N386" s="488" t="n"/>
      <c r="O386" s="488" t="n"/>
      <c r="P386" s="488" t="n"/>
      <c r="Q386" s="488" t="n"/>
      <c r="R386" s="488" t="n"/>
      <c r="S386" s="488" t="n"/>
      <c r="T386" s="488" t="n"/>
      <c r="U386" s="488" t="n"/>
      <c r="V386" s="485" t="n"/>
      <c r="W386" s="485" t="n"/>
    </row>
    <row r="387" ht="14.25" customHeight="1">
      <c r="B387" s="271" t="n"/>
      <c r="C387" s="271" t="n"/>
      <c r="D387" s="271" t="n"/>
      <c r="E387" s="271" t="n"/>
      <c r="F387" s="271" t="n"/>
      <c r="G387" s="271" t="n"/>
      <c r="H387" s="271" t="n"/>
      <c r="I387" s="271" t="n"/>
      <c r="J387" s="271" t="n"/>
      <c r="K387" s="271" t="n"/>
      <c r="L387" s="271" t="n"/>
      <c r="M387" s="271" t="n"/>
      <c r="N387" s="488" t="n"/>
      <c r="O387" s="488" t="n"/>
      <c r="P387" s="488" t="n"/>
      <c r="Q387" s="488" t="n"/>
      <c r="R387" s="488" t="n"/>
      <c r="S387" s="488" t="n"/>
      <c r="T387" s="488" t="n"/>
      <c r="U387" s="488" t="n"/>
      <c r="V387" s="485" t="n"/>
      <c r="W387" s="485" t="n"/>
    </row>
    <row r="388" ht="14.25" customHeight="1">
      <c r="B388" s="271" t="n"/>
      <c r="C388" s="271" t="n"/>
      <c r="D388" s="271" t="n"/>
      <c r="E388" s="271" t="n"/>
      <c r="F388" s="271" t="n"/>
      <c r="G388" s="271" t="n"/>
      <c r="H388" s="271" t="n"/>
      <c r="I388" s="271" t="n"/>
      <c r="J388" s="271" t="n"/>
      <c r="K388" s="271" t="n"/>
      <c r="L388" s="271" t="n"/>
      <c r="M388" s="271" t="n"/>
      <c r="N388" s="488" t="n"/>
      <c r="O388" s="488" t="n"/>
      <c r="P388" s="488" t="n"/>
      <c r="Q388" s="488" t="n"/>
      <c r="R388" s="488" t="n"/>
      <c r="S388" s="488" t="n"/>
      <c r="T388" s="488" t="n"/>
      <c r="U388" s="488" t="n"/>
      <c r="V388" s="485" t="n"/>
      <c r="W388" s="485" t="n"/>
    </row>
    <row r="389" ht="14.25" customHeight="1">
      <c r="B389" s="271" t="n"/>
      <c r="C389" s="271" t="n"/>
      <c r="D389" s="271" t="n"/>
      <c r="E389" s="271" t="n"/>
      <c r="F389" s="271" t="n"/>
      <c r="G389" s="271" t="n"/>
      <c r="H389" s="271" t="n"/>
      <c r="I389" s="271" t="n"/>
      <c r="J389" s="271" t="n"/>
      <c r="K389" s="271" t="n"/>
      <c r="L389" s="271" t="n"/>
      <c r="M389" s="271" t="n"/>
      <c r="N389" s="488" t="n"/>
      <c r="O389" s="488" t="n"/>
      <c r="P389" s="488" t="n"/>
      <c r="Q389" s="488" t="n"/>
      <c r="R389" s="488" t="n"/>
      <c r="S389" s="488" t="n"/>
      <c r="T389" s="488" t="n"/>
      <c r="U389" s="488" t="n"/>
      <c r="V389" s="485" t="n"/>
      <c r="W389" s="485" t="n"/>
    </row>
    <row r="390" ht="14.25" customHeight="1">
      <c r="B390" s="271" t="n"/>
      <c r="C390" s="271" t="n"/>
      <c r="D390" s="271" t="n"/>
      <c r="E390" s="271" t="n"/>
      <c r="F390" s="271" t="n"/>
      <c r="G390" s="271" t="n"/>
      <c r="H390" s="271" t="n"/>
      <c r="I390" s="271" t="n"/>
      <c r="J390" s="271" t="n"/>
      <c r="K390" s="271" t="n"/>
      <c r="L390" s="271" t="n"/>
      <c r="M390" s="271" t="n"/>
      <c r="N390" s="488" t="n"/>
      <c r="O390" s="488" t="n"/>
      <c r="P390" s="488" t="n"/>
      <c r="Q390" s="488" t="n"/>
      <c r="R390" s="488" t="n"/>
      <c r="S390" s="488" t="n"/>
      <c r="T390" s="488" t="n"/>
      <c r="U390" s="488" t="n"/>
      <c r="V390" s="485" t="n"/>
      <c r="W390" s="485" t="n"/>
    </row>
    <row r="391" ht="14.25" customHeight="1">
      <c r="B391" s="271" t="n"/>
      <c r="C391" s="271" t="n"/>
      <c r="D391" s="271" t="n"/>
      <c r="E391" s="271" t="n"/>
      <c r="F391" s="271" t="n"/>
      <c r="G391" s="271" t="n"/>
      <c r="H391" s="271" t="n"/>
      <c r="I391" s="271" t="n"/>
      <c r="J391" s="271" t="n"/>
      <c r="K391" s="271" t="n"/>
      <c r="L391" s="271" t="n"/>
      <c r="M391" s="271" t="n"/>
      <c r="N391" s="488" t="n"/>
      <c r="O391" s="488" t="n"/>
      <c r="P391" s="488" t="n"/>
      <c r="Q391" s="488" t="n"/>
      <c r="R391" s="488" t="n"/>
      <c r="S391" s="488" t="n"/>
      <c r="T391" s="488" t="n"/>
      <c r="U391" s="488" t="n"/>
      <c r="V391" s="485" t="n"/>
      <c r="W391" s="485" t="n"/>
    </row>
    <row r="392" ht="14.25" customHeight="1">
      <c r="B392" s="271" t="n"/>
      <c r="C392" s="271" t="n"/>
      <c r="D392" s="271" t="n"/>
      <c r="E392" s="271" t="n"/>
      <c r="F392" s="271" t="n"/>
      <c r="G392" s="271" t="n"/>
      <c r="H392" s="271" t="n"/>
      <c r="I392" s="271" t="n"/>
      <c r="J392" s="271" t="n"/>
      <c r="K392" s="271" t="n"/>
      <c r="L392" s="271" t="n"/>
      <c r="M392" s="271" t="n"/>
      <c r="N392" s="488" t="n"/>
      <c r="O392" s="488" t="n"/>
      <c r="P392" s="488" t="n"/>
      <c r="Q392" s="488" t="n"/>
      <c r="R392" s="488" t="n"/>
      <c r="S392" s="488" t="n"/>
      <c r="T392" s="488" t="n"/>
      <c r="U392" s="488" t="n"/>
      <c r="V392" s="485" t="n"/>
      <c r="W392" s="485" t="n"/>
    </row>
    <row r="393" ht="14.25" customHeight="1">
      <c r="B393" s="271" t="n"/>
      <c r="C393" s="271" t="n"/>
      <c r="D393" s="271" t="n"/>
      <c r="E393" s="271" t="n"/>
      <c r="F393" s="271" t="n"/>
      <c r="G393" s="271" t="n"/>
      <c r="H393" s="271" t="n"/>
      <c r="I393" s="271" t="n"/>
      <c r="J393" s="271" t="n"/>
      <c r="K393" s="271" t="n"/>
      <c r="L393" s="271" t="n"/>
      <c r="M393" s="271" t="n"/>
      <c r="N393" s="488" t="n"/>
      <c r="O393" s="488" t="n"/>
      <c r="P393" s="488" t="n"/>
      <c r="Q393" s="488" t="n"/>
      <c r="R393" s="488" t="n"/>
      <c r="S393" s="488" t="n"/>
      <c r="T393" s="488" t="n"/>
      <c r="U393" s="488" t="n"/>
      <c r="V393" s="485" t="n"/>
      <c r="W393" s="485" t="n"/>
    </row>
    <row r="394" ht="14.25" customHeight="1">
      <c r="B394" s="271" t="n"/>
      <c r="C394" s="271" t="n"/>
      <c r="D394" s="271" t="n"/>
      <c r="E394" s="271" t="n"/>
      <c r="F394" s="271" t="n"/>
      <c r="G394" s="271" t="n"/>
      <c r="H394" s="271" t="n"/>
      <c r="I394" s="271" t="n"/>
      <c r="J394" s="271" t="n"/>
      <c r="K394" s="271" t="n"/>
      <c r="L394" s="271" t="n"/>
      <c r="M394" s="271" t="n"/>
      <c r="N394" s="488" t="n"/>
      <c r="O394" s="488" t="n"/>
      <c r="P394" s="488" t="n"/>
      <c r="Q394" s="488" t="n"/>
      <c r="R394" s="488" t="n"/>
      <c r="S394" s="488" t="n"/>
      <c r="T394" s="488" t="n"/>
      <c r="U394" s="488" t="n"/>
      <c r="V394" s="485" t="n"/>
      <c r="W394" s="485" t="n"/>
    </row>
    <row r="395" ht="14.25" customHeight="1">
      <c r="B395" s="271" t="n"/>
      <c r="C395" s="271" t="n"/>
      <c r="D395" s="271" t="n"/>
      <c r="E395" s="271" t="n"/>
      <c r="F395" s="271" t="n"/>
      <c r="G395" s="271" t="n"/>
      <c r="H395" s="271" t="n"/>
      <c r="I395" s="271" t="n"/>
      <c r="J395" s="271" t="n"/>
      <c r="K395" s="271" t="n"/>
      <c r="L395" s="271" t="n"/>
      <c r="M395" s="271" t="n"/>
      <c r="N395" s="488" t="n"/>
      <c r="O395" s="488" t="n"/>
      <c r="P395" s="488" t="n"/>
      <c r="Q395" s="488" t="n"/>
      <c r="R395" s="488" t="n"/>
      <c r="S395" s="488" t="n"/>
      <c r="T395" s="488" t="n"/>
      <c r="U395" s="488" t="n"/>
      <c r="V395" s="485" t="n"/>
      <c r="W395" s="485" t="n"/>
    </row>
    <row r="396" ht="14.25" customHeight="1">
      <c r="B396" s="271" t="n"/>
      <c r="C396" s="271" t="n"/>
      <c r="D396" s="271" t="n"/>
      <c r="E396" s="271" t="n"/>
      <c r="F396" s="271" t="n"/>
      <c r="G396" s="271" t="n"/>
      <c r="H396" s="271" t="n"/>
      <c r="I396" s="271" t="n"/>
      <c r="J396" s="271" t="n"/>
      <c r="K396" s="271" t="n"/>
      <c r="L396" s="271" t="n"/>
      <c r="M396" s="271" t="n"/>
      <c r="N396" s="488" t="n"/>
      <c r="O396" s="488" t="n"/>
      <c r="P396" s="488" t="n"/>
      <c r="Q396" s="488" t="n"/>
      <c r="R396" s="488" t="n"/>
      <c r="S396" s="488" t="n"/>
      <c r="T396" s="488" t="n"/>
      <c r="U396" s="488" t="n"/>
      <c r="V396" s="485" t="n"/>
      <c r="W396" s="485" t="n"/>
    </row>
    <row r="397" ht="14.25" customHeight="1">
      <c r="B397" s="271" t="n"/>
      <c r="C397" s="271" t="n"/>
      <c r="D397" s="271" t="n"/>
      <c r="E397" s="271" t="n"/>
      <c r="F397" s="271" t="n"/>
      <c r="G397" s="271" t="n"/>
      <c r="H397" s="271" t="n"/>
      <c r="I397" s="271" t="n"/>
      <c r="J397" s="271" t="n"/>
      <c r="K397" s="271" t="n"/>
      <c r="L397" s="271" t="n"/>
      <c r="M397" s="271" t="n"/>
      <c r="N397" s="488" t="n"/>
      <c r="O397" s="488" t="n"/>
      <c r="P397" s="488" t="n"/>
      <c r="Q397" s="488" t="n"/>
      <c r="R397" s="488" t="n"/>
      <c r="S397" s="488" t="n"/>
      <c r="T397" s="488" t="n"/>
      <c r="U397" s="488" t="n"/>
      <c r="V397" s="485" t="n"/>
      <c r="W397" s="485" t="n"/>
    </row>
    <row r="398" ht="14.25" customHeight="1">
      <c r="B398" s="271" t="n"/>
      <c r="C398" s="271" t="n"/>
      <c r="D398" s="271" t="n"/>
      <c r="E398" s="271" t="n"/>
      <c r="F398" s="271" t="n"/>
      <c r="G398" s="271" t="n"/>
      <c r="H398" s="271" t="n"/>
      <c r="I398" s="271" t="n"/>
      <c r="J398" s="271" t="n"/>
      <c r="K398" s="271" t="n"/>
      <c r="L398" s="271" t="n"/>
      <c r="M398" s="271" t="n"/>
      <c r="N398" s="488" t="n"/>
      <c r="O398" s="488" t="n"/>
      <c r="P398" s="488" t="n"/>
      <c r="Q398" s="488" t="n"/>
      <c r="R398" s="488" t="n"/>
      <c r="S398" s="488" t="n"/>
      <c r="T398" s="488" t="n"/>
      <c r="U398" s="488" t="n"/>
      <c r="V398" s="485" t="n"/>
      <c r="W398" s="485" t="n"/>
    </row>
    <row r="399" ht="14.25" customHeight="1">
      <c r="B399" s="271" t="n"/>
      <c r="C399" s="271" t="n"/>
      <c r="D399" s="271" t="n"/>
      <c r="E399" s="271" t="n"/>
      <c r="F399" s="271" t="n"/>
      <c r="G399" s="271" t="n"/>
      <c r="H399" s="271" t="n"/>
      <c r="I399" s="271" t="n"/>
      <c r="J399" s="271" t="n"/>
      <c r="K399" s="271" t="n"/>
      <c r="L399" s="271" t="n"/>
      <c r="M399" s="271" t="n"/>
      <c r="N399" s="488" t="n"/>
      <c r="O399" s="488" t="n"/>
      <c r="P399" s="488" t="n"/>
      <c r="Q399" s="488" t="n"/>
      <c r="R399" s="488" t="n"/>
      <c r="S399" s="488" t="n"/>
      <c r="T399" s="488" t="n"/>
      <c r="U399" s="488" t="n"/>
      <c r="V399" s="485" t="n"/>
      <c r="W399" s="485" t="n"/>
    </row>
    <row r="400" ht="14.25" customHeight="1">
      <c r="B400" s="271" t="n"/>
      <c r="C400" s="271" t="n"/>
      <c r="D400" s="271" t="n"/>
      <c r="E400" s="271" t="n"/>
      <c r="F400" s="271" t="n"/>
      <c r="G400" s="271" t="n"/>
      <c r="H400" s="271" t="n"/>
      <c r="I400" s="271" t="n"/>
      <c r="J400" s="271" t="n"/>
      <c r="K400" s="271" t="n"/>
      <c r="L400" s="271" t="n"/>
      <c r="M400" s="271" t="n"/>
      <c r="N400" s="488" t="n"/>
      <c r="O400" s="488" t="n"/>
      <c r="P400" s="488" t="n"/>
      <c r="Q400" s="488" t="n"/>
      <c r="R400" s="488" t="n"/>
      <c r="S400" s="488" t="n"/>
      <c r="T400" s="488" t="n"/>
      <c r="U400" s="488" t="n"/>
      <c r="V400" s="485" t="n"/>
      <c r="W400" s="485" t="n"/>
    </row>
    <row r="401" ht="14.25" customHeight="1">
      <c r="B401" s="271" t="n"/>
      <c r="C401" s="271" t="n"/>
      <c r="D401" s="271" t="n"/>
      <c r="E401" s="271" t="n"/>
      <c r="F401" s="271" t="n"/>
      <c r="G401" s="271" t="n"/>
      <c r="H401" s="271" t="n"/>
      <c r="I401" s="271" t="n"/>
      <c r="J401" s="271" t="n"/>
      <c r="K401" s="271" t="n"/>
      <c r="L401" s="271" t="n"/>
      <c r="M401" s="271" t="n"/>
      <c r="N401" s="488" t="n"/>
      <c r="O401" s="488" t="n"/>
      <c r="P401" s="488" t="n"/>
      <c r="Q401" s="488" t="n"/>
      <c r="R401" s="488" t="n"/>
      <c r="S401" s="488" t="n"/>
      <c r="T401" s="488" t="n"/>
      <c r="U401" s="488" t="n"/>
      <c r="V401" s="485" t="n"/>
      <c r="W401" s="485" t="n"/>
    </row>
    <row r="402" ht="14.25" customHeight="1">
      <c r="B402" s="271" t="n"/>
      <c r="C402" s="271" t="n"/>
      <c r="D402" s="271" t="n"/>
      <c r="E402" s="271" t="n"/>
      <c r="F402" s="271" t="n"/>
      <c r="G402" s="271" t="n"/>
      <c r="H402" s="271" t="n"/>
      <c r="I402" s="271" t="n"/>
      <c r="J402" s="271" t="n"/>
      <c r="K402" s="271" t="n"/>
      <c r="L402" s="271" t="n"/>
      <c r="M402" s="271" t="n"/>
      <c r="N402" s="488" t="n"/>
      <c r="O402" s="488" t="n"/>
      <c r="P402" s="488" t="n"/>
      <c r="Q402" s="488" t="n"/>
      <c r="R402" s="488" t="n"/>
      <c r="S402" s="488" t="n"/>
      <c r="T402" s="488" t="n"/>
      <c r="U402" s="488" t="n"/>
      <c r="V402" s="485" t="n"/>
      <c r="W402" s="485" t="n"/>
    </row>
    <row r="403" ht="14.25" customHeight="1">
      <c r="B403" s="271" t="n"/>
      <c r="C403" s="271" t="n"/>
      <c r="D403" s="271" t="n"/>
      <c r="E403" s="271" t="n"/>
      <c r="F403" s="271" t="n"/>
      <c r="G403" s="271" t="n"/>
      <c r="H403" s="271" t="n"/>
      <c r="I403" s="271" t="n"/>
      <c r="J403" s="271" t="n"/>
      <c r="K403" s="271" t="n"/>
      <c r="L403" s="271" t="n"/>
      <c r="M403" s="271" t="n"/>
      <c r="N403" s="488" t="n"/>
      <c r="O403" s="488" t="n"/>
      <c r="P403" s="488" t="n"/>
      <c r="Q403" s="488" t="n"/>
      <c r="R403" s="488" t="n"/>
      <c r="S403" s="488" t="n"/>
      <c r="T403" s="488" t="n"/>
      <c r="U403" s="488" t="n"/>
      <c r="V403" s="485" t="n"/>
      <c r="W403" s="485" t="n"/>
    </row>
    <row r="404" ht="14.25" customHeight="1">
      <c r="B404" s="271" t="n"/>
      <c r="C404" s="271" t="n"/>
      <c r="D404" s="271" t="n"/>
      <c r="E404" s="271" t="n"/>
      <c r="F404" s="271" t="n"/>
      <c r="G404" s="271" t="n"/>
      <c r="H404" s="271" t="n"/>
      <c r="I404" s="271" t="n"/>
      <c r="J404" s="271" t="n"/>
      <c r="K404" s="271" t="n"/>
      <c r="L404" s="271" t="n"/>
      <c r="M404" s="271" t="n"/>
      <c r="N404" s="488" t="n"/>
      <c r="O404" s="488" t="n"/>
      <c r="P404" s="488" t="n"/>
      <c r="Q404" s="488" t="n"/>
      <c r="R404" s="488" t="n"/>
      <c r="S404" s="488" t="n"/>
      <c r="T404" s="488" t="n"/>
      <c r="U404" s="488" t="n"/>
      <c r="V404" s="485" t="n"/>
      <c r="W404" s="485" t="n"/>
    </row>
    <row r="405" ht="14.25" customHeight="1">
      <c r="B405" s="271" t="n"/>
      <c r="C405" s="271" t="n"/>
      <c r="D405" s="271" t="n"/>
      <c r="E405" s="271" t="n"/>
      <c r="F405" s="271" t="n"/>
      <c r="G405" s="271" t="n"/>
      <c r="H405" s="271" t="n"/>
      <c r="I405" s="271" t="n"/>
      <c r="J405" s="271" t="n"/>
      <c r="K405" s="271" t="n"/>
      <c r="L405" s="271" t="n"/>
      <c r="M405" s="271" t="n"/>
      <c r="N405" s="488" t="n"/>
      <c r="O405" s="488" t="n"/>
      <c r="P405" s="488" t="n"/>
      <c r="Q405" s="488" t="n"/>
      <c r="R405" s="488" t="n"/>
      <c r="S405" s="488" t="n"/>
      <c r="T405" s="488" t="n"/>
      <c r="U405" s="488" t="n"/>
      <c r="V405" s="485" t="n"/>
      <c r="W405" s="485" t="n"/>
    </row>
    <row r="406" ht="14.25" customHeight="1">
      <c r="B406" s="271" t="n"/>
      <c r="C406" s="271" t="n"/>
      <c r="D406" s="271" t="n"/>
      <c r="E406" s="271" t="n"/>
      <c r="F406" s="271" t="n"/>
      <c r="G406" s="271" t="n"/>
      <c r="H406" s="271" t="n"/>
      <c r="I406" s="271" t="n"/>
      <c r="J406" s="271" t="n"/>
      <c r="K406" s="271" t="n"/>
      <c r="L406" s="271" t="n"/>
      <c r="M406" s="271" t="n"/>
      <c r="N406" s="488" t="n"/>
      <c r="O406" s="488" t="n"/>
      <c r="P406" s="488" t="n"/>
      <c r="Q406" s="488" t="n"/>
      <c r="R406" s="488" t="n"/>
      <c r="S406" s="488" t="n"/>
      <c r="T406" s="488" t="n"/>
      <c r="U406" s="488" t="n"/>
      <c r="V406" s="485" t="n"/>
      <c r="W406" s="485" t="n"/>
    </row>
    <row r="407" ht="14.25" customHeight="1">
      <c r="B407" s="271" t="n"/>
      <c r="C407" s="271" t="n"/>
      <c r="D407" s="271" t="n"/>
      <c r="E407" s="271" t="n"/>
      <c r="F407" s="271" t="n"/>
      <c r="G407" s="271" t="n"/>
      <c r="H407" s="271" t="n"/>
      <c r="I407" s="271" t="n"/>
      <c r="J407" s="271" t="n"/>
      <c r="K407" s="271" t="n"/>
      <c r="L407" s="271" t="n"/>
      <c r="M407" s="271" t="n"/>
      <c r="N407" s="488" t="n"/>
      <c r="O407" s="488" t="n"/>
      <c r="P407" s="488" t="n"/>
      <c r="Q407" s="488" t="n"/>
      <c r="R407" s="488" t="n"/>
      <c r="S407" s="488" t="n"/>
      <c r="T407" s="488" t="n"/>
      <c r="U407" s="488" t="n"/>
      <c r="V407" s="485" t="n"/>
      <c r="W407" s="485" t="n"/>
    </row>
    <row r="408" ht="14.25" customHeight="1">
      <c r="B408" s="271" t="n"/>
      <c r="C408" s="271" t="n"/>
      <c r="D408" s="271" t="n"/>
      <c r="E408" s="271" t="n"/>
      <c r="F408" s="271" t="n"/>
      <c r="G408" s="271" t="n"/>
      <c r="H408" s="271" t="n"/>
      <c r="I408" s="271" t="n"/>
      <c r="J408" s="271" t="n"/>
      <c r="K408" s="271" t="n"/>
      <c r="L408" s="271" t="n"/>
      <c r="M408" s="271" t="n"/>
      <c r="N408" s="488" t="n"/>
      <c r="O408" s="488" t="n"/>
      <c r="P408" s="488" t="n"/>
      <c r="Q408" s="488" t="n"/>
      <c r="R408" s="488" t="n"/>
      <c r="S408" s="488" t="n"/>
      <c r="T408" s="488" t="n"/>
      <c r="U408" s="488" t="n"/>
      <c r="V408" s="485" t="n"/>
      <c r="W408" s="485" t="n"/>
    </row>
    <row r="409" ht="14.25" customHeight="1">
      <c r="B409" s="271" t="n"/>
      <c r="C409" s="271" t="n"/>
      <c r="D409" s="271" t="n"/>
      <c r="E409" s="271" t="n"/>
      <c r="F409" s="271" t="n"/>
      <c r="G409" s="271" t="n"/>
      <c r="H409" s="271" t="n"/>
      <c r="I409" s="271" t="n"/>
      <c r="J409" s="271" t="n"/>
      <c r="K409" s="271" t="n"/>
      <c r="L409" s="271" t="n"/>
      <c r="M409" s="271" t="n"/>
      <c r="N409" s="488" t="n"/>
      <c r="O409" s="488" t="n"/>
      <c r="P409" s="488" t="n"/>
      <c r="Q409" s="488" t="n"/>
      <c r="R409" s="488" t="n"/>
      <c r="S409" s="488" t="n"/>
      <c r="T409" s="488" t="n"/>
      <c r="U409" s="488" t="n"/>
      <c r="V409" s="485" t="n"/>
      <c r="W409" s="485" t="n"/>
    </row>
    <row r="410" ht="14.25" customHeight="1">
      <c r="B410" s="271" t="n"/>
      <c r="C410" s="271" t="n"/>
      <c r="D410" s="271" t="n"/>
      <c r="E410" s="271" t="n"/>
      <c r="F410" s="271" t="n"/>
      <c r="G410" s="271" t="n"/>
      <c r="H410" s="271" t="n"/>
      <c r="I410" s="271" t="n"/>
      <c r="J410" s="271" t="n"/>
      <c r="K410" s="271" t="n"/>
      <c r="L410" s="271" t="n"/>
      <c r="M410" s="271" t="n"/>
      <c r="N410" s="488" t="n"/>
      <c r="O410" s="488" t="n"/>
      <c r="P410" s="488" t="n"/>
      <c r="Q410" s="488" t="n"/>
      <c r="R410" s="488" t="n"/>
      <c r="S410" s="488" t="n"/>
      <c r="T410" s="488" t="n"/>
      <c r="U410" s="488" t="n"/>
      <c r="V410" s="485" t="n"/>
      <c r="W410" s="485" t="n"/>
    </row>
    <row r="411" ht="14.25" customHeight="1">
      <c r="B411" s="271" t="n"/>
      <c r="C411" s="271" t="n"/>
      <c r="D411" s="271" t="n"/>
      <c r="E411" s="271" t="n"/>
      <c r="F411" s="271" t="n"/>
      <c r="G411" s="271" t="n"/>
      <c r="H411" s="271" t="n"/>
      <c r="I411" s="271" t="n"/>
      <c r="J411" s="271" t="n"/>
      <c r="K411" s="271" t="n"/>
      <c r="L411" s="271" t="n"/>
      <c r="M411" s="271" t="n"/>
      <c r="N411" s="488" t="n"/>
      <c r="O411" s="488" t="n"/>
      <c r="P411" s="488" t="n"/>
      <c r="Q411" s="488" t="n"/>
      <c r="R411" s="488" t="n"/>
      <c r="S411" s="488" t="n"/>
      <c r="T411" s="488" t="n"/>
      <c r="U411" s="488" t="n"/>
      <c r="V411" s="485" t="n"/>
      <c r="W411" s="485" t="n"/>
    </row>
    <row r="412" ht="14.25" customHeight="1">
      <c r="B412" s="271" t="n"/>
      <c r="C412" s="271" t="n"/>
      <c r="D412" s="271" t="n"/>
      <c r="E412" s="271" t="n"/>
      <c r="F412" s="271" t="n"/>
      <c r="G412" s="271" t="n"/>
      <c r="H412" s="271" t="n"/>
      <c r="I412" s="271" t="n"/>
      <c r="J412" s="271" t="n"/>
      <c r="K412" s="271" t="n"/>
      <c r="L412" s="271" t="n"/>
      <c r="M412" s="271" t="n"/>
      <c r="N412" s="488" t="n"/>
      <c r="O412" s="488" t="n"/>
      <c r="P412" s="488" t="n"/>
      <c r="Q412" s="488" t="n"/>
      <c r="R412" s="488" t="n"/>
      <c r="S412" s="488" t="n"/>
      <c r="T412" s="488" t="n"/>
      <c r="U412" s="488" t="n"/>
      <c r="V412" s="485" t="n"/>
      <c r="W412" s="485" t="n"/>
    </row>
    <row r="413" ht="14.25" customHeight="1">
      <c r="B413" s="271" t="n"/>
      <c r="C413" s="271" t="n"/>
      <c r="D413" s="271" t="n"/>
      <c r="E413" s="271" t="n"/>
      <c r="F413" s="271" t="n"/>
      <c r="G413" s="271" t="n"/>
      <c r="H413" s="271" t="n"/>
      <c r="I413" s="271" t="n"/>
      <c r="J413" s="271" t="n"/>
      <c r="K413" s="271" t="n"/>
      <c r="L413" s="271" t="n"/>
      <c r="M413" s="271" t="n"/>
      <c r="N413" s="488" t="n"/>
      <c r="O413" s="488" t="n"/>
      <c r="P413" s="488" t="n"/>
      <c r="Q413" s="488" t="n"/>
      <c r="R413" s="488" t="n"/>
      <c r="S413" s="488" t="n"/>
      <c r="T413" s="488" t="n"/>
      <c r="U413" s="488" t="n"/>
      <c r="V413" s="485" t="n"/>
      <c r="W413" s="485" t="n"/>
    </row>
    <row r="414" ht="14.25" customHeight="1">
      <c r="B414" s="271" t="n"/>
      <c r="C414" s="271" t="n"/>
      <c r="D414" s="271" t="n"/>
      <c r="E414" s="271" t="n"/>
      <c r="F414" s="271" t="n"/>
      <c r="G414" s="271" t="n"/>
      <c r="H414" s="271" t="n"/>
      <c r="I414" s="271" t="n"/>
      <c r="J414" s="271" t="n"/>
      <c r="K414" s="271" t="n"/>
      <c r="L414" s="271" t="n"/>
      <c r="M414" s="271" t="n"/>
      <c r="N414" s="488" t="n"/>
      <c r="O414" s="488" t="n"/>
      <c r="P414" s="488" t="n"/>
      <c r="Q414" s="488" t="n"/>
      <c r="R414" s="488" t="n"/>
      <c r="S414" s="488" t="n"/>
      <c r="T414" s="488" t="n"/>
      <c r="U414" s="488" t="n"/>
      <c r="V414" s="485" t="n"/>
      <c r="W414" s="485" t="n"/>
    </row>
    <row r="415" ht="14.25" customHeight="1">
      <c r="B415" s="271" t="n"/>
      <c r="C415" s="271" t="n"/>
      <c r="D415" s="271" t="n"/>
      <c r="E415" s="271" t="n"/>
      <c r="F415" s="271" t="n"/>
      <c r="G415" s="271" t="n"/>
      <c r="H415" s="271" t="n"/>
      <c r="I415" s="271" t="n"/>
      <c r="J415" s="271" t="n"/>
      <c r="K415" s="271" t="n"/>
      <c r="L415" s="271" t="n"/>
      <c r="M415" s="271" t="n"/>
      <c r="N415" s="488" t="n"/>
      <c r="O415" s="488" t="n"/>
      <c r="P415" s="488" t="n"/>
      <c r="Q415" s="488" t="n"/>
      <c r="R415" s="488" t="n"/>
      <c r="S415" s="488" t="n"/>
      <c r="T415" s="488" t="n"/>
      <c r="U415" s="488" t="n"/>
      <c r="V415" s="485" t="n"/>
      <c r="W415" s="485" t="n"/>
    </row>
    <row r="416" ht="14.25" customHeight="1">
      <c r="B416" s="271" t="n"/>
      <c r="C416" s="271" t="n"/>
      <c r="D416" s="271" t="n"/>
      <c r="E416" s="271" t="n"/>
      <c r="F416" s="271" t="n"/>
      <c r="G416" s="271" t="n"/>
      <c r="H416" s="271" t="n"/>
      <c r="I416" s="271" t="n"/>
      <c r="J416" s="271" t="n"/>
      <c r="K416" s="271" t="n"/>
      <c r="L416" s="271" t="n"/>
      <c r="M416" s="271" t="n"/>
      <c r="N416" s="488" t="n"/>
      <c r="O416" s="488" t="n"/>
      <c r="P416" s="488" t="n"/>
      <c r="Q416" s="488" t="n"/>
      <c r="R416" s="488" t="n"/>
      <c r="S416" s="488" t="n"/>
      <c r="T416" s="488" t="n"/>
      <c r="U416" s="488" t="n"/>
      <c r="V416" s="485" t="n"/>
      <c r="W416" s="485" t="n"/>
    </row>
    <row r="417" ht="14.25" customHeight="1">
      <c r="B417" s="271" t="n"/>
      <c r="C417" s="271" t="n"/>
      <c r="D417" s="271" t="n"/>
      <c r="E417" s="271" t="n"/>
      <c r="F417" s="271" t="n"/>
      <c r="G417" s="271" t="n"/>
      <c r="H417" s="271" t="n"/>
      <c r="I417" s="271" t="n"/>
      <c r="J417" s="271" t="n"/>
      <c r="K417" s="271" t="n"/>
      <c r="L417" s="271" t="n"/>
      <c r="M417" s="271" t="n"/>
      <c r="N417" s="488" t="n"/>
      <c r="O417" s="488" t="n"/>
      <c r="P417" s="488" t="n"/>
      <c r="Q417" s="488" t="n"/>
      <c r="R417" s="488" t="n"/>
      <c r="S417" s="488" t="n"/>
      <c r="T417" s="488" t="n"/>
      <c r="U417" s="488" t="n"/>
      <c r="V417" s="485" t="n"/>
      <c r="W417" s="485" t="n"/>
    </row>
    <row r="418" ht="14.25" customHeight="1">
      <c r="B418" s="271" t="n"/>
      <c r="C418" s="271" t="n"/>
      <c r="D418" s="271" t="n"/>
      <c r="E418" s="271" t="n"/>
      <c r="F418" s="271" t="n"/>
      <c r="G418" s="271" t="n"/>
      <c r="H418" s="271" t="n"/>
      <c r="I418" s="271" t="n"/>
      <c r="J418" s="271" t="n"/>
      <c r="K418" s="271" t="n"/>
      <c r="L418" s="271" t="n"/>
      <c r="M418" s="271" t="n"/>
      <c r="N418" s="488" t="n"/>
      <c r="O418" s="488" t="n"/>
      <c r="P418" s="488" t="n"/>
      <c r="Q418" s="488" t="n"/>
      <c r="R418" s="488" t="n"/>
      <c r="S418" s="488" t="n"/>
      <c r="T418" s="488" t="n"/>
      <c r="U418" s="488" t="n"/>
      <c r="V418" s="485" t="n"/>
      <c r="W418" s="485" t="n"/>
    </row>
    <row r="419" ht="14.25" customHeight="1">
      <c r="B419" s="271" t="n"/>
      <c r="C419" s="271" t="n"/>
      <c r="D419" s="271" t="n"/>
      <c r="E419" s="271" t="n"/>
      <c r="F419" s="271" t="n"/>
      <c r="G419" s="271" t="n"/>
      <c r="H419" s="271" t="n"/>
      <c r="I419" s="271" t="n"/>
      <c r="J419" s="271" t="n"/>
      <c r="K419" s="271" t="n"/>
      <c r="L419" s="271" t="n"/>
      <c r="M419" s="271" t="n"/>
      <c r="N419" s="488" t="n"/>
      <c r="O419" s="488" t="n"/>
      <c r="P419" s="488" t="n"/>
      <c r="Q419" s="488" t="n"/>
      <c r="R419" s="488" t="n"/>
      <c r="S419" s="488" t="n"/>
      <c r="T419" s="488" t="n"/>
      <c r="U419" s="488" t="n"/>
      <c r="V419" s="485" t="n"/>
      <c r="W419" s="485" t="n"/>
    </row>
    <row r="420" ht="14.25" customHeight="1">
      <c r="B420" s="271" t="n"/>
      <c r="C420" s="271" t="n"/>
      <c r="D420" s="271" t="n"/>
      <c r="E420" s="271" t="n"/>
      <c r="F420" s="271" t="n"/>
      <c r="G420" s="271" t="n"/>
      <c r="H420" s="271" t="n"/>
      <c r="I420" s="271" t="n"/>
      <c r="J420" s="271" t="n"/>
      <c r="K420" s="271" t="n"/>
      <c r="L420" s="271" t="n"/>
      <c r="M420" s="271" t="n"/>
      <c r="N420" s="488" t="n"/>
      <c r="O420" s="488" t="n"/>
      <c r="P420" s="488" t="n"/>
      <c r="Q420" s="488" t="n"/>
      <c r="R420" s="488" t="n"/>
      <c r="S420" s="488" t="n"/>
      <c r="T420" s="488" t="n"/>
      <c r="U420" s="488" t="n"/>
      <c r="V420" s="485" t="n"/>
      <c r="W420" s="485" t="n"/>
    </row>
    <row r="421" ht="14.25" customHeight="1">
      <c r="B421" s="271" t="n"/>
      <c r="C421" s="271" t="n"/>
      <c r="D421" s="271" t="n"/>
      <c r="E421" s="271" t="n"/>
      <c r="F421" s="271" t="n"/>
      <c r="G421" s="271" t="n"/>
      <c r="H421" s="271" t="n"/>
      <c r="I421" s="271" t="n"/>
      <c r="J421" s="271" t="n"/>
      <c r="K421" s="271" t="n"/>
      <c r="L421" s="271" t="n"/>
      <c r="M421" s="271" t="n"/>
      <c r="N421" s="488" t="n"/>
      <c r="O421" s="488" t="n"/>
      <c r="P421" s="488" t="n"/>
      <c r="Q421" s="488" t="n"/>
      <c r="R421" s="488" t="n"/>
      <c r="S421" s="488" t="n"/>
      <c r="T421" s="488" t="n"/>
      <c r="U421" s="488" t="n"/>
      <c r="V421" s="485" t="n"/>
      <c r="W421" s="485" t="n"/>
    </row>
    <row r="422" ht="14.25" customHeight="1">
      <c r="B422" s="271" t="n"/>
      <c r="C422" s="271" t="n"/>
      <c r="D422" s="271" t="n"/>
      <c r="E422" s="271" t="n"/>
      <c r="F422" s="271" t="n"/>
      <c r="G422" s="271" t="n"/>
      <c r="H422" s="271" t="n"/>
      <c r="I422" s="271" t="n"/>
      <c r="J422" s="271" t="n"/>
      <c r="K422" s="271" t="n"/>
      <c r="L422" s="271" t="n"/>
      <c r="M422" s="271" t="n"/>
      <c r="N422" s="488" t="n"/>
      <c r="O422" s="488" t="n"/>
      <c r="P422" s="488" t="n"/>
      <c r="Q422" s="488" t="n"/>
      <c r="R422" s="488" t="n"/>
      <c r="S422" s="488" t="n"/>
      <c r="T422" s="488" t="n"/>
      <c r="U422" s="488" t="n"/>
      <c r="V422" s="485" t="n"/>
      <c r="W422" s="485" t="n"/>
    </row>
    <row r="423" ht="14.25" customHeight="1">
      <c r="B423" s="271" t="n"/>
      <c r="C423" s="271" t="n"/>
      <c r="D423" s="271" t="n"/>
      <c r="E423" s="271" t="n"/>
      <c r="F423" s="271" t="n"/>
      <c r="G423" s="271" t="n"/>
      <c r="H423" s="271" t="n"/>
      <c r="I423" s="271" t="n"/>
      <c r="J423" s="271" t="n"/>
      <c r="K423" s="271" t="n"/>
      <c r="L423" s="271" t="n"/>
      <c r="M423" s="271" t="n"/>
      <c r="N423" s="488" t="n"/>
      <c r="O423" s="488" t="n"/>
      <c r="P423" s="488" t="n"/>
      <c r="Q423" s="488" t="n"/>
      <c r="R423" s="488" t="n"/>
      <c r="S423" s="488" t="n"/>
      <c r="T423" s="488" t="n"/>
      <c r="U423" s="488" t="n"/>
      <c r="V423" s="485" t="n"/>
      <c r="W423" s="485" t="n"/>
    </row>
    <row r="424" ht="14.25" customHeight="1">
      <c r="B424" s="271" t="n"/>
      <c r="C424" s="271" t="n"/>
      <c r="D424" s="271" t="n"/>
      <c r="E424" s="271" t="n"/>
      <c r="F424" s="271" t="n"/>
      <c r="G424" s="271" t="n"/>
      <c r="H424" s="271" t="n"/>
      <c r="I424" s="271" t="n"/>
      <c r="J424" s="271" t="n"/>
      <c r="K424" s="271" t="n"/>
      <c r="L424" s="271" t="n"/>
      <c r="M424" s="271" t="n"/>
      <c r="N424" s="488" t="n"/>
      <c r="O424" s="488" t="n"/>
      <c r="P424" s="488" t="n"/>
      <c r="Q424" s="488" t="n"/>
      <c r="R424" s="488" t="n"/>
      <c r="S424" s="488" t="n"/>
      <c r="T424" s="488" t="n"/>
      <c r="U424" s="488" t="n"/>
      <c r="V424" s="485" t="n"/>
      <c r="W424" s="485" t="n"/>
    </row>
    <row r="425" ht="14.25" customHeight="1">
      <c r="B425" s="271" t="n"/>
      <c r="C425" s="271" t="n"/>
      <c r="D425" s="271" t="n"/>
      <c r="E425" s="271" t="n"/>
      <c r="F425" s="271" t="n"/>
      <c r="G425" s="271" t="n"/>
      <c r="H425" s="271" t="n"/>
      <c r="I425" s="271" t="n"/>
      <c r="J425" s="271" t="n"/>
      <c r="K425" s="271" t="n"/>
      <c r="L425" s="271" t="n"/>
      <c r="M425" s="271" t="n"/>
      <c r="N425" s="488" t="n"/>
      <c r="O425" s="488" t="n"/>
      <c r="P425" s="488" t="n"/>
      <c r="Q425" s="488" t="n"/>
      <c r="R425" s="488" t="n"/>
      <c r="S425" s="488" t="n"/>
      <c r="T425" s="488" t="n"/>
      <c r="U425" s="488" t="n"/>
      <c r="V425" s="485" t="n"/>
      <c r="W425" s="485" t="n"/>
    </row>
    <row r="426" ht="14.25" customHeight="1">
      <c r="B426" s="271" t="n"/>
      <c r="C426" s="271" t="n"/>
      <c r="D426" s="271" t="n"/>
      <c r="E426" s="271" t="n"/>
      <c r="F426" s="271" t="n"/>
      <c r="G426" s="271" t="n"/>
      <c r="H426" s="271" t="n"/>
      <c r="I426" s="271" t="n"/>
      <c r="J426" s="271" t="n"/>
      <c r="K426" s="271" t="n"/>
      <c r="L426" s="271" t="n"/>
      <c r="M426" s="271" t="n"/>
      <c r="N426" s="488" t="n"/>
      <c r="O426" s="488" t="n"/>
      <c r="P426" s="488" t="n"/>
      <c r="Q426" s="488" t="n"/>
      <c r="R426" s="488" t="n"/>
      <c r="S426" s="488" t="n"/>
      <c r="T426" s="488" t="n"/>
      <c r="U426" s="488" t="n"/>
      <c r="V426" s="485" t="n"/>
      <c r="W426" s="485" t="n"/>
    </row>
    <row r="427" ht="14.25" customHeight="1">
      <c r="B427" s="271" t="n"/>
      <c r="C427" s="271" t="n"/>
      <c r="D427" s="271" t="n"/>
      <c r="E427" s="271" t="n"/>
      <c r="F427" s="271" t="n"/>
      <c r="G427" s="271" t="n"/>
      <c r="H427" s="271" t="n"/>
      <c r="I427" s="271" t="n"/>
      <c r="J427" s="271" t="n"/>
      <c r="K427" s="271" t="n"/>
      <c r="L427" s="271" t="n"/>
      <c r="M427" s="271" t="n"/>
      <c r="N427" s="488" t="n"/>
      <c r="O427" s="488" t="n"/>
      <c r="P427" s="488" t="n"/>
      <c r="Q427" s="488" t="n"/>
      <c r="R427" s="488" t="n"/>
      <c r="S427" s="488" t="n"/>
      <c r="T427" s="488" t="n"/>
      <c r="U427" s="488" t="n"/>
      <c r="V427" s="485" t="n"/>
      <c r="W427" s="485" t="n"/>
    </row>
    <row r="428" ht="14.25" customHeight="1">
      <c r="B428" s="271" t="n"/>
      <c r="C428" s="271" t="n"/>
      <c r="D428" s="271" t="n"/>
      <c r="E428" s="271" t="n"/>
      <c r="F428" s="271" t="n"/>
      <c r="G428" s="271" t="n"/>
      <c r="H428" s="271" t="n"/>
      <c r="I428" s="271" t="n"/>
      <c r="J428" s="271" t="n"/>
      <c r="K428" s="271" t="n"/>
      <c r="L428" s="271" t="n"/>
      <c r="M428" s="271" t="n"/>
      <c r="N428" s="488" t="n"/>
      <c r="O428" s="488" t="n"/>
      <c r="P428" s="488" t="n"/>
      <c r="Q428" s="488" t="n"/>
      <c r="R428" s="488" t="n"/>
      <c r="S428" s="488" t="n"/>
      <c r="T428" s="488" t="n"/>
      <c r="U428" s="488" t="n"/>
      <c r="V428" s="485" t="n"/>
      <c r="W428" s="485" t="n"/>
    </row>
    <row r="429" ht="14.25" customHeight="1">
      <c r="B429" s="271" t="n"/>
      <c r="C429" s="271" t="n"/>
      <c r="D429" s="271" t="n"/>
      <c r="E429" s="271" t="n"/>
      <c r="F429" s="271" t="n"/>
      <c r="G429" s="271" t="n"/>
      <c r="H429" s="271" t="n"/>
      <c r="I429" s="271" t="n"/>
      <c r="J429" s="271" t="n"/>
      <c r="K429" s="271" t="n"/>
      <c r="L429" s="271" t="n"/>
      <c r="M429" s="271" t="n"/>
      <c r="N429" s="488" t="n"/>
      <c r="O429" s="488" t="n"/>
      <c r="P429" s="488" t="n"/>
      <c r="Q429" s="488" t="n"/>
      <c r="R429" s="488" t="n"/>
      <c r="S429" s="488" t="n"/>
      <c r="T429" s="488" t="n"/>
      <c r="U429" s="488" t="n"/>
      <c r="V429" s="485" t="n"/>
      <c r="W429" s="485" t="n"/>
    </row>
    <row r="430" ht="14.25" customHeight="1">
      <c r="B430" s="271" t="n"/>
      <c r="C430" s="271" t="n"/>
      <c r="D430" s="271" t="n"/>
      <c r="E430" s="271" t="n"/>
      <c r="F430" s="271" t="n"/>
      <c r="G430" s="271" t="n"/>
      <c r="H430" s="271" t="n"/>
      <c r="I430" s="271" t="n"/>
      <c r="J430" s="271" t="n"/>
      <c r="K430" s="271" t="n"/>
      <c r="L430" s="271" t="n"/>
      <c r="M430" s="271" t="n"/>
      <c r="N430" s="488" t="n"/>
      <c r="O430" s="488" t="n"/>
      <c r="P430" s="488" t="n"/>
      <c r="Q430" s="488" t="n"/>
      <c r="R430" s="488" t="n"/>
      <c r="S430" s="488" t="n"/>
      <c r="T430" s="488" t="n"/>
      <c r="U430" s="488" t="n"/>
      <c r="V430" s="485" t="n"/>
      <c r="W430" s="485" t="n"/>
    </row>
    <row r="431" ht="14.25" customHeight="1">
      <c r="B431" s="271" t="n"/>
      <c r="C431" s="271" t="n"/>
      <c r="D431" s="271" t="n"/>
      <c r="E431" s="271" t="n"/>
      <c r="F431" s="271" t="n"/>
      <c r="G431" s="271" t="n"/>
      <c r="H431" s="271" t="n"/>
      <c r="I431" s="271" t="n"/>
      <c r="J431" s="271" t="n"/>
      <c r="K431" s="271" t="n"/>
      <c r="L431" s="271" t="n"/>
      <c r="M431" s="271" t="n"/>
      <c r="N431" s="488" t="n"/>
      <c r="O431" s="488" t="n"/>
      <c r="P431" s="488" t="n"/>
      <c r="Q431" s="488" t="n"/>
      <c r="R431" s="488" t="n"/>
      <c r="S431" s="488" t="n"/>
      <c r="T431" s="488" t="n"/>
      <c r="U431" s="488" t="n"/>
      <c r="V431" s="485" t="n"/>
      <c r="W431" s="485" t="n"/>
    </row>
    <row r="432" ht="14.25" customHeight="1">
      <c r="B432" s="271" t="n"/>
      <c r="C432" s="271" t="n"/>
      <c r="D432" s="271" t="n"/>
      <c r="E432" s="271" t="n"/>
      <c r="F432" s="271" t="n"/>
      <c r="G432" s="271" t="n"/>
      <c r="H432" s="271" t="n"/>
      <c r="I432" s="271" t="n"/>
      <c r="J432" s="271" t="n"/>
      <c r="K432" s="271" t="n"/>
      <c r="L432" s="271" t="n"/>
      <c r="M432" s="271" t="n"/>
      <c r="N432" s="488" t="n"/>
      <c r="O432" s="488" t="n"/>
      <c r="P432" s="488" t="n"/>
      <c r="Q432" s="488" t="n"/>
      <c r="R432" s="488" t="n"/>
      <c r="S432" s="488" t="n"/>
      <c r="T432" s="488" t="n"/>
      <c r="U432" s="488" t="n"/>
      <c r="V432" s="485" t="n"/>
      <c r="W432" s="485" t="n"/>
    </row>
    <row r="433" ht="14.25" customHeight="1">
      <c r="B433" s="271" t="n"/>
      <c r="C433" s="271" t="n"/>
      <c r="D433" s="271" t="n"/>
      <c r="E433" s="271" t="n"/>
      <c r="F433" s="271" t="n"/>
      <c r="G433" s="271" t="n"/>
      <c r="H433" s="271" t="n"/>
      <c r="I433" s="271" t="n"/>
      <c r="J433" s="271" t="n"/>
      <c r="K433" s="271" t="n"/>
      <c r="L433" s="271" t="n"/>
      <c r="M433" s="271" t="n"/>
      <c r="N433" s="488" t="n"/>
      <c r="O433" s="488" t="n"/>
      <c r="P433" s="488" t="n"/>
      <c r="Q433" s="488" t="n"/>
      <c r="R433" s="488" t="n"/>
      <c r="S433" s="488" t="n"/>
      <c r="T433" s="488" t="n"/>
      <c r="U433" s="488" t="n"/>
      <c r="V433" s="485" t="n"/>
      <c r="W433" s="485" t="n"/>
    </row>
    <row r="434" ht="14.25" customHeight="1">
      <c r="B434" s="271" t="n"/>
      <c r="C434" s="271" t="n"/>
      <c r="D434" s="271" t="n"/>
      <c r="E434" s="271" t="n"/>
      <c r="F434" s="271" t="n"/>
      <c r="G434" s="271" t="n"/>
      <c r="H434" s="271" t="n"/>
      <c r="I434" s="271" t="n"/>
      <c r="J434" s="271" t="n"/>
      <c r="K434" s="271" t="n"/>
      <c r="L434" s="271" t="n"/>
      <c r="M434" s="271" t="n"/>
      <c r="N434" s="488" t="n"/>
      <c r="O434" s="488" t="n"/>
      <c r="P434" s="488" t="n"/>
      <c r="Q434" s="488" t="n"/>
      <c r="R434" s="488" t="n"/>
      <c r="S434" s="488" t="n"/>
      <c r="T434" s="488" t="n"/>
      <c r="U434" s="488" t="n"/>
      <c r="V434" s="485" t="n"/>
      <c r="W434" s="485" t="n"/>
    </row>
    <row r="435" ht="14.25" customHeight="1">
      <c r="B435" s="271" t="n"/>
      <c r="C435" s="271" t="n"/>
      <c r="D435" s="271" t="n"/>
      <c r="E435" s="271" t="n"/>
      <c r="F435" s="271" t="n"/>
      <c r="G435" s="271" t="n"/>
      <c r="H435" s="271" t="n"/>
      <c r="I435" s="271" t="n"/>
      <c r="J435" s="271" t="n"/>
      <c r="K435" s="271" t="n"/>
      <c r="L435" s="271" t="n"/>
      <c r="M435" s="271" t="n"/>
      <c r="N435" s="488" t="n"/>
      <c r="O435" s="488" t="n"/>
      <c r="P435" s="488" t="n"/>
      <c r="Q435" s="488" t="n"/>
      <c r="R435" s="488" t="n"/>
      <c r="S435" s="488" t="n"/>
      <c r="T435" s="488" t="n"/>
      <c r="U435" s="488" t="n"/>
      <c r="V435" s="485" t="n"/>
      <c r="W435" s="485" t="n"/>
    </row>
    <row r="436" ht="14.25" customHeight="1">
      <c r="B436" s="271" t="n"/>
      <c r="C436" s="271" t="n"/>
      <c r="D436" s="271" t="n"/>
      <c r="E436" s="271" t="n"/>
      <c r="F436" s="271" t="n"/>
      <c r="G436" s="271" t="n"/>
      <c r="H436" s="271" t="n"/>
      <c r="I436" s="271" t="n"/>
      <c r="J436" s="271" t="n"/>
      <c r="K436" s="271" t="n"/>
      <c r="L436" s="271" t="n"/>
      <c r="M436" s="271" t="n"/>
      <c r="N436" s="488" t="n"/>
      <c r="O436" s="488" t="n"/>
      <c r="P436" s="488" t="n"/>
      <c r="Q436" s="488" t="n"/>
      <c r="R436" s="488" t="n"/>
      <c r="S436" s="488" t="n"/>
      <c r="T436" s="488" t="n"/>
      <c r="U436" s="488" t="n"/>
      <c r="V436" s="485" t="n"/>
      <c r="W436" s="485" t="n"/>
    </row>
    <row r="437" ht="14.25" customHeight="1">
      <c r="B437" s="271" t="n"/>
      <c r="C437" s="271" t="n"/>
      <c r="D437" s="271" t="n"/>
      <c r="E437" s="271" t="n"/>
      <c r="F437" s="271" t="n"/>
      <c r="G437" s="271" t="n"/>
      <c r="H437" s="271" t="n"/>
      <c r="I437" s="271" t="n"/>
      <c r="J437" s="271" t="n"/>
      <c r="K437" s="271" t="n"/>
      <c r="L437" s="271" t="n"/>
      <c r="M437" s="271" t="n"/>
      <c r="N437" s="488" t="n"/>
      <c r="O437" s="488" t="n"/>
      <c r="P437" s="488" t="n"/>
      <c r="Q437" s="488" t="n"/>
      <c r="R437" s="488" t="n"/>
      <c r="S437" s="488" t="n"/>
      <c r="T437" s="488" t="n"/>
      <c r="U437" s="488" t="n"/>
      <c r="V437" s="485" t="n"/>
      <c r="W437" s="485" t="n"/>
    </row>
    <row r="438" ht="14.25" customHeight="1">
      <c r="B438" s="271" t="n"/>
      <c r="C438" s="271" t="n"/>
      <c r="D438" s="271" t="n"/>
      <c r="E438" s="271" t="n"/>
      <c r="F438" s="271" t="n"/>
      <c r="G438" s="271" t="n"/>
      <c r="H438" s="271" t="n"/>
      <c r="I438" s="271" t="n"/>
      <c r="J438" s="271" t="n"/>
      <c r="K438" s="271" t="n"/>
      <c r="L438" s="271" t="n"/>
      <c r="M438" s="271" t="n"/>
      <c r="N438" s="488" t="n"/>
      <c r="O438" s="488" t="n"/>
      <c r="P438" s="488" t="n"/>
      <c r="Q438" s="488" t="n"/>
      <c r="R438" s="488" t="n"/>
      <c r="S438" s="488" t="n"/>
      <c r="T438" s="488" t="n"/>
      <c r="U438" s="488" t="n"/>
      <c r="V438" s="485" t="n"/>
      <c r="W438" s="485" t="n"/>
    </row>
    <row r="439" ht="14.25" customHeight="1">
      <c r="B439" s="271" t="n"/>
      <c r="C439" s="271" t="n"/>
      <c r="D439" s="271" t="n"/>
      <c r="E439" s="271" t="n"/>
      <c r="F439" s="271" t="n"/>
      <c r="G439" s="271" t="n"/>
      <c r="H439" s="271" t="n"/>
      <c r="I439" s="271" t="n"/>
      <c r="J439" s="271" t="n"/>
      <c r="K439" s="271" t="n"/>
      <c r="L439" s="271" t="n"/>
      <c r="M439" s="271" t="n"/>
      <c r="N439" s="488" t="n"/>
      <c r="O439" s="488" t="n"/>
      <c r="P439" s="488" t="n"/>
      <c r="Q439" s="488" t="n"/>
      <c r="R439" s="488" t="n"/>
      <c r="S439" s="488" t="n"/>
      <c r="T439" s="488" t="n"/>
      <c r="U439" s="488" t="n"/>
      <c r="V439" s="485" t="n"/>
      <c r="W439" s="485" t="n"/>
    </row>
    <row r="440" ht="14.25" customHeight="1">
      <c r="B440" s="271" t="n"/>
      <c r="C440" s="271" t="n"/>
      <c r="D440" s="271" t="n"/>
      <c r="E440" s="271" t="n"/>
      <c r="F440" s="271" t="n"/>
      <c r="G440" s="271" t="n"/>
      <c r="H440" s="271" t="n"/>
      <c r="I440" s="271" t="n"/>
      <c r="J440" s="271" t="n"/>
      <c r="K440" s="271" t="n"/>
      <c r="L440" s="271" t="n"/>
      <c r="M440" s="271" t="n"/>
      <c r="N440" s="488" t="n"/>
      <c r="O440" s="488" t="n"/>
      <c r="P440" s="488" t="n"/>
      <c r="Q440" s="488" t="n"/>
      <c r="R440" s="488" t="n"/>
      <c r="S440" s="488" t="n"/>
      <c r="T440" s="488" t="n"/>
      <c r="U440" s="488" t="n"/>
      <c r="V440" s="485" t="n"/>
      <c r="W440" s="485" t="n"/>
    </row>
    <row r="441" ht="14.25" customHeight="1">
      <c r="B441" s="271" t="n"/>
      <c r="C441" s="271" t="n"/>
      <c r="D441" s="271" t="n"/>
      <c r="E441" s="271" t="n"/>
      <c r="F441" s="271" t="n"/>
      <c r="G441" s="271" t="n"/>
      <c r="H441" s="271" t="n"/>
      <c r="I441" s="271" t="n"/>
      <c r="J441" s="271" t="n"/>
      <c r="K441" s="271" t="n"/>
      <c r="L441" s="271" t="n"/>
      <c r="M441" s="271" t="n"/>
      <c r="N441" s="488" t="n"/>
      <c r="O441" s="488" t="n"/>
      <c r="P441" s="488" t="n"/>
      <c r="Q441" s="488" t="n"/>
      <c r="R441" s="488" t="n"/>
      <c r="S441" s="488" t="n"/>
      <c r="T441" s="488" t="n"/>
      <c r="U441" s="488" t="n"/>
      <c r="V441" s="485" t="n"/>
      <c r="W441" s="485" t="n"/>
    </row>
    <row r="442" ht="14.25" customHeight="1">
      <c r="B442" s="271" t="n"/>
      <c r="C442" s="271" t="n"/>
      <c r="D442" s="271" t="n"/>
      <c r="E442" s="271" t="n"/>
      <c r="F442" s="271" t="n"/>
      <c r="G442" s="271" t="n"/>
      <c r="H442" s="271" t="n"/>
      <c r="I442" s="271" t="n"/>
      <c r="J442" s="271" t="n"/>
      <c r="K442" s="271" t="n"/>
      <c r="L442" s="271" t="n"/>
      <c r="M442" s="271" t="n"/>
      <c r="N442" s="488" t="n"/>
      <c r="O442" s="488" t="n"/>
      <c r="P442" s="488" t="n"/>
      <c r="Q442" s="488" t="n"/>
      <c r="R442" s="488" t="n"/>
      <c r="S442" s="488" t="n"/>
      <c r="T442" s="488" t="n"/>
      <c r="U442" s="488" t="n"/>
      <c r="V442" s="485" t="n"/>
      <c r="W442" s="485" t="n"/>
    </row>
    <row r="443" ht="14.25" customHeight="1">
      <c r="B443" s="271" t="n"/>
      <c r="C443" s="271" t="n"/>
      <c r="D443" s="271" t="n"/>
      <c r="E443" s="271" t="n"/>
      <c r="F443" s="271" t="n"/>
      <c r="G443" s="271" t="n"/>
      <c r="H443" s="271" t="n"/>
      <c r="I443" s="271" t="n"/>
      <c r="J443" s="271" t="n"/>
      <c r="K443" s="271" t="n"/>
      <c r="L443" s="271" t="n"/>
      <c r="M443" s="271" t="n"/>
      <c r="N443" s="488" t="n"/>
      <c r="O443" s="488" t="n"/>
      <c r="P443" s="488" t="n"/>
      <c r="Q443" s="488" t="n"/>
      <c r="R443" s="488" t="n"/>
      <c r="S443" s="488" t="n"/>
      <c r="T443" s="488" t="n"/>
      <c r="U443" s="488" t="n"/>
      <c r="V443" s="485" t="n"/>
      <c r="W443" s="485" t="n"/>
    </row>
    <row r="444" ht="14.25" customHeight="1">
      <c r="B444" s="271" t="n"/>
      <c r="C444" s="271" t="n"/>
      <c r="D444" s="271" t="n"/>
      <c r="E444" s="271" t="n"/>
      <c r="F444" s="271" t="n"/>
      <c r="G444" s="271" t="n"/>
      <c r="H444" s="271" t="n"/>
      <c r="I444" s="271" t="n"/>
      <c r="J444" s="271" t="n"/>
      <c r="K444" s="271" t="n"/>
      <c r="L444" s="271" t="n"/>
      <c r="M444" s="271" t="n"/>
      <c r="N444" s="488" t="n"/>
      <c r="O444" s="488" t="n"/>
      <c r="P444" s="488" t="n"/>
      <c r="Q444" s="488" t="n"/>
      <c r="R444" s="488" t="n"/>
      <c r="S444" s="488" t="n"/>
      <c r="T444" s="488" t="n"/>
      <c r="U444" s="488" t="n"/>
      <c r="V444" s="485" t="n"/>
      <c r="W444" s="485" t="n"/>
    </row>
    <row r="445" ht="14.25" customHeight="1">
      <c r="B445" s="271" t="n"/>
      <c r="C445" s="271" t="n"/>
      <c r="D445" s="271" t="n"/>
      <c r="E445" s="271" t="n"/>
      <c r="F445" s="271" t="n"/>
      <c r="G445" s="271" t="n"/>
      <c r="H445" s="271" t="n"/>
      <c r="I445" s="271" t="n"/>
      <c r="J445" s="271" t="n"/>
      <c r="K445" s="271" t="n"/>
      <c r="L445" s="271" t="n"/>
      <c r="M445" s="271" t="n"/>
      <c r="N445" s="488" t="n"/>
      <c r="O445" s="488" t="n"/>
      <c r="P445" s="488" t="n"/>
      <c r="Q445" s="488" t="n"/>
      <c r="R445" s="488" t="n"/>
      <c r="S445" s="488" t="n"/>
      <c r="T445" s="488" t="n"/>
      <c r="U445" s="488" t="n"/>
      <c r="V445" s="485" t="n"/>
      <c r="W445" s="485" t="n"/>
    </row>
    <row r="446" ht="14.25" customHeight="1">
      <c r="B446" s="271" t="n"/>
      <c r="C446" s="271" t="n"/>
      <c r="D446" s="271" t="n"/>
      <c r="E446" s="271" t="n"/>
      <c r="F446" s="271" t="n"/>
      <c r="G446" s="271" t="n"/>
      <c r="H446" s="271" t="n"/>
      <c r="I446" s="271" t="n"/>
      <c r="J446" s="271" t="n"/>
      <c r="K446" s="271" t="n"/>
      <c r="L446" s="271" t="n"/>
      <c r="M446" s="271" t="n"/>
      <c r="N446" s="488" t="n"/>
      <c r="O446" s="488" t="n"/>
      <c r="P446" s="488" t="n"/>
      <c r="Q446" s="488" t="n"/>
      <c r="R446" s="488" t="n"/>
      <c r="S446" s="488" t="n"/>
      <c r="T446" s="488" t="n"/>
      <c r="U446" s="488" t="n"/>
      <c r="V446" s="485" t="n"/>
      <c r="W446" s="485" t="n"/>
    </row>
    <row r="447" ht="14.25" customHeight="1">
      <c r="B447" s="271" t="n"/>
      <c r="C447" s="271" t="n"/>
      <c r="D447" s="271" t="n"/>
      <c r="E447" s="271" t="n"/>
      <c r="F447" s="271" t="n"/>
      <c r="G447" s="271" t="n"/>
      <c r="H447" s="271" t="n"/>
      <c r="I447" s="271" t="n"/>
      <c r="J447" s="271" t="n"/>
      <c r="K447" s="271" t="n"/>
      <c r="L447" s="271" t="n"/>
      <c r="M447" s="271" t="n"/>
      <c r="N447" s="488" t="n"/>
      <c r="O447" s="488" t="n"/>
      <c r="P447" s="488" t="n"/>
      <c r="Q447" s="488" t="n"/>
      <c r="R447" s="488" t="n"/>
      <c r="S447" s="488" t="n"/>
      <c r="T447" s="488" t="n"/>
      <c r="U447" s="488" t="n"/>
      <c r="V447" s="485" t="n"/>
      <c r="W447" s="485" t="n"/>
    </row>
    <row r="448" ht="14.25" customHeight="1">
      <c r="B448" s="271" t="n"/>
      <c r="C448" s="271" t="n"/>
      <c r="D448" s="271" t="n"/>
      <c r="E448" s="271" t="n"/>
      <c r="F448" s="271" t="n"/>
      <c r="G448" s="271" t="n"/>
      <c r="H448" s="271" t="n"/>
      <c r="I448" s="271" t="n"/>
      <c r="J448" s="271" t="n"/>
      <c r="K448" s="271" t="n"/>
      <c r="L448" s="271" t="n"/>
      <c r="M448" s="271" t="n"/>
      <c r="N448" s="488" t="n"/>
      <c r="O448" s="488" t="n"/>
      <c r="P448" s="488" t="n"/>
      <c r="Q448" s="488" t="n"/>
      <c r="R448" s="488" t="n"/>
      <c r="S448" s="488" t="n"/>
      <c r="T448" s="488" t="n"/>
      <c r="U448" s="488" t="n"/>
      <c r="V448" s="485" t="n"/>
      <c r="W448" s="485" t="n"/>
    </row>
    <row r="449" ht="14.25" customHeight="1">
      <c r="B449" s="271" t="n"/>
      <c r="C449" s="271" t="n"/>
      <c r="D449" s="271" t="n"/>
      <c r="E449" s="271" t="n"/>
      <c r="F449" s="271" t="n"/>
      <c r="G449" s="271" t="n"/>
      <c r="H449" s="271" t="n"/>
      <c r="I449" s="271" t="n"/>
      <c r="J449" s="271" t="n"/>
      <c r="K449" s="271" t="n"/>
      <c r="L449" s="271" t="n"/>
      <c r="M449" s="271" t="n"/>
      <c r="N449" s="488" t="n"/>
      <c r="O449" s="488" t="n"/>
      <c r="P449" s="488" t="n"/>
      <c r="Q449" s="488" t="n"/>
      <c r="R449" s="488" t="n"/>
      <c r="S449" s="488" t="n"/>
      <c r="T449" s="488" t="n"/>
      <c r="U449" s="488" t="n"/>
      <c r="V449" s="485" t="n"/>
      <c r="W449" s="485" t="n"/>
    </row>
    <row r="450" ht="14.25" customHeight="1">
      <c r="B450" s="271" t="n"/>
      <c r="C450" s="271" t="n"/>
      <c r="D450" s="271" t="n"/>
      <c r="E450" s="271" t="n"/>
      <c r="F450" s="271" t="n"/>
      <c r="G450" s="271" t="n"/>
      <c r="H450" s="271" t="n"/>
      <c r="I450" s="271" t="n"/>
      <c r="J450" s="271" t="n"/>
      <c r="K450" s="271" t="n"/>
      <c r="L450" s="271" t="n"/>
      <c r="M450" s="271" t="n"/>
      <c r="N450" s="488" t="n"/>
      <c r="O450" s="488" t="n"/>
      <c r="P450" s="488" t="n"/>
      <c r="Q450" s="488" t="n"/>
      <c r="R450" s="488" t="n"/>
      <c r="S450" s="488" t="n"/>
      <c r="T450" s="488" t="n"/>
      <c r="U450" s="488" t="n"/>
      <c r="V450" s="485" t="n"/>
      <c r="W450" s="485" t="n"/>
    </row>
    <row r="451" ht="14.25" customHeight="1">
      <c r="B451" s="271" t="n"/>
      <c r="C451" s="271" t="n"/>
      <c r="D451" s="271" t="n"/>
      <c r="E451" s="271" t="n"/>
      <c r="F451" s="271" t="n"/>
      <c r="G451" s="271" t="n"/>
      <c r="H451" s="271" t="n"/>
      <c r="I451" s="271" t="n"/>
      <c r="J451" s="271" t="n"/>
      <c r="K451" s="271" t="n"/>
      <c r="L451" s="271" t="n"/>
      <c r="M451" s="271" t="n"/>
      <c r="N451" s="488" t="n"/>
      <c r="O451" s="488" t="n"/>
      <c r="P451" s="488" t="n"/>
      <c r="Q451" s="488" t="n"/>
      <c r="R451" s="488" t="n"/>
      <c r="S451" s="488" t="n"/>
      <c r="T451" s="488" t="n"/>
      <c r="U451" s="488" t="n"/>
      <c r="V451" s="485" t="n"/>
      <c r="W451" s="485" t="n"/>
    </row>
    <row r="452" ht="14.25" customHeight="1">
      <c r="B452" s="271" t="n"/>
      <c r="C452" s="271" t="n"/>
      <c r="D452" s="271" t="n"/>
      <c r="E452" s="271" t="n"/>
      <c r="F452" s="271" t="n"/>
      <c r="G452" s="271" t="n"/>
      <c r="H452" s="271" t="n"/>
      <c r="I452" s="271" t="n"/>
      <c r="J452" s="271" t="n"/>
      <c r="K452" s="271" t="n"/>
      <c r="L452" s="271" t="n"/>
      <c r="M452" s="271" t="n"/>
      <c r="N452" s="488" t="n"/>
      <c r="O452" s="488" t="n"/>
      <c r="P452" s="488" t="n"/>
      <c r="Q452" s="488" t="n"/>
      <c r="R452" s="488" t="n"/>
      <c r="S452" s="488" t="n"/>
      <c r="T452" s="488" t="n"/>
      <c r="U452" s="488" t="n"/>
      <c r="V452" s="485" t="n"/>
      <c r="W452" s="485" t="n"/>
    </row>
    <row r="453" ht="14.25" customHeight="1">
      <c r="B453" s="271" t="n"/>
      <c r="C453" s="271" t="n"/>
      <c r="D453" s="271" t="n"/>
      <c r="E453" s="271" t="n"/>
      <c r="F453" s="271" t="n"/>
      <c r="G453" s="271" t="n"/>
      <c r="H453" s="271" t="n"/>
      <c r="I453" s="271" t="n"/>
      <c r="J453" s="271" t="n"/>
      <c r="K453" s="271" t="n"/>
      <c r="L453" s="271" t="n"/>
      <c r="M453" s="271" t="n"/>
      <c r="N453" s="488" t="n"/>
      <c r="O453" s="488" t="n"/>
      <c r="P453" s="488" t="n"/>
      <c r="Q453" s="488" t="n"/>
      <c r="R453" s="488" t="n"/>
      <c r="S453" s="488" t="n"/>
      <c r="T453" s="488" t="n"/>
      <c r="U453" s="488" t="n"/>
      <c r="V453" s="485" t="n"/>
      <c r="W453" s="485" t="n"/>
    </row>
    <row r="454" ht="14.25" customHeight="1">
      <c r="B454" s="271" t="n"/>
      <c r="C454" s="271" t="n"/>
      <c r="D454" s="271" t="n"/>
      <c r="E454" s="271" t="n"/>
      <c r="F454" s="271" t="n"/>
      <c r="G454" s="271" t="n"/>
      <c r="H454" s="271" t="n"/>
      <c r="I454" s="271" t="n"/>
      <c r="J454" s="271" t="n"/>
      <c r="K454" s="271" t="n"/>
      <c r="L454" s="271" t="n"/>
      <c r="M454" s="271" t="n"/>
      <c r="N454" s="488" t="n"/>
      <c r="O454" s="488" t="n"/>
      <c r="P454" s="488" t="n"/>
      <c r="Q454" s="488" t="n"/>
      <c r="R454" s="488" t="n"/>
      <c r="S454" s="488" t="n"/>
      <c r="T454" s="488" t="n"/>
      <c r="U454" s="488" t="n"/>
      <c r="V454" s="485" t="n"/>
      <c r="W454" s="485" t="n"/>
    </row>
    <row r="455" ht="14.25" customHeight="1">
      <c r="B455" s="271" t="n"/>
      <c r="C455" s="271" t="n"/>
      <c r="D455" s="271" t="n"/>
      <c r="E455" s="271" t="n"/>
      <c r="F455" s="271" t="n"/>
      <c r="G455" s="271" t="n"/>
      <c r="H455" s="271" t="n"/>
      <c r="I455" s="271" t="n"/>
      <c r="J455" s="271" t="n"/>
      <c r="K455" s="271" t="n"/>
      <c r="L455" s="271" t="n"/>
      <c r="M455" s="271" t="n"/>
      <c r="N455" s="488" t="n"/>
      <c r="O455" s="488" t="n"/>
      <c r="P455" s="488" t="n"/>
      <c r="Q455" s="488" t="n"/>
      <c r="R455" s="488" t="n"/>
      <c r="S455" s="488" t="n"/>
      <c r="T455" s="488" t="n"/>
      <c r="U455" s="488" t="n"/>
      <c r="V455" s="485" t="n"/>
      <c r="W455" s="485" t="n"/>
    </row>
    <row r="456" ht="14.25" customHeight="1">
      <c r="B456" s="271" t="n"/>
      <c r="C456" s="271" t="n"/>
      <c r="D456" s="271" t="n"/>
      <c r="E456" s="271" t="n"/>
      <c r="F456" s="271" t="n"/>
      <c r="G456" s="271" t="n"/>
      <c r="H456" s="271" t="n"/>
      <c r="I456" s="271" t="n"/>
      <c r="J456" s="271" t="n"/>
      <c r="K456" s="271" t="n"/>
      <c r="L456" s="271" t="n"/>
      <c r="M456" s="271" t="n"/>
      <c r="N456" s="488" t="n"/>
      <c r="O456" s="488" t="n"/>
      <c r="P456" s="488" t="n"/>
      <c r="Q456" s="488" t="n"/>
      <c r="R456" s="488" t="n"/>
      <c r="S456" s="488" t="n"/>
      <c r="T456" s="488" t="n"/>
      <c r="U456" s="488" t="n"/>
      <c r="V456" s="485" t="n"/>
      <c r="W456" s="485" t="n"/>
    </row>
    <row r="457" ht="14.25" customHeight="1">
      <c r="B457" s="271" t="n"/>
      <c r="C457" s="271" t="n"/>
      <c r="D457" s="271" t="n"/>
      <c r="E457" s="271" t="n"/>
      <c r="F457" s="271" t="n"/>
      <c r="G457" s="271" t="n"/>
      <c r="H457" s="271" t="n"/>
      <c r="I457" s="271" t="n"/>
      <c r="J457" s="271" t="n"/>
      <c r="K457" s="271" t="n"/>
      <c r="L457" s="271" t="n"/>
      <c r="M457" s="271" t="n"/>
      <c r="N457" s="488" t="n"/>
      <c r="O457" s="488" t="n"/>
      <c r="P457" s="488" t="n"/>
      <c r="Q457" s="488" t="n"/>
      <c r="R457" s="488" t="n"/>
      <c r="S457" s="488" t="n"/>
      <c r="T457" s="488" t="n"/>
      <c r="U457" s="488" t="n"/>
      <c r="V457" s="485" t="n"/>
      <c r="W457" s="485" t="n"/>
    </row>
    <row r="458" ht="14.25" customHeight="1">
      <c r="B458" s="271" t="n"/>
      <c r="C458" s="271" t="n"/>
      <c r="D458" s="271" t="n"/>
      <c r="E458" s="271" t="n"/>
      <c r="F458" s="271" t="n"/>
      <c r="G458" s="271" t="n"/>
      <c r="H458" s="271" t="n"/>
      <c r="I458" s="271" t="n"/>
      <c r="J458" s="271" t="n"/>
      <c r="K458" s="271" t="n"/>
      <c r="L458" s="271" t="n"/>
      <c r="M458" s="271" t="n"/>
      <c r="N458" s="488" t="n"/>
      <c r="O458" s="488" t="n"/>
      <c r="P458" s="488" t="n"/>
      <c r="Q458" s="488" t="n"/>
      <c r="R458" s="488" t="n"/>
      <c r="S458" s="488" t="n"/>
      <c r="T458" s="488" t="n"/>
      <c r="U458" s="488" t="n"/>
      <c r="V458" s="485" t="n"/>
      <c r="W458" s="485" t="n"/>
    </row>
    <row r="459" ht="14.25" customHeight="1">
      <c r="B459" s="271" t="n"/>
      <c r="C459" s="271" t="n"/>
      <c r="D459" s="271" t="n"/>
      <c r="E459" s="271" t="n"/>
      <c r="F459" s="271" t="n"/>
      <c r="G459" s="271" t="n"/>
      <c r="H459" s="271" t="n"/>
      <c r="I459" s="271" t="n"/>
      <c r="J459" s="271" t="n"/>
      <c r="K459" s="271" t="n"/>
      <c r="L459" s="271" t="n"/>
      <c r="M459" s="271" t="n"/>
      <c r="N459" s="488" t="n"/>
      <c r="O459" s="488" t="n"/>
      <c r="P459" s="488" t="n"/>
      <c r="Q459" s="488" t="n"/>
      <c r="R459" s="488" t="n"/>
      <c r="S459" s="488" t="n"/>
      <c r="T459" s="488" t="n"/>
      <c r="U459" s="488" t="n"/>
      <c r="V459" s="485" t="n"/>
      <c r="W459" s="485" t="n"/>
    </row>
    <row r="460" ht="14.25" customHeight="1">
      <c r="B460" s="271" t="n"/>
      <c r="C460" s="271" t="n"/>
      <c r="D460" s="271" t="n"/>
      <c r="E460" s="271" t="n"/>
      <c r="F460" s="271" t="n"/>
      <c r="G460" s="271" t="n"/>
      <c r="H460" s="271" t="n"/>
      <c r="I460" s="271" t="n"/>
      <c r="J460" s="271" t="n"/>
      <c r="K460" s="271" t="n"/>
      <c r="L460" s="271" t="n"/>
      <c r="M460" s="271" t="n"/>
      <c r="N460" s="488" t="n"/>
      <c r="O460" s="488" t="n"/>
      <c r="P460" s="488" t="n"/>
      <c r="Q460" s="488" t="n"/>
      <c r="R460" s="488" t="n"/>
      <c r="S460" s="488" t="n"/>
      <c r="T460" s="488" t="n"/>
      <c r="U460" s="488" t="n"/>
      <c r="V460" s="485" t="n"/>
      <c r="W460" s="485" t="n"/>
    </row>
    <row r="461" ht="14.25" customHeight="1">
      <c r="B461" s="271" t="n"/>
      <c r="C461" s="271" t="n"/>
      <c r="D461" s="271" t="n"/>
      <c r="E461" s="271" t="n"/>
      <c r="F461" s="271" t="n"/>
      <c r="G461" s="271" t="n"/>
      <c r="H461" s="271" t="n"/>
      <c r="I461" s="271" t="n"/>
      <c r="J461" s="271" t="n"/>
      <c r="K461" s="271" t="n"/>
      <c r="L461" s="271" t="n"/>
      <c r="M461" s="271" t="n"/>
      <c r="N461" s="488" t="n"/>
      <c r="O461" s="488" t="n"/>
      <c r="P461" s="488" t="n"/>
      <c r="Q461" s="488" t="n"/>
      <c r="R461" s="488" t="n"/>
      <c r="S461" s="488" t="n"/>
      <c r="T461" s="488" t="n"/>
      <c r="U461" s="488" t="n"/>
      <c r="V461" s="485" t="n"/>
      <c r="W461" s="485" t="n"/>
    </row>
    <row r="462" ht="14.25" customHeight="1">
      <c r="B462" s="271" t="n"/>
      <c r="C462" s="271" t="n"/>
      <c r="D462" s="271" t="n"/>
      <c r="E462" s="271" t="n"/>
      <c r="F462" s="271" t="n"/>
      <c r="G462" s="271" t="n"/>
      <c r="H462" s="271" t="n"/>
      <c r="I462" s="271" t="n"/>
      <c r="J462" s="271" t="n"/>
      <c r="K462" s="271" t="n"/>
      <c r="L462" s="271" t="n"/>
      <c r="M462" s="271" t="n"/>
      <c r="N462" s="488" t="n"/>
      <c r="O462" s="488" t="n"/>
      <c r="P462" s="488" t="n"/>
      <c r="Q462" s="488" t="n"/>
      <c r="R462" s="488" t="n"/>
      <c r="S462" s="488" t="n"/>
      <c r="T462" s="488" t="n"/>
      <c r="U462" s="488" t="n"/>
      <c r="V462" s="485" t="n"/>
      <c r="W462" s="485" t="n"/>
    </row>
    <row r="463" ht="14.25" customHeight="1">
      <c r="B463" s="271" t="n"/>
      <c r="C463" s="271" t="n"/>
      <c r="D463" s="271" t="n"/>
      <c r="E463" s="271" t="n"/>
      <c r="F463" s="271" t="n"/>
      <c r="G463" s="271" t="n"/>
      <c r="H463" s="271" t="n"/>
      <c r="I463" s="271" t="n"/>
      <c r="J463" s="271" t="n"/>
      <c r="K463" s="271" t="n"/>
      <c r="L463" s="271" t="n"/>
      <c r="M463" s="271" t="n"/>
      <c r="N463" s="488" t="n"/>
      <c r="O463" s="488" t="n"/>
      <c r="P463" s="488" t="n"/>
      <c r="Q463" s="488" t="n"/>
      <c r="R463" s="488" t="n"/>
      <c r="S463" s="488" t="n"/>
      <c r="T463" s="488" t="n"/>
      <c r="U463" s="488" t="n"/>
      <c r="V463" s="485" t="n"/>
      <c r="W463" s="485" t="n"/>
    </row>
    <row r="464" ht="14.25" customHeight="1">
      <c r="B464" s="271" t="n"/>
      <c r="C464" s="271" t="n"/>
      <c r="D464" s="271" t="n"/>
      <c r="E464" s="271" t="n"/>
      <c r="F464" s="271" t="n"/>
      <c r="G464" s="271" t="n"/>
      <c r="H464" s="271" t="n"/>
      <c r="I464" s="271" t="n"/>
      <c r="J464" s="271" t="n"/>
      <c r="K464" s="271" t="n"/>
      <c r="L464" s="271" t="n"/>
      <c r="M464" s="271" t="n"/>
      <c r="N464" s="488" t="n"/>
      <c r="O464" s="488" t="n"/>
      <c r="P464" s="488" t="n"/>
      <c r="Q464" s="488" t="n"/>
      <c r="R464" s="488" t="n"/>
      <c r="S464" s="488" t="n"/>
      <c r="T464" s="488" t="n"/>
      <c r="U464" s="488" t="n"/>
      <c r="V464" s="485" t="n"/>
      <c r="W464" s="485" t="n"/>
    </row>
    <row r="465" ht="14.25" customHeight="1">
      <c r="B465" s="271" t="n"/>
      <c r="C465" s="271" t="n"/>
      <c r="D465" s="271" t="n"/>
      <c r="E465" s="271" t="n"/>
      <c r="F465" s="271" t="n"/>
      <c r="G465" s="271" t="n"/>
      <c r="H465" s="271" t="n"/>
      <c r="I465" s="271" t="n"/>
      <c r="J465" s="271" t="n"/>
      <c r="K465" s="271" t="n"/>
      <c r="L465" s="271" t="n"/>
      <c r="M465" s="271" t="n"/>
      <c r="N465" s="488" t="n"/>
      <c r="O465" s="488" t="n"/>
      <c r="P465" s="488" t="n"/>
      <c r="Q465" s="488" t="n"/>
      <c r="R465" s="488" t="n"/>
      <c r="S465" s="488" t="n"/>
      <c r="T465" s="488" t="n"/>
      <c r="U465" s="488" t="n"/>
      <c r="V465" s="485" t="n"/>
      <c r="W465" s="485" t="n"/>
    </row>
    <row r="466" ht="14.25" customHeight="1">
      <c r="B466" s="271" t="n"/>
      <c r="C466" s="271" t="n"/>
      <c r="D466" s="271" t="n"/>
      <c r="E466" s="271" t="n"/>
      <c r="F466" s="271" t="n"/>
      <c r="G466" s="271" t="n"/>
      <c r="H466" s="271" t="n"/>
      <c r="I466" s="271" t="n"/>
      <c r="J466" s="271" t="n"/>
      <c r="K466" s="271" t="n"/>
      <c r="L466" s="271" t="n"/>
      <c r="M466" s="271" t="n"/>
      <c r="N466" s="488" t="n"/>
      <c r="O466" s="488" t="n"/>
      <c r="P466" s="488" t="n"/>
      <c r="Q466" s="488" t="n"/>
      <c r="R466" s="488" t="n"/>
      <c r="S466" s="488" t="n"/>
      <c r="T466" s="488" t="n"/>
      <c r="U466" s="488" t="n"/>
      <c r="V466" s="485" t="n"/>
      <c r="W466" s="485" t="n"/>
    </row>
    <row r="467" ht="14.25" customHeight="1">
      <c r="B467" s="271" t="n"/>
      <c r="C467" s="271" t="n"/>
      <c r="D467" s="271" t="n"/>
      <c r="E467" s="271" t="n"/>
      <c r="F467" s="271" t="n"/>
      <c r="G467" s="271" t="n"/>
      <c r="H467" s="271" t="n"/>
      <c r="I467" s="271" t="n"/>
      <c r="J467" s="271" t="n"/>
      <c r="K467" s="271" t="n"/>
      <c r="L467" s="271" t="n"/>
      <c r="M467" s="271" t="n"/>
      <c r="N467" s="488" t="n"/>
      <c r="O467" s="488" t="n"/>
      <c r="P467" s="488" t="n"/>
      <c r="Q467" s="488" t="n"/>
      <c r="R467" s="488" t="n"/>
      <c r="S467" s="488" t="n"/>
      <c r="T467" s="488" t="n"/>
      <c r="U467" s="488" t="n"/>
      <c r="V467" s="485" t="n"/>
      <c r="W467" s="485" t="n"/>
    </row>
    <row r="468" ht="14.25" customHeight="1">
      <c r="B468" s="271" t="n"/>
      <c r="C468" s="271" t="n"/>
      <c r="D468" s="271" t="n"/>
      <c r="E468" s="271" t="n"/>
      <c r="F468" s="271" t="n"/>
      <c r="G468" s="271" t="n"/>
      <c r="H468" s="271" t="n"/>
      <c r="I468" s="271" t="n"/>
      <c r="J468" s="271" t="n"/>
      <c r="K468" s="271" t="n"/>
      <c r="L468" s="271" t="n"/>
      <c r="M468" s="271" t="n"/>
      <c r="N468" s="488" t="n"/>
      <c r="O468" s="488" t="n"/>
      <c r="P468" s="488" t="n"/>
      <c r="Q468" s="488" t="n"/>
      <c r="R468" s="488" t="n"/>
      <c r="S468" s="488" t="n"/>
      <c r="T468" s="488" t="n"/>
      <c r="U468" s="488" t="n"/>
      <c r="V468" s="485" t="n"/>
      <c r="W468" s="485" t="n"/>
    </row>
    <row r="469" ht="14.25" customHeight="1">
      <c r="B469" s="271" t="n"/>
      <c r="C469" s="271" t="n"/>
      <c r="D469" s="271" t="n"/>
      <c r="E469" s="271" t="n"/>
      <c r="F469" s="271" t="n"/>
      <c r="G469" s="271" t="n"/>
      <c r="H469" s="271" t="n"/>
      <c r="I469" s="271" t="n"/>
      <c r="J469" s="271" t="n"/>
      <c r="K469" s="271" t="n"/>
      <c r="L469" s="271" t="n"/>
      <c r="M469" s="271" t="n"/>
      <c r="N469" s="488" t="n"/>
      <c r="O469" s="488" t="n"/>
      <c r="P469" s="488" t="n"/>
      <c r="Q469" s="488" t="n"/>
      <c r="R469" s="488" t="n"/>
      <c r="S469" s="488" t="n"/>
      <c r="T469" s="488" t="n"/>
      <c r="U469" s="488" t="n"/>
      <c r="V469" s="485" t="n"/>
      <c r="W469" s="485" t="n"/>
    </row>
    <row r="470" ht="14.25" customHeight="1">
      <c r="B470" s="271" t="n"/>
      <c r="C470" s="271" t="n"/>
      <c r="D470" s="271" t="n"/>
      <c r="E470" s="271" t="n"/>
      <c r="F470" s="271" t="n"/>
      <c r="G470" s="271" t="n"/>
      <c r="H470" s="271" t="n"/>
      <c r="I470" s="271" t="n"/>
      <c r="J470" s="271" t="n"/>
      <c r="K470" s="271" t="n"/>
      <c r="L470" s="271" t="n"/>
      <c r="M470" s="271" t="n"/>
      <c r="N470" s="488" t="n"/>
      <c r="O470" s="488" t="n"/>
      <c r="P470" s="488" t="n"/>
      <c r="Q470" s="488" t="n"/>
      <c r="R470" s="488" t="n"/>
      <c r="S470" s="488" t="n"/>
      <c r="T470" s="488" t="n"/>
      <c r="U470" s="488" t="n"/>
      <c r="V470" s="485" t="n"/>
      <c r="W470" s="485" t="n"/>
    </row>
    <row r="471" ht="14.25" customHeight="1">
      <c r="B471" s="271" t="n"/>
      <c r="C471" s="271" t="n"/>
      <c r="D471" s="271" t="n"/>
      <c r="E471" s="271" t="n"/>
      <c r="F471" s="271" t="n"/>
      <c r="G471" s="271" t="n"/>
      <c r="H471" s="271" t="n"/>
      <c r="I471" s="271" t="n"/>
      <c r="J471" s="271" t="n"/>
      <c r="K471" s="271" t="n"/>
      <c r="L471" s="271" t="n"/>
      <c r="M471" s="271" t="n"/>
      <c r="N471" s="488" t="n"/>
      <c r="O471" s="488" t="n"/>
      <c r="P471" s="488" t="n"/>
      <c r="Q471" s="488" t="n"/>
      <c r="R471" s="488" t="n"/>
      <c r="S471" s="488" t="n"/>
      <c r="T471" s="488" t="n"/>
      <c r="U471" s="488" t="n"/>
      <c r="V471" s="485" t="n"/>
      <c r="W471" s="485" t="n"/>
    </row>
    <row r="472" ht="14.25" customHeight="1">
      <c r="B472" s="271" t="n"/>
      <c r="C472" s="271" t="n"/>
      <c r="D472" s="271" t="n"/>
      <c r="E472" s="271" t="n"/>
      <c r="F472" s="271" t="n"/>
      <c r="G472" s="271" t="n"/>
      <c r="H472" s="271" t="n"/>
      <c r="I472" s="271" t="n"/>
      <c r="J472" s="271" t="n"/>
      <c r="K472" s="271" t="n"/>
      <c r="L472" s="271" t="n"/>
      <c r="M472" s="271" t="n"/>
      <c r="N472" s="488" t="n"/>
      <c r="O472" s="488" t="n"/>
      <c r="P472" s="488" t="n"/>
      <c r="Q472" s="488" t="n"/>
      <c r="R472" s="488" t="n"/>
      <c r="S472" s="488" t="n"/>
      <c r="T472" s="488" t="n"/>
      <c r="U472" s="488" t="n"/>
      <c r="V472" s="485" t="n"/>
      <c r="W472" s="485" t="n"/>
    </row>
    <row r="473" ht="14.25" customHeight="1">
      <c r="B473" s="271" t="n"/>
      <c r="C473" s="271" t="n"/>
      <c r="D473" s="271" t="n"/>
      <c r="E473" s="271" t="n"/>
      <c r="F473" s="271" t="n"/>
      <c r="G473" s="271" t="n"/>
      <c r="H473" s="271" t="n"/>
      <c r="I473" s="271" t="n"/>
      <c r="J473" s="271" t="n"/>
      <c r="K473" s="271" t="n"/>
      <c r="L473" s="271" t="n"/>
      <c r="M473" s="271" t="n"/>
      <c r="N473" s="488" t="n"/>
      <c r="O473" s="488" t="n"/>
      <c r="P473" s="488" t="n"/>
      <c r="Q473" s="488" t="n"/>
      <c r="R473" s="488" t="n"/>
      <c r="S473" s="488" t="n"/>
      <c r="T473" s="488" t="n"/>
      <c r="U473" s="488" t="n"/>
      <c r="V473" s="485" t="n"/>
      <c r="W473" s="485" t="n"/>
    </row>
    <row r="474" ht="14.25" customHeight="1">
      <c r="B474" s="271" t="n"/>
      <c r="C474" s="271" t="n"/>
      <c r="D474" s="271" t="n"/>
      <c r="E474" s="271" t="n"/>
      <c r="F474" s="271" t="n"/>
      <c r="G474" s="271" t="n"/>
      <c r="H474" s="271" t="n"/>
      <c r="I474" s="271" t="n"/>
      <c r="J474" s="271" t="n"/>
      <c r="K474" s="271" t="n"/>
      <c r="L474" s="271" t="n"/>
      <c r="M474" s="271" t="n"/>
      <c r="N474" s="488" t="n"/>
      <c r="O474" s="488" t="n"/>
      <c r="P474" s="488" t="n"/>
      <c r="Q474" s="488" t="n"/>
      <c r="R474" s="488" t="n"/>
      <c r="S474" s="488" t="n"/>
      <c r="T474" s="488" t="n"/>
      <c r="U474" s="488" t="n"/>
      <c r="V474" s="485" t="n"/>
      <c r="W474" s="485" t="n"/>
    </row>
    <row r="475" ht="14.25" customHeight="1">
      <c r="B475" s="271" t="n"/>
      <c r="C475" s="271" t="n"/>
      <c r="D475" s="271" t="n"/>
      <c r="E475" s="271" t="n"/>
      <c r="F475" s="271" t="n"/>
      <c r="G475" s="271" t="n"/>
      <c r="H475" s="271" t="n"/>
      <c r="I475" s="271" t="n"/>
      <c r="J475" s="271" t="n"/>
      <c r="K475" s="271" t="n"/>
      <c r="L475" s="271" t="n"/>
      <c r="M475" s="271" t="n"/>
      <c r="N475" s="488" t="n"/>
      <c r="O475" s="488" t="n"/>
      <c r="P475" s="488" t="n"/>
      <c r="Q475" s="488" t="n"/>
      <c r="R475" s="488" t="n"/>
      <c r="S475" s="488" t="n"/>
      <c r="T475" s="488" t="n"/>
      <c r="U475" s="488" t="n"/>
      <c r="V475" s="485" t="n"/>
      <c r="W475" s="485" t="n"/>
    </row>
    <row r="476" ht="14.25" customHeight="1">
      <c r="B476" s="271" t="n"/>
      <c r="C476" s="271" t="n"/>
      <c r="D476" s="271" t="n"/>
      <c r="E476" s="271" t="n"/>
      <c r="F476" s="271" t="n"/>
      <c r="G476" s="271" t="n"/>
      <c r="H476" s="271" t="n"/>
      <c r="I476" s="271" t="n"/>
      <c r="J476" s="271" t="n"/>
      <c r="K476" s="271" t="n"/>
      <c r="L476" s="271" t="n"/>
      <c r="M476" s="271" t="n"/>
      <c r="N476" s="488" t="n"/>
      <c r="O476" s="488" t="n"/>
      <c r="P476" s="488" t="n"/>
      <c r="Q476" s="488" t="n"/>
      <c r="R476" s="488" t="n"/>
      <c r="S476" s="488" t="n"/>
      <c r="T476" s="488" t="n"/>
      <c r="U476" s="488" t="n"/>
      <c r="V476" s="485" t="n"/>
      <c r="W476" s="485" t="n"/>
    </row>
    <row r="477" ht="14.25" customHeight="1">
      <c r="B477" s="271" t="n"/>
      <c r="C477" s="271" t="n"/>
      <c r="D477" s="271" t="n"/>
      <c r="E477" s="271" t="n"/>
      <c r="F477" s="271" t="n"/>
      <c r="G477" s="271" t="n"/>
      <c r="H477" s="271" t="n"/>
      <c r="I477" s="271" t="n"/>
      <c r="J477" s="271" t="n"/>
      <c r="K477" s="271" t="n"/>
      <c r="L477" s="271" t="n"/>
      <c r="M477" s="271" t="n"/>
      <c r="N477" s="488" t="n"/>
      <c r="O477" s="488" t="n"/>
      <c r="P477" s="488" t="n"/>
      <c r="Q477" s="488" t="n"/>
      <c r="R477" s="488" t="n"/>
      <c r="S477" s="488" t="n"/>
      <c r="T477" s="488" t="n"/>
      <c r="U477" s="488" t="n"/>
      <c r="V477" s="485" t="n"/>
      <c r="W477" s="485" t="n"/>
    </row>
    <row r="478" ht="14.25" customHeight="1">
      <c r="B478" s="271" t="n"/>
      <c r="C478" s="271" t="n"/>
      <c r="D478" s="271" t="n"/>
      <c r="E478" s="271" t="n"/>
      <c r="F478" s="271" t="n"/>
      <c r="G478" s="271" t="n"/>
      <c r="H478" s="271" t="n"/>
      <c r="I478" s="271" t="n"/>
      <c r="J478" s="271" t="n"/>
      <c r="K478" s="271" t="n"/>
      <c r="L478" s="271" t="n"/>
      <c r="M478" s="271" t="n"/>
      <c r="N478" s="488" t="n"/>
      <c r="O478" s="488" t="n"/>
      <c r="P478" s="488" t="n"/>
      <c r="Q478" s="488" t="n"/>
      <c r="R478" s="488" t="n"/>
      <c r="S478" s="488" t="n"/>
      <c r="T478" s="488" t="n"/>
      <c r="U478" s="488" t="n"/>
      <c r="V478" s="485" t="n"/>
      <c r="W478" s="485" t="n"/>
    </row>
    <row r="479" ht="14.25" customHeight="1">
      <c r="B479" s="271" t="n"/>
      <c r="C479" s="271" t="n"/>
      <c r="D479" s="271" t="n"/>
      <c r="E479" s="271" t="n"/>
      <c r="F479" s="271" t="n"/>
      <c r="G479" s="271" t="n"/>
      <c r="H479" s="271" t="n"/>
      <c r="I479" s="271" t="n"/>
      <c r="J479" s="271" t="n"/>
      <c r="K479" s="271" t="n"/>
      <c r="L479" s="271" t="n"/>
      <c r="M479" s="271" t="n"/>
      <c r="N479" s="488" t="n"/>
      <c r="O479" s="488" t="n"/>
      <c r="P479" s="488" t="n"/>
      <c r="Q479" s="488" t="n"/>
      <c r="R479" s="488" t="n"/>
      <c r="S479" s="488" t="n"/>
      <c r="T479" s="488" t="n"/>
      <c r="U479" s="488" t="n"/>
      <c r="V479" s="485" t="n"/>
      <c r="W479" s="485" t="n"/>
    </row>
    <row r="480" ht="14.25" customHeight="1">
      <c r="B480" s="271" t="n"/>
      <c r="C480" s="271" t="n"/>
      <c r="D480" s="271" t="n"/>
      <c r="E480" s="271" t="n"/>
      <c r="F480" s="271" t="n"/>
      <c r="G480" s="271" t="n"/>
      <c r="H480" s="271" t="n"/>
      <c r="I480" s="271" t="n"/>
      <c r="J480" s="271" t="n"/>
      <c r="K480" s="271" t="n"/>
      <c r="L480" s="271" t="n"/>
      <c r="M480" s="271" t="n"/>
      <c r="N480" s="488" t="n"/>
      <c r="O480" s="488" t="n"/>
      <c r="P480" s="488" t="n"/>
      <c r="Q480" s="488" t="n"/>
      <c r="R480" s="488" t="n"/>
      <c r="S480" s="488" t="n"/>
      <c r="T480" s="488" t="n"/>
      <c r="U480" s="488" t="n"/>
      <c r="V480" s="485" t="n"/>
      <c r="W480" s="485" t="n"/>
    </row>
    <row r="481" ht="14.25" customHeight="1">
      <c r="B481" s="271" t="n"/>
      <c r="C481" s="271" t="n"/>
      <c r="D481" s="271" t="n"/>
      <c r="E481" s="271" t="n"/>
      <c r="F481" s="271" t="n"/>
      <c r="G481" s="271" t="n"/>
      <c r="H481" s="271" t="n"/>
      <c r="I481" s="271" t="n"/>
      <c r="J481" s="271" t="n"/>
      <c r="K481" s="271" t="n"/>
      <c r="L481" s="271" t="n"/>
      <c r="M481" s="271" t="n"/>
      <c r="N481" s="488" t="n"/>
      <c r="O481" s="488" t="n"/>
      <c r="P481" s="488" t="n"/>
      <c r="Q481" s="488" t="n"/>
      <c r="R481" s="488" t="n"/>
      <c r="S481" s="488" t="n"/>
      <c r="T481" s="488" t="n"/>
      <c r="U481" s="488" t="n"/>
      <c r="V481" s="485" t="n"/>
      <c r="W481" s="485" t="n"/>
    </row>
    <row r="482" ht="14.25" customHeight="1">
      <c r="B482" s="271" t="n"/>
      <c r="C482" s="271" t="n"/>
      <c r="D482" s="271" t="n"/>
      <c r="E482" s="271" t="n"/>
      <c r="F482" s="271" t="n"/>
      <c r="G482" s="271" t="n"/>
      <c r="H482" s="271" t="n"/>
      <c r="I482" s="271" t="n"/>
      <c r="J482" s="271" t="n"/>
      <c r="K482" s="271" t="n"/>
      <c r="L482" s="271" t="n"/>
      <c r="M482" s="271" t="n"/>
      <c r="N482" s="488" t="n"/>
      <c r="O482" s="488" t="n"/>
      <c r="P482" s="488" t="n"/>
      <c r="Q482" s="488" t="n"/>
      <c r="R482" s="488" t="n"/>
      <c r="S482" s="488" t="n"/>
      <c r="T482" s="488" t="n"/>
      <c r="U482" s="488" t="n"/>
      <c r="V482" s="485" t="n"/>
      <c r="W482" s="485" t="n"/>
    </row>
    <row r="483" ht="14.25" customHeight="1">
      <c r="B483" s="271" t="n"/>
      <c r="C483" s="271" t="n"/>
      <c r="D483" s="271" t="n"/>
      <c r="E483" s="271" t="n"/>
      <c r="F483" s="271" t="n"/>
      <c r="G483" s="271" t="n"/>
      <c r="H483" s="271" t="n"/>
      <c r="I483" s="271" t="n"/>
      <c r="J483" s="271" t="n"/>
      <c r="K483" s="271" t="n"/>
      <c r="L483" s="271" t="n"/>
      <c r="M483" s="271" t="n"/>
      <c r="N483" s="488" t="n"/>
      <c r="O483" s="488" t="n"/>
      <c r="P483" s="488" t="n"/>
      <c r="Q483" s="488" t="n"/>
      <c r="R483" s="488" t="n"/>
      <c r="S483" s="488" t="n"/>
      <c r="T483" s="488" t="n"/>
      <c r="U483" s="488" t="n"/>
      <c r="V483" s="485" t="n"/>
      <c r="W483" s="485" t="n"/>
    </row>
    <row r="484" ht="14.25" customHeight="1">
      <c r="B484" s="271" t="n"/>
      <c r="C484" s="271" t="n"/>
      <c r="D484" s="271" t="n"/>
      <c r="E484" s="271" t="n"/>
      <c r="F484" s="271" t="n"/>
      <c r="G484" s="271" t="n"/>
      <c r="H484" s="271" t="n"/>
      <c r="I484" s="271" t="n"/>
      <c r="J484" s="271" t="n"/>
      <c r="K484" s="271" t="n"/>
      <c r="L484" s="271" t="n"/>
      <c r="M484" s="271" t="n"/>
      <c r="N484" s="488" t="n"/>
      <c r="O484" s="488" t="n"/>
      <c r="P484" s="488" t="n"/>
      <c r="Q484" s="488" t="n"/>
      <c r="R484" s="488" t="n"/>
      <c r="S484" s="488" t="n"/>
      <c r="T484" s="488" t="n"/>
      <c r="U484" s="488" t="n"/>
      <c r="V484" s="485" t="n"/>
      <c r="W484" s="485" t="n"/>
    </row>
    <row r="485" ht="14.25" customHeight="1">
      <c r="B485" s="271" t="n"/>
      <c r="C485" s="271" t="n"/>
      <c r="D485" s="271" t="n"/>
      <c r="E485" s="271" t="n"/>
      <c r="F485" s="271" t="n"/>
      <c r="G485" s="271" t="n"/>
      <c r="H485" s="271" t="n"/>
      <c r="I485" s="271" t="n"/>
      <c r="J485" s="271" t="n"/>
      <c r="K485" s="271" t="n"/>
      <c r="L485" s="271" t="n"/>
      <c r="M485" s="271" t="n"/>
      <c r="N485" s="488" t="n"/>
      <c r="O485" s="488" t="n"/>
      <c r="P485" s="488" t="n"/>
      <c r="Q485" s="488" t="n"/>
      <c r="R485" s="488" t="n"/>
      <c r="S485" s="488" t="n"/>
      <c r="T485" s="488" t="n"/>
      <c r="U485" s="488" t="n"/>
      <c r="V485" s="485" t="n"/>
      <c r="W485" s="485" t="n"/>
    </row>
    <row r="486" ht="14.25" customHeight="1">
      <c r="B486" s="271" t="n"/>
      <c r="C486" s="271" t="n"/>
      <c r="D486" s="271" t="n"/>
      <c r="E486" s="271" t="n"/>
      <c r="F486" s="271" t="n"/>
      <c r="G486" s="271" t="n"/>
      <c r="H486" s="271" t="n"/>
      <c r="I486" s="271" t="n"/>
      <c r="J486" s="271" t="n"/>
      <c r="K486" s="271" t="n"/>
      <c r="L486" s="271" t="n"/>
      <c r="M486" s="271" t="n"/>
      <c r="N486" s="488" t="n"/>
      <c r="O486" s="488" t="n"/>
      <c r="P486" s="488" t="n"/>
      <c r="Q486" s="488" t="n"/>
      <c r="R486" s="488" t="n"/>
      <c r="S486" s="488" t="n"/>
      <c r="T486" s="488" t="n"/>
      <c r="U486" s="488" t="n"/>
      <c r="V486" s="485" t="n"/>
      <c r="W486" s="485" t="n"/>
    </row>
    <row r="487" ht="14.25" customHeight="1">
      <c r="B487" s="271" t="n"/>
      <c r="C487" s="271" t="n"/>
      <c r="D487" s="271" t="n"/>
      <c r="E487" s="271" t="n"/>
      <c r="F487" s="271" t="n"/>
      <c r="G487" s="271" t="n"/>
      <c r="H487" s="271" t="n"/>
      <c r="I487" s="271" t="n"/>
      <c r="J487" s="271" t="n"/>
      <c r="K487" s="271" t="n"/>
      <c r="L487" s="271" t="n"/>
      <c r="M487" s="271" t="n"/>
      <c r="N487" s="488" t="n"/>
      <c r="O487" s="488" t="n"/>
      <c r="P487" s="488" t="n"/>
      <c r="Q487" s="488" t="n"/>
      <c r="R487" s="488" t="n"/>
      <c r="S487" s="488" t="n"/>
      <c r="T487" s="488" t="n"/>
      <c r="U487" s="488" t="n"/>
      <c r="V487" s="485" t="n"/>
      <c r="W487" s="485" t="n"/>
    </row>
    <row r="488" ht="14.25" customHeight="1">
      <c r="B488" s="271" t="n"/>
      <c r="C488" s="271" t="n"/>
      <c r="D488" s="271" t="n"/>
      <c r="E488" s="271" t="n"/>
      <c r="F488" s="271" t="n"/>
      <c r="G488" s="271" t="n"/>
      <c r="H488" s="271" t="n"/>
      <c r="I488" s="271" t="n"/>
      <c r="J488" s="271" t="n"/>
      <c r="K488" s="271" t="n"/>
      <c r="L488" s="271" t="n"/>
      <c r="M488" s="271" t="n"/>
      <c r="N488" s="488" t="n"/>
      <c r="O488" s="488" t="n"/>
      <c r="P488" s="488" t="n"/>
      <c r="Q488" s="488" t="n"/>
      <c r="R488" s="488" t="n"/>
      <c r="S488" s="488" t="n"/>
      <c r="T488" s="488" t="n"/>
      <c r="U488" s="488" t="n"/>
      <c r="V488" s="485" t="n"/>
      <c r="W488" s="485" t="n"/>
    </row>
    <row r="489" ht="14.25" customHeight="1">
      <c r="B489" s="271" t="n"/>
      <c r="C489" s="271" t="n"/>
      <c r="D489" s="271" t="n"/>
      <c r="E489" s="271" t="n"/>
      <c r="F489" s="271" t="n"/>
      <c r="G489" s="271" t="n"/>
      <c r="H489" s="271" t="n"/>
      <c r="I489" s="271" t="n"/>
      <c r="J489" s="271" t="n"/>
      <c r="K489" s="271" t="n"/>
      <c r="L489" s="271" t="n"/>
      <c r="M489" s="271" t="n"/>
      <c r="N489" s="488" t="n"/>
      <c r="O489" s="488" t="n"/>
      <c r="P489" s="488" t="n"/>
      <c r="Q489" s="488" t="n"/>
      <c r="R489" s="488" t="n"/>
      <c r="S489" s="488" t="n"/>
      <c r="T489" s="488" t="n"/>
      <c r="U489" s="488" t="n"/>
      <c r="V489" s="485" t="n"/>
      <c r="W489" s="485" t="n"/>
    </row>
    <row r="490" ht="14.25" customHeight="1">
      <c r="B490" s="271" t="n"/>
      <c r="C490" s="271" t="n"/>
      <c r="D490" s="271" t="n"/>
      <c r="E490" s="271" t="n"/>
      <c r="F490" s="271" t="n"/>
      <c r="G490" s="271" t="n"/>
      <c r="H490" s="271" t="n"/>
      <c r="I490" s="271" t="n"/>
      <c r="J490" s="271" t="n"/>
      <c r="K490" s="271" t="n"/>
      <c r="L490" s="271" t="n"/>
      <c r="M490" s="271" t="n"/>
      <c r="N490" s="488" t="n"/>
      <c r="O490" s="488" t="n"/>
      <c r="P490" s="488" t="n"/>
      <c r="Q490" s="488" t="n"/>
      <c r="R490" s="488" t="n"/>
      <c r="S490" s="488" t="n"/>
      <c r="T490" s="488" t="n"/>
      <c r="U490" s="488" t="n"/>
      <c r="V490" s="485" t="n"/>
      <c r="W490" s="485" t="n"/>
    </row>
    <row r="491" ht="14.25" customHeight="1">
      <c r="B491" s="271" t="n"/>
      <c r="C491" s="271" t="n"/>
      <c r="D491" s="271" t="n"/>
      <c r="E491" s="271" t="n"/>
      <c r="F491" s="271" t="n"/>
      <c r="G491" s="271" t="n"/>
      <c r="H491" s="271" t="n"/>
      <c r="I491" s="271" t="n"/>
      <c r="J491" s="271" t="n"/>
      <c r="K491" s="271" t="n"/>
      <c r="L491" s="271" t="n"/>
      <c r="M491" s="271" t="n"/>
      <c r="N491" s="488" t="n"/>
      <c r="O491" s="488" t="n"/>
      <c r="P491" s="488" t="n"/>
      <c r="Q491" s="488" t="n"/>
      <c r="R491" s="488" t="n"/>
      <c r="S491" s="488" t="n"/>
      <c r="T491" s="488" t="n"/>
      <c r="U491" s="488" t="n"/>
      <c r="V491" s="485" t="n"/>
      <c r="W491" s="485" t="n"/>
    </row>
    <row r="492" ht="14.25" customHeight="1">
      <c r="B492" s="271" t="n"/>
      <c r="C492" s="271" t="n"/>
      <c r="D492" s="271" t="n"/>
      <c r="E492" s="271" t="n"/>
      <c r="F492" s="271" t="n"/>
      <c r="G492" s="271" t="n"/>
      <c r="H492" s="271" t="n"/>
      <c r="I492" s="271" t="n"/>
      <c r="J492" s="271" t="n"/>
      <c r="K492" s="271" t="n"/>
      <c r="L492" s="271" t="n"/>
      <c r="M492" s="271" t="n"/>
      <c r="N492" s="488" t="n"/>
      <c r="O492" s="488" t="n"/>
      <c r="P492" s="488" t="n"/>
      <c r="Q492" s="488" t="n"/>
      <c r="R492" s="488" t="n"/>
      <c r="S492" s="488" t="n"/>
      <c r="T492" s="488" t="n"/>
      <c r="U492" s="488" t="n"/>
      <c r="V492" s="485" t="n"/>
      <c r="W492" s="485" t="n"/>
    </row>
    <row r="493" ht="14.25" customHeight="1">
      <c r="B493" s="271" t="n"/>
      <c r="C493" s="271" t="n"/>
      <c r="D493" s="271" t="n"/>
      <c r="E493" s="271" t="n"/>
      <c r="F493" s="271" t="n"/>
      <c r="G493" s="271" t="n"/>
      <c r="H493" s="271" t="n"/>
      <c r="I493" s="271" t="n"/>
      <c r="J493" s="271" t="n"/>
      <c r="K493" s="271" t="n"/>
      <c r="L493" s="271" t="n"/>
      <c r="M493" s="271" t="n"/>
      <c r="N493" s="488" t="n"/>
      <c r="O493" s="488" t="n"/>
      <c r="P493" s="488" t="n"/>
      <c r="Q493" s="488" t="n"/>
      <c r="R493" s="488" t="n"/>
      <c r="S493" s="488" t="n"/>
      <c r="T493" s="488" t="n"/>
      <c r="U493" s="488" t="n"/>
      <c r="V493" s="485" t="n"/>
      <c r="W493" s="485" t="n"/>
    </row>
    <row r="494" ht="14.25" customHeight="1">
      <c r="B494" s="271" t="n"/>
      <c r="C494" s="271" t="n"/>
      <c r="D494" s="271" t="n"/>
      <c r="E494" s="271" t="n"/>
      <c r="F494" s="271" t="n"/>
      <c r="G494" s="271" t="n"/>
      <c r="H494" s="271" t="n"/>
      <c r="I494" s="271" t="n"/>
      <c r="J494" s="271" t="n"/>
      <c r="K494" s="271" t="n"/>
      <c r="L494" s="271" t="n"/>
      <c r="M494" s="271" t="n"/>
      <c r="N494" s="488" t="n"/>
      <c r="O494" s="488" t="n"/>
      <c r="P494" s="488" t="n"/>
      <c r="Q494" s="488" t="n"/>
      <c r="R494" s="488" t="n"/>
      <c r="S494" s="488" t="n"/>
      <c r="T494" s="488" t="n"/>
      <c r="U494" s="488" t="n"/>
      <c r="V494" s="485" t="n"/>
      <c r="W494" s="485" t="n"/>
    </row>
    <row r="495" ht="14.25" customHeight="1">
      <c r="B495" s="271" t="n"/>
      <c r="C495" s="271" t="n"/>
      <c r="D495" s="271" t="n"/>
      <c r="E495" s="271" t="n"/>
      <c r="F495" s="271" t="n"/>
      <c r="G495" s="271" t="n"/>
      <c r="H495" s="271" t="n"/>
      <c r="I495" s="271" t="n"/>
      <c r="J495" s="271" t="n"/>
      <c r="K495" s="271" t="n"/>
      <c r="L495" s="271" t="n"/>
      <c r="M495" s="271" t="n"/>
      <c r="N495" s="488" t="n"/>
      <c r="O495" s="488" t="n"/>
      <c r="P495" s="488" t="n"/>
      <c r="Q495" s="488" t="n"/>
      <c r="R495" s="488" t="n"/>
      <c r="S495" s="488" t="n"/>
      <c r="T495" s="488" t="n"/>
      <c r="U495" s="488" t="n"/>
      <c r="V495" s="485" t="n"/>
      <c r="W495" s="485" t="n"/>
    </row>
    <row r="496" ht="14.25" customHeight="1">
      <c r="B496" s="271" t="n"/>
      <c r="C496" s="271" t="n"/>
      <c r="D496" s="271" t="n"/>
      <c r="E496" s="271" t="n"/>
      <c r="F496" s="271" t="n"/>
      <c r="G496" s="271" t="n"/>
      <c r="H496" s="271" t="n"/>
      <c r="I496" s="271" t="n"/>
      <c r="J496" s="271" t="n"/>
      <c r="K496" s="271" t="n"/>
      <c r="L496" s="271" t="n"/>
      <c r="M496" s="271" t="n"/>
      <c r="N496" s="488" t="n"/>
      <c r="O496" s="488" t="n"/>
      <c r="P496" s="488" t="n"/>
      <c r="Q496" s="488" t="n"/>
      <c r="R496" s="488" t="n"/>
      <c r="S496" s="488" t="n"/>
      <c r="T496" s="488" t="n"/>
      <c r="U496" s="488" t="n"/>
      <c r="V496" s="485" t="n"/>
      <c r="W496" s="485" t="n"/>
    </row>
    <row r="497" ht="14.25" customHeight="1">
      <c r="B497" s="271" t="n"/>
      <c r="C497" s="271" t="n"/>
      <c r="D497" s="271" t="n"/>
      <c r="E497" s="271" t="n"/>
      <c r="F497" s="271" t="n"/>
      <c r="G497" s="271" t="n"/>
      <c r="H497" s="271" t="n"/>
      <c r="I497" s="271" t="n"/>
      <c r="J497" s="271" t="n"/>
      <c r="K497" s="271" t="n"/>
      <c r="L497" s="271" t="n"/>
      <c r="M497" s="271" t="n"/>
      <c r="N497" s="488" t="n"/>
      <c r="O497" s="488" t="n"/>
      <c r="P497" s="488" t="n"/>
      <c r="Q497" s="488" t="n"/>
      <c r="R497" s="488" t="n"/>
      <c r="S497" s="488" t="n"/>
      <c r="T497" s="488" t="n"/>
      <c r="U497" s="488" t="n"/>
      <c r="V497" s="485" t="n"/>
      <c r="W497" s="485" t="n"/>
    </row>
    <row r="498" ht="14.25" customHeight="1">
      <c r="B498" s="271" t="n"/>
      <c r="C498" s="271" t="n"/>
      <c r="D498" s="271" t="n"/>
      <c r="E498" s="271" t="n"/>
      <c r="F498" s="271" t="n"/>
      <c r="G498" s="271" t="n"/>
      <c r="H498" s="271" t="n"/>
      <c r="I498" s="271" t="n"/>
      <c r="J498" s="271" t="n"/>
      <c r="K498" s="271" t="n"/>
      <c r="L498" s="271" t="n"/>
      <c r="M498" s="271" t="n"/>
      <c r="N498" s="488" t="n"/>
      <c r="O498" s="488" t="n"/>
      <c r="P498" s="488" t="n"/>
      <c r="Q498" s="488" t="n"/>
      <c r="R498" s="488" t="n"/>
      <c r="S498" s="488" t="n"/>
      <c r="T498" s="488" t="n"/>
      <c r="U498" s="488" t="n"/>
      <c r="V498" s="485" t="n"/>
      <c r="W498" s="485" t="n"/>
    </row>
    <row r="499" ht="14.25" customHeight="1">
      <c r="B499" s="271" t="n"/>
      <c r="C499" s="271" t="n"/>
      <c r="D499" s="271" t="n"/>
      <c r="E499" s="271" t="n"/>
      <c r="F499" s="271" t="n"/>
      <c r="G499" s="271" t="n"/>
      <c r="H499" s="271" t="n"/>
      <c r="I499" s="271" t="n"/>
      <c r="J499" s="271" t="n"/>
      <c r="K499" s="271" t="n"/>
      <c r="L499" s="271" t="n"/>
      <c r="M499" s="271" t="n"/>
      <c r="N499" s="488" t="n"/>
      <c r="O499" s="488" t="n"/>
      <c r="P499" s="488" t="n"/>
      <c r="Q499" s="488" t="n"/>
      <c r="R499" s="488" t="n"/>
      <c r="S499" s="488" t="n"/>
      <c r="T499" s="488" t="n"/>
      <c r="U499" s="488" t="n"/>
      <c r="V499" s="485" t="n"/>
      <c r="W499" s="485" t="n"/>
    </row>
    <row r="500" ht="14.25" customHeight="1">
      <c r="B500" s="271" t="n"/>
      <c r="C500" s="271" t="n"/>
      <c r="D500" s="271" t="n"/>
      <c r="E500" s="271" t="n"/>
      <c r="F500" s="271" t="n"/>
      <c r="G500" s="271" t="n"/>
      <c r="H500" s="271" t="n"/>
      <c r="I500" s="271" t="n"/>
      <c r="J500" s="271" t="n"/>
      <c r="K500" s="271" t="n"/>
      <c r="L500" s="271" t="n"/>
      <c r="M500" s="271" t="n"/>
      <c r="N500" s="488" t="n"/>
      <c r="O500" s="488" t="n"/>
      <c r="P500" s="488" t="n"/>
      <c r="Q500" s="488" t="n"/>
      <c r="R500" s="488" t="n"/>
      <c r="S500" s="488" t="n"/>
      <c r="T500" s="488" t="n"/>
      <c r="U500" s="488" t="n"/>
      <c r="V500" s="485" t="n"/>
      <c r="W500" s="485" t="n"/>
    </row>
    <row r="501" ht="14.25" customHeight="1">
      <c r="B501" s="271" t="n"/>
      <c r="C501" s="271" t="n"/>
      <c r="D501" s="271" t="n"/>
      <c r="E501" s="271" t="n"/>
      <c r="F501" s="271" t="n"/>
      <c r="G501" s="271" t="n"/>
      <c r="H501" s="271" t="n"/>
      <c r="I501" s="271" t="n"/>
      <c r="J501" s="271" t="n"/>
      <c r="K501" s="271" t="n"/>
      <c r="L501" s="271" t="n"/>
      <c r="M501" s="271" t="n"/>
      <c r="N501" s="488" t="n"/>
      <c r="O501" s="488" t="n"/>
      <c r="P501" s="488" t="n"/>
      <c r="Q501" s="488" t="n"/>
      <c r="R501" s="488" t="n"/>
      <c r="S501" s="488" t="n"/>
      <c r="T501" s="488" t="n"/>
      <c r="U501" s="488" t="n"/>
      <c r="V501" s="485" t="n"/>
      <c r="W501" s="485" t="n"/>
    </row>
    <row r="502" ht="14.25" customHeight="1">
      <c r="B502" s="271" t="n"/>
      <c r="C502" s="271" t="n"/>
      <c r="D502" s="271" t="n"/>
      <c r="E502" s="271" t="n"/>
      <c r="F502" s="271" t="n"/>
      <c r="G502" s="271" t="n"/>
      <c r="H502" s="271" t="n"/>
      <c r="I502" s="271" t="n"/>
      <c r="J502" s="271" t="n"/>
      <c r="K502" s="271" t="n"/>
      <c r="L502" s="271" t="n"/>
      <c r="M502" s="271" t="n"/>
      <c r="N502" s="488" t="n"/>
      <c r="O502" s="488" t="n"/>
      <c r="P502" s="488" t="n"/>
      <c r="Q502" s="488" t="n"/>
      <c r="R502" s="488" t="n"/>
      <c r="S502" s="488" t="n"/>
      <c r="T502" s="488" t="n"/>
      <c r="U502" s="488" t="n"/>
      <c r="V502" s="485" t="n"/>
      <c r="W502" s="485" t="n"/>
    </row>
    <row r="503" ht="14.25" customHeight="1">
      <c r="B503" s="271" t="n"/>
      <c r="C503" s="271" t="n"/>
      <c r="D503" s="271" t="n"/>
      <c r="E503" s="271" t="n"/>
      <c r="F503" s="271" t="n"/>
      <c r="G503" s="271" t="n"/>
      <c r="H503" s="271" t="n"/>
      <c r="I503" s="271" t="n"/>
      <c r="J503" s="271" t="n"/>
      <c r="K503" s="271" t="n"/>
      <c r="L503" s="271" t="n"/>
      <c r="M503" s="271" t="n"/>
      <c r="N503" s="488" t="n"/>
      <c r="O503" s="488" t="n"/>
      <c r="P503" s="488" t="n"/>
      <c r="Q503" s="488" t="n"/>
      <c r="R503" s="488" t="n"/>
      <c r="S503" s="488" t="n"/>
      <c r="T503" s="488" t="n"/>
      <c r="U503" s="488" t="n"/>
      <c r="V503" s="485" t="n"/>
      <c r="W503" s="485" t="n"/>
    </row>
    <row r="504" ht="14.25" customHeight="1">
      <c r="B504" s="271" t="n"/>
      <c r="C504" s="271" t="n"/>
      <c r="D504" s="271" t="n"/>
      <c r="E504" s="271" t="n"/>
      <c r="F504" s="271" t="n"/>
      <c r="G504" s="271" t="n"/>
      <c r="H504" s="271" t="n"/>
      <c r="I504" s="271" t="n"/>
      <c r="J504" s="271" t="n"/>
      <c r="K504" s="271" t="n"/>
      <c r="L504" s="271" t="n"/>
      <c r="M504" s="271" t="n"/>
      <c r="N504" s="488" t="n"/>
      <c r="O504" s="488" t="n"/>
      <c r="P504" s="488" t="n"/>
      <c r="Q504" s="488" t="n"/>
      <c r="R504" s="488" t="n"/>
      <c r="S504" s="488" t="n"/>
      <c r="T504" s="488" t="n"/>
      <c r="U504" s="488" t="n"/>
      <c r="V504" s="485" t="n"/>
      <c r="W504" s="485" t="n"/>
    </row>
    <row r="505" ht="14.25" customHeight="1">
      <c r="B505" s="271" t="n"/>
      <c r="C505" s="271" t="n"/>
      <c r="D505" s="271" t="n"/>
      <c r="E505" s="271" t="n"/>
      <c r="F505" s="271" t="n"/>
      <c r="G505" s="271" t="n"/>
      <c r="H505" s="271" t="n"/>
      <c r="I505" s="271" t="n"/>
      <c r="J505" s="271" t="n"/>
      <c r="K505" s="271" t="n"/>
      <c r="L505" s="271" t="n"/>
      <c r="M505" s="271" t="n"/>
      <c r="N505" s="488" t="n"/>
      <c r="O505" s="488" t="n"/>
      <c r="P505" s="488" t="n"/>
      <c r="Q505" s="488" t="n"/>
      <c r="R505" s="488" t="n"/>
      <c r="S505" s="488" t="n"/>
      <c r="T505" s="488" t="n"/>
      <c r="U505" s="488" t="n"/>
      <c r="V505" s="485" t="n"/>
      <c r="W505" s="485" t="n"/>
    </row>
    <row r="506" ht="14.25" customHeight="1">
      <c r="B506" s="271" t="n"/>
      <c r="C506" s="271" t="n"/>
      <c r="D506" s="271" t="n"/>
      <c r="E506" s="271" t="n"/>
      <c r="F506" s="271" t="n"/>
      <c r="G506" s="271" t="n"/>
      <c r="H506" s="271" t="n"/>
      <c r="I506" s="271" t="n"/>
      <c r="J506" s="271" t="n"/>
      <c r="K506" s="271" t="n"/>
      <c r="L506" s="271" t="n"/>
      <c r="M506" s="271" t="n"/>
      <c r="N506" s="488" t="n"/>
      <c r="O506" s="488" t="n"/>
      <c r="P506" s="488" t="n"/>
      <c r="Q506" s="488" t="n"/>
      <c r="R506" s="488" t="n"/>
      <c r="S506" s="488" t="n"/>
      <c r="T506" s="488" t="n"/>
      <c r="U506" s="488" t="n"/>
      <c r="V506" s="485" t="n"/>
      <c r="W506" s="485" t="n"/>
    </row>
    <row r="507" ht="14.25" customHeight="1">
      <c r="B507" s="271" t="n"/>
      <c r="C507" s="271" t="n"/>
      <c r="D507" s="271" t="n"/>
      <c r="E507" s="271" t="n"/>
      <c r="F507" s="271" t="n"/>
      <c r="G507" s="271" t="n"/>
      <c r="H507" s="271" t="n"/>
      <c r="I507" s="271" t="n"/>
      <c r="J507" s="271" t="n"/>
      <c r="K507" s="271" t="n"/>
      <c r="L507" s="271" t="n"/>
      <c r="M507" s="271" t="n"/>
      <c r="N507" s="488" t="n"/>
      <c r="O507" s="488" t="n"/>
      <c r="P507" s="488" t="n"/>
      <c r="Q507" s="488" t="n"/>
      <c r="R507" s="488" t="n"/>
      <c r="S507" s="488" t="n"/>
      <c r="T507" s="488" t="n"/>
      <c r="U507" s="488" t="n"/>
      <c r="V507" s="485" t="n"/>
      <c r="W507" s="485" t="n"/>
    </row>
    <row r="508" ht="14.25" customHeight="1">
      <c r="B508" s="271" t="n"/>
      <c r="C508" s="271" t="n"/>
      <c r="D508" s="271" t="n"/>
      <c r="E508" s="271" t="n"/>
      <c r="F508" s="271" t="n"/>
      <c r="G508" s="271" t="n"/>
      <c r="H508" s="271" t="n"/>
      <c r="I508" s="271" t="n"/>
      <c r="J508" s="271" t="n"/>
      <c r="K508" s="271" t="n"/>
      <c r="L508" s="271" t="n"/>
      <c r="M508" s="271" t="n"/>
      <c r="N508" s="488" t="n"/>
      <c r="O508" s="488" t="n"/>
      <c r="P508" s="488" t="n"/>
      <c r="Q508" s="488" t="n"/>
      <c r="R508" s="488" t="n"/>
      <c r="S508" s="488" t="n"/>
      <c r="T508" s="488" t="n"/>
      <c r="U508" s="488" t="n"/>
      <c r="V508" s="485" t="n"/>
      <c r="W508" s="485" t="n"/>
    </row>
    <row r="509" ht="14.25" customHeight="1">
      <c r="B509" s="271" t="n"/>
      <c r="C509" s="271" t="n"/>
      <c r="D509" s="271" t="n"/>
      <c r="E509" s="271" t="n"/>
      <c r="F509" s="271" t="n"/>
      <c r="G509" s="271" t="n"/>
      <c r="H509" s="271" t="n"/>
      <c r="I509" s="271" t="n"/>
      <c r="J509" s="271" t="n"/>
      <c r="K509" s="271" t="n"/>
      <c r="L509" s="271" t="n"/>
      <c r="M509" s="271" t="n"/>
      <c r="N509" s="488" t="n"/>
      <c r="O509" s="488" t="n"/>
      <c r="P509" s="488" t="n"/>
      <c r="Q509" s="488" t="n"/>
      <c r="R509" s="488" t="n"/>
      <c r="S509" s="488" t="n"/>
      <c r="T509" s="488" t="n"/>
      <c r="U509" s="488" t="n"/>
      <c r="V509" s="485" t="n"/>
      <c r="W509" s="485" t="n"/>
    </row>
    <row r="510" ht="14.25" customHeight="1">
      <c r="B510" s="271" t="n"/>
      <c r="C510" s="271" t="n"/>
      <c r="D510" s="271" t="n"/>
      <c r="E510" s="271" t="n"/>
      <c r="F510" s="271" t="n"/>
      <c r="G510" s="271" t="n"/>
      <c r="H510" s="271" t="n"/>
      <c r="I510" s="271" t="n"/>
      <c r="J510" s="271" t="n"/>
      <c r="K510" s="271" t="n"/>
      <c r="L510" s="271" t="n"/>
      <c r="M510" s="271" t="n"/>
      <c r="N510" s="488" t="n"/>
      <c r="O510" s="488" t="n"/>
      <c r="P510" s="488" t="n"/>
      <c r="Q510" s="488" t="n"/>
      <c r="R510" s="488" t="n"/>
      <c r="S510" s="488" t="n"/>
      <c r="T510" s="488" t="n"/>
      <c r="U510" s="488" t="n"/>
      <c r="V510" s="485" t="n"/>
      <c r="W510" s="485" t="n"/>
    </row>
    <row r="511" ht="14.25" customHeight="1">
      <c r="B511" s="271" t="n"/>
      <c r="C511" s="271" t="n"/>
      <c r="D511" s="271" t="n"/>
      <c r="E511" s="271" t="n"/>
      <c r="F511" s="271" t="n"/>
      <c r="G511" s="271" t="n"/>
      <c r="H511" s="271" t="n"/>
      <c r="I511" s="271" t="n"/>
      <c r="J511" s="271" t="n"/>
      <c r="K511" s="271" t="n"/>
      <c r="L511" s="271" t="n"/>
      <c r="M511" s="271" t="n"/>
      <c r="N511" s="488" t="n"/>
      <c r="O511" s="488" t="n"/>
      <c r="P511" s="488" t="n"/>
      <c r="Q511" s="488" t="n"/>
      <c r="R511" s="488" t="n"/>
      <c r="S511" s="488" t="n"/>
      <c r="T511" s="488" t="n"/>
      <c r="U511" s="488" t="n"/>
      <c r="V511" s="485" t="n"/>
      <c r="W511" s="485" t="n"/>
    </row>
    <row r="512" ht="14.25" customHeight="1">
      <c r="B512" s="271" t="n"/>
      <c r="C512" s="271" t="n"/>
      <c r="D512" s="271" t="n"/>
      <c r="E512" s="271" t="n"/>
      <c r="F512" s="271" t="n"/>
      <c r="G512" s="271" t="n"/>
      <c r="H512" s="271" t="n"/>
      <c r="I512" s="271" t="n"/>
      <c r="J512" s="271" t="n"/>
      <c r="K512" s="271" t="n"/>
      <c r="L512" s="271" t="n"/>
      <c r="M512" s="271" t="n"/>
      <c r="N512" s="488" t="n"/>
      <c r="O512" s="488" t="n"/>
      <c r="P512" s="488" t="n"/>
      <c r="Q512" s="488" t="n"/>
      <c r="R512" s="488" t="n"/>
      <c r="S512" s="488" t="n"/>
      <c r="T512" s="488" t="n"/>
      <c r="U512" s="488" t="n"/>
      <c r="V512" s="485" t="n"/>
      <c r="W512" s="485" t="n"/>
    </row>
    <row r="513" ht="14.25" customHeight="1">
      <c r="B513" s="271" t="n"/>
      <c r="C513" s="271" t="n"/>
      <c r="D513" s="271" t="n"/>
      <c r="E513" s="271" t="n"/>
      <c r="F513" s="271" t="n"/>
      <c r="G513" s="271" t="n"/>
      <c r="H513" s="271" t="n"/>
      <c r="I513" s="271" t="n"/>
      <c r="J513" s="271" t="n"/>
      <c r="K513" s="271" t="n"/>
      <c r="L513" s="271" t="n"/>
      <c r="M513" s="271" t="n"/>
      <c r="N513" s="488" t="n"/>
      <c r="O513" s="488" t="n"/>
      <c r="P513" s="488" t="n"/>
      <c r="Q513" s="488" t="n"/>
      <c r="R513" s="488" t="n"/>
      <c r="S513" s="488" t="n"/>
      <c r="T513" s="488" t="n"/>
      <c r="U513" s="488" t="n"/>
      <c r="V513" s="485" t="n"/>
      <c r="W513" s="485" t="n"/>
    </row>
    <row r="514" ht="14.25" customHeight="1">
      <c r="B514" s="271" t="n"/>
      <c r="C514" s="271" t="n"/>
      <c r="D514" s="271" t="n"/>
      <c r="E514" s="271" t="n"/>
      <c r="F514" s="271" t="n"/>
      <c r="G514" s="271" t="n"/>
      <c r="H514" s="271" t="n"/>
      <c r="I514" s="271" t="n"/>
      <c r="J514" s="271" t="n"/>
      <c r="K514" s="271" t="n"/>
      <c r="L514" s="271" t="n"/>
      <c r="M514" s="271" t="n"/>
      <c r="N514" s="488" t="n"/>
      <c r="O514" s="488" t="n"/>
      <c r="P514" s="488" t="n"/>
      <c r="Q514" s="488" t="n"/>
      <c r="R514" s="488" t="n"/>
      <c r="S514" s="488" t="n"/>
      <c r="T514" s="488" t="n"/>
      <c r="U514" s="488" t="n"/>
      <c r="V514" s="485" t="n"/>
      <c r="W514" s="485" t="n"/>
    </row>
    <row r="515" ht="14.25" customHeight="1">
      <c r="B515" s="271" t="n"/>
      <c r="C515" s="271" t="n"/>
      <c r="D515" s="271" t="n"/>
      <c r="E515" s="271" t="n"/>
      <c r="F515" s="271" t="n"/>
      <c r="G515" s="271" t="n"/>
      <c r="H515" s="271" t="n"/>
      <c r="I515" s="271" t="n"/>
      <c r="J515" s="271" t="n"/>
      <c r="K515" s="271" t="n"/>
      <c r="L515" s="271" t="n"/>
      <c r="M515" s="271" t="n"/>
      <c r="N515" s="488" t="n"/>
      <c r="O515" s="488" t="n"/>
      <c r="P515" s="488" t="n"/>
      <c r="Q515" s="488" t="n"/>
      <c r="R515" s="488" t="n"/>
      <c r="S515" s="488" t="n"/>
      <c r="T515" s="488" t="n"/>
      <c r="U515" s="488" t="n"/>
      <c r="V515" s="485" t="n"/>
      <c r="W515" s="485" t="n"/>
    </row>
    <row r="516" ht="14.25" customHeight="1">
      <c r="B516" s="271" t="n"/>
      <c r="C516" s="271" t="n"/>
      <c r="D516" s="271" t="n"/>
      <c r="E516" s="271" t="n"/>
      <c r="F516" s="271" t="n"/>
      <c r="G516" s="271" t="n"/>
      <c r="H516" s="271" t="n"/>
      <c r="I516" s="271" t="n"/>
      <c r="J516" s="271" t="n"/>
      <c r="K516" s="271" t="n"/>
      <c r="L516" s="271" t="n"/>
      <c r="M516" s="271" t="n"/>
      <c r="N516" s="488" t="n"/>
      <c r="O516" s="488" t="n"/>
      <c r="P516" s="488" t="n"/>
      <c r="Q516" s="488" t="n"/>
      <c r="R516" s="488" t="n"/>
      <c r="S516" s="488" t="n"/>
      <c r="T516" s="488" t="n"/>
      <c r="U516" s="488" t="n"/>
      <c r="V516" s="485" t="n"/>
      <c r="W516" s="485" t="n"/>
    </row>
    <row r="517" ht="14.25" customHeight="1">
      <c r="B517" s="271" t="n"/>
      <c r="C517" s="271" t="n"/>
      <c r="D517" s="271" t="n"/>
      <c r="E517" s="271" t="n"/>
      <c r="F517" s="271" t="n"/>
      <c r="G517" s="271" t="n"/>
      <c r="H517" s="271" t="n"/>
      <c r="I517" s="271" t="n"/>
      <c r="J517" s="271" t="n"/>
      <c r="K517" s="271" t="n"/>
      <c r="L517" s="271" t="n"/>
      <c r="M517" s="271" t="n"/>
      <c r="N517" s="488" t="n"/>
      <c r="O517" s="488" t="n"/>
      <c r="P517" s="488" t="n"/>
      <c r="Q517" s="488" t="n"/>
      <c r="R517" s="488" t="n"/>
      <c r="S517" s="488" t="n"/>
      <c r="T517" s="488" t="n"/>
      <c r="U517" s="488" t="n"/>
      <c r="V517" s="485" t="n"/>
      <c r="W517" s="485" t="n"/>
    </row>
    <row r="518" ht="14.25" customHeight="1">
      <c r="B518" s="271" t="n"/>
      <c r="C518" s="271" t="n"/>
      <c r="D518" s="271" t="n"/>
      <c r="E518" s="271" t="n"/>
      <c r="F518" s="271" t="n"/>
      <c r="G518" s="271" t="n"/>
      <c r="H518" s="271" t="n"/>
      <c r="I518" s="271" t="n"/>
      <c r="J518" s="271" t="n"/>
      <c r="K518" s="271" t="n"/>
      <c r="L518" s="271" t="n"/>
      <c r="M518" s="271" t="n"/>
      <c r="N518" s="488" t="n"/>
      <c r="O518" s="488" t="n"/>
      <c r="P518" s="488" t="n"/>
      <c r="Q518" s="488" t="n"/>
      <c r="R518" s="488" t="n"/>
      <c r="S518" s="488" t="n"/>
      <c r="T518" s="488" t="n"/>
      <c r="U518" s="488" t="n"/>
      <c r="V518" s="485" t="n"/>
      <c r="W518" s="485" t="n"/>
    </row>
    <row r="519" ht="14.25" customHeight="1">
      <c r="B519" s="271" t="n"/>
      <c r="C519" s="271" t="n"/>
      <c r="D519" s="271" t="n"/>
      <c r="E519" s="271" t="n"/>
      <c r="F519" s="271" t="n"/>
      <c r="G519" s="271" t="n"/>
      <c r="H519" s="271" t="n"/>
      <c r="I519" s="271" t="n"/>
      <c r="J519" s="271" t="n"/>
      <c r="K519" s="271" t="n"/>
      <c r="L519" s="271" t="n"/>
      <c r="M519" s="271" t="n"/>
      <c r="N519" s="488" t="n"/>
      <c r="O519" s="488" t="n"/>
      <c r="P519" s="488" t="n"/>
      <c r="Q519" s="488" t="n"/>
      <c r="R519" s="488" t="n"/>
      <c r="S519" s="488" t="n"/>
      <c r="T519" s="488" t="n"/>
      <c r="U519" s="488" t="n"/>
      <c r="V519" s="485" t="n"/>
      <c r="W519" s="485" t="n"/>
    </row>
    <row r="520" ht="14.25" customHeight="1">
      <c r="B520" s="271" t="n"/>
      <c r="C520" s="271" t="n"/>
      <c r="D520" s="271" t="n"/>
      <c r="E520" s="271" t="n"/>
      <c r="F520" s="271" t="n"/>
      <c r="G520" s="271" t="n"/>
      <c r="H520" s="271" t="n"/>
      <c r="I520" s="271" t="n"/>
      <c r="J520" s="271" t="n"/>
      <c r="K520" s="271" t="n"/>
      <c r="L520" s="271" t="n"/>
      <c r="M520" s="271" t="n"/>
      <c r="N520" s="488" t="n"/>
      <c r="O520" s="488" t="n"/>
      <c r="P520" s="488" t="n"/>
      <c r="Q520" s="488" t="n"/>
      <c r="R520" s="488" t="n"/>
      <c r="S520" s="488" t="n"/>
      <c r="T520" s="488" t="n"/>
      <c r="U520" s="488" t="n"/>
      <c r="V520" s="485" t="n"/>
      <c r="W520" s="485" t="n"/>
    </row>
    <row r="521" ht="14.25" customHeight="1">
      <c r="B521" s="271" t="n"/>
      <c r="C521" s="271" t="n"/>
      <c r="D521" s="271" t="n"/>
      <c r="E521" s="271" t="n"/>
      <c r="F521" s="271" t="n"/>
      <c r="G521" s="271" t="n"/>
      <c r="H521" s="271" t="n"/>
      <c r="I521" s="271" t="n"/>
      <c r="J521" s="271" t="n"/>
      <c r="K521" s="271" t="n"/>
      <c r="L521" s="271" t="n"/>
      <c r="M521" s="271" t="n"/>
      <c r="N521" s="488" t="n"/>
      <c r="O521" s="488" t="n"/>
      <c r="P521" s="488" t="n"/>
      <c r="Q521" s="488" t="n"/>
      <c r="R521" s="488" t="n"/>
      <c r="S521" s="488" t="n"/>
      <c r="T521" s="488" t="n"/>
      <c r="U521" s="488" t="n"/>
      <c r="V521" s="485" t="n"/>
      <c r="W521" s="485" t="n"/>
    </row>
    <row r="522" ht="14.25" customHeight="1">
      <c r="B522" s="271" t="n"/>
      <c r="C522" s="271" t="n"/>
      <c r="D522" s="271" t="n"/>
      <c r="E522" s="271" t="n"/>
      <c r="F522" s="271" t="n"/>
      <c r="G522" s="271" t="n"/>
      <c r="H522" s="271" t="n"/>
      <c r="I522" s="271" t="n"/>
      <c r="J522" s="271" t="n"/>
      <c r="K522" s="271" t="n"/>
      <c r="L522" s="271" t="n"/>
      <c r="M522" s="271" t="n"/>
      <c r="N522" s="488" t="n"/>
      <c r="O522" s="488" t="n"/>
      <c r="P522" s="488" t="n"/>
      <c r="Q522" s="488" t="n"/>
      <c r="R522" s="488" t="n"/>
      <c r="S522" s="488" t="n"/>
      <c r="T522" s="488" t="n"/>
      <c r="U522" s="488" t="n"/>
      <c r="V522" s="485" t="n"/>
      <c r="W522" s="485" t="n"/>
    </row>
    <row r="523" ht="14.25" customHeight="1">
      <c r="B523" s="271" t="n"/>
      <c r="C523" s="271" t="n"/>
      <c r="D523" s="271" t="n"/>
      <c r="E523" s="271" t="n"/>
      <c r="F523" s="271" t="n"/>
      <c r="G523" s="271" t="n"/>
      <c r="H523" s="271" t="n"/>
      <c r="I523" s="271" t="n"/>
      <c r="J523" s="271" t="n"/>
      <c r="K523" s="271" t="n"/>
      <c r="L523" s="271" t="n"/>
      <c r="M523" s="271" t="n"/>
      <c r="N523" s="488" t="n"/>
      <c r="O523" s="488" t="n"/>
      <c r="P523" s="488" t="n"/>
      <c r="Q523" s="488" t="n"/>
      <c r="R523" s="488" t="n"/>
      <c r="S523" s="488" t="n"/>
      <c r="T523" s="488" t="n"/>
      <c r="U523" s="488" t="n"/>
      <c r="V523" s="485" t="n"/>
      <c r="W523" s="485" t="n"/>
    </row>
    <row r="524" ht="14.25" customHeight="1">
      <c r="B524" s="271" t="n"/>
      <c r="C524" s="271" t="n"/>
      <c r="D524" s="271" t="n"/>
      <c r="E524" s="271" t="n"/>
      <c r="F524" s="271" t="n"/>
      <c r="G524" s="271" t="n"/>
      <c r="H524" s="271" t="n"/>
      <c r="I524" s="271" t="n"/>
      <c r="J524" s="271" t="n"/>
      <c r="K524" s="271" t="n"/>
      <c r="L524" s="271" t="n"/>
      <c r="M524" s="271" t="n"/>
      <c r="N524" s="488" t="n"/>
      <c r="O524" s="488" t="n"/>
      <c r="P524" s="488" t="n"/>
      <c r="Q524" s="488" t="n"/>
      <c r="R524" s="488" t="n"/>
      <c r="S524" s="488" t="n"/>
      <c r="T524" s="488" t="n"/>
      <c r="U524" s="488" t="n"/>
      <c r="V524" s="485" t="n"/>
      <c r="W524" s="485" t="n"/>
    </row>
    <row r="525" ht="14.25" customHeight="1">
      <c r="B525" s="271" t="n"/>
      <c r="C525" s="271" t="n"/>
      <c r="D525" s="271" t="n"/>
      <c r="E525" s="271" t="n"/>
      <c r="F525" s="271" t="n"/>
      <c r="G525" s="271" t="n"/>
      <c r="H525" s="271" t="n"/>
      <c r="I525" s="271" t="n"/>
      <c r="J525" s="271" t="n"/>
      <c r="K525" s="271" t="n"/>
      <c r="L525" s="271" t="n"/>
      <c r="M525" s="271" t="n"/>
      <c r="N525" s="488" t="n"/>
      <c r="O525" s="488" t="n"/>
      <c r="P525" s="488" t="n"/>
      <c r="Q525" s="488" t="n"/>
      <c r="R525" s="488" t="n"/>
      <c r="S525" s="488" t="n"/>
      <c r="T525" s="488" t="n"/>
      <c r="U525" s="488" t="n"/>
      <c r="V525" s="485" t="n"/>
      <c r="W525" s="485" t="n"/>
    </row>
    <row r="526" ht="14.25" customHeight="1">
      <c r="B526" s="271" t="n"/>
      <c r="C526" s="271" t="n"/>
      <c r="D526" s="271" t="n"/>
      <c r="E526" s="271" t="n"/>
      <c r="F526" s="271" t="n"/>
      <c r="G526" s="271" t="n"/>
      <c r="H526" s="271" t="n"/>
      <c r="I526" s="271" t="n"/>
      <c r="J526" s="271" t="n"/>
      <c r="K526" s="271" t="n"/>
      <c r="L526" s="271" t="n"/>
      <c r="M526" s="271" t="n"/>
      <c r="N526" s="488" t="n"/>
      <c r="O526" s="488" t="n"/>
      <c r="P526" s="488" t="n"/>
      <c r="Q526" s="488" t="n"/>
      <c r="R526" s="488" t="n"/>
      <c r="S526" s="488" t="n"/>
      <c r="T526" s="488" t="n"/>
      <c r="U526" s="488" t="n"/>
      <c r="V526" s="485" t="n"/>
      <c r="W526" s="485" t="n"/>
    </row>
    <row r="527" ht="14.25" customHeight="1">
      <c r="B527" s="271" t="n"/>
      <c r="C527" s="271" t="n"/>
      <c r="D527" s="271" t="n"/>
      <c r="E527" s="271" t="n"/>
      <c r="F527" s="271" t="n"/>
      <c r="G527" s="271" t="n"/>
      <c r="H527" s="271" t="n"/>
      <c r="I527" s="271" t="n"/>
      <c r="J527" s="271" t="n"/>
      <c r="K527" s="271" t="n"/>
      <c r="L527" s="271" t="n"/>
      <c r="M527" s="271" t="n"/>
      <c r="N527" s="488" t="n"/>
      <c r="O527" s="488" t="n"/>
      <c r="P527" s="488" t="n"/>
      <c r="Q527" s="488" t="n"/>
      <c r="R527" s="488" t="n"/>
      <c r="S527" s="488" t="n"/>
      <c r="T527" s="488" t="n"/>
      <c r="U527" s="488" t="n"/>
      <c r="V527" s="485" t="n"/>
      <c r="W527" s="485" t="n"/>
    </row>
    <row r="528" ht="14.25" customHeight="1">
      <c r="B528" s="271" t="n"/>
      <c r="C528" s="271" t="n"/>
      <c r="D528" s="271" t="n"/>
      <c r="E528" s="271" t="n"/>
      <c r="F528" s="271" t="n"/>
      <c r="G528" s="271" t="n"/>
      <c r="H528" s="271" t="n"/>
      <c r="I528" s="271" t="n"/>
      <c r="J528" s="271" t="n"/>
      <c r="K528" s="271" t="n"/>
      <c r="L528" s="271" t="n"/>
      <c r="M528" s="271" t="n"/>
      <c r="N528" s="488" t="n"/>
      <c r="O528" s="488" t="n"/>
      <c r="P528" s="488" t="n"/>
      <c r="Q528" s="488" t="n"/>
      <c r="R528" s="488" t="n"/>
      <c r="S528" s="488" t="n"/>
      <c r="T528" s="488" t="n"/>
      <c r="U528" s="488" t="n"/>
      <c r="V528" s="485" t="n"/>
      <c r="W528" s="485" t="n"/>
    </row>
    <row r="529" ht="14.25" customHeight="1">
      <c r="B529" s="271" t="n"/>
      <c r="C529" s="271" t="n"/>
      <c r="D529" s="271" t="n"/>
      <c r="E529" s="271" t="n"/>
      <c r="F529" s="271" t="n"/>
      <c r="G529" s="271" t="n"/>
      <c r="H529" s="271" t="n"/>
      <c r="I529" s="271" t="n"/>
      <c r="J529" s="271" t="n"/>
      <c r="K529" s="271" t="n"/>
      <c r="L529" s="271" t="n"/>
      <c r="M529" s="271" t="n"/>
      <c r="N529" s="488" t="n"/>
      <c r="O529" s="488" t="n"/>
      <c r="P529" s="488" t="n"/>
      <c r="Q529" s="488" t="n"/>
      <c r="R529" s="488" t="n"/>
      <c r="S529" s="488" t="n"/>
      <c r="T529" s="488" t="n"/>
      <c r="U529" s="488" t="n"/>
      <c r="V529" s="485" t="n"/>
      <c r="W529" s="485" t="n"/>
    </row>
    <row r="530" ht="14.25" customHeight="1">
      <c r="B530" s="271" t="n"/>
      <c r="C530" s="271" t="n"/>
      <c r="D530" s="271" t="n"/>
      <c r="E530" s="271" t="n"/>
      <c r="F530" s="271" t="n"/>
      <c r="G530" s="271" t="n"/>
      <c r="H530" s="271" t="n"/>
      <c r="I530" s="271" t="n"/>
      <c r="J530" s="271" t="n"/>
      <c r="K530" s="271" t="n"/>
      <c r="L530" s="271" t="n"/>
      <c r="M530" s="271" t="n"/>
      <c r="N530" s="488" t="n"/>
      <c r="O530" s="488" t="n"/>
      <c r="P530" s="488" t="n"/>
      <c r="Q530" s="488" t="n"/>
      <c r="R530" s="488" t="n"/>
      <c r="S530" s="488" t="n"/>
      <c r="T530" s="488" t="n"/>
      <c r="U530" s="488" t="n"/>
      <c r="V530" s="485" t="n"/>
      <c r="W530" s="485" t="n"/>
    </row>
    <row r="531" ht="14.25" customHeight="1">
      <c r="B531" s="271" t="n"/>
      <c r="C531" s="271" t="n"/>
      <c r="D531" s="271" t="n"/>
      <c r="E531" s="271" t="n"/>
      <c r="F531" s="271" t="n"/>
      <c r="G531" s="271" t="n"/>
      <c r="H531" s="271" t="n"/>
      <c r="I531" s="271" t="n"/>
      <c r="J531" s="271" t="n"/>
      <c r="K531" s="271" t="n"/>
      <c r="L531" s="271" t="n"/>
      <c r="M531" s="271" t="n"/>
      <c r="N531" s="488" t="n"/>
      <c r="O531" s="488" t="n"/>
      <c r="P531" s="488" t="n"/>
      <c r="Q531" s="488" t="n"/>
      <c r="R531" s="488" t="n"/>
      <c r="S531" s="488" t="n"/>
      <c r="T531" s="488" t="n"/>
      <c r="U531" s="488" t="n"/>
      <c r="V531" s="485" t="n"/>
      <c r="W531" s="485" t="n"/>
    </row>
    <row r="532" ht="14.25" customHeight="1">
      <c r="B532" s="271" t="n"/>
      <c r="C532" s="271" t="n"/>
      <c r="D532" s="271" t="n"/>
      <c r="E532" s="271" t="n"/>
      <c r="F532" s="271" t="n"/>
      <c r="G532" s="271" t="n"/>
      <c r="H532" s="271" t="n"/>
      <c r="I532" s="271" t="n"/>
      <c r="J532" s="271" t="n"/>
      <c r="K532" s="271" t="n"/>
      <c r="L532" s="271" t="n"/>
      <c r="M532" s="271" t="n"/>
      <c r="N532" s="488" t="n"/>
      <c r="O532" s="488" t="n"/>
      <c r="P532" s="488" t="n"/>
      <c r="Q532" s="488" t="n"/>
      <c r="R532" s="488" t="n"/>
      <c r="S532" s="488" t="n"/>
      <c r="T532" s="488" t="n"/>
      <c r="U532" s="488" t="n"/>
      <c r="V532" s="485" t="n"/>
      <c r="W532" s="485" t="n"/>
    </row>
    <row r="533" ht="14.25" customHeight="1">
      <c r="B533" s="271" t="n"/>
      <c r="C533" s="271" t="n"/>
      <c r="D533" s="271" t="n"/>
      <c r="E533" s="271" t="n"/>
      <c r="F533" s="271" t="n"/>
      <c r="G533" s="271" t="n"/>
      <c r="H533" s="271" t="n"/>
      <c r="I533" s="271" t="n"/>
      <c r="J533" s="271" t="n"/>
      <c r="K533" s="271" t="n"/>
      <c r="L533" s="271" t="n"/>
      <c r="M533" s="271" t="n"/>
      <c r="N533" s="488" t="n"/>
      <c r="O533" s="488" t="n"/>
      <c r="P533" s="488" t="n"/>
      <c r="Q533" s="488" t="n"/>
      <c r="R533" s="488" t="n"/>
      <c r="S533" s="488" t="n"/>
      <c r="T533" s="488" t="n"/>
      <c r="U533" s="488" t="n"/>
      <c r="V533" s="485" t="n"/>
      <c r="W533" s="485" t="n"/>
    </row>
    <row r="534" ht="14.25" customHeight="1">
      <c r="B534" s="271" t="n"/>
      <c r="C534" s="271" t="n"/>
      <c r="D534" s="271" t="n"/>
      <c r="E534" s="271" t="n"/>
      <c r="F534" s="271" t="n"/>
      <c r="G534" s="271" t="n"/>
      <c r="H534" s="271" t="n"/>
      <c r="I534" s="271" t="n"/>
      <c r="J534" s="271" t="n"/>
      <c r="K534" s="271" t="n"/>
      <c r="L534" s="271" t="n"/>
      <c r="M534" s="271" t="n"/>
      <c r="N534" s="488" t="n"/>
      <c r="O534" s="488" t="n"/>
      <c r="P534" s="488" t="n"/>
      <c r="Q534" s="488" t="n"/>
      <c r="R534" s="488" t="n"/>
      <c r="S534" s="488" t="n"/>
      <c r="T534" s="488" t="n"/>
      <c r="U534" s="488" t="n"/>
      <c r="V534" s="485" t="n"/>
      <c r="W534" s="485" t="n"/>
    </row>
    <row r="535" ht="14.25" customHeight="1">
      <c r="B535" s="271" t="n"/>
      <c r="C535" s="271" t="n"/>
      <c r="D535" s="271" t="n"/>
      <c r="E535" s="271" t="n"/>
      <c r="F535" s="271" t="n"/>
      <c r="G535" s="271" t="n"/>
      <c r="H535" s="271" t="n"/>
      <c r="I535" s="271" t="n"/>
      <c r="J535" s="271" t="n"/>
      <c r="K535" s="271" t="n"/>
      <c r="L535" s="271" t="n"/>
      <c r="M535" s="271" t="n"/>
      <c r="N535" s="488" t="n"/>
      <c r="O535" s="488" t="n"/>
      <c r="P535" s="488" t="n"/>
      <c r="Q535" s="488" t="n"/>
      <c r="R535" s="488" t="n"/>
      <c r="S535" s="488" t="n"/>
      <c r="T535" s="488" t="n"/>
      <c r="U535" s="488" t="n"/>
      <c r="V535" s="485" t="n"/>
      <c r="W535" s="485" t="n"/>
    </row>
    <row r="536" ht="14.25" customHeight="1">
      <c r="B536" s="271" t="n"/>
      <c r="C536" s="271" t="n"/>
      <c r="D536" s="271" t="n"/>
      <c r="E536" s="271" t="n"/>
      <c r="F536" s="271" t="n"/>
      <c r="G536" s="271" t="n"/>
      <c r="H536" s="271" t="n"/>
      <c r="I536" s="271" t="n"/>
      <c r="J536" s="271" t="n"/>
      <c r="K536" s="271" t="n"/>
      <c r="L536" s="271" t="n"/>
      <c r="M536" s="271" t="n"/>
      <c r="N536" s="488" t="n"/>
      <c r="O536" s="488" t="n"/>
      <c r="P536" s="488" t="n"/>
      <c r="Q536" s="488" t="n"/>
      <c r="R536" s="488" t="n"/>
      <c r="S536" s="488" t="n"/>
      <c r="T536" s="488" t="n"/>
      <c r="U536" s="488" t="n"/>
      <c r="V536" s="485" t="n"/>
      <c r="W536" s="485" t="n"/>
    </row>
    <row r="537" ht="14.25" customHeight="1">
      <c r="B537" s="271" t="n"/>
      <c r="C537" s="271" t="n"/>
      <c r="D537" s="271" t="n"/>
      <c r="E537" s="271" t="n"/>
      <c r="F537" s="271" t="n"/>
      <c r="G537" s="271" t="n"/>
      <c r="H537" s="271" t="n"/>
      <c r="I537" s="271" t="n"/>
      <c r="J537" s="271" t="n"/>
      <c r="K537" s="271" t="n"/>
      <c r="L537" s="271" t="n"/>
      <c r="M537" s="271" t="n"/>
      <c r="N537" s="488" t="n"/>
      <c r="O537" s="488" t="n"/>
      <c r="P537" s="488" t="n"/>
      <c r="Q537" s="488" t="n"/>
      <c r="R537" s="488" t="n"/>
      <c r="S537" s="488" t="n"/>
      <c r="T537" s="488" t="n"/>
      <c r="U537" s="488" t="n"/>
      <c r="V537" s="485" t="n"/>
      <c r="W537" s="485" t="n"/>
    </row>
    <row r="538" ht="14.25" customHeight="1">
      <c r="B538" s="271" t="n"/>
      <c r="C538" s="271" t="n"/>
      <c r="D538" s="271" t="n"/>
      <c r="E538" s="271" t="n"/>
      <c r="F538" s="271" t="n"/>
      <c r="G538" s="271" t="n"/>
      <c r="H538" s="271" t="n"/>
      <c r="I538" s="271" t="n"/>
      <c r="J538" s="271" t="n"/>
      <c r="K538" s="271" t="n"/>
      <c r="L538" s="271" t="n"/>
      <c r="M538" s="271" t="n"/>
      <c r="N538" s="488" t="n"/>
      <c r="O538" s="488" t="n"/>
      <c r="P538" s="488" t="n"/>
      <c r="Q538" s="488" t="n"/>
      <c r="R538" s="488" t="n"/>
      <c r="S538" s="488" t="n"/>
      <c r="T538" s="488" t="n"/>
      <c r="U538" s="488" t="n"/>
      <c r="V538" s="485" t="n"/>
      <c r="W538" s="485" t="n"/>
    </row>
    <row r="539" ht="14.25" customHeight="1">
      <c r="B539" s="271" t="n"/>
      <c r="C539" s="271" t="n"/>
      <c r="D539" s="271" t="n"/>
      <c r="E539" s="271" t="n"/>
      <c r="F539" s="271" t="n"/>
      <c r="G539" s="271" t="n"/>
      <c r="H539" s="271" t="n"/>
      <c r="I539" s="271" t="n"/>
      <c r="J539" s="271" t="n"/>
      <c r="K539" s="271" t="n"/>
      <c r="L539" s="271" t="n"/>
      <c r="M539" s="271" t="n"/>
      <c r="N539" s="488" t="n"/>
      <c r="O539" s="488" t="n"/>
      <c r="P539" s="488" t="n"/>
      <c r="Q539" s="488" t="n"/>
      <c r="R539" s="488" t="n"/>
      <c r="S539" s="488" t="n"/>
      <c r="T539" s="488" t="n"/>
      <c r="U539" s="488" t="n"/>
      <c r="V539" s="485" t="n"/>
      <c r="W539" s="485" t="n"/>
    </row>
    <row r="540" ht="14.25" customHeight="1">
      <c r="B540" s="271" t="n"/>
      <c r="C540" s="271" t="n"/>
      <c r="D540" s="271" t="n"/>
      <c r="E540" s="271" t="n"/>
      <c r="F540" s="271" t="n"/>
      <c r="G540" s="271" t="n"/>
      <c r="H540" s="271" t="n"/>
      <c r="I540" s="271" t="n"/>
      <c r="J540" s="271" t="n"/>
      <c r="K540" s="271" t="n"/>
      <c r="L540" s="271" t="n"/>
      <c r="M540" s="271" t="n"/>
      <c r="N540" s="488" t="n"/>
      <c r="O540" s="488" t="n"/>
      <c r="P540" s="488" t="n"/>
      <c r="Q540" s="488" t="n"/>
      <c r="R540" s="488" t="n"/>
      <c r="S540" s="488" t="n"/>
      <c r="T540" s="488" t="n"/>
      <c r="U540" s="488" t="n"/>
      <c r="V540" s="485" t="n"/>
      <c r="W540" s="485" t="n"/>
    </row>
    <row r="541" ht="14.25" customHeight="1">
      <c r="B541" s="271" t="n"/>
      <c r="C541" s="271" t="n"/>
      <c r="D541" s="271" t="n"/>
      <c r="E541" s="271" t="n"/>
      <c r="F541" s="271" t="n"/>
      <c r="G541" s="271" t="n"/>
      <c r="H541" s="271" t="n"/>
      <c r="I541" s="271" t="n"/>
      <c r="J541" s="271" t="n"/>
      <c r="K541" s="271" t="n"/>
      <c r="L541" s="271" t="n"/>
      <c r="M541" s="271" t="n"/>
      <c r="N541" s="488" t="n"/>
      <c r="O541" s="488" t="n"/>
      <c r="P541" s="488" t="n"/>
      <c r="Q541" s="488" t="n"/>
      <c r="R541" s="488" t="n"/>
      <c r="S541" s="488" t="n"/>
      <c r="T541" s="488" t="n"/>
      <c r="U541" s="488" t="n"/>
      <c r="V541" s="485" t="n"/>
      <c r="W541" s="485" t="n"/>
    </row>
    <row r="542" ht="14.25" customHeight="1">
      <c r="B542" s="271" t="n"/>
      <c r="C542" s="271" t="n"/>
      <c r="D542" s="271" t="n"/>
      <c r="E542" s="271" t="n"/>
      <c r="F542" s="271" t="n"/>
      <c r="G542" s="271" t="n"/>
      <c r="H542" s="271" t="n"/>
      <c r="I542" s="271" t="n"/>
      <c r="J542" s="271" t="n"/>
      <c r="K542" s="271" t="n"/>
      <c r="L542" s="271" t="n"/>
      <c r="M542" s="271" t="n"/>
      <c r="N542" s="488" t="n"/>
      <c r="O542" s="488" t="n"/>
      <c r="P542" s="488" t="n"/>
      <c r="Q542" s="488" t="n"/>
      <c r="R542" s="488" t="n"/>
      <c r="S542" s="488" t="n"/>
      <c r="T542" s="488" t="n"/>
      <c r="U542" s="488" t="n"/>
      <c r="V542" s="485" t="n"/>
      <c r="W542" s="485" t="n"/>
    </row>
    <row r="543" ht="14.25" customHeight="1">
      <c r="B543" s="271" t="n"/>
      <c r="C543" s="271" t="n"/>
      <c r="D543" s="271" t="n"/>
      <c r="E543" s="271" t="n"/>
      <c r="F543" s="271" t="n"/>
      <c r="G543" s="271" t="n"/>
      <c r="H543" s="271" t="n"/>
      <c r="I543" s="271" t="n"/>
      <c r="J543" s="271" t="n"/>
      <c r="K543" s="271" t="n"/>
      <c r="L543" s="271" t="n"/>
      <c r="M543" s="271" t="n"/>
      <c r="N543" s="488" t="n"/>
      <c r="O543" s="488" t="n"/>
      <c r="P543" s="488" t="n"/>
      <c r="Q543" s="488" t="n"/>
      <c r="R543" s="488" t="n"/>
      <c r="S543" s="488" t="n"/>
      <c r="T543" s="488" t="n"/>
      <c r="U543" s="488" t="n"/>
      <c r="V543" s="485" t="n"/>
      <c r="W543" s="485" t="n"/>
    </row>
    <row r="544" ht="14.25" customHeight="1">
      <c r="B544" s="271" t="n"/>
      <c r="C544" s="271" t="n"/>
      <c r="D544" s="271" t="n"/>
      <c r="E544" s="271" t="n"/>
      <c r="F544" s="271" t="n"/>
      <c r="G544" s="271" t="n"/>
      <c r="H544" s="271" t="n"/>
      <c r="I544" s="271" t="n"/>
      <c r="J544" s="271" t="n"/>
      <c r="K544" s="271" t="n"/>
      <c r="L544" s="271" t="n"/>
      <c r="M544" s="271" t="n"/>
      <c r="N544" s="488" t="n"/>
      <c r="O544" s="488" t="n"/>
      <c r="P544" s="488" t="n"/>
      <c r="Q544" s="488" t="n"/>
      <c r="R544" s="488" t="n"/>
      <c r="S544" s="488" t="n"/>
      <c r="T544" s="488" t="n"/>
      <c r="U544" s="488" t="n"/>
      <c r="V544" s="485" t="n"/>
      <c r="W544" s="485" t="n"/>
    </row>
    <row r="545" ht="14.25" customHeight="1">
      <c r="B545" s="271" t="n"/>
      <c r="C545" s="271" t="n"/>
      <c r="D545" s="271" t="n"/>
      <c r="E545" s="271" t="n"/>
      <c r="F545" s="271" t="n"/>
      <c r="G545" s="271" t="n"/>
      <c r="H545" s="271" t="n"/>
      <c r="I545" s="271" t="n"/>
      <c r="J545" s="271" t="n"/>
      <c r="K545" s="271" t="n"/>
      <c r="L545" s="271" t="n"/>
      <c r="M545" s="271" t="n"/>
      <c r="N545" s="488" t="n"/>
      <c r="O545" s="488" t="n"/>
      <c r="P545" s="488" t="n"/>
      <c r="Q545" s="488" t="n"/>
      <c r="R545" s="488" t="n"/>
      <c r="S545" s="488" t="n"/>
      <c r="T545" s="488" t="n"/>
      <c r="U545" s="488" t="n"/>
      <c r="V545" s="485" t="n"/>
      <c r="W545" s="485" t="n"/>
    </row>
    <row r="546" ht="14.25" customHeight="1">
      <c r="B546" s="271" t="n"/>
      <c r="C546" s="271" t="n"/>
      <c r="D546" s="271" t="n"/>
      <c r="E546" s="271" t="n"/>
      <c r="F546" s="271" t="n"/>
      <c r="G546" s="271" t="n"/>
      <c r="H546" s="271" t="n"/>
      <c r="I546" s="271" t="n"/>
      <c r="J546" s="271" t="n"/>
      <c r="K546" s="271" t="n"/>
      <c r="L546" s="271" t="n"/>
      <c r="M546" s="271" t="n"/>
      <c r="N546" s="488" t="n"/>
      <c r="O546" s="488" t="n"/>
      <c r="P546" s="488" t="n"/>
      <c r="Q546" s="488" t="n"/>
      <c r="R546" s="488" t="n"/>
      <c r="S546" s="488" t="n"/>
      <c r="T546" s="488" t="n"/>
      <c r="U546" s="488" t="n"/>
      <c r="V546" s="485" t="n"/>
      <c r="W546" s="485" t="n"/>
    </row>
    <row r="547" ht="14.25" customHeight="1">
      <c r="B547" s="271" t="n"/>
      <c r="C547" s="271" t="n"/>
      <c r="D547" s="271" t="n"/>
      <c r="E547" s="271" t="n"/>
      <c r="F547" s="271" t="n"/>
      <c r="G547" s="271" t="n"/>
      <c r="H547" s="271" t="n"/>
      <c r="I547" s="271" t="n"/>
      <c r="J547" s="271" t="n"/>
      <c r="K547" s="271" t="n"/>
      <c r="L547" s="271" t="n"/>
      <c r="M547" s="271" t="n"/>
      <c r="N547" s="488" t="n"/>
      <c r="O547" s="488" t="n"/>
      <c r="P547" s="488" t="n"/>
      <c r="Q547" s="488" t="n"/>
      <c r="R547" s="488" t="n"/>
      <c r="S547" s="488" t="n"/>
      <c r="T547" s="488" t="n"/>
      <c r="U547" s="488" t="n"/>
      <c r="V547" s="485" t="n"/>
      <c r="W547" s="485" t="n"/>
    </row>
    <row r="548" ht="14.25" customHeight="1">
      <c r="B548" s="271" t="n"/>
      <c r="C548" s="271" t="n"/>
      <c r="D548" s="271" t="n"/>
      <c r="E548" s="271" t="n"/>
      <c r="F548" s="271" t="n"/>
      <c r="G548" s="271" t="n"/>
      <c r="H548" s="271" t="n"/>
      <c r="I548" s="271" t="n"/>
      <c r="J548" s="271" t="n"/>
      <c r="K548" s="271" t="n"/>
      <c r="L548" s="271" t="n"/>
      <c r="M548" s="271" t="n"/>
      <c r="N548" s="488" t="n"/>
      <c r="O548" s="488" t="n"/>
      <c r="P548" s="488" t="n"/>
      <c r="Q548" s="488" t="n"/>
      <c r="R548" s="488" t="n"/>
      <c r="S548" s="488" t="n"/>
      <c r="T548" s="488" t="n"/>
      <c r="U548" s="488" t="n"/>
      <c r="V548" s="485" t="n"/>
      <c r="W548" s="485" t="n"/>
    </row>
    <row r="549" ht="14.25" customHeight="1">
      <c r="B549" s="271" t="n"/>
      <c r="C549" s="271" t="n"/>
      <c r="D549" s="271" t="n"/>
      <c r="E549" s="271" t="n"/>
      <c r="F549" s="271" t="n"/>
      <c r="G549" s="271" t="n"/>
      <c r="H549" s="271" t="n"/>
      <c r="I549" s="271" t="n"/>
      <c r="J549" s="271" t="n"/>
      <c r="K549" s="271" t="n"/>
      <c r="L549" s="271" t="n"/>
      <c r="M549" s="271" t="n"/>
      <c r="N549" s="488" t="n"/>
      <c r="O549" s="488" t="n"/>
      <c r="P549" s="488" t="n"/>
      <c r="Q549" s="488" t="n"/>
      <c r="R549" s="488" t="n"/>
      <c r="S549" s="488" t="n"/>
      <c r="T549" s="488" t="n"/>
      <c r="U549" s="488" t="n"/>
      <c r="V549" s="485" t="n"/>
      <c r="W549" s="485" t="n"/>
    </row>
    <row r="550" ht="14.25" customHeight="1">
      <c r="B550" s="271" t="n"/>
      <c r="C550" s="271" t="n"/>
      <c r="D550" s="271" t="n"/>
      <c r="E550" s="271" t="n"/>
      <c r="F550" s="271" t="n"/>
      <c r="G550" s="271" t="n"/>
      <c r="H550" s="271" t="n"/>
      <c r="I550" s="271" t="n"/>
      <c r="J550" s="271" t="n"/>
      <c r="K550" s="271" t="n"/>
      <c r="L550" s="271" t="n"/>
      <c r="M550" s="271" t="n"/>
      <c r="N550" s="488" t="n"/>
      <c r="O550" s="488" t="n"/>
      <c r="P550" s="488" t="n"/>
      <c r="Q550" s="488" t="n"/>
      <c r="R550" s="488" t="n"/>
      <c r="S550" s="488" t="n"/>
      <c r="T550" s="488" t="n"/>
      <c r="U550" s="488" t="n"/>
      <c r="V550" s="485" t="n"/>
      <c r="W550" s="485" t="n"/>
    </row>
    <row r="551" ht="14.25" customHeight="1">
      <c r="B551" s="271" t="n"/>
      <c r="C551" s="271" t="n"/>
      <c r="D551" s="271" t="n"/>
      <c r="E551" s="271" t="n"/>
      <c r="F551" s="271" t="n"/>
      <c r="G551" s="271" t="n"/>
      <c r="H551" s="271" t="n"/>
      <c r="I551" s="271" t="n"/>
      <c r="J551" s="271" t="n"/>
      <c r="K551" s="271" t="n"/>
      <c r="L551" s="271" t="n"/>
      <c r="M551" s="271" t="n"/>
      <c r="N551" s="488" t="n"/>
      <c r="O551" s="488" t="n"/>
      <c r="P551" s="488" t="n"/>
      <c r="Q551" s="488" t="n"/>
      <c r="R551" s="488" t="n"/>
      <c r="S551" s="488" t="n"/>
      <c r="T551" s="488" t="n"/>
      <c r="U551" s="488" t="n"/>
      <c r="V551" s="485" t="n"/>
      <c r="W551" s="485" t="n"/>
    </row>
    <row r="552" ht="14.25" customHeight="1">
      <c r="B552" s="271" t="n"/>
      <c r="C552" s="271" t="n"/>
      <c r="D552" s="271" t="n"/>
      <c r="E552" s="271" t="n"/>
      <c r="F552" s="271" t="n"/>
      <c r="G552" s="271" t="n"/>
      <c r="H552" s="271" t="n"/>
      <c r="I552" s="271" t="n"/>
      <c r="J552" s="271" t="n"/>
      <c r="K552" s="271" t="n"/>
      <c r="L552" s="271" t="n"/>
      <c r="M552" s="271" t="n"/>
      <c r="N552" s="488" t="n"/>
      <c r="O552" s="488" t="n"/>
      <c r="P552" s="488" t="n"/>
      <c r="Q552" s="488" t="n"/>
      <c r="R552" s="488" t="n"/>
      <c r="S552" s="488" t="n"/>
      <c r="T552" s="488" t="n"/>
      <c r="U552" s="488" t="n"/>
      <c r="V552" s="485" t="n"/>
      <c r="W552" s="485" t="n"/>
    </row>
    <row r="553" ht="14.25" customHeight="1">
      <c r="B553" s="271" t="n"/>
      <c r="C553" s="271" t="n"/>
      <c r="D553" s="271" t="n"/>
      <c r="E553" s="271" t="n"/>
      <c r="F553" s="271" t="n"/>
      <c r="G553" s="271" t="n"/>
      <c r="H553" s="271" t="n"/>
      <c r="I553" s="271" t="n"/>
      <c r="J553" s="271" t="n"/>
      <c r="K553" s="271" t="n"/>
      <c r="L553" s="271" t="n"/>
      <c r="M553" s="271" t="n"/>
      <c r="N553" s="488" t="n"/>
      <c r="O553" s="488" t="n"/>
      <c r="P553" s="488" t="n"/>
      <c r="Q553" s="488" t="n"/>
      <c r="R553" s="488" t="n"/>
      <c r="S553" s="488" t="n"/>
      <c r="T553" s="488" t="n"/>
      <c r="U553" s="488" t="n"/>
      <c r="V553" s="485" t="n"/>
      <c r="W553" s="485" t="n"/>
    </row>
    <row r="554" ht="14.25" customHeight="1">
      <c r="B554" s="271" t="n"/>
      <c r="C554" s="271" t="n"/>
      <c r="D554" s="271" t="n"/>
      <c r="E554" s="271" t="n"/>
      <c r="F554" s="271" t="n"/>
      <c r="G554" s="271" t="n"/>
      <c r="H554" s="271" t="n"/>
      <c r="I554" s="271" t="n"/>
      <c r="J554" s="271" t="n"/>
      <c r="K554" s="271" t="n"/>
      <c r="L554" s="271" t="n"/>
      <c r="M554" s="271" t="n"/>
      <c r="N554" s="488" t="n"/>
      <c r="O554" s="488" t="n"/>
      <c r="P554" s="488" t="n"/>
      <c r="Q554" s="488" t="n"/>
      <c r="R554" s="488" t="n"/>
      <c r="S554" s="488" t="n"/>
      <c r="T554" s="488" t="n"/>
      <c r="U554" s="488" t="n"/>
      <c r="V554" s="485" t="n"/>
      <c r="W554" s="485" t="n"/>
    </row>
    <row r="555" ht="14.25" customHeight="1">
      <c r="B555" s="271" t="n"/>
      <c r="C555" s="271" t="n"/>
      <c r="D555" s="271" t="n"/>
      <c r="E555" s="271" t="n"/>
      <c r="F555" s="271" t="n"/>
      <c r="G555" s="271" t="n"/>
      <c r="H555" s="271" t="n"/>
      <c r="I555" s="271" t="n"/>
      <c r="J555" s="271" t="n"/>
      <c r="K555" s="271" t="n"/>
      <c r="L555" s="271" t="n"/>
      <c r="M555" s="271" t="n"/>
      <c r="N555" s="488" t="n"/>
      <c r="O555" s="488" t="n"/>
      <c r="P555" s="488" t="n"/>
      <c r="Q555" s="488" t="n"/>
      <c r="R555" s="488" t="n"/>
      <c r="S555" s="488" t="n"/>
      <c r="T555" s="488" t="n"/>
      <c r="U555" s="488" t="n"/>
      <c r="V555" s="485" t="n"/>
      <c r="W555" s="485" t="n"/>
    </row>
    <row r="556" ht="14.25" customHeight="1">
      <c r="B556" s="271" t="n"/>
      <c r="C556" s="271" t="n"/>
      <c r="D556" s="271" t="n"/>
      <c r="E556" s="271" t="n"/>
      <c r="F556" s="271" t="n"/>
      <c r="G556" s="271" t="n"/>
      <c r="H556" s="271" t="n"/>
      <c r="I556" s="271" t="n"/>
      <c r="J556" s="271" t="n"/>
      <c r="K556" s="271" t="n"/>
      <c r="L556" s="271" t="n"/>
      <c r="M556" s="271" t="n"/>
      <c r="N556" s="488" t="n"/>
      <c r="O556" s="488" t="n"/>
      <c r="P556" s="488" t="n"/>
      <c r="Q556" s="488" t="n"/>
      <c r="R556" s="488" t="n"/>
      <c r="S556" s="488" t="n"/>
      <c r="T556" s="488" t="n"/>
      <c r="U556" s="488" t="n"/>
      <c r="V556" s="485" t="n"/>
      <c r="W556" s="485" t="n"/>
    </row>
    <row r="557" ht="14.25" customHeight="1">
      <c r="B557" s="271" t="n"/>
      <c r="C557" s="271" t="n"/>
      <c r="D557" s="271" t="n"/>
      <c r="E557" s="271" t="n"/>
      <c r="F557" s="271" t="n"/>
      <c r="G557" s="271" t="n"/>
      <c r="H557" s="271" t="n"/>
      <c r="I557" s="271" t="n"/>
      <c r="J557" s="271" t="n"/>
      <c r="K557" s="271" t="n"/>
      <c r="L557" s="271" t="n"/>
      <c r="M557" s="271" t="n"/>
      <c r="N557" s="488" t="n"/>
      <c r="O557" s="488" t="n"/>
      <c r="P557" s="488" t="n"/>
      <c r="Q557" s="488" t="n"/>
      <c r="R557" s="488" t="n"/>
      <c r="S557" s="488" t="n"/>
      <c r="T557" s="488" t="n"/>
      <c r="U557" s="488" t="n"/>
      <c r="V557" s="485" t="n"/>
      <c r="W557" s="485" t="n"/>
    </row>
    <row r="558" ht="14.25" customHeight="1">
      <c r="B558" s="271" t="n"/>
      <c r="C558" s="271" t="n"/>
      <c r="D558" s="271" t="n"/>
      <c r="E558" s="271" t="n"/>
      <c r="F558" s="271" t="n"/>
      <c r="G558" s="271" t="n"/>
      <c r="H558" s="271" t="n"/>
      <c r="I558" s="271" t="n"/>
      <c r="J558" s="271" t="n"/>
      <c r="K558" s="271" t="n"/>
      <c r="L558" s="271" t="n"/>
      <c r="M558" s="271" t="n"/>
      <c r="N558" s="488" t="n"/>
      <c r="O558" s="488" t="n"/>
      <c r="P558" s="488" t="n"/>
      <c r="Q558" s="488" t="n"/>
      <c r="R558" s="488" t="n"/>
      <c r="S558" s="488" t="n"/>
      <c r="T558" s="488" t="n"/>
      <c r="U558" s="488" t="n"/>
      <c r="V558" s="485" t="n"/>
      <c r="W558" s="485" t="n"/>
    </row>
    <row r="559" ht="14.25" customHeight="1">
      <c r="B559" s="271" t="n"/>
      <c r="C559" s="271" t="n"/>
      <c r="D559" s="271" t="n"/>
      <c r="E559" s="271" t="n"/>
      <c r="F559" s="271" t="n"/>
      <c r="G559" s="271" t="n"/>
      <c r="H559" s="271" t="n"/>
      <c r="I559" s="271" t="n"/>
      <c r="J559" s="271" t="n"/>
      <c r="K559" s="271" t="n"/>
      <c r="L559" s="271" t="n"/>
      <c r="M559" s="271" t="n"/>
      <c r="N559" s="488" t="n"/>
      <c r="O559" s="488" t="n"/>
      <c r="P559" s="488" t="n"/>
      <c r="Q559" s="488" t="n"/>
      <c r="R559" s="488" t="n"/>
      <c r="S559" s="488" t="n"/>
      <c r="T559" s="488" t="n"/>
      <c r="U559" s="488" t="n"/>
      <c r="V559" s="485" t="n"/>
      <c r="W559" s="485" t="n"/>
    </row>
    <row r="560" ht="14.25" customHeight="1">
      <c r="B560" s="271" t="n"/>
      <c r="C560" s="271" t="n"/>
      <c r="D560" s="271" t="n"/>
      <c r="E560" s="271" t="n"/>
      <c r="F560" s="271" t="n"/>
      <c r="G560" s="271" t="n"/>
      <c r="H560" s="271" t="n"/>
      <c r="I560" s="271" t="n"/>
      <c r="J560" s="271" t="n"/>
      <c r="K560" s="271" t="n"/>
      <c r="L560" s="271" t="n"/>
      <c r="M560" s="271" t="n"/>
      <c r="N560" s="488" t="n"/>
      <c r="O560" s="488" t="n"/>
      <c r="P560" s="488" t="n"/>
      <c r="Q560" s="488" t="n"/>
      <c r="R560" s="488" t="n"/>
      <c r="S560" s="488" t="n"/>
      <c r="T560" s="488" t="n"/>
      <c r="U560" s="488" t="n"/>
      <c r="V560" s="485" t="n"/>
      <c r="W560" s="485" t="n"/>
    </row>
    <row r="561" ht="14.25" customHeight="1">
      <c r="B561" s="271" t="n"/>
      <c r="C561" s="271" t="n"/>
      <c r="D561" s="271" t="n"/>
      <c r="E561" s="271" t="n"/>
      <c r="F561" s="271" t="n"/>
      <c r="G561" s="271" t="n"/>
      <c r="H561" s="271" t="n"/>
      <c r="I561" s="271" t="n"/>
      <c r="J561" s="271" t="n"/>
      <c r="K561" s="271" t="n"/>
      <c r="L561" s="271" t="n"/>
      <c r="M561" s="271" t="n"/>
      <c r="N561" s="488" t="n"/>
      <c r="O561" s="488" t="n"/>
      <c r="P561" s="488" t="n"/>
      <c r="Q561" s="488" t="n"/>
      <c r="R561" s="488" t="n"/>
      <c r="S561" s="488" t="n"/>
      <c r="T561" s="488" t="n"/>
      <c r="U561" s="488" t="n"/>
      <c r="V561" s="485" t="n"/>
      <c r="W561" s="485" t="n"/>
    </row>
    <row r="562" ht="14.25" customHeight="1">
      <c r="B562" s="271" t="n"/>
      <c r="C562" s="271" t="n"/>
      <c r="D562" s="271" t="n"/>
      <c r="E562" s="271" t="n"/>
      <c r="F562" s="271" t="n"/>
      <c r="G562" s="271" t="n"/>
      <c r="H562" s="271" t="n"/>
      <c r="I562" s="271" t="n"/>
      <c r="J562" s="271" t="n"/>
      <c r="K562" s="271" t="n"/>
      <c r="L562" s="271" t="n"/>
      <c r="M562" s="271" t="n"/>
      <c r="N562" s="488" t="n"/>
      <c r="O562" s="488" t="n"/>
      <c r="P562" s="488" t="n"/>
      <c r="Q562" s="488" t="n"/>
      <c r="R562" s="488" t="n"/>
      <c r="S562" s="488" t="n"/>
      <c r="T562" s="488" t="n"/>
      <c r="U562" s="488" t="n"/>
      <c r="V562" s="485" t="n"/>
      <c r="W562" s="485" t="n"/>
    </row>
    <row r="563" ht="14.25" customHeight="1">
      <c r="B563" s="271" t="n"/>
      <c r="C563" s="271" t="n"/>
      <c r="D563" s="271" t="n"/>
      <c r="E563" s="271" t="n"/>
      <c r="F563" s="271" t="n"/>
      <c r="G563" s="271" t="n"/>
      <c r="H563" s="271" t="n"/>
      <c r="I563" s="271" t="n"/>
      <c r="J563" s="271" t="n"/>
      <c r="K563" s="271" t="n"/>
      <c r="L563" s="271" t="n"/>
      <c r="M563" s="271" t="n"/>
      <c r="N563" s="488" t="n"/>
      <c r="O563" s="488" t="n"/>
      <c r="P563" s="488" t="n"/>
      <c r="Q563" s="488" t="n"/>
      <c r="R563" s="488" t="n"/>
      <c r="S563" s="488" t="n"/>
      <c r="T563" s="488" t="n"/>
      <c r="U563" s="488" t="n"/>
      <c r="V563" s="485" t="n"/>
      <c r="W563" s="485" t="n"/>
    </row>
    <row r="564" ht="14.25" customHeight="1">
      <c r="B564" s="271" t="n"/>
      <c r="C564" s="271" t="n"/>
      <c r="D564" s="271" t="n"/>
      <c r="E564" s="271" t="n"/>
      <c r="F564" s="271" t="n"/>
      <c r="G564" s="271" t="n"/>
      <c r="H564" s="271" t="n"/>
      <c r="I564" s="271" t="n"/>
      <c r="J564" s="271" t="n"/>
      <c r="K564" s="271" t="n"/>
      <c r="L564" s="271" t="n"/>
      <c r="M564" s="271" t="n"/>
      <c r="N564" s="488" t="n"/>
      <c r="O564" s="488" t="n"/>
      <c r="P564" s="488" t="n"/>
      <c r="Q564" s="488" t="n"/>
      <c r="R564" s="488" t="n"/>
      <c r="S564" s="488" t="n"/>
      <c r="T564" s="488" t="n"/>
      <c r="U564" s="488" t="n"/>
      <c r="V564" s="485" t="n"/>
      <c r="W564" s="485" t="n"/>
    </row>
    <row r="565" ht="14.25" customHeight="1">
      <c r="B565" s="271" t="n"/>
      <c r="C565" s="271" t="n"/>
      <c r="D565" s="271" t="n"/>
      <c r="E565" s="271" t="n"/>
      <c r="F565" s="271" t="n"/>
      <c r="G565" s="271" t="n"/>
      <c r="H565" s="271" t="n"/>
      <c r="I565" s="271" t="n"/>
      <c r="J565" s="271" t="n"/>
      <c r="K565" s="271" t="n"/>
      <c r="L565" s="271" t="n"/>
      <c r="M565" s="271" t="n"/>
      <c r="N565" s="488" t="n"/>
      <c r="O565" s="488" t="n"/>
      <c r="P565" s="488" t="n"/>
      <c r="Q565" s="488" t="n"/>
      <c r="R565" s="488" t="n"/>
      <c r="S565" s="488" t="n"/>
      <c r="T565" s="488" t="n"/>
      <c r="U565" s="488" t="n"/>
      <c r="V565" s="485" t="n"/>
      <c r="W565" s="485" t="n"/>
    </row>
    <row r="566" ht="14.25" customHeight="1">
      <c r="B566" s="271" t="n"/>
      <c r="C566" s="271" t="n"/>
      <c r="D566" s="271" t="n"/>
      <c r="E566" s="271" t="n"/>
      <c r="F566" s="271" t="n"/>
      <c r="G566" s="271" t="n"/>
      <c r="H566" s="271" t="n"/>
      <c r="I566" s="271" t="n"/>
      <c r="J566" s="271" t="n"/>
      <c r="K566" s="271" t="n"/>
      <c r="L566" s="271" t="n"/>
      <c r="M566" s="271" t="n"/>
      <c r="N566" s="488" t="n"/>
      <c r="O566" s="488" t="n"/>
      <c r="P566" s="488" t="n"/>
      <c r="Q566" s="488" t="n"/>
      <c r="R566" s="488" t="n"/>
      <c r="S566" s="488" t="n"/>
      <c r="T566" s="488" t="n"/>
      <c r="U566" s="488" t="n"/>
      <c r="V566" s="485" t="n"/>
      <c r="W566" s="485" t="n"/>
    </row>
    <row r="567" ht="14.25" customHeight="1">
      <c r="B567" s="271" t="n"/>
      <c r="C567" s="271" t="n"/>
      <c r="D567" s="271" t="n"/>
      <c r="E567" s="271" t="n"/>
      <c r="F567" s="271" t="n"/>
      <c r="G567" s="271" t="n"/>
      <c r="H567" s="271" t="n"/>
      <c r="I567" s="271" t="n"/>
      <c r="J567" s="271" t="n"/>
      <c r="K567" s="271" t="n"/>
      <c r="L567" s="271" t="n"/>
      <c r="M567" s="271" t="n"/>
      <c r="N567" s="488" t="n"/>
      <c r="O567" s="488" t="n"/>
      <c r="P567" s="488" t="n"/>
      <c r="Q567" s="488" t="n"/>
      <c r="R567" s="488" t="n"/>
      <c r="S567" s="488" t="n"/>
      <c r="T567" s="488" t="n"/>
      <c r="U567" s="488" t="n"/>
      <c r="V567" s="485" t="n"/>
      <c r="W567" s="485" t="n"/>
    </row>
    <row r="568" ht="14.25" customHeight="1">
      <c r="B568" s="271" t="n"/>
      <c r="C568" s="271" t="n"/>
      <c r="D568" s="271" t="n"/>
      <c r="E568" s="271" t="n"/>
      <c r="F568" s="271" t="n"/>
      <c r="G568" s="271" t="n"/>
      <c r="H568" s="271" t="n"/>
      <c r="I568" s="271" t="n"/>
      <c r="J568" s="271" t="n"/>
      <c r="K568" s="271" t="n"/>
      <c r="L568" s="271" t="n"/>
      <c r="M568" s="271" t="n"/>
      <c r="N568" s="488" t="n"/>
      <c r="O568" s="488" t="n"/>
      <c r="P568" s="488" t="n"/>
      <c r="Q568" s="488" t="n"/>
      <c r="R568" s="488" t="n"/>
      <c r="S568" s="488" t="n"/>
      <c r="T568" s="488" t="n"/>
      <c r="U568" s="488" t="n"/>
      <c r="V568" s="485" t="n"/>
      <c r="W568" s="485" t="n"/>
    </row>
    <row r="569" ht="14.25" customHeight="1">
      <c r="B569" s="271" t="n"/>
      <c r="C569" s="271" t="n"/>
      <c r="D569" s="271" t="n"/>
      <c r="E569" s="271" t="n"/>
      <c r="F569" s="271" t="n"/>
      <c r="G569" s="271" t="n"/>
      <c r="H569" s="271" t="n"/>
      <c r="I569" s="271" t="n"/>
      <c r="J569" s="271" t="n"/>
      <c r="K569" s="271" t="n"/>
      <c r="L569" s="271" t="n"/>
      <c r="M569" s="271" t="n"/>
      <c r="N569" s="488" t="n"/>
      <c r="O569" s="488" t="n"/>
      <c r="P569" s="488" t="n"/>
      <c r="Q569" s="488" t="n"/>
      <c r="R569" s="488" t="n"/>
      <c r="S569" s="488" t="n"/>
      <c r="T569" s="488" t="n"/>
      <c r="U569" s="488" t="n"/>
      <c r="V569" s="485" t="n"/>
      <c r="W569" s="485" t="n"/>
    </row>
    <row r="570" ht="14.25" customHeight="1">
      <c r="B570" s="271" t="n"/>
      <c r="C570" s="271" t="n"/>
      <c r="D570" s="271" t="n"/>
      <c r="E570" s="271" t="n"/>
      <c r="F570" s="271" t="n"/>
      <c r="G570" s="271" t="n"/>
      <c r="H570" s="271" t="n"/>
      <c r="I570" s="271" t="n"/>
      <c r="J570" s="271" t="n"/>
      <c r="K570" s="271" t="n"/>
      <c r="L570" s="271" t="n"/>
      <c r="M570" s="271" t="n"/>
      <c r="N570" s="488" t="n"/>
      <c r="O570" s="488" t="n"/>
      <c r="P570" s="488" t="n"/>
      <c r="Q570" s="488" t="n"/>
      <c r="R570" s="488" t="n"/>
      <c r="S570" s="488" t="n"/>
      <c r="T570" s="488" t="n"/>
      <c r="U570" s="488" t="n"/>
      <c r="V570" s="485" t="n"/>
      <c r="W570" s="485" t="n"/>
    </row>
    <row r="571" ht="14.25" customHeight="1">
      <c r="B571" s="271" t="n"/>
      <c r="C571" s="271" t="n"/>
      <c r="D571" s="271" t="n"/>
      <c r="E571" s="271" t="n"/>
      <c r="F571" s="271" t="n"/>
      <c r="G571" s="271" t="n"/>
      <c r="H571" s="271" t="n"/>
      <c r="I571" s="271" t="n"/>
      <c r="J571" s="271" t="n"/>
      <c r="K571" s="271" t="n"/>
      <c r="L571" s="271" t="n"/>
      <c r="M571" s="271" t="n"/>
      <c r="N571" s="488" t="n"/>
      <c r="O571" s="488" t="n"/>
      <c r="P571" s="488" t="n"/>
      <c r="Q571" s="488" t="n"/>
      <c r="R571" s="488" t="n"/>
      <c r="S571" s="488" t="n"/>
      <c r="T571" s="488" t="n"/>
      <c r="U571" s="488" t="n"/>
      <c r="V571" s="485" t="n"/>
      <c r="W571" s="485" t="n"/>
    </row>
    <row r="572" ht="14.25" customHeight="1">
      <c r="B572" s="271" t="n"/>
      <c r="C572" s="271" t="n"/>
      <c r="D572" s="271" t="n"/>
      <c r="E572" s="271" t="n"/>
      <c r="F572" s="271" t="n"/>
      <c r="G572" s="271" t="n"/>
      <c r="H572" s="271" t="n"/>
      <c r="I572" s="271" t="n"/>
      <c r="J572" s="271" t="n"/>
      <c r="K572" s="271" t="n"/>
      <c r="L572" s="271" t="n"/>
      <c r="M572" s="271" t="n"/>
      <c r="N572" s="488" t="n"/>
      <c r="O572" s="488" t="n"/>
      <c r="P572" s="488" t="n"/>
      <c r="Q572" s="488" t="n"/>
      <c r="R572" s="488" t="n"/>
      <c r="S572" s="488" t="n"/>
      <c r="T572" s="488" t="n"/>
      <c r="U572" s="488" t="n"/>
      <c r="V572" s="485" t="n"/>
      <c r="W572" s="485" t="n"/>
    </row>
    <row r="573" ht="14.25" customHeight="1">
      <c r="B573" s="271" t="n"/>
      <c r="C573" s="271" t="n"/>
      <c r="D573" s="271" t="n"/>
      <c r="E573" s="271" t="n"/>
      <c r="F573" s="271" t="n"/>
      <c r="G573" s="271" t="n"/>
      <c r="H573" s="271" t="n"/>
      <c r="I573" s="271" t="n"/>
      <c r="J573" s="271" t="n"/>
      <c r="K573" s="271" t="n"/>
      <c r="L573" s="271" t="n"/>
      <c r="M573" s="271" t="n"/>
      <c r="N573" s="488" t="n"/>
      <c r="O573" s="488" t="n"/>
      <c r="P573" s="488" t="n"/>
      <c r="Q573" s="488" t="n"/>
      <c r="R573" s="488" t="n"/>
      <c r="S573" s="488" t="n"/>
      <c r="T573" s="488" t="n"/>
      <c r="U573" s="488" t="n"/>
      <c r="V573" s="485" t="n"/>
      <c r="W573" s="485" t="n"/>
    </row>
    <row r="574" ht="14.25" customHeight="1">
      <c r="B574" s="271" t="n"/>
      <c r="C574" s="271" t="n"/>
      <c r="D574" s="271" t="n"/>
      <c r="E574" s="271" t="n"/>
      <c r="F574" s="271" t="n"/>
      <c r="G574" s="271" t="n"/>
      <c r="H574" s="271" t="n"/>
      <c r="I574" s="271" t="n"/>
      <c r="J574" s="271" t="n"/>
      <c r="K574" s="271" t="n"/>
      <c r="L574" s="271" t="n"/>
      <c r="M574" s="271" t="n"/>
      <c r="N574" s="488" t="n"/>
      <c r="O574" s="488" t="n"/>
      <c r="P574" s="488" t="n"/>
      <c r="Q574" s="488" t="n"/>
      <c r="R574" s="488" t="n"/>
      <c r="S574" s="488" t="n"/>
      <c r="T574" s="488" t="n"/>
      <c r="U574" s="488" t="n"/>
      <c r="V574" s="485" t="n"/>
      <c r="W574" s="485" t="n"/>
    </row>
    <row r="575" ht="14.25" customHeight="1">
      <c r="B575" s="271" t="n"/>
      <c r="C575" s="271" t="n"/>
      <c r="D575" s="271" t="n"/>
      <c r="E575" s="271" t="n"/>
      <c r="F575" s="271" t="n"/>
      <c r="G575" s="271" t="n"/>
      <c r="H575" s="271" t="n"/>
      <c r="I575" s="271" t="n"/>
      <c r="J575" s="271" t="n"/>
      <c r="K575" s="271" t="n"/>
      <c r="L575" s="271" t="n"/>
      <c r="M575" s="271" t="n"/>
      <c r="N575" s="488" t="n"/>
      <c r="O575" s="488" t="n"/>
      <c r="P575" s="488" t="n"/>
      <c r="Q575" s="488" t="n"/>
      <c r="R575" s="488" t="n"/>
      <c r="S575" s="488" t="n"/>
      <c r="T575" s="488" t="n"/>
      <c r="U575" s="488" t="n"/>
      <c r="V575" s="485" t="n"/>
      <c r="W575" s="485" t="n"/>
    </row>
    <row r="576" ht="14.25" customHeight="1">
      <c r="B576" s="271" t="n"/>
      <c r="C576" s="271" t="n"/>
      <c r="D576" s="271" t="n"/>
      <c r="E576" s="271" t="n"/>
      <c r="F576" s="271" t="n"/>
      <c r="G576" s="271" t="n"/>
      <c r="H576" s="271" t="n"/>
      <c r="I576" s="271" t="n"/>
      <c r="J576" s="271" t="n"/>
      <c r="K576" s="271" t="n"/>
      <c r="L576" s="271" t="n"/>
      <c r="M576" s="271" t="n"/>
      <c r="N576" s="488" t="n"/>
      <c r="O576" s="488" t="n"/>
      <c r="P576" s="488" t="n"/>
      <c r="Q576" s="488" t="n"/>
      <c r="R576" s="488" t="n"/>
      <c r="S576" s="488" t="n"/>
      <c r="T576" s="488" t="n"/>
      <c r="U576" s="488" t="n"/>
      <c r="V576" s="485" t="n"/>
      <c r="W576" s="485" t="n"/>
    </row>
    <row r="577" ht="14.25" customHeight="1">
      <c r="B577" s="271" t="n"/>
      <c r="C577" s="271" t="n"/>
      <c r="D577" s="271" t="n"/>
      <c r="E577" s="271" t="n"/>
      <c r="F577" s="271" t="n"/>
      <c r="G577" s="271" t="n"/>
      <c r="H577" s="271" t="n"/>
      <c r="I577" s="271" t="n"/>
      <c r="J577" s="271" t="n"/>
      <c r="K577" s="271" t="n"/>
      <c r="L577" s="271" t="n"/>
      <c r="M577" s="271" t="n"/>
      <c r="N577" s="488" t="n"/>
      <c r="O577" s="488" t="n"/>
      <c r="P577" s="488" t="n"/>
      <c r="Q577" s="488" t="n"/>
      <c r="R577" s="488" t="n"/>
      <c r="S577" s="488" t="n"/>
      <c r="T577" s="488" t="n"/>
      <c r="U577" s="488" t="n"/>
      <c r="V577" s="485" t="n"/>
      <c r="W577" s="485" t="n"/>
    </row>
    <row r="578" ht="14.25" customHeight="1">
      <c r="B578" s="271" t="n"/>
      <c r="C578" s="271" t="n"/>
      <c r="D578" s="271" t="n"/>
      <c r="E578" s="271" t="n"/>
      <c r="F578" s="271" t="n"/>
      <c r="G578" s="271" t="n"/>
      <c r="H578" s="271" t="n"/>
      <c r="I578" s="271" t="n"/>
      <c r="J578" s="271" t="n"/>
      <c r="K578" s="271" t="n"/>
      <c r="L578" s="271" t="n"/>
      <c r="M578" s="271" t="n"/>
      <c r="N578" s="488" t="n"/>
      <c r="O578" s="488" t="n"/>
      <c r="P578" s="488" t="n"/>
      <c r="Q578" s="488" t="n"/>
      <c r="R578" s="488" t="n"/>
      <c r="S578" s="488" t="n"/>
      <c r="T578" s="488" t="n"/>
      <c r="U578" s="488" t="n"/>
      <c r="V578" s="485" t="n"/>
      <c r="W578" s="485" t="n"/>
    </row>
    <row r="579" ht="14.25" customHeight="1">
      <c r="B579" s="271" t="n"/>
      <c r="C579" s="271" t="n"/>
      <c r="D579" s="271" t="n"/>
      <c r="E579" s="271" t="n"/>
      <c r="F579" s="271" t="n"/>
      <c r="G579" s="271" t="n"/>
      <c r="H579" s="271" t="n"/>
      <c r="I579" s="271" t="n"/>
      <c r="J579" s="271" t="n"/>
      <c r="K579" s="271" t="n"/>
      <c r="L579" s="271" t="n"/>
      <c r="M579" s="271" t="n"/>
      <c r="N579" s="488" t="n"/>
      <c r="O579" s="488" t="n"/>
      <c r="P579" s="488" t="n"/>
      <c r="Q579" s="488" t="n"/>
      <c r="R579" s="488" t="n"/>
      <c r="S579" s="488" t="n"/>
      <c r="T579" s="488" t="n"/>
      <c r="U579" s="488" t="n"/>
      <c r="V579" s="485" t="n"/>
      <c r="W579" s="485" t="n"/>
    </row>
    <row r="580" ht="14.25" customHeight="1">
      <c r="B580" s="271" t="n"/>
      <c r="C580" s="271" t="n"/>
      <c r="D580" s="271" t="n"/>
      <c r="E580" s="271" t="n"/>
      <c r="F580" s="271" t="n"/>
      <c r="G580" s="271" t="n"/>
      <c r="H580" s="271" t="n"/>
      <c r="I580" s="271" t="n"/>
      <c r="J580" s="271" t="n"/>
      <c r="K580" s="271" t="n"/>
      <c r="L580" s="271" t="n"/>
      <c r="M580" s="271" t="n"/>
      <c r="N580" s="488" t="n"/>
      <c r="O580" s="488" t="n"/>
      <c r="P580" s="488" t="n"/>
      <c r="Q580" s="488" t="n"/>
      <c r="R580" s="488" t="n"/>
      <c r="S580" s="488" t="n"/>
      <c r="T580" s="488" t="n"/>
      <c r="U580" s="488" t="n"/>
      <c r="V580" s="485" t="n"/>
      <c r="W580" s="485" t="n"/>
    </row>
    <row r="581" ht="14.25" customHeight="1">
      <c r="B581" s="271" t="n"/>
      <c r="C581" s="271" t="n"/>
      <c r="D581" s="271" t="n"/>
      <c r="E581" s="271" t="n"/>
      <c r="F581" s="271" t="n"/>
      <c r="G581" s="271" t="n"/>
      <c r="H581" s="271" t="n"/>
      <c r="I581" s="271" t="n"/>
      <c r="J581" s="271" t="n"/>
      <c r="K581" s="271" t="n"/>
      <c r="L581" s="271" t="n"/>
      <c r="M581" s="271" t="n"/>
      <c r="N581" s="488" t="n"/>
      <c r="O581" s="488" t="n"/>
      <c r="P581" s="488" t="n"/>
      <c r="Q581" s="488" t="n"/>
      <c r="R581" s="488" t="n"/>
      <c r="S581" s="488" t="n"/>
      <c r="T581" s="488" t="n"/>
      <c r="U581" s="488" t="n"/>
      <c r="V581" s="485" t="n"/>
      <c r="W581" s="485" t="n"/>
    </row>
    <row r="582" ht="14.25" customHeight="1">
      <c r="B582" s="271" t="n"/>
      <c r="C582" s="271" t="n"/>
      <c r="D582" s="271" t="n"/>
      <c r="E582" s="271" t="n"/>
      <c r="F582" s="271" t="n"/>
      <c r="G582" s="271" t="n"/>
      <c r="H582" s="271" t="n"/>
      <c r="I582" s="271" t="n"/>
      <c r="J582" s="271" t="n"/>
      <c r="K582" s="271" t="n"/>
      <c r="L582" s="271" t="n"/>
      <c r="M582" s="271" t="n"/>
      <c r="N582" s="488" t="n"/>
      <c r="O582" s="488" t="n"/>
      <c r="P582" s="488" t="n"/>
      <c r="Q582" s="488" t="n"/>
      <c r="R582" s="488" t="n"/>
      <c r="S582" s="488" t="n"/>
      <c r="T582" s="488" t="n"/>
      <c r="U582" s="488" t="n"/>
      <c r="V582" s="485" t="n"/>
      <c r="W582" s="485" t="n"/>
    </row>
    <row r="583" ht="14.25" customHeight="1">
      <c r="B583" s="271" t="n"/>
      <c r="C583" s="271" t="n"/>
      <c r="D583" s="271" t="n"/>
      <c r="E583" s="271" t="n"/>
      <c r="F583" s="271" t="n"/>
      <c r="G583" s="271" t="n"/>
      <c r="H583" s="271" t="n"/>
      <c r="I583" s="271" t="n"/>
      <c r="J583" s="271" t="n"/>
      <c r="K583" s="271" t="n"/>
      <c r="L583" s="271" t="n"/>
      <c r="M583" s="271" t="n"/>
      <c r="N583" s="488" t="n"/>
      <c r="O583" s="488" t="n"/>
      <c r="P583" s="488" t="n"/>
      <c r="Q583" s="488" t="n"/>
      <c r="R583" s="488" t="n"/>
      <c r="S583" s="488" t="n"/>
      <c r="T583" s="488" t="n"/>
      <c r="U583" s="488" t="n"/>
      <c r="V583" s="485" t="n"/>
      <c r="W583" s="485" t="n"/>
    </row>
    <row r="584" ht="14.25" customHeight="1">
      <c r="B584" s="271" t="n"/>
      <c r="C584" s="271" t="n"/>
      <c r="D584" s="271" t="n"/>
      <c r="E584" s="271" t="n"/>
      <c r="F584" s="271" t="n"/>
      <c r="G584" s="271" t="n"/>
      <c r="H584" s="271" t="n"/>
      <c r="I584" s="271" t="n"/>
      <c r="J584" s="271" t="n"/>
      <c r="K584" s="271" t="n"/>
      <c r="L584" s="271" t="n"/>
      <c r="M584" s="271" t="n"/>
      <c r="N584" s="488" t="n"/>
      <c r="O584" s="488" t="n"/>
      <c r="P584" s="488" t="n"/>
      <c r="Q584" s="488" t="n"/>
      <c r="R584" s="488" t="n"/>
      <c r="S584" s="488" t="n"/>
      <c r="T584" s="488" t="n"/>
      <c r="U584" s="488" t="n"/>
      <c r="V584" s="485" t="n"/>
      <c r="W584" s="485" t="n"/>
    </row>
    <row r="585" ht="14.25" customHeight="1">
      <c r="B585" s="271" t="n"/>
      <c r="C585" s="271" t="n"/>
      <c r="D585" s="271" t="n"/>
      <c r="E585" s="271" t="n"/>
      <c r="F585" s="271" t="n"/>
      <c r="G585" s="271" t="n"/>
      <c r="H585" s="271" t="n"/>
      <c r="I585" s="271" t="n"/>
      <c r="J585" s="271" t="n"/>
      <c r="K585" s="271" t="n"/>
      <c r="L585" s="271" t="n"/>
      <c r="M585" s="271" t="n"/>
      <c r="N585" s="488" t="n"/>
      <c r="O585" s="488" t="n"/>
      <c r="P585" s="488" t="n"/>
      <c r="Q585" s="488" t="n"/>
      <c r="R585" s="488" t="n"/>
      <c r="S585" s="488" t="n"/>
      <c r="T585" s="488" t="n"/>
      <c r="U585" s="488" t="n"/>
      <c r="V585" s="485" t="n"/>
      <c r="W585" s="485" t="n"/>
    </row>
    <row r="586" ht="14.25" customHeight="1">
      <c r="B586" s="271" t="n"/>
      <c r="C586" s="271" t="n"/>
      <c r="D586" s="271" t="n"/>
      <c r="E586" s="271" t="n"/>
      <c r="F586" s="271" t="n"/>
      <c r="G586" s="271" t="n"/>
      <c r="H586" s="271" t="n"/>
      <c r="I586" s="271" t="n"/>
      <c r="J586" s="271" t="n"/>
      <c r="K586" s="271" t="n"/>
      <c r="L586" s="271" t="n"/>
      <c r="M586" s="271" t="n"/>
      <c r="N586" s="488" t="n"/>
      <c r="O586" s="488" t="n"/>
      <c r="P586" s="488" t="n"/>
      <c r="Q586" s="488" t="n"/>
      <c r="R586" s="488" t="n"/>
      <c r="S586" s="488" t="n"/>
      <c r="T586" s="488" t="n"/>
      <c r="U586" s="488" t="n"/>
      <c r="V586" s="485" t="n"/>
      <c r="W586" s="485" t="n"/>
    </row>
    <row r="587" ht="14.25" customHeight="1">
      <c r="B587" s="271" t="n"/>
      <c r="C587" s="271" t="n"/>
      <c r="D587" s="271" t="n"/>
      <c r="E587" s="271" t="n"/>
      <c r="F587" s="271" t="n"/>
      <c r="G587" s="271" t="n"/>
      <c r="H587" s="271" t="n"/>
      <c r="I587" s="271" t="n"/>
      <c r="J587" s="271" t="n"/>
      <c r="K587" s="271" t="n"/>
      <c r="L587" s="271" t="n"/>
      <c r="M587" s="271" t="n"/>
      <c r="N587" s="488" t="n"/>
      <c r="O587" s="488" t="n"/>
      <c r="P587" s="488" t="n"/>
      <c r="Q587" s="488" t="n"/>
      <c r="R587" s="488" t="n"/>
      <c r="S587" s="488" t="n"/>
      <c r="T587" s="488" t="n"/>
      <c r="U587" s="488" t="n"/>
      <c r="V587" s="485" t="n"/>
      <c r="W587" s="485" t="n"/>
    </row>
    <row r="588" ht="14.25" customHeight="1">
      <c r="B588" s="271" t="n"/>
      <c r="C588" s="271" t="n"/>
      <c r="D588" s="271" t="n"/>
      <c r="E588" s="271" t="n"/>
      <c r="F588" s="271" t="n"/>
      <c r="G588" s="271" t="n"/>
      <c r="H588" s="271" t="n"/>
      <c r="I588" s="271" t="n"/>
      <c r="J588" s="271" t="n"/>
      <c r="K588" s="271" t="n"/>
      <c r="L588" s="271" t="n"/>
      <c r="M588" s="271" t="n"/>
      <c r="N588" s="488" t="n"/>
      <c r="O588" s="488" t="n"/>
      <c r="P588" s="488" t="n"/>
      <c r="Q588" s="488" t="n"/>
      <c r="R588" s="488" t="n"/>
      <c r="S588" s="488" t="n"/>
      <c r="T588" s="488" t="n"/>
      <c r="U588" s="488" t="n"/>
      <c r="V588" s="485" t="n"/>
      <c r="W588" s="485" t="n"/>
    </row>
    <row r="589" ht="14.25" customHeight="1">
      <c r="B589" s="271" t="n"/>
      <c r="C589" s="271" t="n"/>
      <c r="D589" s="271" t="n"/>
      <c r="E589" s="271" t="n"/>
      <c r="F589" s="271" t="n"/>
      <c r="G589" s="271" t="n"/>
      <c r="H589" s="271" t="n"/>
      <c r="I589" s="271" t="n"/>
      <c r="J589" s="271" t="n"/>
      <c r="K589" s="271" t="n"/>
      <c r="L589" s="271" t="n"/>
      <c r="M589" s="271" t="n"/>
      <c r="N589" s="488" t="n"/>
      <c r="O589" s="488" t="n"/>
      <c r="P589" s="488" t="n"/>
      <c r="Q589" s="488" t="n"/>
      <c r="R589" s="488" t="n"/>
      <c r="S589" s="488" t="n"/>
      <c r="T589" s="488" t="n"/>
      <c r="U589" s="488" t="n"/>
      <c r="V589" s="485" t="n"/>
      <c r="W589" s="485" t="n"/>
    </row>
    <row r="590" ht="14.25" customHeight="1">
      <c r="B590" s="271" t="n"/>
      <c r="C590" s="271" t="n"/>
      <c r="D590" s="271" t="n"/>
      <c r="E590" s="271" t="n"/>
      <c r="F590" s="271" t="n"/>
      <c r="G590" s="271" t="n"/>
      <c r="H590" s="271" t="n"/>
      <c r="I590" s="271" t="n"/>
      <c r="J590" s="271" t="n"/>
      <c r="K590" s="271" t="n"/>
      <c r="L590" s="271" t="n"/>
      <c r="M590" s="271" t="n"/>
      <c r="N590" s="488" t="n"/>
      <c r="O590" s="488" t="n"/>
      <c r="P590" s="488" t="n"/>
      <c r="Q590" s="488" t="n"/>
      <c r="R590" s="488" t="n"/>
      <c r="S590" s="488" t="n"/>
      <c r="T590" s="488" t="n"/>
      <c r="U590" s="488" t="n"/>
      <c r="V590" s="485" t="n"/>
      <c r="W590" s="485" t="n"/>
    </row>
    <row r="591" ht="14.25" customHeight="1">
      <c r="B591" s="271" t="n"/>
      <c r="C591" s="271" t="n"/>
      <c r="D591" s="271" t="n"/>
      <c r="E591" s="271" t="n"/>
      <c r="F591" s="271" t="n"/>
      <c r="G591" s="271" t="n"/>
      <c r="H591" s="271" t="n"/>
      <c r="I591" s="271" t="n"/>
      <c r="J591" s="271" t="n"/>
      <c r="K591" s="271" t="n"/>
      <c r="L591" s="271" t="n"/>
      <c r="M591" s="271" t="n"/>
      <c r="N591" s="488" t="n"/>
      <c r="O591" s="488" t="n"/>
      <c r="P591" s="488" t="n"/>
      <c r="Q591" s="488" t="n"/>
      <c r="R591" s="488" t="n"/>
      <c r="S591" s="488" t="n"/>
      <c r="T591" s="488" t="n"/>
      <c r="U591" s="488" t="n"/>
      <c r="V591" s="485" t="n"/>
      <c r="W591" s="485" t="n"/>
    </row>
    <row r="592" ht="14.25" customHeight="1">
      <c r="B592" s="271" t="n"/>
      <c r="C592" s="271" t="n"/>
      <c r="D592" s="271" t="n"/>
      <c r="E592" s="271" t="n"/>
      <c r="F592" s="271" t="n"/>
      <c r="G592" s="271" t="n"/>
      <c r="H592" s="271" t="n"/>
      <c r="I592" s="271" t="n"/>
      <c r="J592" s="271" t="n"/>
      <c r="K592" s="271" t="n"/>
      <c r="L592" s="271" t="n"/>
      <c r="M592" s="271" t="n"/>
      <c r="N592" s="488" t="n"/>
      <c r="O592" s="488" t="n"/>
      <c r="P592" s="488" t="n"/>
      <c r="Q592" s="488" t="n"/>
      <c r="R592" s="488" t="n"/>
      <c r="S592" s="488" t="n"/>
      <c r="T592" s="488" t="n"/>
      <c r="U592" s="488" t="n"/>
      <c r="V592" s="485" t="n"/>
      <c r="W592" s="485" t="n"/>
    </row>
    <row r="593" ht="14.25" customHeight="1">
      <c r="B593" s="271" t="n"/>
      <c r="C593" s="271" t="n"/>
      <c r="D593" s="271" t="n"/>
      <c r="E593" s="271" t="n"/>
      <c r="F593" s="271" t="n"/>
      <c r="G593" s="271" t="n"/>
      <c r="H593" s="271" t="n"/>
      <c r="I593" s="271" t="n"/>
      <c r="J593" s="271" t="n"/>
      <c r="K593" s="271" t="n"/>
      <c r="L593" s="271" t="n"/>
      <c r="M593" s="271" t="n"/>
      <c r="N593" s="488" t="n"/>
      <c r="O593" s="488" t="n"/>
      <c r="P593" s="488" t="n"/>
      <c r="Q593" s="488" t="n"/>
      <c r="R593" s="488" t="n"/>
      <c r="S593" s="488" t="n"/>
      <c r="T593" s="488" t="n"/>
      <c r="U593" s="488" t="n"/>
      <c r="V593" s="485" t="n"/>
      <c r="W593" s="485" t="n"/>
    </row>
    <row r="594" ht="14.25" customHeight="1">
      <c r="B594" s="271" t="n"/>
      <c r="C594" s="271" t="n"/>
      <c r="D594" s="271" t="n"/>
      <c r="E594" s="271" t="n"/>
      <c r="F594" s="271" t="n"/>
      <c r="G594" s="271" t="n"/>
      <c r="H594" s="271" t="n"/>
      <c r="I594" s="271" t="n"/>
      <c r="J594" s="271" t="n"/>
      <c r="K594" s="271" t="n"/>
      <c r="L594" s="271" t="n"/>
      <c r="M594" s="271" t="n"/>
      <c r="N594" s="488" t="n"/>
      <c r="O594" s="488" t="n"/>
      <c r="P594" s="488" t="n"/>
      <c r="Q594" s="488" t="n"/>
      <c r="R594" s="488" t="n"/>
      <c r="S594" s="488" t="n"/>
      <c r="T594" s="488" t="n"/>
      <c r="U594" s="488" t="n"/>
      <c r="V594" s="485" t="n"/>
      <c r="W594" s="485" t="n"/>
    </row>
    <row r="595" ht="14.25" customHeight="1">
      <c r="B595" s="271" t="n"/>
      <c r="C595" s="271" t="n"/>
      <c r="D595" s="271" t="n"/>
      <c r="E595" s="271" t="n"/>
      <c r="F595" s="271" t="n"/>
      <c r="G595" s="271" t="n"/>
      <c r="H595" s="271" t="n"/>
      <c r="I595" s="271" t="n"/>
      <c r="J595" s="271" t="n"/>
      <c r="K595" s="271" t="n"/>
      <c r="L595" s="271" t="n"/>
      <c r="M595" s="271" t="n"/>
      <c r="N595" s="488" t="n"/>
      <c r="O595" s="488" t="n"/>
      <c r="P595" s="488" t="n"/>
      <c r="Q595" s="488" t="n"/>
      <c r="R595" s="488" t="n"/>
      <c r="S595" s="488" t="n"/>
      <c r="T595" s="488" t="n"/>
      <c r="U595" s="488" t="n"/>
      <c r="V595" s="485" t="n"/>
      <c r="W595" s="485" t="n"/>
    </row>
    <row r="596" ht="14.25" customHeight="1">
      <c r="B596" s="271" t="n"/>
      <c r="C596" s="271" t="n"/>
      <c r="D596" s="271" t="n"/>
      <c r="E596" s="271" t="n"/>
      <c r="F596" s="271" t="n"/>
      <c r="G596" s="271" t="n"/>
      <c r="H596" s="271" t="n"/>
      <c r="I596" s="271" t="n"/>
      <c r="J596" s="271" t="n"/>
      <c r="K596" s="271" t="n"/>
      <c r="L596" s="271" t="n"/>
      <c r="M596" s="271" t="n"/>
      <c r="N596" s="488" t="n"/>
      <c r="O596" s="488" t="n"/>
      <c r="P596" s="488" t="n"/>
      <c r="Q596" s="488" t="n"/>
      <c r="R596" s="488" t="n"/>
      <c r="S596" s="488" t="n"/>
      <c r="T596" s="488" t="n"/>
      <c r="U596" s="488" t="n"/>
      <c r="V596" s="485" t="n"/>
      <c r="W596" s="485" t="n"/>
    </row>
    <row r="597" ht="14.25" customHeight="1">
      <c r="B597" s="271" t="n"/>
      <c r="C597" s="271" t="n"/>
      <c r="D597" s="271" t="n"/>
      <c r="E597" s="271" t="n"/>
      <c r="F597" s="271" t="n"/>
      <c r="G597" s="271" t="n"/>
      <c r="H597" s="271" t="n"/>
      <c r="I597" s="271" t="n"/>
      <c r="J597" s="271" t="n"/>
      <c r="K597" s="271" t="n"/>
      <c r="L597" s="271" t="n"/>
      <c r="M597" s="271" t="n"/>
      <c r="N597" s="488" t="n"/>
      <c r="O597" s="488" t="n"/>
      <c r="P597" s="488" t="n"/>
      <c r="Q597" s="488" t="n"/>
      <c r="R597" s="488" t="n"/>
      <c r="S597" s="488" t="n"/>
      <c r="T597" s="488" t="n"/>
      <c r="U597" s="488" t="n"/>
      <c r="V597" s="485" t="n"/>
      <c r="W597" s="485" t="n"/>
    </row>
    <row r="598" ht="14.25" customHeight="1">
      <c r="B598" s="271" t="n"/>
      <c r="C598" s="271" t="n"/>
      <c r="D598" s="271" t="n"/>
      <c r="E598" s="271" t="n"/>
      <c r="F598" s="271" t="n"/>
      <c r="G598" s="271" t="n"/>
      <c r="H598" s="271" t="n"/>
      <c r="I598" s="271" t="n"/>
      <c r="J598" s="271" t="n"/>
      <c r="K598" s="271" t="n"/>
      <c r="L598" s="271" t="n"/>
      <c r="M598" s="271" t="n"/>
      <c r="N598" s="488" t="n"/>
      <c r="O598" s="488" t="n"/>
      <c r="P598" s="488" t="n"/>
      <c r="Q598" s="488" t="n"/>
      <c r="R598" s="488" t="n"/>
      <c r="S598" s="488" t="n"/>
      <c r="T598" s="488" t="n"/>
      <c r="U598" s="488" t="n"/>
      <c r="V598" s="485" t="n"/>
      <c r="W598" s="485" t="n"/>
    </row>
    <row r="599" ht="14.25" customHeight="1">
      <c r="B599" s="271" t="n"/>
      <c r="C599" s="271" t="n"/>
      <c r="D599" s="271" t="n"/>
      <c r="E599" s="271" t="n"/>
      <c r="F599" s="271" t="n"/>
      <c r="G599" s="271" t="n"/>
      <c r="H599" s="271" t="n"/>
      <c r="I599" s="271" t="n"/>
      <c r="J599" s="271" t="n"/>
      <c r="K599" s="271" t="n"/>
      <c r="L599" s="271" t="n"/>
      <c r="M599" s="271" t="n"/>
      <c r="N599" s="488" t="n"/>
      <c r="O599" s="488" t="n"/>
      <c r="P599" s="488" t="n"/>
      <c r="Q599" s="488" t="n"/>
      <c r="R599" s="488" t="n"/>
      <c r="S599" s="488" t="n"/>
      <c r="T599" s="488" t="n"/>
      <c r="U599" s="488" t="n"/>
      <c r="V599" s="485" t="n"/>
      <c r="W599" s="485" t="n"/>
    </row>
    <row r="600" ht="14.25" customHeight="1">
      <c r="B600" s="271" t="n"/>
      <c r="C600" s="271" t="n"/>
      <c r="D600" s="271" t="n"/>
      <c r="E600" s="271" t="n"/>
      <c r="F600" s="271" t="n"/>
      <c r="G600" s="271" t="n"/>
      <c r="H600" s="271" t="n"/>
      <c r="I600" s="271" t="n"/>
      <c r="J600" s="271" t="n"/>
      <c r="K600" s="271" t="n"/>
      <c r="L600" s="271" t="n"/>
      <c r="M600" s="271" t="n"/>
      <c r="N600" s="488" t="n"/>
      <c r="O600" s="488" t="n"/>
      <c r="P600" s="488" t="n"/>
      <c r="Q600" s="488" t="n"/>
      <c r="R600" s="488" t="n"/>
      <c r="S600" s="488" t="n"/>
      <c r="T600" s="488" t="n"/>
      <c r="U600" s="488" t="n"/>
      <c r="V600" s="485" t="n"/>
      <c r="W600" s="485" t="n"/>
    </row>
    <row r="601" ht="14.25" customHeight="1">
      <c r="B601" s="271" t="n"/>
      <c r="C601" s="271" t="n"/>
      <c r="D601" s="271" t="n"/>
      <c r="E601" s="271" t="n"/>
      <c r="F601" s="271" t="n"/>
      <c r="G601" s="271" t="n"/>
      <c r="H601" s="271" t="n"/>
      <c r="I601" s="271" t="n"/>
      <c r="J601" s="271" t="n"/>
      <c r="K601" s="271" t="n"/>
      <c r="L601" s="271" t="n"/>
      <c r="M601" s="271" t="n"/>
      <c r="N601" s="488" t="n"/>
      <c r="O601" s="488" t="n"/>
      <c r="P601" s="488" t="n"/>
      <c r="Q601" s="488" t="n"/>
      <c r="R601" s="488" t="n"/>
      <c r="S601" s="488" t="n"/>
      <c r="T601" s="488" t="n"/>
      <c r="U601" s="488" t="n"/>
      <c r="V601" s="485" t="n"/>
      <c r="W601" s="485" t="n"/>
    </row>
    <row r="602" ht="14.25" customHeight="1">
      <c r="B602" s="271" t="n"/>
      <c r="C602" s="271" t="n"/>
      <c r="D602" s="271" t="n"/>
      <c r="E602" s="271" t="n"/>
      <c r="F602" s="271" t="n"/>
      <c r="G602" s="271" t="n"/>
      <c r="H602" s="271" t="n"/>
      <c r="I602" s="271" t="n"/>
      <c r="J602" s="271" t="n"/>
      <c r="K602" s="271" t="n"/>
      <c r="L602" s="271" t="n"/>
      <c r="M602" s="271" t="n"/>
      <c r="N602" s="488" t="n"/>
      <c r="O602" s="488" t="n"/>
      <c r="P602" s="488" t="n"/>
      <c r="Q602" s="488" t="n"/>
      <c r="R602" s="488" t="n"/>
      <c r="S602" s="488" t="n"/>
      <c r="T602" s="488" t="n"/>
      <c r="U602" s="488" t="n"/>
      <c r="V602" s="485" t="n"/>
      <c r="W602" s="485" t="n"/>
    </row>
    <row r="603" ht="14.25" customHeight="1">
      <c r="B603" s="271" t="n"/>
      <c r="C603" s="271" t="n"/>
      <c r="D603" s="271" t="n"/>
      <c r="E603" s="271" t="n"/>
      <c r="F603" s="271" t="n"/>
      <c r="G603" s="271" t="n"/>
      <c r="H603" s="271" t="n"/>
      <c r="I603" s="271" t="n"/>
      <c r="J603" s="271" t="n"/>
      <c r="K603" s="271" t="n"/>
      <c r="L603" s="271" t="n"/>
      <c r="M603" s="271" t="n"/>
      <c r="N603" s="488" t="n"/>
      <c r="O603" s="488" t="n"/>
      <c r="P603" s="488" t="n"/>
      <c r="Q603" s="488" t="n"/>
      <c r="R603" s="488" t="n"/>
      <c r="S603" s="488" t="n"/>
      <c r="T603" s="488" t="n"/>
      <c r="U603" s="488" t="n"/>
      <c r="V603" s="485" t="n"/>
      <c r="W603" s="485" t="n"/>
    </row>
    <row r="604" ht="14.25" customHeight="1">
      <c r="B604" s="271" t="n"/>
      <c r="C604" s="271" t="n"/>
      <c r="D604" s="271" t="n"/>
      <c r="E604" s="271" t="n"/>
      <c r="F604" s="271" t="n"/>
      <c r="G604" s="271" t="n"/>
      <c r="H604" s="271" t="n"/>
      <c r="I604" s="271" t="n"/>
      <c r="J604" s="271" t="n"/>
      <c r="K604" s="271" t="n"/>
      <c r="L604" s="271" t="n"/>
      <c r="M604" s="271" t="n"/>
      <c r="N604" s="488" t="n"/>
      <c r="O604" s="488" t="n"/>
      <c r="P604" s="488" t="n"/>
      <c r="Q604" s="488" t="n"/>
      <c r="R604" s="488" t="n"/>
      <c r="S604" s="488" t="n"/>
      <c r="T604" s="488" t="n"/>
      <c r="U604" s="488" t="n"/>
      <c r="V604" s="485" t="n"/>
      <c r="W604" s="485" t="n"/>
    </row>
    <row r="605" ht="14.25" customHeight="1">
      <c r="B605" s="271" t="n"/>
      <c r="C605" s="271" t="n"/>
      <c r="D605" s="271" t="n"/>
      <c r="E605" s="271" t="n"/>
      <c r="F605" s="271" t="n"/>
      <c r="G605" s="271" t="n"/>
      <c r="H605" s="271" t="n"/>
      <c r="I605" s="271" t="n"/>
      <c r="J605" s="271" t="n"/>
      <c r="K605" s="271" t="n"/>
      <c r="L605" s="271" t="n"/>
      <c r="M605" s="271" t="n"/>
      <c r="N605" s="488" t="n"/>
      <c r="O605" s="488" t="n"/>
      <c r="P605" s="488" t="n"/>
      <c r="Q605" s="488" t="n"/>
      <c r="R605" s="488" t="n"/>
      <c r="S605" s="488" t="n"/>
      <c r="T605" s="488" t="n"/>
      <c r="U605" s="488" t="n"/>
      <c r="V605" s="485" t="n"/>
      <c r="W605" s="485" t="n"/>
    </row>
    <row r="606" ht="14.25" customHeight="1">
      <c r="B606" s="271" t="n"/>
      <c r="C606" s="271" t="n"/>
      <c r="D606" s="271" t="n"/>
      <c r="E606" s="271" t="n"/>
      <c r="F606" s="271" t="n"/>
      <c r="G606" s="271" t="n"/>
      <c r="H606" s="271" t="n"/>
      <c r="I606" s="271" t="n"/>
      <c r="J606" s="271" t="n"/>
      <c r="K606" s="271" t="n"/>
      <c r="L606" s="271" t="n"/>
      <c r="M606" s="271" t="n"/>
      <c r="N606" s="488" t="n"/>
      <c r="O606" s="488" t="n"/>
      <c r="P606" s="488" t="n"/>
      <c r="Q606" s="488" t="n"/>
      <c r="R606" s="488" t="n"/>
      <c r="S606" s="488" t="n"/>
      <c r="T606" s="488" t="n"/>
      <c r="U606" s="488" t="n"/>
      <c r="V606" s="485" t="n"/>
      <c r="W606" s="485" t="n"/>
    </row>
    <row r="607" ht="14.25" customHeight="1">
      <c r="B607" s="271" t="n"/>
      <c r="C607" s="271" t="n"/>
      <c r="D607" s="271" t="n"/>
      <c r="E607" s="271" t="n"/>
      <c r="F607" s="271" t="n"/>
      <c r="G607" s="271" t="n"/>
      <c r="H607" s="271" t="n"/>
      <c r="I607" s="271" t="n"/>
      <c r="J607" s="271" t="n"/>
      <c r="K607" s="271" t="n"/>
      <c r="L607" s="271" t="n"/>
      <c r="M607" s="271" t="n"/>
      <c r="N607" s="488" t="n"/>
      <c r="O607" s="488" t="n"/>
      <c r="P607" s="488" t="n"/>
      <c r="Q607" s="488" t="n"/>
      <c r="R607" s="488" t="n"/>
      <c r="S607" s="488" t="n"/>
      <c r="T607" s="488" t="n"/>
      <c r="U607" s="488" t="n"/>
      <c r="V607" s="485" t="n"/>
      <c r="W607" s="485" t="n"/>
    </row>
    <row r="608" ht="14.25" customHeight="1">
      <c r="B608" s="271" t="n"/>
      <c r="C608" s="271" t="n"/>
      <c r="D608" s="271" t="n"/>
      <c r="E608" s="271" t="n"/>
      <c r="F608" s="271" t="n"/>
      <c r="G608" s="271" t="n"/>
      <c r="H608" s="271" t="n"/>
      <c r="I608" s="271" t="n"/>
      <c r="J608" s="271" t="n"/>
      <c r="K608" s="271" t="n"/>
      <c r="L608" s="271" t="n"/>
      <c r="M608" s="271" t="n"/>
      <c r="N608" s="488" t="n"/>
      <c r="O608" s="488" t="n"/>
      <c r="P608" s="488" t="n"/>
      <c r="Q608" s="488" t="n"/>
      <c r="R608" s="488" t="n"/>
      <c r="S608" s="488" t="n"/>
      <c r="T608" s="488" t="n"/>
      <c r="U608" s="488" t="n"/>
      <c r="V608" s="485" t="n"/>
      <c r="W608" s="485" t="n"/>
    </row>
    <row r="609" ht="14.25" customHeight="1">
      <c r="B609" s="271" t="n"/>
      <c r="C609" s="271" t="n"/>
      <c r="D609" s="271" t="n"/>
      <c r="E609" s="271" t="n"/>
      <c r="F609" s="271" t="n"/>
      <c r="G609" s="271" t="n"/>
      <c r="H609" s="271" t="n"/>
      <c r="I609" s="271" t="n"/>
      <c r="J609" s="271" t="n"/>
      <c r="K609" s="271" t="n"/>
      <c r="L609" s="271" t="n"/>
      <c r="M609" s="271" t="n"/>
      <c r="N609" s="488" t="n"/>
      <c r="O609" s="488" t="n"/>
      <c r="P609" s="488" t="n"/>
      <c r="Q609" s="488" t="n"/>
      <c r="R609" s="488" t="n"/>
      <c r="S609" s="488" t="n"/>
      <c r="T609" s="488" t="n"/>
      <c r="U609" s="488" t="n"/>
      <c r="V609" s="485" t="n"/>
      <c r="W609" s="485" t="n"/>
    </row>
    <row r="610" ht="14.25" customHeight="1">
      <c r="B610" s="271" t="n"/>
      <c r="C610" s="271" t="n"/>
      <c r="D610" s="271" t="n"/>
      <c r="E610" s="271" t="n"/>
      <c r="F610" s="271" t="n"/>
      <c r="G610" s="271" t="n"/>
      <c r="H610" s="271" t="n"/>
      <c r="I610" s="271" t="n"/>
      <c r="J610" s="271" t="n"/>
      <c r="K610" s="271" t="n"/>
      <c r="L610" s="271" t="n"/>
      <c r="M610" s="271" t="n"/>
      <c r="N610" s="488" t="n"/>
      <c r="O610" s="488" t="n"/>
      <c r="P610" s="488" t="n"/>
      <c r="Q610" s="488" t="n"/>
      <c r="R610" s="488" t="n"/>
      <c r="S610" s="488" t="n"/>
      <c r="T610" s="488" t="n"/>
      <c r="U610" s="488" t="n"/>
      <c r="V610" s="485" t="n"/>
      <c r="W610" s="485" t="n"/>
    </row>
    <row r="611" ht="14.25" customHeight="1">
      <c r="B611" s="271" t="n"/>
      <c r="C611" s="271" t="n"/>
      <c r="D611" s="271" t="n"/>
      <c r="E611" s="271" t="n"/>
      <c r="F611" s="271" t="n"/>
      <c r="G611" s="271" t="n"/>
      <c r="H611" s="271" t="n"/>
      <c r="I611" s="271" t="n"/>
      <c r="J611" s="271" t="n"/>
      <c r="K611" s="271" t="n"/>
      <c r="L611" s="271" t="n"/>
      <c r="M611" s="271" t="n"/>
      <c r="N611" s="488" t="n"/>
      <c r="O611" s="488" t="n"/>
      <c r="P611" s="488" t="n"/>
      <c r="Q611" s="488" t="n"/>
      <c r="R611" s="488" t="n"/>
      <c r="S611" s="488" t="n"/>
      <c r="T611" s="488" t="n"/>
      <c r="U611" s="488" t="n"/>
      <c r="V611" s="485" t="n"/>
      <c r="W611" s="485" t="n"/>
    </row>
    <row r="612" ht="14.25" customHeight="1">
      <c r="B612" s="271" t="n"/>
      <c r="C612" s="271" t="n"/>
      <c r="D612" s="271" t="n"/>
      <c r="E612" s="271" t="n"/>
      <c r="F612" s="271" t="n"/>
      <c r="G612" s="271" t="n"/>
      <c r="H612" s="271" t="n"/>
      <c r="I612" s="271" t="n"/>
      <c r="J612" s="271" t="n"/>
      <c r="K612" s="271" t="n"/>
      <c r="L612" s="271" t="n"/>
      <c r="M612" s="271" t="n"/>
      <c r="N612" s="488" t="n"/>
      <c r="O612" s="488" t="n"/>
      <c r="P612" s="488" t="n"/>
      <c r="Q612" s="488" t="n"/>
      <c r="R612" s="488" t="n"/>
      <c r="S612" s="488" t="n"/>
      <c r="T612" s="488" t="n"/>
      <c r="U612" s="488" t="n"/>
      <c r="V612" s="485" t="n"/>
      <c r="W612" s="485" t="n"/>
    </row>
    <row r="613" ht="14.25" customHeight="1">
      <c r="B613" s="271" t="n"/>
      <c r="C613" s="271" t="n"/>
      <c r="D613" s="271" t="n"/>
      <c r="E613" s="271" t="n"/>
      <c r="F613" s="271" t="n"/>
      <c r="G613" s="271" t="n"/>
      <c r="H613" s="271" t="n"/>
      <c r="I613" s="271" t="n"/>
      <c r="J613" s="271" t="n"/>
      <c r="K613" s="271" t="n"/>
      <c r="L613" s="271" t="n"/>
      <c r="M613" s="271" t="n"/>
      <c r="N613" s="488" t="n"/>
      <c r="O613" s="488" t="n"/>
      <c r="P613" s="488" t="n"/>
      <c r="Q613" s="488" t="n"/>
      <c r="R613" s="488" t="n"/>
      <c r="S613" s="488" t="n"/>
      <c r="T613" s="488" t="n"/>
      <c r="U613" s="488" t="n"/>
      <c r="V613" s="485" t="n"/>
      <c r="W613" s="485" t="n"/>
    </row>
    <row r="614" ht="14.25" customHeight="1">
      <c r="B614" s="271" t="n"/>
      <c r="C614" s="271" t="n"/>
      <c r="D614" s="271" t="n"/>
      <c r="E614" s="271" t="n"/>
      <c r="F614" s="271" t="n"/>
      <c r="G614" s="271" t="n"/>
      <c r="H614" s="271" t="n"/>
      <c r="I614" s="271" t="n"/>
      <c r="J614" s="271" t="n"/>
      <c r="K614" s="271" t="n"/>
      <c r="L614" s="271" t="n"/>
      <c r="M614" s="271" t="n"/>
      <c r="N614" s="488" t="n"/>
      <c r="O614" s="488" t="n"/>
      <c r="P614" s="488" t="n"/>
      <c r="Q614" s="488" t="n"/>
      <c r="R614" s="488" t="n"/>
      <c r="S614" s="488" t="n"/>
      <c r="T614" s="488" t="n"/>
      <c r="U614" s="488" t="n"/>
      <c r="V614" s="485" t="n"/>
      <c r="W614" s="485" t="n"/>
    </row>
    <row r="615" ht="14.25" customHeight="1">
      <c r="B615" s="271" t="n"/>
      <c r="C615" s="271" t="n"/>
      <c r="D615" s="271" t="n"/>
      <c r="E615" s="271" t="n"/>
      <c r="F615" s="271" t="n"/>
      <c r="G615" s="271" t="n"/>
      <c r="H615" s="271" t="n"/>
      <c r="I615" s="271" t="n"/>
      <c r="J615" s="271" t="n"/>
      <c r="K615" s="271" t="n"/>
      <c r="L615" s="271" t="n"/>
      <c r="M615" s="271" t="n"/>
      <c r="N615" s="488" t="n"/>
      <c r="O615" s="488" t="n"/>
      <c r="P615" s="488" t="n"/>
      <c r="Q615" s="488" t="n"/>
      <c r="R615" s="488" t="n"/>
      <c r="S615" s="488" t="n"/>
      <c r="T615" s="488" t="n"/>
      <c r="U615" s="488" t="n"/>
      <c r="V615" s="485" t="n"/>
      <c r="W615" s="485" t="n"/>
    </row>
    <row r="616" ht="14.25" customHeight="1">
      <c r="B616" s="271" t="n"/>
      <c r="C616" s="271" t="n"/>
      <c r="D616" s="271" t="n"/>
      <c r="E616" s="271" t="n"/>
      <c r="F616" s="271" t="n"/>
      <c r="G616" s="271" t="n"/>
      <c r="H616" s="271" t="n"/>
      <c r="I616" s="271" t="n"/>
      <c r="J616" s="271" t="n"/>
      <c r="K616" s="271" t="n"/>
      <c r="L616" s="271" t="n"/>
      <c r="M616" s="271" t="n"/>
      <c r="N616" s="488" t="n"/>
      <c r="O616" s="488" t="n"/>
      <c r="P616" s="488" t="n"/>
      <c r="Q616" s="488" t="n"/>
      <c r="R616" s="488" t="n"/>
      <c r="S616" s="488" t="n"/>
      <c r="T616" s="488" t="n"/>
      <c r="U616" s="488" t="n"/>
      <c r="V616" s="485" t="n"/>
      <c r="W616" s="485" t="n"/>
    </row>
    <row r="617" ht="14.25" customHeight="1">
      <c r="B617" s="271" t="n"/>
      <c r="C617" s="271" t="n"/>
      <c r="D617" s="271" t="n"/>
      <c r="E617" s="271" t="n"/>
      <c r="F617" s="271" t="n"/>
      <c r="G617" s="271" t="n"/>
      <c r="H617" s="271" t="n"/>
      <c r="I617" s="271" t="n"/>
      <c r="J617" s="271" t="n"/>
      <c r="K617" s="271" t="n"/>
      <c r="L617" s="271" t="n"/>
      <c r="M617" s="271" t="n"/>
      <c r="N617" s="488" t="n"/>
      <c r="O617" s="488" t="n"/>
      <c r="P617" s="488" t="n"/>
      <c r="Q617" s="488" t="n"/>
      <c r="R617" s="488" t="n"/>
      <c r="S617" s="488" t="n"/>
      <c r="T617" s="488" t="n"/>
      <c r="U617" s="488" t="n"/>
      <c r="V617" s="485" t="n"/>
      <c r="W617" s="485" t="n"/>
    </row>
    <row r="618" ht="14.25" customHeight="1">
      <c r="B618" s="271" t="n"/>
      <c r="C618" s="271" t="n"/>
      <c r="D618" s="271" t="n"/>
      <c r="E618" s="271" t="n"/>
      <c r="F618" s="271" t="n"/>
      <c r="G618" s="271" t="n"/>
      <c r="H618" s="271" t="n"/>
      <c r="I618" s="271" t="n"/>
      <c r="J618" s="271" t="n"/>
      <c r="K618" s="271" t="n"/>
      <c r="L618" s="271" t="n"/>
      <c r="M618" s="271" t="n"/>
      <c r="N618" s="488" t="n"/>
      <c r="O618" s="488" t="n"/>
      <c r="P618" s="488" t="n"/>
      <c r="Q618" s="488" t="n"/>
      <c r="R618" s="488" t="n"/>
      <c r="S618" s="488" t="n"/>
      <c r="T618" s="488" t="n"/>
      <c r="U618" s="488" t="n"/>
      <c r="V618" s="485" t="n"/>
      <c r="W618" s="485" t="n"/>
    </row>
    <row r="619" ht="14.25" customHeight="1">
      <c r="B619" s="271" t="n"/>
      <c r="C619" s="271" t="n"/>
      <c r="D619" s="271" t="n"/>
      <c r="E619" s="271" t="n"/>
      <c r="F619" s="271" t="n"/>
      <c r="G619" s="271" t="n"/>
      <c r="H619" s="271" t="n"/>
      <c r="I619" s="271" t="n"/>
      <c r="J619" s="271" t="n"/>
      <c r="K619" s="271" t="n"/>
      <c r="L619" s="271" t="n"/>
      <c r="M619" s="271" t="n"/>
      <c r="N619" s="488" t="n"/>
      <c r="O619" s="488" t="n"/>
      <c r="P619" s="488" t="n"/>
      <c r="Q619" s="488" t="n"/>
      <c r="R619" s="488" t="n"/>
      <c r="S619" s="488" t="n"/>
      <c r="T619" s="488" t="n"/>
      <c r="U619" s="488" t="n"/>
      <c r="V619" s="485" t="n"/>
      <c r="W619" s="485" t="n"/>
    </row>
    <row r="620" ht="14.25" customHeight="1">
      <c r="B620" s="271" t="n"/>
      <c r="C620" s="271" t="n"/>
      <c r="D620" s="271" t="n"/>
      <c r="E620" s="271" t="n"/>
      <c r="F620" s="271" t="n"/>
      <c r="G620" s="271" t="n"/>
      <c r="H620" s="271" t="n"/>
      <c r="I620" s="271" t="n"/>
      <c r="J620" s="271" t="n"/>
      <c r="K620" s="271" t="n"/>
      <c r="L620" s="271" t="n"/>
      <c r="M620" s="271" t="n"/>
      <c r="N620" s="488" t="n"/>
      <c r="O620" s="488" t="n"/>
      <c r="P620" s="488" t="n"/>
      <c r="Q620" s="488" t="n"/>
      <c r="R620" s="488" t="n"/>
      <c r="S620" s="488" t="n"/>
      <c r="T620" s="488" t="n"/>
      <c r="U620" s="488" t="n"/>
      <c r="V620" s="485" t="n"/>
      <c r="W620" s="485" t="n"/>
    </row>
    <row r="621" ht="14.25" customHeight="1">
      <c r="B621" s="271" t="n"/>
      <c r="C621" s="271" t="n"/>
      <c r="D621" s="271" t="n"/>
      <c r="E621" s="271" t="n"/>
      <c r="F621" s="271" t="n"/>
      <c r="G621" s="271" t="n"/>
      <c r="H621" s="271" t="n"/>
      <c r="I621" s="271" t="n"/>
      <c r="J621" s="271" t="n"/>
      <c r="K621" s="271" t="n"/>
      <c r="L621" s="271" t="n"/>
      <c r="M621" s="271" t="n"/>
      <c r="N621" s="488" t="n"/>
      <c r="O621" s="488" t="n"/>
      <c r="P621" s="488" t="n"/>
      <c r="Q621" s="488" t="n"/>
      <c r="R621" s="488" t="n"/>
      <c r="S621" s="488" t="n"/>
      <c r="T621" s="488" t="n"/>
      <c r="U621" s="488" t="n"/>
      <c r="V621" s="485" t="n"/>
      <c r="W621" s="485" t="n"/>
    </row>
    <row r="622" ht="14.25" customHeight="1">
      <c r="B622" s="271" t="n"/>
      <c r="C622" s="271" t="n"/>
      <c r="D622" s="271" t="n"/>
      <c r="E622" s="271" t="n"/>
      <c r="F622" s="271" t="n"/>
      <c r="G622" s="271" t="n"/>
      <c r="H622" s="271" t="n"/>
      <c r="I622" s="271" t="n"/>
      <c r="J622" s="271" t="n"/>
      <c r="K622" s="271" t="n"/>
      <c r="L622" s="271" t="n"/>
      <c r="M622" s="271" t="n"/>
      <c r="N622" s="488" t="n"/>
      <c r="O622" s="488" t="n"/>
      <c r="P622" s="488" t="n"/>
      <c r="Q622" s="488" t="n"/>
      <c r="R622" s="488" t="n"/>
      <c r="S622" s="488" t="n"/>
      <c r="T622" s="488" t="n"/>
      <c r="U622" s="488" t="n"/>
      <c r="V622" s="485" t="n"/>
      <c r="W622" s="485" t="n"/>
    </row>
    <row r="623" ht="14.25" customHeight="1">
      <c r="B623" s="271" t="n"/>
      <c r="C623" s="271" t="n"/>
      <c r="D623" s="271" t="n"/>
      <c r="E623" s="271" t="n"/>
      <c r="F623" s="271" t="n"/>
      <c r="G623" s="271" t="n"/>
      <c r="H623" s="271" t="n"/>
      <c r="I623" s="271" t="n"/>
      <c r="J623" s="271" t="n"/>
      <c r="K623" s="271" t="n"/>
      <c r="L623" s="271" t="n"/>
      <c r="M623" s="271" t="n"/>
      <c r="N623" s="488" t="n"/>
      <c r="O623" s="488" t="n"/>
      <c r="P623" s="488" t="n"/>
      <c r="Q623" s="488" t="n"/>
      <c r="R623" s="488" t="n"/>
      <c r="S623" s="488" t="n"/>
      <c r="T623" s="488" t="n"/>
      <c r="U623" s="488" t="n"/>
      <c r="V623" s="485" t="n"/>
      <c r="W623" s="485" t="n"/>
    </row>
    <row r="624" ht="14.25" customHeight="1">
      <c r="B624" s="271" t="n"/>
      <c r="C624" s="271" t="n"/>
      <c r="D624" s="271" t="n"/>
      <c r="E624" s="271" t="n"/>
      <c r="F624" s="271" t="n"/>
      <c r="G624" s="271" t="n"/>
      <c r="H624" s="271" t="n"/>
      <c r="I624" s="271" t="n"/>
      <c r="J624" s="271" t="n"/>
      <c r="K624" s="271" t="n"/>
      <c r="L624" s="271" t="n"/>
      <c r="M624" s="271" t="n"/>
      <c r="N624" s="488" t="n"/>
      <c r="O624" s="488" t="n"/>
      <c r="P624" s="488" t="n"/>
      <c r="Q624" s="488" t="n"/>
      <c r="R624" s="488" t="n"/>
      <c r="S624" s="488" t="n"/>
      <c r="T624" s="488" t="n"/>
      <c r="U624" s="488" t="n"/>
      <c r="V624" s="485" t="n"/>
      <c r="W624" s="485" t="n"/>
    </row>
    <row r="625" ht="14.25" customHeight="1">
      <c r="B625" s="271" t="n"/>
      <c r="C625" s="271" t="n"/>
      <c r="D625" s="271" t="n"/>
      <c r="E625" s="271" t="n"/>
      <c r="F625" s="271" t="n"/>
      <c r="G625" s="271" t="n"/>
      <c r="H625" s="271" t="n"/>
      <c r="I625" s="271" t="n"/>
      <c r="J625" s="271" t="n"/>
      <c r="K625" s="271" t="n"/>
      <c r="L625" s="271" t="n"/>
      <c r="M625" s="271" t="n"/>
      <c r="N625" s="488" t="n"/>
      <c r="O625" s="488" t="n"/>
      <c r="P625" s="488" t="n"/>
      <c r="Q625" s="488" t="n"/>
      <c r="R625" s="488" t="n"/>
      <c r="S625" s="488" t="n"/>
      <c r="T625" s="488" t="n"/>
      <c r="U625" s="488" t="n"/>
      <c r="V625" s="485" t="n"/>
      <c r="W625" s="485" t="n"/>
    </row>
    <row r="626" ht="14.25" customHeight="1">
      <c r="B626" s="271" t="n"/>
      <c r="C626" s="271" t="n"/>
      <c r="D626" s="271" t="n"/>
      <c r="E626" s="271" t="n"/>
      <c r="F626" s="271" t="n"/>
      <c r="G626" s="271" t="n"/>
      <c r="H626" s="271" t="n"/>
      <c r="I626" s="271" t="n"/>
      <c r="J626" s="271" t="n"/>
      <c r="K626" s="271" t="n"/>
      <c r="L626" s="271" t="n"/>
      <c r="M626" s="271" t="n"/>
      <c r="N626" s="488" t="n"/>
      <c r="O626" s="488" t="n"/>
      <c r="P626" s="488" t="n"/>
      <c r="Q626" s="488" t="n"/>
      <c r="R626" s="488" t="n"/>
      <c r="S626" s="488" t="n"/>
      <c r="T626" s="488" t="n"/>
      <c r="U626" s="488" t="n"/>
      <c r="V626" s="485" t="n"/>
      <c r="W626" s="485" t="n"/>
    </row>
    <row r="627" ht="14.25" customHeight="1">
      <c r="B627" s="271" t="n"/>
      <c r="C627" s="271" t="n"/>
      <c r="D627" s="271" t="n"/>
      <c r="E627" s="271" t="n"/>
      <c r="F627" s="271" t="n"/>
      <c r="G627" s="271" t="n"/>
      <c r="H627" s="271" t="n"/>
      <c r="I627" s="271" t="n"/>
      <c r="J627" s="271" t="n"/>
      <c r="K627" s="271" t="n"/>
      <c r="L627" s="271" t="n"/>
      <c r="M627" s="271" t="n"/>
      <c r="N627" s="488" t="n"/>
      <c r="O627" s="488" t="n"/>
      <c r="P627" s="488" t="n"/>
      <c r="Q627" s="488" t="n"/>
      <c r="R627" s="488" t="n"/>
      <c r="S627" s="488" t="n"/>
      <c r="T627" s="488" t="n"/>
      <c r="U627" s="488" t="n"/>
      <c r="V627" s="485" t="n"/>
      <c r="W627" s="485" t="n"/>
    </row>
    <row r="628" ht="14.25" customHeight="1">
      <c r="B628" s="271" t="n"/>
      <c r="C628" s="271" t="n"/>
      <c r="D628" s="271" t="n"/>
      <c r="E628" s="271" t="n"/>
      <c r="F628" s="271" t="n"/>
      <c r="G628" s="271" t="n"/>
      <c r="H628" s="271" t="n"/>
      <c r="I628" s="271" t="n"/>
      <c r="J628" s="271" t="n"/>
      <c r="K628" s="271" t="n"/>
      <c r="L628" s="271" t="n"/>
      <c r="M628" s="271" t="n"/>
      <c r="N628" s="488" t="n"/>
      <c r="O628" s="488" t="n"/>
      <c r="P628" s="488" t="n"/>
      <c r="Q628" s="488" t="n"/>
      <c r="R628" s="488" t="n"/>
      <c r="S628" s="488" t="n"/>
      <c r="T628" s="488" t="n"/>
      <c r="U628" s="488" t="n"/>
      <c r="V628" s="485" t="n"/>
      <c r="W628" s="485" t="n"/>
    </row>
    <row r="629" ht="14.25" customHeight="1">
      <c r="B629" s="271" t="n"/>
      <c r="C629" s="271" t="n"/>
      <c r="D629" s="271" t="n"/>
      <c r="E629" s="271" t="n"/>
      <c r="F629" s="271" t="n"/>
      <c r="G629" s="271" t="n"/>
      <c r="H629" s="271" t="n"/>
      <c r="I629" s="271" t="n"/>
      <c r="J629" s="271" t="n"/>
      <c r="K629" s="271" t="n"/>
      <c r="L629" s="271" t="n"/>
      <c r="M629" s="271" t="n"/>
      <c r="N629" s="488" t="n"/>
      <c r="O629" s="488" t="n"/>
      <c r="P629" s="488" t="n"/>
      <c r="Q629" s="488" t="n"/>
      <c r="R629" s="488" t="n"/>
      <c r="S629" s="488" t="n"/>
      <c r="T629" s="488" t="n"/>
      <c r="U629" s="488" t="n"/>
      <c r="V629" s="485" t="n"/>
      <c r="W629" s="485" t="n"/>
    </row>
    <row r="630" ht="14.25" customHeight="1">
      <c r="B630" s="271" t="n"/>
      <c r="C630" s="271" t="n"/>
      <c r="D630" s="271" t="n"/>
      <c r="E630" s="271" t="n"/>
      <c r="F630" s="271" t="n"/>
      <c r="G630" s="271" t="n"/>
      <c r="H630" s="271" t="n"/>
      <c r="I630" s="271" t="n"/>
      <c r="J630" s="271" t="n"/>
      <c r="K630" s="271" t="n"/>
      <c r="L630" s="271" t="n"/>
      <c r="M630" s="271" t="n"/>
      <c r="N630" s="488" t="n"/>
      <c r="O630" s="488" t="n"/>
      <c r="P630" s="488" t="n"/>
      <c r="Q630" s="488" t="n"/>
      <c r="R630" s="488" t="n"/>
      <c r="S630" s="488" t="n"/>
      <c r="T630" s="488" t="n"/>
      <c r="U630" s="488" t="n"/>
      <c r="V630" s="485" t="n"/>
      <c r="W630" s="485" t="n"/>
    </row>
    <row r="631" ht="14.25" customHeight="1">
      <c r="B631" s="271" t="n"/>
      <c r="C631" s="271" t="n"/>
      <c r="D631" s="271" t="n"/>
      <c r="E631" s="271" t="n"/>
      <c r="F631" s="271" t="n"/>
      <c r="G631" s="271" t="n"/>
      <c r="H631" s="271" t="n"/>
      <c r="I631" s="271" t="n"/>
      <c r="J631" s="271" t="n"/>
      <c r="K631" s="271" t="n"/>
      <c r="L631" s="271" t="n"/>
      <c r="M631" s="271" t="n"/>
      <c r="N631" s="488" t="n"/>
      <c r="O631" s="488" t="n"/>
      <c r="P631" s="488" t="n"/>
      <c r="Q631" s="488" t="n"/>
      <c r="R631" s="488" t="n"/>
      <c r="S631" s="488" t="n"/>
      <c r="T631" s="488" t="n"/>
      <c r="U631" s="488" t="n"/>
      <c r="V631" s="485" t="n"/>
      <c r="W631" s="485" t="n"/>
    </row>
    <row r="632" ht="14.25" customHeight="1">
      <c r="B632" s="271" t="n"/>
      <c r="C632" s="271" t="n"/>
      <c r="D632" s="271" t="n"/>
      <c r="E632" s="271" t="n"/>
      <c r="F632" s="271" t="n"/>
      <c r="G632" s="271" t="n"/>
      <c r="H632" s="271" t="n"/>
      <c r="I632" s="271" t="n"/>
      <c r="J632" s="271" t="n"/>
      <c r="K632" s="271" t="n"/>
      <c r="L632" s="271" t="n"/>
      <c r="M632" s="271" t="n"/>
      <c r="N632" s="488" t="n"/>
      <c r="O632" s="488" t="n"/>
      <c r="P632" s="488" t="n"/>
      <c r="Q632" s="488" t="n"/>
      <c r="R632" s="488" t="n"/>
      <c r="S632" s="488" t="n"/>
      <c r="T632" s="488" t="n"/>
      <c r="U632" s="488" t="n"/>
      <c r="V632" s="485" t="n"/>
      <c r="W632" s="485" t="n"/>
    </row>
    <row r="633" ht="14.25" customHeight="1">
      <c r="B633" s="271" t="n"/>
      <c r="C633" s="271" t="n"/>
      <c r="D633" s="271" t="n"/>
      <c r="E633" s="271" t="n"/>
      <c r="F633" s="271" t="n"/>
      <c r="G633" s="271" t="n"/>
      <c r="H633" s="271" t="n"/>
      <c r="I633" s="271" t="n"/>
      <c r="J633" s="271" t="n"/>
      <c r="K633" s="271" t="n"/>
      <c r="L633" s="271" t="n"/>
      <c r="M633" s="271" t="n"/>
      <c r="N633" s="488" t="n"/>
      <c r="O633" s="488" t="n"/>
      <c r="P633" s="488" t="n"/>
      <c r="Q633" s="488" t="n"/>
      <c r="R633" s="488" t="n"/>
      <c r="S633" s="488" t="n"/>
      <c r="T633" s="488" t="n"/>
      <c r="U633" s="488" t="n"/>
      <c r="V633" s="485" t="n"/>
      <c r="W633" s="485" t="n"/>
    </row>
    <row r="634" ht="14.25" customHeight="1">
      <c r="B634" s="271" t="n"/>
      <c r="C634" s="271" t="n"/>
      <c r="D634" s="271" t="n"/>
      <c r="E634" s="271" t="n"/>
      <c r="F634" s="271" t="n"/>
      <c r="G634" s="271" t="n"/>
      <c r="H634" s="271" t="n"/>
      <c r="I634" s="271" t="n"/>
      <c r="J634" s="271" t="n"/>
      <c r="K634" s="271" t="n"/>
      <c r="L634" s="271" t="n"/>
      <c r="M634" s="271" t="n"/>
      <c r="N634" s="488" t="n"/>
      <c r="O634" s="488" t="n"/>
      <c r="P634" s="488" t="n"/>
      <c r="Q634" s="488" t="n"/>
      <c r="R634" s="488" t="n"/>
      <c r="S634" s="488" t="n"/>
      <c r="T634" s="488" t="n"/>
      <c r="U634" s="488" t="n"/>
      <c r="V634" s="485" t="n"/>
      <c r="W634" s="485" t="n"/>
    </row>
    <row r="635" ht="14.25" customHeight="1">
      <c r="B635" s="271" t="n"/>
      <c r="C635" s="271" t="n"/>
      <c r="D635" s="271" t="n"/>
      <c r="E635" s="271" t="n"/>
      <c r="F635" s="271" t="n"/>
      <c r="G635" s="271" t="n"/>
      <c r="H635" s="271" t="n"/>
      <c r="I635" s="271" t="n"/>
      <c r="J635" s="271" t="n"/>
      <c r="K635" s="271" t="n"/>
      <c r="L635" s="271" t="n"/>
      <c r="M635" s="271" t="n"/>
      <c r="N635" s="488" t="n"/>
      <c r="O635" s="488" t="n"/>
      <c r="P635" s="488" t="n"/>
      <c r="Q635" s="488" t="n"/>
      <c r="R635" s="488" t="n"/>
      <c r="S635" s="488" t="n"/>
      <c r="T635" s="488" t="n"/>
      <c r="U635" s="488" t="n"/>
      <c r="V635" s="485" t="n"/>
      <c r="W635" s="485" t="n"/>
    </row>
    <row r="636" ht="14.25" customHeight="1">
      <c r="B636" s="271" t="n"/>
      <c r="C636" s="271" t="n"/>
      <c r="D636" s="271" t="n"/>
      <c r="E636" s="271" t="n"/>
      <c r="F636" s="271" t="n"/>
      <c r="G636" s="271" t="n"/>
      <c r="H636" s="271" t="n"/>
      <c r="I636" s="271" t="n"/>
      <c r="J636" s="271" t="n"/>
      <c r="K636" s="271" t="n"/>
      <c r="L636" s="271" t="n"/>
      <c r="M636" s="271" t="n"/>
      <c r="N636" s="488" t="n"/>
      <c r="O636" s="488" t="n"/>
      <c r="P636" s="488" t="n"/>
      <c r="Q636" s="488" t="n"/>
      <c r="R636" s="488" t="n"/>
      <c r="S636" s="488" t="n"/>
      <c r="T636" s="488" t="n"/>
      <c r="U636" s="488" t="n"/>
      <c r="V636" s="485" t="n"/>
      <c r="W636" s="485" t="n"/>
    </row>
    <row r="637" ht="14.25" customHeight="1">
      <c r="B637" s="271" t="n"/>
      <c r="C637" s="271" t="n"/>
      <c r="D637" s="271" t="n"/>
      <c r="E637" s="271" t="n"/>
      <c r="F637" s="271" t="n"/>
      <c r="G637" s="271" t="n"/>
      <c r="H637" s="271" t="n"/>
      <c r="I637" s="271" t="n"/>
      <c r="J637" s="271" t="n"/>
      <c r="K637" s="271" t="n"/>
      <c r="L637" s="271" t="n"/>
      <c r="M637" s="271" t="n"/>
      <c r="N637" s="488" t="n"/>
      <c r="O637" s="488" t="n"/>
      <c r="P637" s="488" t="n"/>
      <c r="Q637" s="488" t="n"/>
      <c r="R637" s="488" t="n"/>
      <c r="S637" s="488" t="n"/>
      <c r="T637" s="488" t="n"/>
      <c r="U637" s="488" t="n"/>
      <c r="V637" s="485" t="n"/>
      <c r="W637" s="485" t="n"/>
    </row>
    <row r="638" ht="14.25" customHeight="1">
      <c r="B638" s="271" t="n"/>
      <c r="C638" s="271" t="n"/>
      <c r="D638" s="271" t="n"/>
      <c r="E638" s="271" t="n"/>
      <c r="F638" s="271" t="n"/>
      <c r="G638" s="271" t="n"/>
      <c r="H638" s="271" t="n"/>
      <c r="I638" s="271" t="n"/>
      <c r="J638" s="271" t="n"/>
      <c r="K638" s="271" t="n"/>
      <c r="L638" s="271" t="n"/>
      <c r="M638" s="271" t="n"/>
      <c r="N638" s="488" t="n"/>
      <c r="O638" s="488" t="n"/>
      <c r="P638" s="488" t="n"/>
      <c r="Q638" s="488" t="n"/>
      <c r="R638" s="488" t="n"/>
      <c r="S638" s="488" t="n"/>
      <c r="T638" s="488" t="n"/>
      <c r="U638" s="488" t="n"/>
      <c r="V638" s="485" t="n"/>
      <c r="W638" s="485" t="n"/>
    </row>
    <row r="639" ht="14.25" customHeight="1">
      <c r="B639" s="271" t="n"/>
      <c r="C639" s="271" t="n"/>
      <c r="D639" s="271" t="n"/>
      <c r="E639" s="271" t="n"/>
      <c r="F639" s="271" t="n"/>
      <c r="G639" s="271" t="n"/>
      <c r="H639" s="271" t="n"/>
      <c r="I639" s="271" t="n"/>
      <c r="J639" s="271" t="n"/>
      <c r="K639" s="271" t="n"/>
      <c r="L639" s="271" t="n"/>
      <c r="M639" s="271" t="n"/>
      <c r="N639" s="488" t="n"/>
      <c r="O639" s="488" t="n"/>
      <c r="P639" s="488" t="n"/>
      <c r="Q639" s="488" t="n"/>
      <c r="R639" s="488" t="n"/>
      <c r="S639" s="488" t="n"/>
      <c r="T639" s="488" t="n"/>
      <c r="U639" s="488" t="n"/>
      <c r="V639" s="485" t="n"/>
      <c r="W639" s="485" t="n"/>
    </row>
    <row r="640" ht="14.25" customHeight="1">
      <c r="B640" s="271" t="n"/>
      <c r="C640" s="271" t="n"/>
      <c r="D640" s="271" t="n"/>
      <c r="E640" s="271" t="n"/>
      <c r="F640" s="271" t="n"/>
      <c r="G640" s="271" t="n"/>
      <c r="H640" s="271" t="n"/>
      <c r="I640" s="271" t="n"/>
      <c r="J640" s="271" t="n"/>
      <c r="K640" s="271" t="n"/>
      <c r="L640" s="271" t="n"/>
      <c r="M640" s="271" t="n"/>
      <c r="N640" s="488" t="n"/>
      <c r="O640" s="488" t="n"/>
      <c r="P640" s="488" t="n"/>
      <c r="Q640" s="488" t="n"/>
      <c r="R640" s="488" t="n"/>
      <c r="S640" s="488" t="n"/>
      <c r="T640" s="488" t="n"/>
      <c r="U640" s="488" t="n"/>
      <c r="V640" s="485" t="n"/>
      <c r="W640" s="485" t="n"/>
    </row>
    <row r="641" ht="14.25" customHeight="1">
      <c r="B641" s="271" t="n"/>
      <c r="C641" s="271" t="n"/>
      <c r="D641" s="271" t="n"/>
      <c r="E641" s="271" t="n"/>
      <c r="F641" s="271" t="n"/>
      <c r="G641" s="271" t="n"/>
      <c r="H641" s="271" t="n"/>
      <c r="I641" s="271" t="n"/>
      <c r="J641" s="271" t="n"/>
      <c r="K641" s="271" t="n"/>
      <c r="L641" s="271" t="n"/>
      <c r="M641" s="271" t="n"/>
      <c r="N641" s="488" t="n"/>
      <c r="O641" s="488" t="n"/>
      <c r="P641" s="488" t="n"/>
      <c r="Q641" s="488" t="n"/>
      <c r="R641" s="488" t="n"/>
      <c r="S641" s="488" t="n"/>
      <c r="T641" s="488" t="n"/>
      <c r="U641" s="488" t="n"/>
      <c r="V641" s="485" t="n"/>
      <c r="W641" s="485" t="n"/>
    </row>
    <row r="642" ht="14.25" customHeight="1">
      <c r="B642" s="271" t="n"/>
      <c r="C642" s="271" t="n"/>
      <c r="D642" s="271" t="n"/>
      <c r="E642" s="271" t="n"/>
      <c r="F642" s="271" t="n"/>
      <c r="G642" s="271" t="n"/>
      <c r="H642" s="271" t="n"/>
      <c r="I642" s="271" t="n"/>
      <c r="J642" s="271" t="n"/>
      <c r="K642" s="271" t="n"/>
      <c r="L642" s="271" t="n"/>
      <c r="M642" s="271" t="n"/>
      <c r="N642" s="488" t="n"/>
      <c r="O642" s="488" t="n"/>
      <c r="P642" s="488" t="n"/>
      <c r="Q642" s="488" t="n"/>
      <c r="R642" s="488" t="n"/>
      <c r="S642" s="488" t="n"/>
      <c r="T642" s="488" t="n"/>
      <c r="U642" s="488" t="n"/>
      <c r="V642" s="485" t="n"/>
      <c r="W642" s="485" t="n"/>
    </row>
    <row r="643" ht="14.25" customHeight="1">
      <c r="B643" s="271" t="n"/>
      <c r="C643" s="271" t="n"/>
      <c r="D643" s="271" t="n"/>
      <c r="E643" s="271" t="n"/>
      <c r="F643" s="271" t="n"/>
      <c r="G643" s="271" t="n"/>
      <c r="H643" s="271" t="n"/>
      <c r="I643" s="271" t="n"/>
      <c r="J643" s="271" t="n"/>
      <c r="K643" s="271" t="n"/>
      <c r="L643" s="271" t="n"/>
      <c r="M643" s="271" t="n"/>
      <c r="N643" s="488" t="n"/>
      <c r="O643" s="488" t="n"/>
      <c r="P643" s="488" t="n"/>
      <c r="Q643" s="488" t="n"/>
      <c r="R643" s="488" t="n"/>
      <c r="S643" s="488" t="n"/>
      <c r="T643" s="488" t="n"/>
      <c r="U643" s="488" t="n"/>
      <c r="V643" s="485" t="n"/>
      <c r="W643" s="485" t="n"/>
    </row>
    <row r="644" ht="14.25" customHeight="1">
      <c r="B644" s="271" t="n"/>
      <c r="C644" s="271" t="n"/>
      <c r="D644" s="271" t="n"/>
      <c r="E644" s="271" t="n"/>
      <c r="F644" s="271" t="n"/>
      <c r="G644" s="271" t="n"/>
      <c r="H644" s="271" t="n"/>
      <c r="I644" s="271" t="n"/>
      <c r="J644" s="271" t="n"/>
      <c r="K644" s="271" t="n"/>
      <c r="L644" s="271" t="n"/>
      <c r="M644" s="271" t="n"/>
      <c r="N644" s="488" t="n"/>
      <c r="O644" s="488" t="n"/>
      <c r="P644" s="488" t="n"/>
      <c r="Q644" s="488" t="n"/>
      <c r="R644" s="488" t="n"/>
      <c r="S644" s="488" t="n"/>
      <c r="T644" s="488" t="n"/>
      <c r="U644" s="488" t="n"/>
      <c r="V644" s="485" t="n"/>
      <c r="W644" s="485" t="n"/>
    </row>
    <row r="645" ht="14.25" customHeight="1">
      <c r="B645" s="271" t="n"/>
      <c r="C645" s="271" t="n"/>
      <c r="D645" s="271" t="n"/>
      <c r="E645" s="271" t="n"/>
      <c r="F645" s="271" t="n"/>
      <c r="G645" s="271" t="n"/>
      <c r="H645" s="271" t="n"/>
      <c r="I645" s="271" t="n"/>
      <c r="J645" s="271" t="n"/>
      <c r="K645" s="271" t="n"/>
      <c r="L645" s="271" t="n"/>
      <c r="M645" s="271" t="n"/>
      <c r="N645" s="488" t="n"/>
      <c r="O645" s="488" t="n"/>
      <c r="P645" s="488" t="n"/>
      <c r="Q645" s="488" t="n"/>
      <c r="R645" s="488" t="n"/>
      <c r="S645" s="488" t="n"/>
      <c r="T645" s="488" t="n"/>
      <c r="U645" s="488" t="n"/>
      <c r="V645" s="485" t="n"/>
      <c r="W645" s="485" t="n"/>
    </row>
    <row r="646" ht="14.25" customHeight="1">
      <c r="B646" s="271" t="n"/>
      <c r="C646" s="271" t="n"/>
      <c r="D646" s="271" t="n"/>
      <c r="E646" s="271" t="n"/>
      <c r="F646" s="271" t="n"/>
      <c r="G646" s="271" t="n"/>
      <c r="H646" s="271" t="n"/>
      <c r="I646" s="271" t="n"/>
      <c r="J646" s="271" t="n"/>
      <c r="K646" s="271" t="n"/>
      <c r="L646" s="271" t="n"/>
      <c r="M646" s="271" t="n"/>
      <c r="N646" s="488" t="n"/>
      <c r="O646" s="488" t="n"/>
      <c r="P646" s="488" t="n"/>
      <c r="Q646" s="488" t="n"/>
      <c r="R646" s="488" t="n"/>
      <c r="S646" s="488" t="n"/>
      <c r="T646" s="488" t="n"/>
      <c r="U646" s="488" t="n"/>
      <c r="V646" s="485" t="n"/>
      <c r="W646" s="485" t="n"/>
    </row>
    <row r="647" ht="14.25" customHeight="1">
      <c r="B647" s="271" t="n"/>
      <c r="C647" s="271" t="n"/>
      <c r="D647" s="271" t="n"/>
      <c r="E647" s="271" t="n"/>
      <c r="F647" s="271" t="n"/>
      <c r="G647" s="271" t="n"/>
      <c r="H647" s="271" t="n"/>
      <c r="I647" s="271" t="n"/>
      <c r="J647" s="271" t="n"/>
      <c r="K647" s="271" t="n"/>
      <c r="L647" s="271" t="n"/>
      <c r="M647" s="271" t="n"/>
      <c r="N647" s="488" t="n"/>
      <c r="O647" s="488" t="n"/>
      <c r="P647" s="488" t="n"/>
      <c r="Q647" s="488" t="n"/>
      <c r="R647" s="488" t="n"/>
      <c r="S647" s="488" t="n"/>
      <c r="T647" s="488" t="n"/>
      <c r="U647" s="488" t="n"/>
      <c r="V647" s="485" t="n"/>
      <c r="W647" s="485" t="n"/>
    </row>
    <row r="648" ht="14.25" customHeight="1">
      <c r="B648" s="271" t="n"/>
      <c r="C648" s="271" t="n"/>
      <c r="D648" s="271" t="n"/>
      <c r="E648" s="271" t="n"/>
      <c r="F648" s="271" t="n"/>
      <c r="G648" s="271" t="n"/>
      <c r="H648" s="271" t="n"/>
      <c r="I648" s="271" t="n"/>
      <c r="J648" s="271" t="n"/>
      <c r="K648" s="271" t="n"/>
      <c r="L648" s="271" t="n"/>
      <c r="M648" s="271" t="n"/>
      <c r="N648" s="488" t="n"/>
      <c r="O648" s="488" t="n"/>
      <c r="P648" s="488" t="n"/>
      <c r="Q648" s="488" t="n"/>
      <c r="R648" s="488" t="n"/>
      <c r="S648" s="488" t="n"/>
      <c r="T648" s="488" t="n"/>
      <c r="U648" s="488" t="n"/>
      <c r="V648" s="485" t="n"/>
      <c r="W648" s="485" t="n"/>
    </row>
    <row r="649" ht="14.25" customHeight="1">
      <c r="B649" s="271" t="n"/>
      <c r="C649" s="271" t="n"/>
      <c r="D649" s="271" t="n"/>
      <c r="E649" s="271" t="n"/>
      <c r="F649" s="271" t="n"/>
      <c r="G649" s="271" t="n"/>
      <c r="H649" s="271" t="n"/>
      <c r="I649" s="271" t="n"/>
      <c r="J649" s="271" t="n"/>
      <c r="K649" s="271" t="n"/>
      <c r="L649" s="271" t="n"/>
      <c r="M649" s="271" t="n"/>
      <c r="N649" s="488" t="n"/>
      <c r="O649" s="488" t="n"/>
      <c r="P649" s="488" t="n"/>
      <c r="Q649" s="488" t="n"/>
      <c r="R649" s="488" t="n"/>
      <c r="S649" s="488" t="n"/>
      <c r="T649" s="488" t="n"/>
      <c r="U649" s="488" t="n"/>
      <c r="V649" s="485" t="n"/>
      <c r="W649" s="485" t="n"/>
    </row>
    <row r="650" ht="14.25" customHeight="1">
      <c r="B650" s="271" t="n"/>
      <c r="C650" s="271" t="n"/>
      <c r="D650" s="271" t="n"/>
      <c r="E650" s="271" t="n"/>
      <c r="F650" s="271" t="n"/>
      <c r="G650" s="271" t="n"/>
      <c r="H650" s="271" t="n"/>
      <c r="I650" s="271" t="n"/>
      <c r="J650" s="271" t="n"/>
      <c r="K650" s="271" t="n"/>
      <c r="L650" s="271" t="n"/>
      <c r="M650" s="271" t="n"/>
      <c r="N650" s="488" t="n"/>
      <c r="O650" s="488" t="n"/>
      <c r="P650" s="488" t="n"/>
      <c r="Q650" s="488" t="n"/>
      <c r="R650" s="488" t="n"/>
      <c r="S650" s="488" t="n"/>
      <c r="T650" s="488" t="n"/>
      <c r="U650" s="488" t="n"/>
      <c r="V650" s="485" t="n"/>
      <c r="W650" s="485" t="n"/>
    </row>
    <row r="651" ht="14.25" customHeight="1">
      <c r="B651" s="271" t="n"/>
      <c r="C651" s="271" t="n"/>
      <c r="D651" s="271" t="n"/>
      <c r="E651" s="271" t="n"/>
      <c r="F651" s="271" t="n"/>
      <c r="G651" s="271" t="n"/>
      <c r="H651" s="271" t="n"/>
      <c r="I651" s="271" t="n"/>
      <c r="J651" s="271" t="n"/>
      <c r="K651" s="271" t="n"/>
      <c r="L651" s="271" t="n"/>
      <c r="M651" s="271" t="n"/>
      <c r="N651" s="488" t="n"/>
      <c r="O651" s="488" t="n"/>
      <c r="P651" s="488" t="n"/>
      <c r="Q651" s="488" t="n"/>
      <c r="R651" s="488" t="n"/>
      <c r="S651" s="488" t="n"/>
      <c r="T651" s="488" t="n"/>
      <c r="U651" s="488" t="n"/>
      <c r="V651" s="485" t="n"/>
      <c r="W651" s="485" t="n"/>
    </row>
    <row r="652" ht="14.25" customHeight="1">
      <c r="B652" s="271" t="n"/>
      <c r="C652" s="271" t="n"/>
      <c r="D652" s="271" t="n"/>
      <c r="E652" s="271" t="n"/>
      <c r="F652" s="271" t="n"/>
      <c r="G652" s="271" t="n"/>
      <c r="H652" s="271" t="n"/>
      <c r="I652" s="271" t="n"/>
      <c r="J652" s="271" t="n"/>
      <c r="K652" s="271" t="n"/>
      <c r="L652" s="271" t="n"/>
      <c r="M652" s="271" t="n"/>
      <c r="N652" s="488" t="n"/>
      <c r="O652" s="488" t="n"/>
      <c r="P652" s="488" t="n"/>
      <c r="Q652" s="488" t="n"/>
      <c r="R652" s="488" t="n"/>
      <c r="S652" s="488" t="n"/>
      <c r="T652" s="488" t="n"/>
      <c r="U652" s="488" t="n"/>
      <c r="V652" s="485" t="n"/>
      <c r="W652" s="485" t="n"/>
    </row>
    <row r="653" ht="14.25" customHeight="1">
      <c r="B653" s="271" t="n"/>
      <c r="C653" s="271" t="n"/>
      <c r="D653" s="271" t="n"/>
      <c r="E653" s="271" t="n"/>
      <c r="F653" s="271" t="n"/>
      <c r="G653" s="271" t="n"/>
      <c r="H653" s="271" t="n"/>
      <c r="I653" s="271" t="n"/>
      <c r="J653" s="271" t="n"/>
      <c r="K653" s="271" t="n"/>
      <c r="L653" s="271" t="n"/>
      <c r="M653" s="271" t="n"/>
      <c r="N653" s="488" t="n"/>
      <c r="O653" s="488" t="n"/>
      <c r="P653" s="488" t="n"/>
      <c r="Q653" s="488" t="n"/>
      <c r="R653" s="488" t="n"/>
      <c r="S653" s="488" t="n"/>
      <c r="T653" s="488" t="n"/>
      <c r="U653" s="488" t="n"/>
      <c r="V653" s="485" t="n"/>
      <c r="W653" s="485" t="n"/>
    </row>
    <row r="654" ht="14.25" customHeight="1">
      <c r="B654" s="271" t="n"/>
      <c r="C654" s="271" t="n"/>
      <c r="D654" s="271" t="n"/>
      <c r="E654" s="271" t="n"/>
      <c r="F654" s="271" t="n"/>
      <c r="G654" s="271" t="n"/>
      <c r="H654" s="271" t="n"/>
      <c r="I654" s="271" t="n"/>
      <c r="J654" s="271" t="n"/>
      <c r="K654" s="271" t="n"/>
      <c r="L654" s="271" t="n"/>
      <c r="M654" s="271" t="n"/>
      <c r="N654" s="488" t="n"/>
      <c r="O654" s="488" t="n"/>
      <c r="P654" s="488" t="n"/>
      <c r="Q654" s="488" t="n"/>
      <c r="R654" s="488" t="n"/>
      <c r="S654" s="488" t="n"/>
      <c r="T654" s="488" t="n"/>
      <c r="U654" s="488" t="n"/>
      <c r="V654" s="485" t="n"/>
      <c r="W654" s="485" t="n"/>
    </row>
    <row r="655" ht="14.25" customHeight="1">
      <c r="B655" s="271" t="n"/>
      <c r="C655" s="271" t="n"/>
      <c r="D655" s="271" t="n"/>
      <c r="E655" s="271" t="n"/>
      <c r="F655" s="271" t="n"/>
      <c r="G655" s="271" t="n"/>
      <c r="H655" s="271" t="n"/>
      <c r="I655" s="271" t="n"/>
      <c r="J655" s="271" t="n"/>
      <c r="K655" s="271" t="n"/>
      <c r="L655" s="271" t="n"/>
      <c r="M655" s="271" t="n"/>
      <c r="N655" s="488" t="n"/>
      <c r="O655" s="488" t="n"/>
      <c r="P655" s="488" t="n"/>
      <c r="Q655" s="488" t="n"/>
      <c r="R655" s="488" t="n"/>
      <c r="S655" s="488" t="n"/>
      <c r="T655" s="488" t="n"/>
      <c r="U655" s="488" t="n"/>
      <c r="V655" s="485" t="n"/>
      <c r="W655" s="485" t="n"/>
    </row>
    <row r="656" ht="14.25" customHeight="1">
      <c r="B656" s="271" t="n"/>
      <c r="C656" s="271" t="n"/>
      <c r="D656" s="271" t="n"/>
      <c r="E656" s="271" t="n"/>
      <c r="F656" s="271" t="n"/>
      <c r="G656" s="271" t="n"/>
      <c r="H656" s="271" t="n"/>
      <c r="I656" s="271" t="n"/>
      <c r="J656" s="271" t="n"/>
      <c r="K656" s="271" t="n"/>
      <c r="L656" s="271" t="n"/>
      <c r="M656" s="271" t="n"/>
      <c r="N656" s="488" t="n"/>
      <c r="O656" s="488" t="n"/>
      <c r="P656" s="488" t="n"/>
      <c r="Q656" s="488" t="n"/>
      <c r="R656" s="488" t="n"/>
      <c r="S656" s="488" t="n"/>
      <c r="T656" s="488" t="n"/>
      <c r="U656" s="488" t="n"/>
      <c r="V656" s="485" t="n"/>
      <c r="W656" s="485" t="n"/>
    </row>
    <row r="657" ht="14.25" customHeight="1">
      <c r="B657" s="271" t="n"/>
      <c r="C657" s="271" t="n"/>
      <c r="D657" s="271" t="n"/>
      <c r="E657" s="271" t="n"/>
      <c r="F657" s="271" t="n"/>
      <c r="G657" s="271" t="n"/>
      <c r="H657" s="271" t="n"/>
      <c r="I657" s="271" t="n"/>
      <c r="J657" s="271" t="n"/>
      <c r="K657" s="271" t="n"/>
      <c r="L657" s="271" t="n"/>
      <c r="M657" s="271" t="n"/>
      <c r="N657" s="488" t="n"/>
      <c r="O657" s="488" t="n"/>
      <c r="P657" s="488" t="n"/>
      <c r="Q657" s="488" t="n"/>
      <c r="R657" s="488" t="n"/>
      <c r="S657" s="488" t="n"/>
      <c r="T657" s="488" t="n"/>
      <c r="U657" s="488" t="n"/>
      <c r="V657" s="485" t="n"/>
      <c r="W657" s="485" t="n"/>
    </row>
  </sheetData>
  <mergeCells count="29">
    <mergeCell ref="C34:M34"/>
    <mergeCell ref="C15:M15"/>
    <mergeCell ref="T2:U5"/>
    <mergeCell ref="B7:U7"/>
    <mergeCell ref="C14:M14"/>
    <mergeCell ref="B6:N6"/>
    <mergeCell ref="B2:H5"/>
    <mergeCell ref="C20:M20"/>
    <mergeCell ref="C26:M26"/>
    <mergeCell ref="K42:M42"/>
    <mergeCell ref="C29:M29"/>
    <mergeCell ref="C10:M10"/>
    <mergeCell ref="C22:M22"/>
    <mergeCell ref="C40:M40"/>
    <mergeCell ref="C31:M31"/>
    <mergeCell ref="C12:M12"/>
    <mergeCell ref="C21:M21"/>
    <mergeCell ref="V2:W5"/>
    <mergeCell ref="C11:M11"/>
    <mergeCell ref="C27:M27"/>
    <mergeCell ref="C36:M36"/>
    <mergeCell ref="C17:M17"/>
    <mergeCell ref="C23:M23"/>
    <mergeCell ref="B8:N8"/>
    <mergeCell ref="C32:M32"/>
    <mergeCell ref="I2:S5"/>
    <mergeCell ref="C19:M19"/>
    <mergeCell ref="C28:M28"/>
    <mergeCell ref="C13:M13"/>
  </mergeCells>
  <printOptions horizontalCentered="1"/>
  <pageMargins left="0.3937007874015748" right="0.3937007874015748" top="0.5708661417322834" bottom="0.3937007874015748" header="0" footer="0"/>
  <pageSetup orientation="portrait" scale="54"/>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GMegag</dc:creator>
  <dc:title>SOLICITUD REDESCUENTO</dc:title>
  <dcterms:created xsi:type="dcterms:W3CDTF">2006-04-18T21:44:11Z</dcterms:created>
  <dcterms:modified xsi:type="dcterms:W3CDTF">2024-01-22T02:59:22Z</dcterms:modified>
  <cp:lastModifiedBy>Ivan Mauricio Arredondo Artiaga</cp:lastModifiedBy>
  <cp:lastPrinted>2022-10-26T16:59:26Z</cp:lastPrinted>
</cp:coreProperties>
</file>