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Volumes/LAHZ MEGAG/"/>
    </mc:Choice>
  </mc:AlternateContent>
  <xr:revisionPtr revIDLastSave="0" documentId="8_{7A70B260-C2CB-314D-8793-6F66A62D870F}" xr6:coauthVersionLast="36" xr6:coauthVersionMax="36" xr10:uidLastSave="{00000000-0000-0000-0000-000000000000}"/>
  <bookViews>
    <workbookView xWindow="0" yWindow="460" windowWidth="20740" windowHeight="11160" xr2:uid="{4C9F0954-E42C-41C5-9E9F-4E336A5A73A5}"/>
  </bookViews>
  <sheets>
    <sheet name="Pregunatas y Respuestas" sheetId="2" r:id="rId1"/>
    <sheet name="Hoja2" sheetId="3"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1" i="3" l="1"/>
  <c r="C20" i="3"/>
  <c r="C19" i="3"/>
  <c r="C1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Luz Amparo Medina</author>
  </authors>
  <commentList>
    <comment ref="D5" authorId="0" shapeId="0" xr:uid="{2EB85F05-716A-409F-9269-95CD0FB6B695}">
      <text>
        <r>
          <rPr>
            <b/>
            <sz val="9"/>
            <color rgb="FF000000"/>
            <rFont val="Tahoma"/>
            <family val="2"/>
          </rPr>
          <t>Luz Amparo Medina:</t>
        </r>
        <r>
          <rPr>
            <sz val="9"/>
            <color rgb="FF000000"/>
            <rFont val="Tahoma"/>
            <family val="2"/>
          </rPr>
          <t xml:space="preserve">
</t>
        </r>
        <r>
          <rPr>
            <sz val="9"/>
            <color rgb="FF000000"/>
            <rFont val="Tahoma"/>
            <family val="2"/>
          </rPr>
          <t>Yo ampliaría este punto por ejemplo contrastando contra actividad minera en las zonas del cultivo, mapas o similares que mostraran que no se encuentra minería en esas zonas</t>
        </r>
      </text>
    </comment>
  </commentList>
</comments>
</file>

<file path=xl/sharedStrings.xml><?xml version="1.0" encoding="utf-8"?>
<sst xmlns="http://schemas.openxmlformats.org/spreadsheetml/2006/main" count="210" uniqueCount="130">
  <si>
    <t>COMPONENTE</t>
  </si>
  <si>
    <t>SOCIOAMBIENTAL</t>
  </si>
  <si>
    <t>Fila 54</t>
  </si>
  <si>
    <t>Fila 37 y 38</t>
  </si>
  <si>
    <t>Pág. 18</t>
  </si>
  <si>
    <t>Word. Informe Due Diligence Aspectos Técnicos</t>
  </si>
  <si>
    <t>TÉCNICO</t>
  </si>
  <si>
    <t>Pág. 21- 22</t>
  </si>
  <si>
    <t>Pág. 39,40 y 42</t>
  </si>
  <si>
    <t>Pág. 23-24 y 43</t>
  </si>
  <si>
    <t>Pág. 19 y 36 - 37</t>
  </si>
  <si>
    <t>Pág. 42-43</t>
  </si>
  <si>
    <t>Pág. 27-32</t>
  </si>
  <si>
    <t>Pág. 16-20</t>
  </si>
  <si>
    <t>FINANCIERO</t>
  </si>
  <si>
    <t>No coinciden las cifras de la versión del modelo financiero que tienen los acreedores, frente a la información proporcionada en la debida diligencia técnica.</t>
  </si>
  <si>
    <t>Word. Informe Due Diligence Aspectos Ambientales VF</t>
  </si>
  <si>
    <t>Excel. Matriz Diagnóstico Ambiental/Norma de Desempeño IFC</t>
  </si>
  <si>
    <t>Pág. 33-34</t>
  </si>
  <si>
    <t>Pág. 53-58 y 62-68</t>
  </si>
  <si>
    <t>PREDIAL</t>
  </si>
  <si>
    <t>Pregunta</t>
  </si>
  <si>
    <t>Respuesta</t>
  </si>
  <si>
    <t>Documento donde se ubica la respuesta</t>
  </si>
  <si>
    <t>Ubicación en el documento</t>
  </si>
  <si>
    <t>Pág 23 -27
Pág. 37-52</t>
  </si>
  <si>
    <t>Pág. 17</t>
  </si>
  <si>
    <t>Cartama ejecuta un Plan de manejo ambiental PMA, conformado por 9 programas que tienen una relación coherente para la mitigación, prevención y control de los impactos  ambientales generados por la actividad productiva.
El PMA aplicado en comparación con la normativiad nacional para el subsector establecida en la Guía Ambiental Hortofrutícula, cumple en un 100% con los criterios establecidos.
Con relación a las normas internacionales el nivel de cumplimiento del PMA es:
Con los Principios del Ecuador cumple con un 86% de los criterios establecidos.
Con las normas de desempeño IFC cumple con un 85% de los criterios establecidos.
Con las guías IHS del Banco Mundial cumple con un 92% de los criterios establecidos.
La brecha por cumplir se recomienda sea implementada y monitoreada en la fase de ejecución del crédito, dado que actualmente no están obligados a su pleno cumplimiento.</t>
  </si>
  <si>
    <t>Cartama dependiendo principalmente de la pendiente del terreno, utiliza una combinación de tres tipos de densidades así:
1.  Densidad de 286 plantas / hectárea, en suelos con pendientes altas mayores al 30%.
2. Densidad de 400 plantas / hectárea, en suelos con pendientes medias entre el 10 al 30%.
3.  Densidad de 581 plantas / hectárea, en suelos planos con pendientes menores al 10%.
Estas densidades son mayores al promedio de la industria nacional que se encuentran entre 204 a 238 plantas / hectárea e inferiores a la industria internacional teniendo como referente Chile que utiliza densidades de siembra de 600 plantas / hectárea pero en otras condiciones de suelo, topografía y clima.
La combinación de estas tres densidades permite un aprovechamiento máximo de los terrenos disponibles y la obtención de altas productividades.</t>
  </si>
  <si>
    <t>En la visita de campo no se evidenció presencia de hallazgos arqueológicos o presencia de patrimonio cultural protegido, no obstante se realiza consulta a través de oficio al Instituto Colombiano de Antropología e Historia - ICANH con los polígonos de las UP para su verificación.</t>
  </si>
  <si>
    <t>Cuál es el estado de los permisos ambientales?</t>
  </si>
  <si>
    <t>Existe en la zona posibles explotaciones mineras que puedan afectar el desarrollo del proyecto?</t>
  </si>
  <si>
    <t>Existe en la zona presencia de patrimonio cultural y hallazgos arqueológicos?</t>
  </si>
  <si>
    <t>Cuál es el estado de las certificaciones ambientales?</t>
  </si>
  <si>
    <t>En que estado se encuentran las zonas de reserva?</t>
  </si>
  <si>
    <t>Cuál es el estado del plan de manejo ambiental - PMA?</t>
  </si>
  <si>
    <t>Cuál es el estado del manejo de los vertimientos?</t>
  </si>
  <si>
    <t>Existen en la zona reasentamientos humanos?</t>
  </si>
  <si>
    <t>Cúales son las densidades de siembra utilizadas?</t>
  </si>
  <si>
    <t>Cúales son las productividades obtenidas?</t>
  </si>
  <si>
    <t>Pág 13-15</t>
  </si>
  <si>
    <t>Cuál es la viabilidad de las prácticas de descompactación y drenajes?</t>
  </si>
  <si>
    <t>Cartama cuenta con protocolos técnicos bajo los principios de las Buenas Prácticas Agrícolas, con énfasis especial en la preparación de los suelos para la siembra, con prácticas adecuadas de descompactación, drenajes y manejo de coberturas del suelo para evitar la erosión.  Por el frágil sistema radicular del aguacate estas prácticas de descompactación y derenaje, son claves para asegurar una larga y productiva vida del cultivo, en este caso particular la descompactación del suelo se hace con arado de cinceles, implemento accionado sobre un tractor, lo cual es viable y eficiente. Cuando no hay disponibilidad de maquinaria agrícola también se puede realizar esta labor de forma manual.</t>
  </si>
  <si>
    <t>Qué material vegetal es utilizado y de Cuáles variedades?</t>
  </si>
  <si>
    <t>Las plántulas utilizadas para la siembra en todas las unidades productivas son de aguacate injertado copa variedad Hass, producidas en vivero propio, con estándares que garantizan la genuidad varietal, sanidad fitosanitaria y de la raíz, lo cual lo convierte en uno de los viveros de mayor capacidad de producción y calidad de la industria nacional.  
Como portainjertos (patrón), se utiliza Hass (Hass / Hass), para siembras en alturas superiores a los 2500 msnm.  Nativos (Nativos / Hass), para siembras en alturas entre 1900  a 2500 msnm y Portajintertos clonales (Latas, Duke 7), para siembras en terrenos planos con problemas de encharcamiento.  Este último sistema de injertación toma mayor tiempo 14 meses en comparación de los 6 meses con el sistema tradicional y mayores costos, pero produce árboles con copas más homegéneas y productivas y con patrones tolerantes a los excesos de humedad del suelo, este material vegetal clonado producido en el vivero propio de Cartama se esta sembrando en las UP del Compartimento IV y para las resiembras.</t>
  </si>
  <si>
    <t>Cuales son los Costos de producción?.</t>
  </si>
  <si>
    <t>Los canales de comercialización son los adecuados?</t>
  </si>
  <si>
    <t>El 92% de la producción generada en las UP se destina a la exportación, principalmente a EEUU y Europa, los cuales demandan el 84% de la producción mundial.  Para ello la Organización tiene alianzas con las dos importadoras de fruta más importantes hacia estos mercados.  También se ha iniciado la exploración de mercados emergentes como China, Corea del Sur, Japón y Emiratos Arabes, como alternativa cuando se presenta sobreoferta en Europa y EEUU.  En tal sentido se considera adecuados los canales de comercialización utilizados, con la ventaja competitiva de ser un proveedor que puede ofertar fruta durante las 52 semanas del año, frente al resto de la industria mundial cuya oferta es de temporada o de ventana, normalmente en cosechas de entre 3 a 5 meses al año.
El 8% restante de la cosecha se comercializa a nivel nacional, principalmente para elaboración de guacamole, mediante contrato de maquila, utilizando el canal de los supermercados para la comercialización.</t>
  </si>
  <si>
    <t>Cual es la relación entre unidades productivas, sociedades y compartimentos?.</t>
  </si>
  <si>
    <t>Por temas operativos la empresa se divide en 4 compartimentos (I al IV), a su vez estos compartimentos lo conforman 8 sociedades para la producción de fruta y una sociedad encargada de la comercialización, vivero y laboratorio así:
Compartimento I.  Avofruit laboratorio, vivero y comercializadora.  Palo Negro. Huertos Alto Bonito. Las Paltas. La Hermosa Tres Cruces y La Mama.
Compartimento II. Copaltas
Compartimento III. Fresquita Farmas
Compartimento IV. Compartimento 4
A su vez las sociedades están organizadas por unidades productivas, 34 en total, que son las tierras donde se desarrollan los cultivos.  La unidad productiva es el espacio funcional para la producción de la fruta, donde se desarrolla toda la infraestructura productiva, siembras, manejo del cultivo, cosecha y postcosecha antes de envío de la fruta a la planta de empaque.</t>
  </si>
  <si>
    <t>La productividad promedio de Cartama es de 18,7 toneladas por hectárea, superior en un 87% al promedio de la industria nacional, lo cual genera una alta competitividad, logrando un porcentaje de fruta que cumple las condiciones para ser exportable del 92%, indicador que permite concluír que el paquete tecnológico implementado es adecuado.
En los registros de la empresa y visita de campo se observaron cultivos en plena producción con árboles de aguacate produciendo hasta 100 kilos de fruta por cosecha, con lo cual se concluye que es viable alcanzar la productividad promedio establecida en el proyecto de 18,7 ton/Ha.</t>
  </si>
  <si>
    <t>Word. Informe Due Diligence Aspectos Financieros</t>
  </si>
  <si>
    <t>Cual es la explicación y razonabilidad de los cambios o ajustes del modelo 2022 o alternativas para cubrir el riesgo desde el punto de vista fnanciero?</t>
  </si>
  <si>
    <t>Cuál es la conclusión frente al inventario de predios?</t>
  </si>
  <si>
    <t>Word. Informe Due Diligence Aspectos prediales</t>
  </si>
  <si>
    <t xml:space="preserve">No se desarrolló en el primer informe </t>
  </si>
  <si>
    <t xml:space="preserve">
En la visita de campo a las unidades productivas no se evidenció ningún conflicto con actividades de extracción de minerales, así mismo de acuerdo con la información allegada por Cartama no se registra este tipo de datos que puedan poner en riesgo el proyecto.
</t>
  </si>
  <si>
    <t>El Modelo financiero que tienen los acreedores es un modelo actualizado con fecha de cierre de diciembre del 2022, enviado por Exponencial el 7 de marzo de 2023 a Bancolombia.
El Modelo financiero analizado en la debida diligencia etiene  fecha de cierre 2021 y parcial 2022, entregado por Exponencial en noviembre de 2022 a Megag contempla variables macroeconómicas de julio 2022</t>
  </si>
  <si>
    <t>Cuáles son los principales rubros que conforman el Capex y que riesgos se pueden presentar en su ejecución?</t>
  </si>
  <si>
    <t>Cuál es el monto del Opex y como se financia?</t>
  </si>
  <si>
    <t>Cuál es el aporte con recuros propios de los accionistas de Cartama (Equity)?.  Y como es el cronograma de este aporte.</t>
  </si>
  <si>
    <t>Cuál es el valor total de la inversión del proyecto y su concepto?</t>
  </si>
  <si>
    <r>
      <t>Los costos de instalación de Cartama son de</t>
    </r>
    <r>
      <rPr>
        <sz val="11"/>
        <rFont val="Calibri"/>
        <family val="2"/>
        <scheme val="minor"/>
      </rPr>
      <t xml:space="preserve"> 81,9</t>
    </r>
    <r>
      <rPr>
        <sz val="11"/>
        <color theme="1"/>
        <rFont val="Calibri"/>
        <family val="2"/>
        <scheme val="minor"/>
      </rPr>
      <t xml:space="preserve"> millones de pesos por hectárea, superiores en cerca del 50% a los de la industria nacional, generado principalmente por contratación de mano de obra formal y el cumplimiento de los critrerios para las certificaciones RainForest y GlobalGap.  Este sobrecosto se compensa con una mayor productividad y calidad que se refleja en fruta de calidad exportable del 92%, lo cual permite ser competitivo frente a los pricipales paises productores como México y Perú.</t>
    </r>
  </si>
  <si>
    <t>Pág. 15</t>
  </si>
  <si>
    <t>Pág. 7-12</t>
  </si>
  <si>
    <t>Pág. 13-14</t>
  </si>
  <si>
    <t>Pág. 4-5</t>
  </si>
  <si>
    <t>Pág. 19-22</t>
  </si>
  <si>
    <t>Cuál es  su concepto frente al valor total de la inversión del proyecto?</t>
  </si>
  <si>
    <t>Las inversiones totales estan destinadas a fortalacer la producción y comercialización del aguacate Hass de Cartama, lo cual posicionará a la empresa como el principal proveedor del país de esta fruta de forma consistente y con alta calidad, con destino a abastecer los principales mercados del mundo.
El proyecto con corte a 2022 lleva un avance en la ejecución del 49%, con adelantos en la adquisición de la mayoría de las tierras, instalación de los cultivos y exportación de la fruta, principalmente hacia los mercados de Estados Unidos, Europa y Reino Unido; teniendo como soporte para esta logística una pequeña planta de empaque en Pereira, lo anterior como resultado de un proceso de validación tecnológica en el cultivo y desarrollo de mercados que la empresa inició 20 años atrás.
En este sentido se considera viable la inversión proyectada, destinada a fortalecer el encadenamiento productivo del aguacate Hass con visión netamente exportadora, siendo imperativo la adopción permanente de nuevas tecnologías  y prácticas para adecuarse en forma oportuna a las tendencias del mercado; cada vez más exigentes en productos agrícolas saludables, con baja huella de carbono, producidos con responsabilidad ambiental y social e igualmene a generar acciones de mitigación y adpatación a la los fenómenos de la crisis climática que van a ser cada vez más recurrentes.</t>
  </si>
  <si>
    <t>Cuál es el valor total de la financiación solicitada y su concepto?</t>
  </si>
  <si>
    <r>
      <t xml:space="preserve">El valor total de la financiación solicitada a la banca es de </t>
    </r>
    <r>
      <rPr>
        <b/>
        <sz val="11"/>
        <color theme="1"/>
        <rFont val="Calibri"/>
        <family val="2"/>
        <scheme val="minor"/>
      </rPr>
      <t>USD$101.433.691</t>
    </r>
    <r>
      <rPr>
        <sz val="11"/>
        <color theme="1"/>
        <rFont val="Calibri"/>
        <family val="2"/>
        <scheme val="minor"/>
      </rPr>
      <t>, que equivale al 42% del valor total de las inversiones, este capital se destinará a:
USD$40.219.707 (40%) a prepago de la deuda actual con la cual se ha financiado parte de las inversiones ya ejecutadas.
USD$61.213.984 (60%) a financiación de Capex por ejecutar dentro de las nuevas inversiones proyectadas a partir del 2023.
El monto de la financiación solicitada se considera viable, sin embargo se recomienda que el prepago de la deuda actual se realice una vez se obtengan los recursos frescos de capitalización de los accionistas, porque de lo contrario el proyecto se puede quedar desfinanciado en Capital de Trabajo, cuya fuente de financiación prevista son estos recursos de capitalización, lo anterior principalmente durante el año 2023 y 2024 donde no se registra generación interna del proyecto o su monto es aún bajo.</t>
    </r>
  </si>
  <si>
    <t>En total el Capex del proyecto asciende a 223,8 millones de dólares, de los cuales:
El 54% (USD$119,9 MM) es Capex ejecutado con corte a 2022.  Dónde 40,2 millones de dólares se finaciaron con deuda de la banca y 79,7 millones de dólares con aportes de los socios.
El 46% (USD$103,9 MM) es Capex por ejecutar.  Este valor se financia con 61,2 millones de dólares con recursos de crédito de la banca y 42,7 con aportes de los socios y generación interna del proyecto.</t>
  </si>
  <si>
    <t>Cuál es el  Capex Total y como se financia?</t>
  </si>
  <si>
    <r>
      <rPr>
        <b/>
        <sz val="11"/>
        <color theme="1"/>
        <rFont val="Calibri"/>
        <family val="2"/>
        <scheme val="minor"/>
      </rPr>
      <t xml:space="preserve">5. Equipos, Carreteras, Vehículos, Reservorios de Agua y Otros. </t>
    </r>
    <r>
      <rPr>
        <sz val="11"/>
        <color theme="1"/>
        <rFont val="Calibri"/>
        <family val="2"/>
        <scheme val="minor"/>
      </rPr>
      <t xml:space="preserve"> (Dotación de UP), con un valor total de inversión de 15,7 millones de dólares (7% del capex), rubros destinados a completar el equipamiento y logística de las Unidaes Productivas para su alistamiento a la fase de producción y certificación para poder tener acceso a los mercados de destino, este valor se considera adecuado dado que corresponde a la planificación ya implementada en las UP de mayor desarrollo donde ya se ha logrado exportar la fruta a los mercados más exigentes.  El principal riesgo es que se presenten demoras en la ejecución sobrepasando los tres años de siembra de los cultivos, que es cuando salen las primeras cosechas, lo cual no permitiría destinar esta fruta a mercados de alto valor, comprometiendo el cumplimiento de los promedios de precios de venta proyectados en el ingreso. </t>
    </r>
  </si>
  <si>
    <r>
      <rPr>
        <b/>
        <sz val="11"/>
        <color theme="1"/>
        <rFont val="Calibri"/>
        <family val="2"/>
        <scheme val="minor"/>
      </rPr>
      <t>3.  Otras Inversiones</t>
    </r>
    <r>
      <rPr>
        <sz val="11"/>
        <color theme="1"/>
        <rFont val="Calibri"/>
        <family val="2"/>
        <scheme val="minor"/>
      </rPr>
      <t xml:space="preserve"> (equipamiento nueva planta de empaque y UP), con una inversión de 13,9 millones de dólares </t>
    </r>
    <r>
      <rPr>
        <b/>
        <sz val="11"/>
        <color theme="1"/>
        <rFont val="Calibri"/>
        <family val="2"/>
        <scheme val="minor"/>
      </rPr>
      <t>(6% del capex)</t>
    </r>
    <r>
      <rPr>
        <sz val="11"/>
        <color theme="1"/>
        <rFont val="Calibri"/>
        <family val="2"/>
        <scheme val="minor"/>
      </rPr>
      <t>. En este rubro el mayor peso de la inversión tiene que ver con la dotación de línea de empaque de la nueva empacadora, en la cual se van a realizar los procesos postcosecha de la fruta para su comercialización.  Esta invesrsión se justifica en el sentido que se va implementar un Packing de última tecnología, en el cual se pueda mantener la calidad de la fruta que se ha generado en campo y con la suficiente capacidad para procesar de forma oportuna la fruta en temporadas de alta cosecha e inclusive con opción de prestar maquila a proveedores que lo requieran.  Se recomienda tener especificaciones técnicas precisas de los equipos a adquirir a efectos de seleccionar proveedores confiables, con un adecuado soporte de mantenimiento y suministro de repuestos, para mitigar el riesgo en la calidad de éstos, se recomienda solicitar las correspondientes garantías, estableciendo pólizas de cumplimiento y calidad con compañias aseguradoras.</t>
    </r>
  </si>
  <si>
    <r>
      <t xml:space="preserve"> 4.</t>
    </r>
    <r>
      <rPr>
        <b/>
        <sz val="11"/>
        <color theme="1"/>
        <rFont val="Calibri"/>
        <family val="2"/>
        <scheme val="minor"/>
      </rPr>
      <t xml:space="preserve"> Construcciones</t>
    </r>
    <r>
      <rPr>
        <sz val="11"/>
        <color theme="1"/>
        <rFont val="Calibri"/>
        <family val="2"/>
        <scheme val="minor"/>
      </rPr>
      <t xml:space="preserve"> (Infraestructura de la nueva planta de empaque y de nuevas UP), el valor total de la inversión en este rubro es de 10,8 millones de dólareas </t>
    </r>
    <r>
      <rPr>
        <b/>
        <sz val="11"/>
        <color theme="1"/>
        <rFont val="Calibri"/>
        <family val="2"/>
        <scheme val="minor"/>
      </rPr>
      <t>(5% del capex)</t>
    </r>
    <r>
      <rPr>
        <sz val="11"/>
        <color theme="1"/>
        <rFont val="Calibri"/>
        <family val="2"/>
        <scheme val="minor"/>
      </rPr>
      <t>, la inversión principalmente esta dirigida a la construcción de la nueva planta de empaque que tendrá un área construída de 26.950 metros cuadrados y dotación de infraestructura productiva en las nuevas UP, en este sentido este valor se considera adecuado, siendo el mayor riesgo el incurrir en sobrecostos por alzas permanentes que se han venido presentando en los materiales de construcción para lo cual se puden implementar sistemas de construcción livianos tipo prefabricados o modulares, que cumplan con las condiciones de funcionaliad requeridos.</t>
    </r>
  </si>
  <si>
    <r>
      <t xml:space="preserve">El capital de trabajo requerido para la operación de las unidades de negocio asciende a 20,3 millones de dólares. 
</t>
    </r>
    <r>
      <rPr>
        <sz val="11"/>
        <rFont val="Calibri"/>
        <family val="2"/>
        <scheme val="minor"/>
      </rPr>
      <t>El Opex en la estructuración financiera realizada por la banca de inversión se aporta en un 100% con rescursos de capitalización y generación interna del proyecto. Por lo cual se recomienda que d</t>
    </r>
    <r>
      <rPr>
        <sz val="11"/>
        <color theme="1"/>
        <rFont val="Calibri"/>
        <family val="2"/>
        <scheme val="minor"/>
      </rPr>
      <t>e tener algún imprevisto que no permita obtener los recursos de generación interna estimados, será necesario decretar una capitalización adicional o un préstamo de los socios.  También es necesario que se cumpla oportunamente los compromisos de los accionistas con la nueva capitalización en el 2023 y 2024, a efectos de no generar desfinanciación en las necesidades de inversión y gastos del proyecto.</t>
    </r>
  </si>
  <si>
    <r>
      <t xml:space="preserve">El Opex esta conformado por los siguientes items:
</t>
    </r>
    <r>
      <rPr>
        <b/>
        <sz val="11"/>
        <color theme="1"/>
        <rFont val="Calibri"/>
        <family val="2"/>
        <scheme val="minor"/>
      </rPr>
      <t>1. Capital de Trabajo Producción de Fruta:</t>
    </r>
    <r>
      <rPr>
        <sz val="11"/>
        <color theme="1"/>
        <rFont val="Calibri"/>
        <family val="2"/>
        <scheme val="minor"/>
      </rPr>
      <t xml:space="preserve">  el </t>
    </r>
    <r>
      <rPr>
        <b/>
        <sz val="11"/>
        <color theme="1"/>
        <rFont val="Calibri"/>
        <family val="2"/>
        <scheme val="minor"/>
      </rPr>
      <t>52%</t>
    </r>
    <r>
      <rPr>
        <sz val="11"/>
        <color theme="1"/>
        <rFont val="Calibri"/>
        <family val="2"/>
        <scheme val="minor"/>
      </rPr>
      <t xml:space="preserve"> (USD$10,6 MM), es requerido por las ocho sociedades productoras de fruta en las 34 UP, monto considerado adecuado por el tamaño del negocio que va a producir cerca de 70.000 toneladas de fruta al año, lo cual requiere financiación de gastos periódicos de mano de obra, insumos, suministros, combustibles,  servicios públicos, transportes, entre otros.  </t>
    </r>
  </si>
  <si>
    <r>
      <rPr>
        <b/>
        <sz val="11"/>
        <color theme="1"/>
        <rFont val="Calibri"/>
        <family val="2"/>
        <scheme val="minor"/>
      </rPr>
      <t>3.  Capital de Trabajo Laboratorio:</t>
    </r>
    <r>
      <rPr>
        <sz val="11"/>
        <color theme="1"/>
        <rFont val="Calibri"/>
        <family val="2"/>
        <scheme val="minor"/>
      </rPr>
      <t xml:space="preserve">  El </t>
    </r>
    <r>
      <rPr>
        <b/>
        <sz val="11"/>
        <color theme="1"/>
        <rFont val="Calibri"/>
        <family val="2"/>
        <scheme val="minor"/>
      </rPr>
      <t>1%</t>
    </r>
    <r>
      <rPr>
        <sz val="11"/>
        <color theme="1"/>
        <rFont val="Calibri"/>
        <family val="2"/>
        <scheme val="minor"/>
      </rPr>
      <t xml:space="preserve"> (USD$0,3 MM), es requerido por el laboratorio AVOLAB que hace parte de la sociedad AVOFUIT para financiar su operación de realización de pruebas de fertilidad de suelos, calidad de aguas, tejidos vegetales y límites máximos de residualidad de la fruta, lo anterior implica incurrir en gastos de mano de obra, reactivos, otros insumos de laboratorio, materiales consumibles, portes y fletes, servicios públicos, entre otros, este valor es adecuado para financiar la operación lo cual contribuirá a posicionar a AVOLAB como un laboratorio confiable que presta servicios de soporte de forma oportuna a la industria nacional del aguacate.</t>
    </r>
  </si>
  <si>
    <t>Cuáles son los rubros que conforman el Opex?</t>
  </si>
  <si>
    <r>
      <t xml:space="preserve">2.  </t>
    </r>
    <r>
      <rPr>
        <b/>
        <sz val="11"/>
        <color theme="1"/>
        <rFont val="Calibri"/>
        <family val="2"/>
        <scheme val="minor"/>
      </rPr>
      <t>Capital de Trabajo Comercialización</t>
    </r>
    <r>
      <rPr>
        <sz val="11"/>
        <color theme="1"/>
        <rFont val="Calibri"/>
        <family val="2"/>
        <scheme val="minor"/>
      </rPr>
      <t xml:space="preserve">:  El </t>
    </r>
    <r>
      <rPr>
        <b/>
        <sz val="11"/>
        <color theme="1"/>
        <rFont val="Calibri"/>
        <family val="2"/>
        <scheme val="minor"/>
      </rPr>
      <t>47%</t>
    </r>
    <r>
      <rPr>
        <sz val="11"/>
        <color theme="1"/>
        <rFont val="Calibri"/>
        <family val="2"/>
        <scheme val="minor"/>
      </rPr>
      <t xml:space="preserve"> (USD$9,4 MM), es requerido por AVOFRUIT, sociedad encargada de las labores de maquila y comercialización de la fruta en el mercado nacional y de exportación, cifra suficiente para el financiamiento de gastos operativos como empaques y embalajes, mano de obra, fletes terrestres y marítimos, servicios públicos, compra de fruta, gastos aduaneros, entre otros.  Especialmente para la adquisción de fruta de proveedores es importante que esta sociedad tenga disponible el capital de trabajo suficiente para el pago  a menos de 30 días a estos terceros con lo cual se garantiza este suministro de fruta que complementa la operación de la nueva planta de empaque o de lo contrario, pagos a mayor plazo pueden generar el desplazamiento de estos proveedores hacia otras empacadoras que hacen presencia en la región, lo cual ocasionaría que la nueva planta de empaque quede con  cerca de un 30% de su capacidad ociosa.</t>
    </r>
  </si>
  <si>
    <r>
      <t xml:space="preserve">Los aportes de los accionistas de la empresa ascienden a 142,7 millones de dólares, cifra que representa el 58% del valor total del proyecto, lo cual refleja un alto grado de compromiso y convencimiento de los socios con las bondades del proyecto no solo desde la perspectiva financiera, sino también con los beneficios asociados al tema social de generación de empleo, riqueza en la región y sostenibilidad ambiental.  Estos aportes estan conformados por:
</t>
    </r>
    <r>
      <rPr>
        <b/>
        <sz val="11"/>
        <color theme="1"/>
        <rFont val="Calibri"/>
        <family val="2"/>
        <scheme val="minor"/>
      </rPr>
      <t>1.</t>
    </r>
    <r>
      <rPr>
        <sz val="11"/>
        <color theme="1"/>
        <rFont val="Calibri"/>
        <family val="2"/>
        <scheme val="minor"/>
      </rPr>
      <t xml:space="preserve"> </t>
    </r>
    <r>
      <rPr>
        <b/>
        <sz val="11"/>
        <rFont val="Calibri"/>
        <family val="2"/>
        <scheme val="minor"/>
      </rPr>
      <t xml:space="preserve"> Aportes de Capital más Prima en Colocación</t>
    </r>
    <r>
      <rPr>
        <sz val="11"/>
        <color rgb="FFFF0000"/>
        <rFont val="Calibri"/>
        <family val="2"/>
        <scheme val="minor"/>
      </rPr>
      <t xml:space="preserve">
</t>
    </r>
    <r>
      <rPr>
        <b/>
        <sz val="11"/>
        <rFont val="Calibri"/>
        <family val="2"/>
        <scheme val="minor"/>
      </rPr>
      <t>2. Nueva Capitalización</t>
    </r>
    <r>
      <rPr>
        <sz val="11"/>
        <color rgb="FFFF0000"/>
        <rFont val="Calibri"/>
        <family val="2"/>
        <scheme val="minor"/>
      </rPr>
      <t xml:space="preserve">
</t>
    </r>
    <r>
      <rPr>
        <b/>
        <sz val="11"/>
        <rFont val="Calibri"/>
        <family val="2"/>
        <scheme val="minor"/>
      </rPr>
      <t xml:space="preserve">3.  Generación Interna Alcanzada a 2022.
4.   Generación Interna Proyectada entre 2023 a 2031. </t>
    </r>
    <r>
      <rPr>
        <sz val="11"/>
        <color theme="1"/>
        <rFont val="Calibri"/>
        <family val="2"/>
        <scheme val="minor"/>
      </rPr>
      <t xml:space="preserve">
Se recomienda en la fase de ejecución del proyecto hacer seguimiento al cumplimiento del compromiso de aportes de recursos nuevos de capitalización durante los años 2023 y 2024, igualmente capitalizar los recursos de generación interna y no autorizar reparto de  dividendos antes del 2027, con ello en conjunto con los recursos del crédito se asegurarán los montos suficientes de dinero para realizar las inversiones y financiar la operación del negocio en forma adecuada garantizando su sostenibilidad.</t>
    </r>
  </si>
  <si>
    <t>De acuerdo con el análisis de los modelos financieros remitidos tanto en su momento para el Due Diligence por parte de Megag, como el remitido por la Banca de Inversión a las entidades financieras con el cierre actualizado de 2022, se presentan las siguienes diferencias:
1. El Modelo con que se elaboró el Due Diligence (Modelo Inicial), parte del cierre de 2021, el nuevo modelo parte de saldos a cierre del 2022.
2. En el modelo inicial se toman los saldos de deuda financiera con corte Junio 2022, en el nuevo modelo se toman con saldos de cierre 2022, lo que implica un mayor valor de deuda en el flujo y por consiguiente mayores intereses, ya que también se actualizo la tasa. 
3. Para el Modelo inicial, se toman proyecciones Macroecónomicas de Julio 2022, el nuevo modelo se actualizó con los datos económicos de cierre del año 2022.
4. En el Modelo inicial se toma como año de partida el 2022, esperando en ese año desembolso de deuda, por efectos de los estudios solicitados, en la nueva proyección, se ajusta con lo proyectado en 2023, sin embargo, se generan cambios en el precio de compra a las sociedades productoras que pasa de USD1,28 Kg a USD1,12 Kg, y enn el precio de venta que pasa de USD$2,03 a USD$1,88, aspecto que genera un primer cambio en el nivel de ingresos proyectados.
5. En el nuevo modelo se actualizan los costos y gastos para las sociedades, con lo cual los márgenes se estrechan, dados los precios actuales.
6. En la nueva proyección, se actualizan los valores de Opex y Capex, dados los precios actuales, generando un mayor valor de inversión y por consiguiente de financiación.</t>
  </si>
  <si>
    <t>Teniendo en cuenta los cambios antes mencionados y la influencia que tienen en ítems importantes como ingresos, costos, gastos, nivel de deuda, intereses, etc., las diferencias de los modelos son claras, sin embargo cabe indicar que a pesar de que estos cambios se ven reflejados en un mayor flujo de caja operativo negativo para los tres primeros años del cultivo, estos se mantienen dentro de unos estándares aceptables para este tipo de cultivos, los cuales incluso en el horizonte de estos años, respecto a lo analizado en el due diligence son menores y en la medida que los cultivos ganan en productividad, sus márgenes son más altos, adicionalmente como existe una cobertura natural entre los ingresos y los costos y  gastos, los cuales se han proyectado en dólares, el riesgo es menor y más controlado. 
Por tanto, consideramos que se puede tomar como base de análisis para la operación sindicada, el modelo actualizado con las cifras 2022, considerando la razonabilidad de las cifras y su viabilidad.  
Por último y considerando el incremento del Capex en 100 millones de dólares en este nuevo escenario, se recomienda que en el evento que por algún imprevisto no se logre obtener los recursos de generación interna proyectados, deberá quedar estipulada una capitalización adicional o préstamo de socios que suplan esta fuente de recursos.  La empresa deberá indicar la procedencia de los recursos para el pago de los intereses y capital de trabajo durante los tres primeros años improductivos.</t>
  </si>
  <si>
    <t>Todas las Unidades Productivas cuentan con: sistema séptico conformado por Trampa de Grasas, Pozo Séptico, Filtro FAFA y Campo de Infiltración para el manejo de las Aguas residuales domésticas.
Para Aguas residuales agroindustriales se han realizado cámaras de desactivación.
Estas obras cumplen con lo establecido en el Decreto 4741 de 2005, artículo 10, del Ministerio del Medio Ambiente.
La organización ejecuta un programa de Manejo de residuos sólidos y líquidos, establecido en el Plan de Manejo Ambiental-PMA.</t>
  </si>
  <si>
    <t>De acuerdo con las estadísticas de la Unidad para las Víctimas del DPS, en los 13 municipios donde se ubica el proyecto en los departamentos de Antioquia, Caldas y Risaralda, no se ha presentado un fenómeno significativo de desplazamiento y reasentamiento a causa del conflicto armado.  Igualmente en la visita de campo a las UP no se evidenció conflictos de uso del suelo con ningún tipo de reasentamiento, por lo que se podría concluir que por efectos de la violencia y conflicto armado no se tendrían afectaciones significativas en el desarrollo del proyecto.</t>
  </si>
  <si>
    <t xml:space="preserve">11 Unidades productivas cuyos cultivos se encuentran en etapa de producción (Mayor a 3 años de edad), cuentan con certificación vigente Global GAP y Rainforest Alliance, estas certificaciones además de verificar el cumplimiento de estándares ambientales, de inocuidad y bienestar laboral, posibilitan el acceso a mercados de mayor valor. (La Mama, El Sinaí, Los Planes, La Teresita, Huertos Alto Bonito, La Pradera, Playa Rica, Miraflores, San José, San Francisco, La Montañita).
Las restantes 23 unidades productivas aún los cultivos no se encuetran en fase productiva, requiriendo recursos de inversión en infraestructura, planeada dentro del Capex del crédito para cumplir con los requisitos que posibiliten las futuras certificaciones ambientales. </t>
  </si>
  <si>
    <t xml:space="preserve">La diferencia entre las cifras financieras del informe de la debida diligencia y las enviadas por Exponencial al Banco, obedecen a que éstas últimas son un modelo financiero actualizado con fecha de cierre a diciembre de 2022, el cual no estaba disponible para la fecha en que se elaboró el informe por parte de MEGAG, el cual se realizó con datos de cierre 2021 y proyecciones 2022. Los resultados fueron actualizados para reporte final </t>
  </si>
  <si>
    <r>
      <t xml:space="preserve">L os rubros de mayor inversión en el Capex son los siguientes:
</t>
    </r>
    <r>
      <rPr>
        <b/>
        <sz val="11"/>
        <color theme="1"/>
        <rFont val="Calibri"/>
        <family val="2"/>
        <scheme val="minor"/>
      </rPr>
      <t>1. Adquisición de terrenos</t>
    </r>
    <r>
      <rPr>
        <sz val="11"/>
        <color theme="1"/>
        <rFont val="Calibri"/>
        <family val="2"/>
        <scheme val="minor"/>
      </rPr>
      <t xml:space="preserve"> (5.660 Ha para las UP, 26 hectáreas para nueva planta de empaque y 12 Ha para el vivero), con una inversión de 108,7 millones de dólares </t>
    </r>
    <r>
      <rPr>
        <b/>
        <sz val="11"/>
        <color theme="1"/>
        <rFont val="Calibri"/>
        <family val="2"/>
        <scheme val="minor"/>
      </rPr>
      <t>(49% del capex)</t>
    </r>
    <r>
      <rPr>
        <sz val="11"/>
        <color theme="1"/>
        <rFont val="Calibri"/>
        <family val="2"/>
        <scheme val="minor"/>
      </rPr>
      <t>.  De esta inversión total con corte  a 2022 se ha ejecutado el 95%, faltando por adquirir 650 hectáreas de tierra destinadas a las  UP del compartimento IV.  Este valor total se considera razonable, con un promedio de 19.000 dólares por hectára el costo de la tierra, la cual se encuentra en zonas agroecológicas aptas para el cultivo del aguacate Hass, cuenta con buen abastecimiento de agua, con adecuada infraestructura vial y de servicios, con condiciones estables de orden público y con una alta ta</t>
    </r>
    <r>
      <rPr>
        <sz val="11"/>
        <color rgb="FFFF0000"/>
        <rFont val="Calibri"/>
        <family val="2"/>
        <scheme val="minor"/>
      </rPr>
      <t>s</t>
    </r>
    <r>
      <rPr>
        <sz val="11"/>
        <color theme="1"/>
        <rFont val="Calibri"/>
        <family val="2"/>
        <scheme val="minor"/>
      </rPr>
      <t>a de valorización, por lo cual no hay un mayor riesgo en su ejecución, máxime cuando solo falta por invertir 5,1 millones de dólares (5%) proyectados durante el 2023 y 2024. Este es el activo más importante para la producción de la fruta, localizandose en el núcleo productivo (Antioquia , Caldas y Risaralda) más dinámico en el desarrollo de la industria nacional de aguacate Hass.
Se recomienda para las adquisiciones faltantes de los terrenos continuar con la realización de los estudios previos de viabiliad jurídica y técnica, antes de efectuar la compra y estar monitoreando las regulaciones gubernamentales que puedieran cambiar o afectar el uso del terreno para fines agrícolas, o posibles conflictos por interés de los mismos predios para procesos de reforma agraria.</t>
    </r>
  </si>
  <si>
    <t xml:space="preserve">El  proyecto lo conforman 170 predios, con los usos de suelos allegados, se evidencia que predominan los usos agropecuarios, con presencia de café, aguacate, ganadería extensiva y algunos cultivos de pan coger, también se encuentra presencia en algunas fincas de ganadería extensiva y cultivos maderables. Lo anterior es compatible con las actividades que se adelantaran en el desarrollo del proyecto.
Frente a procesos de restitución de tierras, se realizó la consulta ante la Unidad de Restitución de Tierras - ART, encontrando que ninguno de los 170 predios tiene en la actualidad proceso alguno de restitución, lo cual da un panorama confiable en este aspecto para la ejecución del proyecto.
Se encuentran 23 anotaciones de servidumbres, las cuales se fundamentan en tránsito, de acueducto, de energía eléctrica y de área forestal protectora,  Así mismo, se encuentra una demanda en proceso de servidumbre desde el 4/2/2020 en el predio identificado con matrícula 028-21545, el cual no tendría ninguna implicación o riesgo en el desarrollo general del proyecto.
</t>
  </si>
  <si>
    <t>En la visita de campo se evidenció presencia de patrimonio cultural y hallazgos arqueológicos?</t>
  </si>
  <si>
    <t>En la visita de campo no se evidenció presencia de hallazgos arqueológicos o presencia de patrimonio cultural protegido.</t>
  </si>
  <si>
    <t>¿Para corroborar lo evidenciado en la vista de campo con que soportes se cuenta ?</t>
  </si>
  <si>
    <t>Se cuenta con los certificados de uso del suelo expedidos por las administraciones municipales, en los cuales, según su Plan de Ordenamiento Territorial, los suelos que corresponden a las UP donde se desarrolla el proyecto son de uso agropecuario y forestal, sin anotaciones de restricciones o plan de manejo especial por presencia de patrimonio arqueológico o cultural.  No obstante se realiza consulta al ICANH para corroborar esta situación.</t>
  </si>
  <si>
    <t>Las labores de construcción de zanjas de drenaje se realizan de forma adecuada de tal forma que protejan posibles hallazgos de patrimonio cultural o arqueológicos?</t>
  </si>
  <si>
    <t>Las labores de remoción del suelo como zanjas de drenaje y construcción de caminos internos, que eventualmente pudieran afectar hallazgos arqueológicos que llegaran a encontrarse en las UP, se desarrollan conforme a los lineamientos del Plan de Manejo Ambiental, con levantamientos fotogramétricos donde queda plenamente identificado a través de modelos digitales de superficie y del terreno, las obras de remoción del suelo a realizar.</t>
  </si>
  <si>
    <t>Qué hallazgos arqueológico se encuentran en la zona de intervención de los departamentos de Antioquia, Caldas y Risaralda?</t>
  </si>
  <si>
    <t>¿En qué punto de los términos de referencia y/o del  contrato de la Debida Diligencia se solicitaba abordar el tema de patrimonio cultural y arqueológico?</t>
  </si>
  <si>
    <t>En la revisión del cumplimiento de las Normas de Desempeño de IFC, las Guías EHS de IFC y los Principios del Ecuador,  este aspecto quedó consignado como una brecha a cumplir en la fase de ejecución del proyecto, el cual de acuerdo a las listas de chequeo realizadas, hasta la fecha de visita de campo no se había identificado en las UP ningún hallazgo de este tipo.</t>
  </si>
  <si>
    <t xml:space="preserve">Un nuevo anexo. Hallazgos arqeuológicos en la región </t>
  </si>
  <si>
    <r>
      <t>Las tierras de las 34 UP tienen una extensión de 5.660 hectáreas, de éstas 1.655 hectáreas (29%), se destinan a zona de reserva ambiental, debidamente demarcada, aislada, con plan de manejo ambiental y actividades de restauración.
Una pequeña área de tres UP</t>
    </r>
    <r>
      <rPr>
        <sz val="11"/>
        <rFont val="Calibri"/>
        <family val="2"/>
        <scheme val="minor"/>
      </rPr>
      <t xml:space="preserve"> equivalente a 34 hectáreas</t>
    </r>
    <r>
      <rPr>
        <sz val="11"/>
        <color theme="1"/>
        <rFont val="Calibri"/>
        <family val="2"/>
        <scheme val="minor"/>
      </rPr>
      <t xml:space="preserve"> (San Francisco, Manantiales y La Montañita), se traslapan con áreas de reserva conformadas dentro del Sistema Nacional de Áreas Protegidas - SINAP, de éstas 33,5 hectáreas de las UP San Francisco y Manantiales están dentro de las zona de reserva y no son destinadas a cultivo</t>
    </r>
    <r>
      <rPr>
        <sz val="11"/>
        <color theme="1"/>
        <rFont val="Calibri (Cuerpo)_x0000_"/>
      </rPr>
      <t xml:space="preserve"> y 0,5</t>
    </r>
    <r>
      <rPr>
        <sz val="11"/>
        <color theme="1"/>
        <rFont val="Calibri"/>
        <family val="2"/>
        <scheme val="minor"/>
      </rPr>
      <t xml:space="preserve"> hectáreas de la UP la Montañita se destinan a un huerto clonal con árboles nativos de aguacate, bajo un sistema de manejo agroforestal.</t>
    </r>
  </si>
  <si>
    <r>
      <t xml:space="preserve">Las inversiones totales en el proyecto  ascienden a la suma de USD$ 244,1 millones de dólares:
- De esta inversión total  con corte a 2022 ya se ha ejecutado un </t>
    </r>
    <r>
      <rPr>
        <b/>
        <sz val="11"/>
        <color theme="1"/>
        <rFont val="Calibri"/>
        <family val="2"/>
        <scheme val="minor"/>
      </rPr>
      <t>49%</t>
    </r>
    <r>
      <rPr>
        <sz val="11"/>
        <color theme="1"/>
        <rFont val="Calibri"/>
        <family val="2"/>
        <scheme val="minor"/>
      </rPr>
      <t xml:space="preserve"> (USD$119,9 MM), de los cuales; 
El 34% (USD$40,2 MM), se ha efectuado con deuda financiera.
Y el 66% restante (USD$79,7</t>
    </r>
    <r>
      <rPr>
        <sz val="11"/>
        <color rgb="FFFF0000"/>
        <rFont val="Calibri"/>
        <family val="2"/>
        <scheme val="minor"/>
      </rPr>
      <t xml:space="preserve"> </t>
    </r>
    <r>
      <rPr>
        <sz val="11"/>
        <color theme="1"/>
        <rFont val="Calibri"/>
        <family val="2"/>
        <scheme val="minor"/>
      </rPr>
      <t xml:space="preserve">MM), con aportes sociales, generación interna y recursos de terceros: como proveedores, cuentas     intercompañías y otras fuentes.
- Las inversiones por realizar entre 2023 a 2031, equivalen al </t>
    </r>
    <r>
      <rPr>
        <b/>
        <sz val="11"/>
        <color theme="1"/>
        <rFont val="Calibri"/>
        <family val="2"/>
        <scheme val="minor"/>
      </rPr>
      <t>51%</t>
    </r>
    <r>
      <rPr>
        <sz val="11"/>
        <color theme="1"/>
        <rFont val="Calibri"/>
        <family val="2"/>
        <scheme val="minor"/>
      </rPr>
      <t xml:space="preserve"> del valor total (USD$124</t>
    </r>
    <r>
      <rPr>
        <sz val="11"/>
        <rFont val="Calibri"/>
        <family val="2"/>
        <scheme val="minor"/>
      </rPr>
      <t>,2</t>
    </r>
    <r>
      <rPr>
        <sz val="11"/>
        <color theme="1"/>
        <rFont val="Calibri"/>
        <family val="2"/>
        <scheme val="minor"/>
      </rPr>
      <t xml:space="preserve"> MM), los cuales se financiaran con las siguientes fuentes:
49% con endeudamiento financiero (USD$61,2 MM).
51% con recursos propios (USD$63,0 MM), provenientes de Capitalización (USD$23,8 MM) y Generación Interna(</t>
    </r>
    <r>
      <rPr>
        <sz val="11"/>
        <rFont val="Calibri"/>
        <family val="2"/>
        <scheme val="minor"/>
      </rPr>
      <t>USD$39,2</t>
    </r>
    <r>
      <rPr>
        <sz val="11"/>
        <color theme="1"/>
        <rFont val="Calibri"/>
        <family val="2"/>
        <scheme val="minor"/>
      </rPr>
      <t xml:space="preserve"> MM).</t>
    </r>
  </si>
  <si>
    <t>semana 1</t>
  </si>
  <si>
    <t>semana 2</t>
  </si>
  <si>
    <t>semana 3</t>
  </si>
  <si>
    <t>semana 4</t>
  </si>
  <si>
    <t>semana 5</t>
  </si>
  <si>
    <t>semana 6</t>
  </si>
  <si>
    <t>semana 7</t>
  </si>
  <si>
    <t>semana 8</t>
  </si>
  <si>
    <t>semana 9</t>
  </si>
  <si>
    <t>semana 10</t>
  </si>
  <si>
    <t>semana 11</t>
  </si>
  <si>
    <t>semana 12</t>
  </si>
  <si>
    <t>semana 13</t>
  </si>
  <si>
    <t>semana 14</t>
  </si>
  <si>
    <t>promedio</t>
  </si>
  <si>
    <t>trm dólar</t>
  </si>
  <si>
    <t>trm euro</t>
  </si>
  <si>
    <t>Euro/dólar</t>
  </si>
  <si>
    <t>caja x 4 USD$</t>
  </si>
  <si>
    <t>Kilo USD$</t>
  </si>
  <si>
    <t>Fuente:  Corpohass - Cirad</t>
  </si>
  <si>
    <t>promedio corrido año mercado europa cal. 18</t>
  </si>
  <si>
    <t>Del total de las 34 unidades productivas, actualmente 11 ya se encuentran en etapa de producción de fruta, contando con los siguienrtes permisos ambientales:
10 concesiones de agua están tramitadas y aprobadas por la correspondiente CAR, para igual número de UP (La Hermosa, La Mama, Pirineos, San Francisco, El Sinaí, Los Planes, San José, La Pradera, Playa Rica y La Teresita). 
5 concesiones están en trámite en las CAR, para igual número de UP (Casa Roja, El Brasil, Villa Vilma, Miraflores, Huertos Alto Bonito).
8 Unidades productivas se abastecen de acueductos rurales. (La Cuchilla, La Divisa, La Perla, Manantiales, Altomira, Huertos Alto Bonito, La Pradera, Villa Laura).
11 unidades productivas hacen prácticas de cosecha de aguas lluvias, no requiriendo trámite de concesión de aguas.
En el plan de manejo ambiental se monitorea el uso racional de recurso hídrico.
Actualmente para riego no se utiliza agua de alguna fuente hídrica, dado que las precipitaciones por el fenómeno de la niña presente desde el 2020 al 2022, superan la demanda hídrica del cultivo.
El programa de Manejo de residuos sólidos y líquidos, establecido en el Plan de Manejo Ambiental-PMA</t>
  </si>
  <si>
    <t>TOTAL CAPEX</t>
  </si>
  <si>
    <t>Para hacer el cruce con agencia minera hay que superponer poligonos de cada UP con licencias mineras, requiriendo software y tiempo adicional.</t>
  </si>
  <si>
    <t>Consultado el sistema de información geográfico creado por el ICANH, se encuentran 919 hallazgos en los 3 departamentos de incidencia del proyecto, pero no se puede determinar que se crucen con los polígonos de las UP.</t>
  </si>
  <si>
    <r>
      <rPr>
        <b/>
        <sz val="11"/>
        <color theme="1"/>
        <rFont val="Calibri"/>
        <family val="2"/>
        <scheme val="minor"/>
      </rPr>
      <t>2. Cultivos en Desarrollo</t>
    </r>
    <r>
      <rPr>
        <sz val="11"/>
        <color theme="1"/>
        <rFont val="Calibri"/>
        <family val="2"/>
        <scheme val="minor"/>
      </rPr>
      <t xml:space="preserve"> (3430 Ha. 3.415 Ha destinadas a la producción de fruta y 15 Ha para producción de yemas y jardín clonal), este rubro tiene una inversión total de 74,7 millones de dólares </t>
    </r>
    <r>
      <rPr>
        <b/>
        <sz val="11"/>
        <color theme="1"/>
        <rFont val="Calibri"/>
        <family val="2"/>
        <scheme val="minor"/>
      </rPr>
      <t>(33% del capex)</t>
    </r>
    <r>
      <rPr>
        <sz val="11"/>
        <color theme="1"/>
        <rFont val="Calibri"/>
        <family val="2"/>
        <scheme val="minor"/>
      </rPr>
      <t>, es decir que en promedio el costo de instalación y sostenimiento por hectárea de aguacate es de 21.700 dólares, equivalentes a aproximadamente 82 millones de pesos, costo que si bien es muy superior al de la industria nacional, se conceptúa que es razonable en función a la tecnología de producción implementada, con mayores densidades de siembra, material vegetal de alta calidad genética, altas productividades y alta calidad de la fruta, cumpliendo estándares mundiales de buenas prácticas agrícolas, con lo cual la empresa logra una buena competitividad frente a los principales paises productores.  Los principales riesgos a tener en cuenta para la ejecución de este rubro están asociados a la tendencia al alza de precios y esca</t>
    </r>
    <r>
      <rPr>
        <sz val="11"/>
        <color rgb="FFFF0000"/>
        <rFont val="Calibri"/>
        <family val="2"/>
        <scheme val="minor"/>
      </rPr>
      <t>s</t>
    </r>
    <r>
      <rPr>
        <sz val="11"/>
        <color theme="1"/>
        <rFont val="Calibri"/>
        <family val="2"/>
        <scheme val="minor"/>
      </rPr>
      <t>ez de fertilizantes y otros insumos agrícolas, por lo cual se recomienda establecer acuerdos de suministro estables y a largo plazo con las empresas mayoristas de este sector o explorar incluso la posibilidad de realizar importaciones directas.
En su conjunto estos dos rubros (1+2), suman el 82% del total del Capex, lo cual es coherente en una empresa de producción agrícola donde sus mayores inversiones son en la tierra y el cultivo.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</si>
</sst>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quot;$&quot;\ #,##0;[Red]\-&quot;$&quot;\ #,##0"/>
    <numFmt numFmtId="165" formatCode="_-* #,##0.0000_-;\-* #,##0.0000_-;_-* &quot;-&quot;??_-;_-@_-"/>
    <numFmt numFmtId="166" formatCode="0.0"/>
  </numFmts>
  <fonts count="23">
    <font>
      <sz val="10"/>
      <color theme="1"/>
      <name val="Century Gothic"/>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theme="1"/>
      <name val="Century Gothic"/>
      <family val="2"/>
    </font>
    <font>
      <b/>
      <sz val="11"/>
      <color theme="1"/>
      <name val="Calibri"/>
      <family val="2"/>
      <scheme val="minor"/>
    </font>
    <font>
      <sz val="11"/>
      <color theme="1"/>
      <name val="Calibri"/>
      <family val="2"/>
      <scheme val="minor"/>
    </font>
    <font>
      <sz val="11"/>
      <color rgb="FF000000"/>
      <name val="Calibri"/>
      <family val="2"/>
      <scheme val="minor"/>
    </font>
    <font>
      <sz val="11"/>
      <color rgb="FFFF0000"/>
      <name val="Calibri"/>
      <family val="2"/>
      <scheme val="minor"/>
    </font>
    <font>
      <sz val="11"/>
      <color theme="1"/>
      <name val="Calibri (Cuerpo)_x0000_"/>
    </font>
    <font>
      <sz val="11"/>
      <name val="Calibri"/>
      <family val="2"/>
      <scheme val="minor"/>
    </font>
    <font>
      <b/>
      <sz val="11"/>
      <name val="Calibri"/>
      <family val="2"/>
      <scheme val="minor"/>
    </font>
    <font>
      <sz val="8"/>
      <name val="Century Gothic"/>
      <family val="2"/>
    </font>
    <font>
      <b/>
      <sz val="9"/>
      <color rgb="FF000000"/>
      <name val="Tahoma"/>
      <family val="2"/>
    </font>
    <font>
      <sz val="9"/>
      <color rgb="FF000000"/>
      <name val="Tahoma"/>
      <family val="2"/>
    </font>
    <font>
      <sz val="10"/>
      <color theme="1"/>
      <name val="Century Gothic"/>
      <family val="2"/>
    </font>
    <font>
      <b/>
      <sz val="10"/>
      <color rgb="FF3A3A3A"/>
      <name val="Trebuchet MS"/>
      <family val="2"/>
    </font>
    <font>
      <b/>
      <sz val="10"/>
      <name val="Century Gothic"/>
      <family val="2"/>
    </font>
  </fonts>
  <fills count="3">
    <fill>
      <patternFill patternType="none"/>
    </fill>
    <fill>
      <patternFill patternType="gray125"/>
    </fill>
    <fill>
      <patternFill patternType="solid">
        <fgColor theme="8"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43" fontId="20" fillId="0" borderId="0" applyFont="0" applyFill="0" applyBorder="0" applyAlignment="0" applyProtection="0"/>
  </cellStyleXfs>
  <cellXfs count="39">
    <xf numFmtId="0" fontId="0" fillId="0" borderId="0" xfId="0"/>
    <xf numFmtId="0" fontId="11" fillId="0" borderId="1" xfId="0" applyFont="1" applyBorder="1" applyAlignment="1">
      <alignment horizontal="left" vertical="center"/>
    </xf>
    <xf numFmtId="0" fontId="10" fillId="2" borderId="1" xfId="0" applyFont="1" applyFill="1" applyBorder="1" applyAlignment="1">
      <alignment horizontal="left" vertical="center"/>
    </xf>
    <xf numFmtId="0" fontId="10" fillId="2" borderId="1" xfId="0" applyFont="1" applyFill="1" applyBorder="1" applyAlignment="1">
      <alignment horizontal="left" vertical="center" wrapText="1"/>
    </xf>
    <xf numFmtId="0" fontId="11" fillId="0" borderId="0" xfId="0" applyFont="1" applyAlignment="1">
      <alignment horizontal="left" vertical="center"/>
    </xf>
    <xf numFmtId="0" fontId="11" fillId="0" borderId="0" xfId="0" applyFont="1" applyAlignment="1">
      <alignment horizontal="left"/>
    </xf>
    <xf numFmtId="0" fontId="8" fillId="0" borderId="1" xfId="0" applyFont="1" applyBorder="1" applyAlignment="1">
      <alignment horizontal="left" vertical="center"/>
    </xf>
    <xf numFmtId="0" fontId="8" fillId="0" borderId="0" xfId="0" applyFont="1" applyAlignment="1">
      <alignment horizontal="left"/>
    </xf>
    <xf numFmtId="0" fontId="7" fillId="0" borderId="1" xfId="0" applyFont="1" applyBorder="1" applyAlignment="1">
      <alignment horizontal="left" vertical="center"/>
    </xf>
    <xf numFmtId="0" fontId="10" fillId="2" borderId="1" xfId="0" applyFont="1" applyFill="1" applyBorder="1" applyAlignment="1">
      <alignment horizontal="center" vertical="center"/>
    </xf>
    <xf numFmtId="0" fontId="6" fillId="0" borderId="0" xfId="0" applyFont="1" applyAlignment="1">
      <alignment horizontal="left"/>
    </xf>
    <xf numFmtId="0" fontId="6" fillId="0" borderId="1" xfId="0" applyFont="1" applyBorder="1" applyAlignment="1">
      <alignment horizontal="left" vertical="center"/>
    </xf>
    <xf numFmtId="164" fontId="21" fillId="0" borderId="0" xfId="0" applyNumberFormat="1" applyFont="1"/>
    <xf numFmtId="165" fontId="0" fillId="0" borderId="0" xfId="1" applyNumberFormat="1" applyFont="1"/>
    <xf numFmtId="0" fontId="22" fillId="0" borderId="0" xfId="0" applyFont="1"/>
    <xf numFmtId="2" fontId="22" fillId="0" borderId="0" xfId="0" applyNumberFormat="1" applyFont="1"/>
    <xf numFmtId="166" fontId="9" fillId="0" borderId="0" xfId="0" applyNumberFormat="1" applyFont="1"/>
    <xf numFmtId="0" fontId="11" fillId="0" borderId="2" xfId="0" applyFont="1" applyBorder="1" applyAlignment="1">
      <alignment horizontal="left" vertical="center"/>
    </xf>
    <xf numFmtId="0" fontId="11" fillId="0" borderId="3" xfId="0" applyFont="1" applyBorder="1" applyAlignment="1">
      <alignment horizontal="left" vertical="center"/>
    </xf>
    <xf numFmtId="0" fontId="11" fillId="0" borderId="1" xfId="0" applyFont="1" applyFill="1" applyBorder="1" applyAlignment="1">
      <alignment horizontal="left" vertical="center" wrapText="1"/>
    </xf>
    <xf numFmtId="0" fontId="5" fillId="0" borderId="1" xfId="0" applyFont="1" applyFill="1" applyBorder="1" applyAlignment="1">
      <alignment horizontal="left" vertical="center" wrapText="1"/>
    </xf>
    <xf numFmtId="0" fontId="11" fillId="0" borderId="1" xfId="0" applyFont="1" applyFill="1" applyBorder="1" applyAlignment="1">
      <alignment horizontal="left" vertical="center"/>
    </xf>
    <xf numFmtId="0" fontId="12" fillId="0" borderId="0" xfId="0" applyFont="1" applyFill="1" applyAlignment="1">
      <alignment horizontal="left" vertical="top" wrapText="1"/>
    </xf>
    <xf numFmtId="0" fontId="5" fillId="0" borderId="1" xfId="0" applyFont="1" applyFill="1" applyBorder="1" applyAlignment="1">
      <alignment horizontal="left" vertical="center"/>
    </xf>
    <xf numFmtId="0" fontId="11" fillId="0" borderId="2" xfId="0" applyFont="1" applyFill="1" applyBorder="1" applyAlignment="1">
      <alignment horizontal="left" vertical="center" wrapText="1"/>
    </xf>
    <xf numFmtId="0" fontId="6" fillId="0" borderId="2" xfId="0" applyFont="1" applyFill="1" applyBorder="1" applyAlignment="1">
      <alignment horizontal="left" vertical="center" wrapText="1"/>
    </xf>
    <xf numFmtId="0" fontId="11" fillId="0" borderId="3" xfId="0" applyFont="1" applyFill="1" applyBorder="1" applyAlignment="1">
      <alignment horizontal="left" vertical="center" wrapText="1"/>
    </xf>
    <xf numFmtId="0" fontId="11" fillId="0" borderId="1" xfId="0" applyFont="1" applyFill="1" applyBorder="1" applyAlignment="1">
      <alignment horizontal="left"/>
    </xf>
    <xf numFmtId="0" fontId="6" fillId="0" borderId="1" xfId="0" applyFont="1" applyFill="1" applyBorder="1" applyAlignment="1">
      <alignment horizontal="left" vertical="center" wrapText="1"/>
    </xf>
    <xf numFmtId="0" fontId="6" fillId="0" borderId="1" xfId="0" applyFont="1" applyFill="1" applyBorder="1" applyAlignment="1">
      <alignment horizontal="left" vertical="center"/>
    </xf>
    <xf numFmtId="0" fontId="4" fillId="0" borderId="1" xfId="0" applyFont="1" applyFill="1" applyBorder="1" applyAlignment="1">
      <alignment horizontal="left" vertical="center" wrapText="1"/>
    </xf>
    <xf numFmtId="0" fontId="8" fillId="0" borderId="1" xfId="0" applyFont="1" applyFill="1" applyBorder="1" applyAlignment="1">
      <alignment horizontal="left" vertical="center" wrapText="1"/>
    </xf>
    <xf numFmtId="0" fontId="15" fillId="0" borderId="1" xfId="0" applyFont="1" applyFill="1" applyBorder="1" applyAlignment="1">
      <alignment horizontal="center" vertical="center" wrapText="1"/>
    </xf>
    <xf numFmtId="0" fontId="7"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10" fillId="0" borderId="1" xfId="0" applyFont="1" applyFill="1" applyBorder="1" applyAlignment="1">
      <alignment horizontal="right" vertical="center" wrapText="1"/>
    </xf>
    <xf numFmtId="0" fontId="2" fillId="0" borderId="1" xfId="0" applyFont="1" applyFill="1" applyBorder="1" applyAlignment="1">
      <alignment horizontal="left" vertical="center" wrapText="1"/>
    </xf>
    <xf numFmtId="0" fontId="7" fillId="0" borderId="1" xfId="0" applyFont="1" applyFill="1" applyBorder="1" applyAlignment="1">
      <alignment vertical="center" wrapText="1"/>
    </xf>
    <xf numFmtId="0" fontId="11" fillId="0" borderId="0" xfId="0" applyFont="1" applyFill="1" applyAlignment="1">
      <alignment horizontal="left"/>
    </xf>
  </cellXfs>
  <cellStyles count="2">
    <cellStyle name="Millares"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3</xdr:col>
      <xdr:colOff>323850</xdr:colOff>
      <xdr:row>28</xdr:row>
      <xdr:rowOff>76200</xdr:rowOff>
    </xdr:from>
    <xdr:to>
      <xdr:col>3</xdr:col>
      <xdr:colOff>5581650</xdr:colOff>
      <xdr:row>28</xdr:row>
      <xdr:rowOff>2298065</xdr:rowOff>
    </xdr:to>
    <xdr:pic>
      <xdr:nvPicPr>
        <xdr:cNvPr id="2" name="Imagen 1">
          <a:extLst>
            <a:ext uri="{FF2B5EF4-FFF2-40B4-BE49-F238E27FC236}">
              <a16:creationId xmlns:a16="http://schemas.microsoft.com/office/drawing/2014/main" id="{5C523CCB-9D2D-8649-0A6D-18B5745045F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95725" y="34147125"/>
          <a:ext cx="5257800" cy="2221865"/>
        </a:xfrm>
        <a:prstGeom prst="rect">
          <a:avLst/>
        </a:prstGeom>
        <a:noFill/>
        <a:ln>
          <a:noFill/>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5A5DA-2D63-4F9C-9238-BF908BE6B59E}">
  <dimension ref="A2:F46"/>
  <sheetViews>
    <sheetView showGridLines="0" tabSelected="1" topLeftCell="A3" workbookViewId="0">
      <selection activeCell="F5" sqref="F5"/>
    </sheetView>
  </sheetViews>
  <sheetFormatPr baseColWidth="10" defaultColWidth="10.83203125" defaultRowHeight="15"/>
  <cols>
    <col min="1" max="1" width="2" style="5" customWidth="1"/>
    <col min="2" max="2" width="17.1640625" style="4" customWidth="1"/>
    <col min="3" max="3" width="34.5" style="5" customWidth="1"/>
    <col min="4" max="4" width="131.5" style="5" customWidth="1"/>
    <col min="5" max="5" width="71.83203125" style="5" customWidth="1"/>
    <col min="6" max="6" width="18.83203125" style="5" customWidth="1"/>
    <col min="7" max="16384" width="10.83203125" style="5"/>
  </cols>
  <sheetData>
    <row r="2" spans="2:6" s="4" customFormat="1" ht="30" customHeight="1">
      <c r="B2" s="2" t="s">
        <v>0</v>
      </c>
      <c r="C2" s="9" t="s">
        <v>21</v>
      </c>
      <c r="D2" s="9" t="s">
        <v>22</v>
      </c>
      <c r="E2" s="2" t="s">
        <v>23</v>
      </c>
      <c r="F2" s="3" t="s">
        <v>24</v>
      </c>
    </row>
    <row r="3" spans="2:6" s="4" customFormat="1" ht="189" customHeight="1">
      <c r="B3" s="1" t="s">
        <v>1</v>
      </c>
      <c r="C3" s="19" t="s">
        <v>30</v>
      </c>
      <c r="D3" s="20" t="s">
        <v>125</v>
      </c>
      <c r="E3" s="21" t="s">
        <v>16</v>
      </c>
      <c r="F3" s="19" t="s">
        <v>25</v>
      </c>
    </row>
    <row r="4" spans="2:6" s="4" customFormat="1" ht="78" customHeight="1">
      <c r="B4" s="1" t="s">
        <v>1</v>
      </c>
      <c r="C4" s="19" t="s">
        <v>36</v>
      </c>
      <c r="D4" s="22" t="s">
        <v>85</v>
      </c>
      <c r="E4" s="21" t="s">
        <v>16</v>
      </c>
      <c r="F4" s="21" t="s">
        <v>18</v>
      </c>
    </row>
    <row r="5" spans="2:6" s="4" customFormat="1" ht="67.5" customHeight="1">
      <c r="B5" s="1" t="s">
        <v>1</v>
      </c>
      <c r="C5" s="19" t="s">
        <v>31</v>
      </c>
      <c r="D5" s="20" t="s">
        <v>56</v>
      </c>
      <c r="E5" s="21" t="s">
        <v>55</v>
      </c>
      <c r="F5" s="23" t="s">
        <v>127</v>
      </c>
    </row>
    <row r="6" spans="2:6" ht="23.25" customHeight="1">
      <c r="B6" s="17" t="s">
        <v>1</v>
      </c>
      <c r="C6" s="24" t="s">
        <v>37</v>
      </c>
      <c r="D6" s="25" t="s">
        <v>86</v>
      </c>
      <c r="E6" s="21" t="s">
        <v>16</v>
      </c>
      <c r="F6" s="21" t="s">
        <v>26</v>
      </c>
    </row>
    <row r="7" spans="2:6" ht="63.75" customHeight="1">
      <c r="B7" s="18"/>
      <c r="C7" s="26"/>
      <c r="D7" s="26"/>
      <c r="E7" s="21" t="s">
        <v>17</v>
      </c>
      <c r="F7" s="27" t="s">
        <v>3</v>
      </c>
    </row>
    <row r="8" spans="2:6" s="10" customFormat="1" ht="54" customHeight="1">
      <c r="B8" s="11" t="s">
        <v>1</v>
      </c>
      <c r="C8" s="28" t="s">
        <v>91</v>
      </c>
      <c r="D8" s="28" t="s">
        <v>92</v>
      </c>
      <c r="E8" s="29" t="s">
        <v>17</v>
      </c>
      <c r="F8" s="29" t="s">
        <v>2</v>
      </c>
    </row>
    <row r="9" spans="2:6" s="10" customFormat="1" ht="76.5" customHeight="1">
      <c r="B9" s="11" t="s">
        <v>1</v>
      </c>
      <c r="C9" s="28" t="s">
        <v>93</v>
      </c>
      <c r="D9" s="28" t="s">
        <v>94</v>
      </c>
      <c r="E9" s="29"/>
      <c r="F9" s="29"/>
    </row>
    <row r="10" spans="2:6" s="10" customFormat="1" ht="78" customHeight="1">
      <c r="B10" s="11" t="s">
        <v>1</v>
      </c>
      <c r="C10" s="28" t="s">
        <v>95</v>
      </c>
      <c r="D10" s="28" t="s">
        <v>96</v>
      </c>
      <c r="E10" s="29"/>
      <c r="F10" s="29"/>
    </row>
    <row r="11" spans="2:6" s="10" customFormat="1" ht="66.75" customHeight="1">
      <c r="B11" s="11" t="s">
        <v>1</v>
      </c>
      <c r="C11" s="20" t="s">
        <v>97</v>
      </c>
      <c r="D11" s="30" t="s">
        <v>128</v>
      </c>
      <c r="E11" s="29" t="s">
        <v>100</v>
      </c>
      <c r="F11" s="29"/>
    </row>
    <row r="12" spans="2:6" s="10" customFormat="1" ht="75" customHeight="1">
      <c r="B12" s="11" t="s">
        <v>1</v>
      </c>
      <c r="C12" s="28" t="s">
        <v>98</v>
      </c>
      <c r="D12" s="28" t="s">
        <v>99</v>
      </c>
      <c r="E12" s="29" t="s">
        <v>17</v>
      </c>
      <c r="F12" s="29" t="s">
        <v>2</v>
      </c>
    </row>
    <row r="13" spans="2:6" ht="54" customHeight="1">
      <c r="B13" s="1" t="s">
        <v>1</v>
      </c>
      <c r="C13" s="19" t="s">
        <v>32</v>
      </c>
      <c r="D13" s="19" t="s">
        <v>29</v>
      </c>
      <c r="E13" s="21" t="s">
        <v>17</v>
      </c>
      <c r="F13" s="21" t="s">
        <v>2</v>
      </c>
    </row>
    <row r="14" spans="2:6" ht="99.75" customHeight="1">
      <c r="B14" s="1" t="s">
        <v>1</v>
      </c>
      <c r="C14" s="19" t="s">
        <v>33</v>
      </c>
      <c r="D14" s="28" t="s">
        <v>87</v>
      </c>
      <c r="E14" s="21" t="s">
        <v>16</v>
      </c>
      <c r="F14" s="21" t="s">
        <v>4</v>
      </c>
    </row>
    <row r="15" spans="2:6" ht="105" customHeight="1">
      <c r="B15" s="1" t="s">
        <v>1</v>
      </c>
      <c r="C15" s="19" t="s">
        <v>34</v>
      </c>
      <c r="D15" s="20" t="s">
        <v>101</v>
      </c>
      <c r="E15" s="21" t="s">
        <v>16</v>
      </c>
      <c r="F15" s="21" t="s">
        <v>40</v>
      </c>
    </row>
    <row r="16" spans="2:6" ht="153.75" customHeight="1">
      <c r="B16" s="1" t="s">
        <v>1</v>
      </c>
      <c r="C16" s="19" t="s">
        <v>35</v>
      </c>
      <c r="D16" s="19" t="s">
        <v>27</v>
      </c>
      <c r="E16" s="21" t="s">
        <v>16</v>
      </c>
      <c r="F16" s="21" t="s">
        <v>19</v>
      </c>
    </row>
    <row r="17" spans="2:6" ht="140.25" customHeight="1">
      <c r="B17" s="1" t="s">
        <v>6</v>
      </c>
      <c r="C17" s="19" t="s">
        <v>38</v>
      </c>
      <c r="D17" s="19" t="s">
        <v>28</v>
      </c>
      <c r="E17" s="21" t="s">
        <v>5</v>
      </c>
      <c r="F17" s="21" t="s">
        <v>7</v>
      </c>
    </row>
    <row r="18" spans="2:6" s="4" customFormat="1" ht="95.25" customHeight="1">
      <c r="B18" s="1" t="s">
        <v>6</v>
      </c>
      <c r="C18" s="19" t="s">
        <v>39</v>
      </c>
      <c r="D18" s="19" t="s">
        <v>50</v>
      </c>
      <c r="E18" s="21" t="s">
        <v>5</v>
      </c>
      <c r="F18" s="21" t="s">
        <v>9</v>
      </c>
    </row>
    <row r="19" spans="2:6" s="4" customFormat="1" ht="94.5" customHeight="1">
      <c r="B19" s="1" t="s">
        <v>6</v>
      </c>
      <c r="C19" s="19" t="s">
        <v>41</v>
      </c>
      <c r="D19" s="19" t="s">
        <v>42</v>
      </c>
      <c r="E19" s="21" t="s">
        <v>5</v>
      </c>
      <c r="F19" s="21" t="s">
        <v>8</v>
      </c>
    </row>
    <row r="20" spans="2:6" s="4" customFormat="1" ht="135" customHeight="1">
      <c r="B20" s="1" t="s">
        <v>6</v>
      </c>
      <c r="C20" s="19" t="s">
        <v>43</v>
      </c>
      <c r="D20" s="19" t="s">
        <v>44</v>
      </c>
      <c r="E20" s="21" t="s">
        <v>5</v>
      </c>
      <c r="F20" s="21" t="s">
        <v>10</v>
      </c>
    </row>
    <row r="21" spans="2:6" s="4" customFormat="1" ht="82.5" customHeight="1">
      <c r="B21" s="1" t="s">
        <v>6</v>
      </c>
      <c r="C21" s="21" t="s">
        <v>45</v>
      </c>
      <c r="D21" s="31" t="s">
        <v>62</v>
      </c>
      <c r="E21" s="21" t="s">
        <v>5</v>
      </c>
      <c r="F21" s="21" t="s">
        <v>11</v>
      </c>
    </row>
    <row r="22" spans="2:6" s="4" customFormat="1" ht="130.5" customHeight="1">
      <c r="B22" s="1" t="s">
        <v>6</v>
      </c>
      <c r="C22" s="19" t="s">
        <v>46</v>
      </c>
      <c r="D22" s="19" t="s">
        <v>47</v>
      </c>
      <c r="E22" s="21" t="s">
        <v>5</v>
      </c>
      <c r="F22" s="21" t="s">
        <v>12</v>
      </c>
    </row>
    <row r="23" spans="2:6" s="4" customFormat="1" ht="146.25" customHeight="1">
      <c r="B23" s="1" t="s">
        <v>6</v>
      </c>
      <c r="C23" s="19" t="s">
        <v>48</v>
      </c>
      <c r="D23" s="19" t="s">
        <v>49</v>
      </c>
      <c r="E23" s="21" t="s">
        <v>5</v>
      </c>
      <c r="F23" s="21" t="s">
        <v>13</v>
      </c>
    </row>
    <row r="24" spans="2:6" ht="81.75" customHeight="1">
      <c r="B24" s="1" t="s">
        <v>14</v>
      </c>
      <c r="C24" s="19" t="s">
        <v>15</v>
      </c>
      <c r="D24" s="28" t="s">
        <v>88</v>
      </c>
      <c r="E24" s="19" t="s">
        <v>57</v>
      </c>
      <c r="F24" s="21"/>
    </row>
    <row r="25" spans="2:6" ht="140.25" customHeight="1">
      <c r="B25" s="1" t="s">
        <v>14</v>
      </c>
      <c r="C25" s="31" t="s">
        <v>61</v>
      </c>
      <c r="D25" s="20" t="s">
        <v>102</v>
      </c>
      <c r="E25" s="21" t="s">
        <v>51</v>
      </c>
      <c r="F25" s="32" t="s">
        <v>63</v>
      </c>
    </row>
    <row r="26" spans="2:6" ht="183.75" customHeight="1">
      <c r="B26" s="1" t="s">
        <v>14</v>
      </c>
      <c r="C26" s="33" t="s">
        <v>68</v>
      </c>
      <c r="D26" s="34" t="s">
        <v>69</v>
      </c>
      <c r="E26" s="21"/>
      <c r="F26" s="32"/>
    </row>
    <row r="27" spans="2:6" ht="131.25" customHeight="1">
      <c r="B27" s="1" t="s">
        <v>14</v>
      </c>
      <c r="C27" s="33" t="s">
        <v>70</v>
      </c>
      <c r="D27" s="33" t="s">
        <v>71</v>
      </c>
      <c r="E27" s="21"/>
      <c r="F27" s="32"/>
    </row>
    <row r="28" spans="2:6" ht="92.25" customHeight="1">
      <c r="B28" s="6" t="s">
        <v>14</v>
      </c>
      <c r="C28" s="33" t="s">
        <v>73</v>
      </c>
      <c r="D28" s="33" t="s">
        <v>72</v>
      </c>
      <c r="E28" s="21" t="s">
        <v>51</v>
      </c>
      <c r="F28" s="32" t="s">
        <v>64</v>
      </c>
    </row>
    <row r="29" spans="2:6" ht="186.75" customHeight="1">
      <c r="B29" s="6"/>
      <c r="C29" s="35" t="s">
        <v>126</v>
      </c>
      <c r="D29" s="33"/>
      <c r="E29" s="21"/>
      <c r="F29" s="32"/>
    </row>
    <row r="30" spans="2:6" ht="182.25" customHeight="1">
      <c r="B30" s="8" t="s">
        <v>14</v>
      </c>
      <c r="C30" s="31" t="s">
        <v>58</v>
      </c>
      <c r="D30" s="20" t="s">
        <v>89</v>
      </c>
      <c r="E30" s="21" t="s">
        <v>51</v>
      </c>
      <c r="F30" s="32" t="s">
        <v>64</v>
      </c>
    </row>
    <row r="31" spans="2:6" ht="186.75" customHeight="1">
      <c r="B31" s="8" t="s">
        <v>14</v>
      </c>
      <c r="C31" s="31" t="s">
        <v>58</v>
      </c>
      <c r="D31" s="36" t="s">
        <v>129</v>
      </c>
      <c r="E31" s="21" t="s">
        <v>51</v>
      </c>
      <c r="F31" s="32" t="s">
        <v>64</v>
      </c>
    </row>
    <row r="32" spans="2:6" ht="125.25" customHeight="1">
      <c r="B32" s="8" t="s">
        <v>14</v>
      </c>
      <c r="C32" s="31" t="s">
        <v>58</v>
      </c>
      <c r="D32" s="37" t="s">
        <v>75</v>
      </c>
      <c r="E32" s="21" t="s">
        <v>51</v>
      </c>
      <c r="F32" s="32" t="s">
        <v>64</v>
      </c>
    </row>
    <row r="33" spans="1:6" ht="79.5" customHeight="1">
      <c r="B33" s="8" t="s">
        <v>14</v>
      </c>
      <c r="C33" s="31" t="s">
        <v>58</v>
      </c>
      <c r="D33" s="33" t="s">
        <v>76</v>
      </c>
      <c r="E33" s="21" t="s">
        <v>51</v>
      </c>
      <c r="F33" s="32" t="s">
        <v>64</v>
      </c>
    </row>
    <row r="34" spans="1:6" ht="108.75" customHeight="1">
      <c r="B34" s="8" t="s">
        <v>14</v>
      </c>
      <c r="C34" s="31" t="s">
        <v>58</v>
      </c>
      <c r="D34" s="33" t="s">
        <v>74</v>
      </c>
      <c r="E34" s="21" t="s">
        <v>51</v>
      </c>
      <c r="F34" s="32" t="s">
        <v>64</v>
      </c>
    </row>
    <row r="35" spans="1:6" ht="101.25" customHeight="1">
      <c r="B35" s="6" t="s">
        <v>14</v>
      </c>
      <c r="C35" s="31" t="s">
        <v>59</v>
      </c>
      <c r="D35" s="33" t="s">
        <v>77</v>
      </c>
      <c r="E35" s="21" t="s">
        <v>51</v>
      </c>
      <c r="F35" s="32" t="s">
        <v>65</v>
      </c>
    </row>
    <row r="36" spans="1:6" ht="69.75" customHeight="1">
      <c r="B36" s="8" t="s">
        <v>14</v>
      </c>
      <c r="C36" s="33" t="s">
        <v>80</v>
      </c>
      <c r="D36" s="33" t="s">
        <v>78</v>
      </c>
      <c r="E36" s="21" t="s">
        <v>51</v>
      </c>
      <c r="F36" s="32" t="s">
        <v>65</v>
      </c>
    </row>
    <row r="37" spans="1:6" ht="113.25" customHeight="1">
      <c r="B37" s="8" t="s">
        <v>14</v>
      </c>
      <c r="C37" s="33" t="s">
        <v>80</v>
      </c>
      <c r="D37" s="33" t="s">
        <v>81</v>
      </c>
      <c r="E37" s="21" t="s">
        <v>51</v>
      </c>
      <c r="F37" s="32" t="s">
        <v>65</v>
      </c>
    </row>
    <row r="38" spans="1:6" ht="90.75" customHeight="1">
      <c r="B38" s="8" t="s">
        <v>14</v>
      </c>
      <c r="C38" s="33" t="s">
        <v>80</v>
      </c>
      <c r="D38" s="33" t="s">
        <v>79</v>
      </c>
      <c r="E38" s="21" t="s">
        <v>51</v>
      </c>
      <c r="F38" s="32" t="s">
        <v>65</v>
      </c>
    </row>
    <row r="39" spans="1:6" ht="188.25" customHeight="1">
      <c r="B39" s="6" t="s">
        <v>14</v>
      </c>
      <c r="C39" s="31" t="s">
        <v>60</v>
      </c>
      <c r="D39" s="33" t="s">
        <v>82</v>
      </c>
      <c r="E39" s="21" t="s">
        <v>51</v>
      </c>
      <c r="F39" s="32" t="s">
        <v>66</v>
      </c>
    </row>
    <row r="40" spans="1:6" ht="218.25" customHeight="1">
      <c r="A40" s="7"/>
      <c r="B40" s="1" t="s">
        <v>14</v>
      </c>
      <c r="C40" s="19" t="s">
        <v>52</v>
      </c>
      <c r="D40" s="33" t="s">
        <v>83</v>
      </c>
      <c r="E40" s="21" t="s">
        <v>51</v>
      </c>
      <c r="F40" s="32" t="s">
        <v>67</v>
      </c>
    </row>
    <row r="41" spans="1:6" ht="190.5" customHeight="1">
      <c r="A41" s="7"/>
      <c r="B41" s="1" t="s">
        <v>14</v>
      </c>
      <c r="C41" s="19" t="s">
        <v>52</v>
      </c>
      <c r="D41" s="33" t="s">
        <v>84</v>
      </c>
      <c r="E41" s="21" t="s">
        <v>51</v>
      </c>
      <c r="F41" s="32" t="s">
        <v>67</v>
      </c>
    </row>
    <row r="42" spans="1:6" ht="132" customHeight="1">
      <c r="B42" s="1" t="s">
        <v>20</v>
      </c>
      <c r="C42" s="19" t="s">
        <v>53</v>
      </c>
      <c r="D42" s="28" t="s">
        <v>90</v>
      </c>
      <c r="E42" s="21" t="s">
        <v>54</v>
      </c>
      <c r="F42" s="27"/>
    </row>
    <row r="43" spans="1:6">
      <c r="B43" s="1" t="s">
        <v>20</v>
      </c>
      <c r="C43" s="27"/>
      <c r="D43" s="27"/>
      <c r="E43" s="27"/>
      <c r="F43" s="27"/>
    </row>
    <row r="44" spans="1:6">
      <c r="C44" s="38"/>
      <c r="D44" s="38"/>
      <c r="E44" s="38"/>
      <c r="F44" s="38"/>
    </row>
    <row r="45" spans="1:6">
      <c r="C45" s="38"/>
      <c r="D45" s="38"/>
      <c r="E45" s="38"/>
      <c r="F45" s="38"/>
    </row>
    <row r="46" spans="1:6">
      <c r="C46" s="38"/>
      <c r="D46" s="38"/>
      <c r="E46" s="38"/>
      <c r="F46" s="38"/>
    </row>
  </sheetData>
  <mergeCells count="3">
    <mergeCell ref="B6:B7"/>
    <mergeCell ref="C6:C7"/>
    <mergeCell ref="D6:D7"/>
  </mergeCells>
  <phoneticPr fontId="17" type="noConversion"/>
  <pageMargins left="0.7" right="0.7" top="0.75" bottom="0.75" header="0.3" footer="0.3"/>
  <pageSetup paperSize="9" orientation="portrait" horizontalDpi="360" verticalDpi="36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2158D-13C6-4ADA-8909-36CCCAB33713}">
  <dimension ref="B2:D22"/>
  <sheetViews>
    <sheetView workbookViewId="0">
      <selection activeCell="B23" sqref="B23"/>
    </sheetView>
  </sheetViews>
  <sheetFormatPr baseColWidth="10" defaultRowHeight="13"/>
  <cols>
    <col min="2" max="2" width="13.33203125" customWidth="1"/>
    <col min="4" max="4" width="27.5" customWidth="1"/>
  </cols>
  <sheetData>
    <row r="2" spans="2:3">
      <c r="B2" t="s">
        <v>103</v>
      </c>
      <c r="C2">
        <v>12.86</v>
      </c>
    </row>
    <row r="3" spans="2:3">
      <c r="B3" t="s">
        <v>104</v>
      </c>
      <c r="C3">
        <v>13.04</v>
      </c>
    </row>
    <row r="4" spans="2:3">
      <c r="B4" t="s">
        <v>105</v>
      </c>
      <c r="C4">
        <v>13.44</v>
      </c>
    </row>
    <row r="5" spans="2:3">
      <c r="B5" t="s">
        <v>106</v>
      </c>
      <c r="C5">
        <v>14.44</v>
      </c>
    </row>
    <row r="6" spans="2:3">
      <c r="B6" t="s">
        <v>107</v>
      </c>
      <c r="C6">
        <v>14.5</v>
      </c>
    </row>
    <row r="7" spans="2:3">
      <c r="B7" t="s">
        <v>108</v>
      </c>
      <c r="C7">
        <v>14.2</v>
      </c>
    </row>
    <row r="8" spans="2:3">
      <c r="B8" t="s">
        <v>109</v>
      </c>
      <c r="C8">
        <v>13.8</v>
      </c>
    </row>
    <row r="9" spans="2:3">
      <c r="B9" t="s">
        <v>110</v>
      </c>
      <c r="C9">
        <v>13.3</v>
      </c>
    </row>
    <row r="10" spans="2:3">
      <c r="B10" t="s">
        <v>111</v>
      </c>
      <c r="C10">
        <v>12.4</v>
      </c>
    </row>
    <row r="11" spans="2:3">
      <c r="B11" t="s">
        <v>112</v>
      </c>
      <c r="C11">
        <v>12.4</v>
      </c>
    </row>
    <row r="12" spans="2:3">
      <c r="B12" t="s">
        <v>113</v>
      </c>
      <c r="C12">
        <v>12.7</v>
      </c>
    </row>
    <row r="13" spans="2:3">
      <c r="B13" t="s">
        <v>114</v>
      </c>
      <c r="C13">
        <v>13.6</v>
      </c>
    </row>
    <row r="14" spans="2:3">
      <c r="B14" t="s">
        <v>115</v>
      </c>
      <c r="C14">
        <v>13.8</v>
      </c>
    </row>
    <row r="15" spans="2:3">
      <c r="B15" t="s">
        <v>116</v>
      </c>
      <c r="C15">
        <v>14</v>
      </c>
    </row>
    <row r="16" spans="2:3">
      <c r="B16" t="s">
        <v>117</v>
      </c>
      <c r="C16" s="16">
        <f>AVERAGE(C2:C15)</f>
        <v>13.462857142857143</v>
      </c>
    </row>
    <row r="17" spans="2:4">
      <c r="B17" t="s">
        <v>118</v>
      </c>
      <c r="C17" s="12">
        <v>4516</v>
      </c>
    </row>
    <row r="18" spans="2:4">
      <c r="B18" t="s">
        <v>119</v>
      </c>
      <c r="C18" s="12">
        <v>4958</v>
      </c>
    </row>
    <row r="19" spans="2:4">
      <c r="B19" t="s">
        <v>120</v>
      </c>
      <c r="C19" s="13">
        <f>+C18/C17</f>
        <v>1.0978742249778566</v>
      </c>
    </row>
    <row r="20" spans="2:4">
      <c r="B20" t="s">
        <v>121</v>
      </c>
      <c r="C20" s="16">
        <f>+C19*C16</f>
        <v>14.780523851701886</v>
      </c>
    </row>
    <row r="21" spans="2:4">
      <c r="B21" s="14" t="s">
        <v>122</v>
      </c>
      <c r="C21" s="15">
        <f>+C20/4</f>
        <v>3.6951309629254716</v>
      </c>
      <c r="D21" t="s">
        <v>124</v>
      </c>
    </row>
    <row r="22" spans="2:4">
      <c r="B22" t="s">
        <v>123</v>
      </c>
    </row>
  </sheetData>
  <phoneticPr fontId="1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Pregunatas y Respuestas</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LEONARDO</dc:creator>
  <cp:lastModifiedBy>Microsoft Office User</cp:lastModifiedBy>
  <cp:lastPrinted>2023-04-03T15:20:16Z</cp:lastPrinted>
  <dcterms:created xsi:type="dcterms:W3CDTF">2023-04-03T15:18:55Z</dcterms:created>
  <dcterms:modified xsi:type="dcterms:W3CDTF">2023-04-25T14:41:15Z</dcterms:modified>
</cp:coreProperties>
</file>