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de sistema\datos historicos de produto\"/>
    </mc:Choice>
  </mc:AlternateContent>
  <bookViews>
    <workbookView xWindow="0" yWindow="0" windowWidth="11595" windowHeight="7650" tabRatio="710"/>
  </bookViews>
  <sheets>
    <sheet name="ENERO" sheetId="15" r:id="rId1"/>
    <sheet name="FEBRERO" sheetId="16" r:id="rId2"/>
    <sheet name="MARZO" sheetId="10" r:id="rId3"/>
    <sheet name="ABRIL" sheetId="17" r:id="rId4"/>
    <sheet name="MAYO" sheetId="18" r:id="rId5"/>
    <sheet name="JUNIO" sheetId="23" r:id="rId6"/>
    <sheet name="JULIO" sheetId="19" r:id="rId7"/>
    <sheet name="AGOSTO" sheetId="20" r:id="rId8"/>
    <sheet name="SETIEMBRE" sheetId="24" r:id="rId9"/>
    <sheet name="OCTUBRE" sheetId="27" r:id="rId10"/>
    <sheet name="NOVIEMBRE" sheetId="21" r:id="rId11"/>
    <sheet name="DICIEMBRE" sheetId="22" r:id="rId12"/>
  </sheets>
  <definedNames>
    <definedName name="_xlnm._FilterDatabase" localSheetId="7" hidden="1">AGOSTO!$B$4:$K$17</definedName>
    <definedName name="_xlnm._FilterDatabase" localSheetId="0" hidden="1">ENERO!$A$4:$K$11</definedName>
    <definedName name="_xlnm._FilterDatabase" localSheetId="1" hidden="1">FEBRERO!$B$4:$K$9</definedName>
    <definedName name="_xlnm._FilterDatabase" localSheetId="6" hidden="1">JULIO!$B$4:$K$25</definedName>
    <definedName name="_xlnm._FilterDatabase" localSheetId="2" hidden="1">MARZO!$A$4:$K$20</definedName>
    <definedName name="_xlnm._FilterDatabase" localSheetId="4" hidden="1">MAYO!$B$4:$K$15</definedName>
    <definedName name="_xlnm._FilterDatabase" localSheetId="10" hidden="1">NOVIEMBRE!$B$4:$K$32</definedName>
    <definedName name="_xlnm.Print_Area" localSheetId="10">NOVIEMBRE!$A$1:$J$36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3" l="1"/>
  <c r="H20" i="27"/>
  <c r="H21" i="27" s="1"/>
  <c r="I17" i="27"/>
  <c r="K17" i="27" s="1"/>
  <c r="I16" i="27"/>
  <c r="K16" i="27" s="1"/>
  <c r="I15" i="27"/>
  <c r="K15" i="27" s="1"/>
  <c r="I14" i="27"/>
  <c r="K14" i="27" s="1"/>
  <c r="I13" i="27"/>
  <c r="K13" i="27" s="1"/>
  <c r="I12" i="27"/>
  <c r="K12" i="27" s="1"/>
  <c r="I11" i="27"/>
  <c r="K11" i="27" s="1"/>
  <c r="I10" i="27"/>
  <c r="K10" i="27" s="1"/>
  <c r="I9" i="27"/>
  <c r="K9" i="27" s="1"/>
  <c r="I8" i="27"/>
  <c r="K8" i="27" s="1"/>
  <c r="I7" i="27"/>
  <c r="K7" i="27" s="1"/>
  <c r="I6" i="27"/>
  <c r="K6" i="27" s="1"/>
  <c r="I5" i="27"/>
  <c r="H20" i="24"/>
  <c r="H21" i="24" s="1"/>
  <c r="I17" i="24"/>
  <c r="K17" i="24" s="1"/>
  <c r="I16" i="24"/>
  <c r="K16" i="24" s="1"/>
  <c r="I15" i="24"/>
  <c r="K15" i="24" s="1"/>
  <c r="I14" i="24"/>
  <c r="K14" i="24" s="1"/>
  <c r="I13" i="24"/>
  <c r="K13" i="24" s="1"/>
  <c r="I12" i="24"/>
  <c r="K12" i="24" s="1"/>
  <c r="I11" i="24"/>
  <c r="K11" i="24" s="1"/>
  <c r="I10" i="24"/>
  <c r="K10" i="24" s="1"/>
  <c r="I9" i="24"/>
  <c r="K9" i="24" s="1"/>
  <c r="I8" i="24"/>
  <c r="K8" i="24" s="1"/>
  <c r="I7" i="24"/>
  <c r="K7" i="24" s="1"/>
  <c r="I6" i="24"/>
  <c r="K6" i="24" s="1"/>
  <c r="I5" i="24"/>
  <c r="H18" i="23"/>
  <c r="H19" i="23" s="1"/>
  <c r="I15" i="23"/>
  <c r="K15" i="23" s="1"/>
  <c r="I14" i="23"/>
  <c r="K14" i="23" s="1"/>
  <c r="I13" i="23"/>
  <c r="K13" i="23" s="1"/>
  <c r="I12" i="23"/>
  <c r="K12" i="23" s="1"/>
  <c r="I11" i="23"/>
  <c r="K11" i="23" s="1"/>
  <c r="I10" i="23"/>
  <c r="K10" i="23" s="1"/>
  <c r="I9" i="23"/>
  <c r="K9" i="23" s="1"/>
  <c r="K7" i="23"/>
  <c r="K6" i="23"/>
  <c r="K5" i="23"/>
  <c r="I18" i="23" l="1"/>
  <c r="I19" i="23" s="1"/>
  <c r="I20" i="27"/>
  <c r="I21" i="27" s="1"/>
  <c r="I20" i="24"/>
  <c r="I21" i="24" s="1"/>
  <c r="K5" i="27"/>
  <c r="K20" i="27" s="1"/>
  <c r="K21" i="27" s="1"/>
  <c r="K5" i="24"/>
  <c r="K20" i="24" s="1"/>
  <c r="K21" i="24" s="1"/>
  <c r="K8" i="23"/>
  <c r="K18" i="23" s="1"/>
  <c r="K19" i="23" s="1"/>
  <c r="I16" i="22" l="1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I19" i="22" l="1"/>
  <c r="I20" i="22" s="1"/>
  <c r="K5" i="22"/>
  <c r="K19" i="22" s="1"/>
  <c r="K20" i="22" s="1"/>
  <c r="H35" i="21"/>
  <c r="I32" i="21" l="1"/>
  <c r="K32" i="21" s="1"/>
  <c r="I31" i="21"/>
  <c r="K31" i="21" s="1"/>
  <c r="I27" i="21"/>
  <c r="K27" i="21" s="1"/>
  <c r="K28" i="21"/>
  <c r="I29" i="21"/>
  <c r="K29" i="21" s="1"/>
  <c r="I30" i="21"/>
  <c r="K30" i="21" s="1"/>
  <c r="I26" i="21"/>
  <c r="K26" i="21" s="1"/>
  <c r="I23" i="21"/>
  <c r="K23" i="21" s="1"/>
  <c r="I24" i="21"/>
  <c r="K24" i="21" s="1"/>
  <c r="I25" i="21"/>
  <c r="K25" i="21" s="1"/>
  <c r="I22" i="21"/>
  <c r="K22" i="21" s="1"/>
  <c r="I21" i="21"/>
  <c r="K21" i="21" s="1"/>
  <c r="I20" i="21"/>
  <c r="K20" i="21" s="1"/>
  <c r="I19" i="21"/>
  <c r="K19" i="21" s="1"/>
  <c r="I18" i="21"/>
  <c r="K18" i="21" s="1"/>
  <c r="I17" i="21"/>
  <c r="K17" i="21" s="1"/>
  <c r="H36" i="21" l="1"/>
  <c r="I16" i="21"/>
  <c r="K16" i="21" s="1"/>
  <c r="I15" i="21"/>
  <c r="K15" i="21" s="1"/>
  <c r="I14" i="21"/>
  <c r="K14" i="21" s="1"/>
  <c r="I13" i="21"/>
  <c r="K13" i="21" s="1"/>
  <c r="I12" i="21"/>
  <c r="K12" i="21" s="1"/>
  <c r="I11" i="21"/>
  <c r="K11" i="21" s="1"/>
  <c r="I10" i="21"/>
  <c r="K10" i="21" s="1"/>
  <c r="I9" i="21"/>
  <c r="K9" i="21" s="1"/>
  <c r="I8" i="21"/>
  <c r="K8" i="21" s="1"/>
  <c r="I7" i="21"/>
  <c r="K7" i="21" s="1"/>
  <c r="I6" i="21"/>
  <c r="K6" i="21" s="1"/>
  <c r="I5" i="21"/>
  <c r="I35" i="21" l="1"/>
  <c r="I36" i="21" s="1"/>
  <c r="K5" i="21"/>
  <c r="K35" i="21" s="1"/>
  <c r="K36" i="21" s="1"/>
  <c r="I15" i="20"/>
  <c r="K15" i="20" s="1"/>
  <c r="I16" i="20"/>
  <c r="K16" i="20" s="1"/>
  <c r="I17" i="20"/>
  <c r="K17" i="20" s="1"/>
  <c r="I5" i="20"/>
  <c r="I6" i="20"/>
  <c r="I7" i="20"/>
  <c r="I8" i="20"/>
  <c r="H20" i="20" l="1"/>
  <c r="H21" i="20" s="1"/>
  <c r="I14" i="20"/>
  <c r="K14" i="20" s="1"/>
  <c r="I13" i="20"/>
  <c r="K13" i="20" s="1"/>
  <c r="I12" i="20"/>
  <c r="K12" i="20" s="1"/>
  <c r="I11" i="20"/>
  <c r="K11" i="20" s="1"/>
  <c r="I10" i="20"/>
  <c r="K10" i="20" s="1"/>
  <c r="I9" i="20"/>
  <c r="K9" i="20" s="1"/>
  <c r="K7" i="20"/>
  <c r="K6" i="20"/>
  <c r="K5" i="20"/>
  <c r="I20" i="20" l="1"/>
  <c r="I21" i="20" s="1"/>
  <c r="K8" i="20"/>
  <c r="K20" i="20" s="1"/>
  <c r="K21" i="20" s="1"/>
  <c r="I21" i="19"/>
  <c r="K21" i="19" s="1"/>
  <c r="I22" i="19"/>
  <c r="K22" i="19" s="1"/>
  <c r="I23" i="19"/>
  <c r="K23" i="19" s="1"/>
  <c r="I24" i="19"/>
  <c r="K24" i="19" s="1"/>
  <c r="K25" i="19"/>
  <c r="I15" i="19" l="1"/>
  <c r="K15" i="19" s="1"/>
  <c r="I16" i="19"/>
  <c r="K16" i="19" s="1"/>
  <c r="I17" i="19"/>
  <c r="K17" i="19" s="1"/>
  <c r="I18" i="19"/>
  <c r="K18" i="19" s="1"/>
  <c r="I19" i="19"/>
  <c r="K19" i="19" s="1"/>
  <c r="I20" i="19"/>
  <c r="K20" i="19" s="1"/>
  <c r="I5" i="19"/>
  <c r="K5" i="19" s="1"/>
  <c r="I6" i="19"/>
  <c r="K6" i="19" s="1"/>
  <c r="I7" i="19"/>
  <c r="K7" i="19" s="1"/>
  <c r="I8" i="19"/>
  <c r="K8" i="19" s="1"/>
  <c r="H28" i="19"/>
  <c r="H29" i="19" s="1"/>
  <c r="I14" i="19"/>
  <c r="K14" i="19" s="1"/>
  <c r="I13" i="19"/>
  <c r="K13" i="19" s="1"/>
  <c r="I12" i="19"/>
  <c r="K12" i="19" s="1"/>
  <c r="I11" i="19"/>
  <c r="K11" i="19" s="1"/>
  <c r="I10" i="19"/>
  <c r="K10" i="19" s="1"/>
  <c r="I9" i="19"/>
  <c r="K9" i="19" s="1"/>
  <c r="K28" i="19" l="1"/>
  <c r="I28" i="19"/>
  <c r="I29" i="19" s="1"/>
  <c r="K29" i="19"/>
  <c r="I14" i="18"/>
  <c r="K14" i="18" s="1"/>
  <c r="I10" i="18"/>
  <c r="K10" i="18" s="1"/>
  <c r="I13" i="18"/>
  <c r="K13" i="18" s="1"/>
  <c r="I12" i="18"/>
  <c r="K12" i="18" s="1"/>
  <c r="K6" i="18"/>
  <c r="I9" i="18"/>
  <c r="K9" i="18" s="1"/>
  <c r="K7" i="18"/>
  <c r="K5" i="18"/>
  <c r="I11" i="18"/>
  <c r="K11" i="18" s="1"/>
  <c r="I8" i="18"/>
  <c r="K8" i="18" s="1"/>
  <c r="H18" i="18"/>
  <c r="H19" i="18" s="1"/>
  <c r="I15" i="18"/>
  <c r="I18" i="18" l="1"/>
  <c r="I19" i="18" s="1"/>
  <c r="K15" i="18"/>
  <c r="K18" i="18" s="1"/>
  <c r="K19" i="18" s="1"/>
  <c r="H11" i="17"/>
  <c r="I7" i="17" l="1"/>
  <c r="K7" i="17" s="1"/>
  <c r="I5" i="17" l="1"/>
  <c r="K5" i="17" s="1"/>
  <c r="H12" i="17"/>
  <c r="I8" i="17"/>
  <c r="K8" i="17" s="1"/>
  <c r="I6" i="17"/>
  <c r="I11" i="17" l="1"/>
  <c r="I12" i="17" s="1"/>
  <c r="K6" i="17"/>
  <c r="K11" i="17" s="1"/>
  <c r="K12" i="17" s="1"/>
  <c r="I8" i="10"/>
  <c r="I9" i="10"/>
  <c r="K9" i="10" s="1"/>
  <c r="I10" i="10"/>
  <c r="K10" i="10" s="1"/>
  <c r="I11" i="10"/>
  <c r="K11" i="10" s="1"/>
  <c r="I12" i="10"/>
  <c r="K12" i="10" s="1"/>
  <c r="I13" i="10"/>
  <c r="K13" i="10" s="1"/>
  <c r="I14" i="10"/>
  <c r="K14" i="10" s="1"/>
  <c r="I15" i="10"/>
  <c r="K15" i="10" s="1"/>
  <c r="I16" i="10"/>
  <c r="K16" i="10" s="1"/>
  <c r="I17" i="10"/>
  <c r="K17" i="10" s="1"/>
  <c r="I18" i="10"/>
  <c r="K18" i="10" s="1"/>
  <c r="I19" i="10"/>
  <c r="K19" i="10" s="1"/>
  <c r="I20" i="10"/>
  <c r="K20" i="10" s="1"/>
  <c r="H23" i="10"/>
  <c r="H24" i="10" s="1"/>
  <c r="K8" i="10"/>
  <c r="I7" i="10"/>
  <c r="K7" i="10" s="1"/>
  <c r="I6" i="10"/>
  <c r="K6" i="10" s="1"/>
  <c r="I23" i="10" l="1"/>
  <c r="I24" i="10" s="1"/>
  <c r="K5" i="10"/>
  <c r="I10" i="15"/>
  <c r="K10" i="15" s="1"/>
  <c r="K23" i="10" l="1"/>
  <c r="K24" i="10" s="1"/>
  <c r="I7" i="16"/>
  <c r="K7" i="16" s="1"/>
  <c r="I8" i="16"/>
  <c r="K8" i="16" s="1"/>
  <c r="I9" i="16"/>
  <c r="K9" i="16" s="1"/>
  <c r="H12" i="16" l="1"/>
  <c r="H13" i="16" l="1"/>
  <c r="I6" i="16"/>
  <c r="K6" i="16" s="1"/>
  <c r="I5" i="16"/>
  <c r="I12" i="16" l="1"/>
  <c r="I13" i="16" s="1"/>
  <c r="K5" i="16"/>
  <c r="K12" i="16" s="1"/>
  <c r="K13" i="16" l="1"/>
  <c r="I8" i="15"/>
  <c r="K8" i="15" s="1"/>
  <c r="I9" i="15"/>
  <c r="K9" i="15" s="1"/>
  <c r="I11" i="15"/>
  <c r="K11" i="15" s="1"/>
  <c r="I5" i="15"/>
  <c r="K5" i="15" l="1"/>
  <c r="K15" i="15" s="1"/>
  <c r="I15" i="15"/>
  <c r="K14" i="15"/>
  <c r="I14" i="15"/>
</calcChain>
</file>

<file path=xl/sharedStrings.xml><?xml version="1.0" encoding="utf-8"?>
<sst xmlns="http://schemas.openxmlformats.org/spreadsheetml/2006/main" count="789" uniqueCount="198">
  <si>
    <t xml:space="preserve">MZA. E LOTE. 05 DPTO. 01 INT. 01 URB. ALAMEDA DE ÑAÑA. LIMA - LURIGANCHO. </t>
  </si>
  <si>
    <t>ITEM</t>
  </si>
  <si>
    <t>FECHA</t>
  </si>
  <si>
    <t>EMPRESA</t>
  </si>
  <si>
    <t>RUC</t>
  </si>
  <si>
    <t>DESCRIPCIÓN</t>
  </si>
  <si>
    <t>SUB TOTAL</t>
  </si>
  <si>
    <t>IGV</t>
  </si>
  <si>
    <t>TOTAL</t>
  </si>
  <si>
    <t>1</t>
  </si>
  <si>
    <t>2</t>
  </si>
  <si>
    <t>3</t>
  </si>
  <si>
    <t>4</t>
  </si>
  <si>
    <t>5</t>
  </si>
  <si>
    <t>MONTO A DECLARAR</t>
  </si>
  <si>
    <t xml:space="preserve"> RUC            :</t>
  </si>
  <si>
    <t xml:space="preserve">   REGISTRO DE VENTAS</t>
  </si>
  <si>
    <t xml:space="preserve"> DIRECCIÓN :</t>
  </si>
  <si>
    <t>N° FACTURA</t>
  </si>
  <si>
    <t>01</t>
  </si>
  <si>
    <t>02</t>
  </si>
  <si>
    <t>03</t>
  </si>
  <si>
    <t>04</t>
  </si>
  <si>
    <t>05</t>
  </si>
  <si>
    <t>06</t>
  </si>
  <si>
    <t>07</t>
  </si>
  <si>
    <t>-</t>
  </si>
  <si>
    <t xml:space="preserve"> ARTIMIN SAC  - ENERO 2018</t>
  </si>
  <si>
    <t xml:space="preserve"> ARTIMIN SAC  - FEBRERO 2018</t>
  </si>
  <si>
    <t>0001-001124</t>
  </si>
  <si>
    <t>0001-001125</t>
  </si>
  <si>
    <t>0001-001127</t>
  </si>
  <si>
    <t>0001-001128</t>
  </si>
  <si>
    <t>0001-001129</t>
  </si>
  <si>
    <t>0001-001130</t>
  </si>
  <si>
    <t>SERMIMIN SAC</t>
  </si>
  <si>
    <t>JUEGO DE MUELLES</t>
  </si>
  <si>
    <t>TERMO SWITCH Y OTROS</t>
  </si>
  <si>
    <t>KYT DE FAJA DISTRIBUCION SKF</t>
  </si>
  <si>
    <t>CETECMIN</t>
  </si>
  <si>
    <t>ABRAADERAS 5/8*16</t>
  </si>
  <si>
    <t>CAJA SILICONA</t>
  </si>
  <si>
    <t>0001-001126</t>
  </si>
  <si>
    <t>SERMIMIN</t>
  </si>
  <si>
    <t>RODAJE DE RODILLO  3872-NSK</t>
  </si>
  <si>
    <t>PLATO Y DISCO EXEDY TYL 565</t>
  </si>
  <si>
    <t>CONSULTING</t>
  </si>
  <si>
    <t>RODAJES NACHI</t>
  </si>
  <si>
    <t>PRERIESG</t>
  </si>
  <si>
    <t>OIDEX PASTILLA FSA</t>
  </si>
  <si>
    <t>PASTILLA Y COLLARIN</t>
  </si>
  <si>
    <t xml:space="preserve"> ARTIMIN SAC  - MARZO 2018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</si>
  <si>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</si>
  <si>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</si>
  <si>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</si>
  <si>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</si>
  <si>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</si>
  <si>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</si>
  <si>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</si>
  <si>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</si>
  <si>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</si>
  <si>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</si>
  <si>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</si>
  <si>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TELEMARKETING LAL</t>
  </si>
  <si>
    <t>ENTREGA DE MANUALES DE MOF</t>
  </si>
  <si>
    <t>ALQUILER DE CAMIONETA</t>
  </si>
  <si>
    <t>ENTREGA DE MOF EN OPERACIONES</t>
  </si>
  <si>
    <t>REPUESTOS</t>
  </si>
  <si>
    <t>TEMPLAORES</t>
  </si>
  <si>
    <t xml:space="preserve"> ARTIMIN SAC  - ABRIL 2018</t>
  </si>
  <si>
    <t>SCHARFF LOGISTICA INTEGRADA</t>
  </si>
  <si>
    <t>CALIBRACION DE ALCOLIMETRO</t>
  </si>
  <si>
    <t>ROTULAS RODAJES</t>
  </si>
  <si>
    <t>GALONES DE AGUA</t>
  </si>
  <si>
    <t>CETECMIN SAC</t>
  </si>
  <si>
    <t>CRUCETAS TOYO</t>
  </si>
  <si>
    <t xml:space="preserve"> ARTIMIN SAC  - MAYO 2018</t>
  </si>
  <si>
    <t>VALEO Y EXEDY</t>
  </si>
  <si>
    <t>PLATO DE DISCO</t>
  </si>
  <si>
    <t>RODAJE DE RODILLO</t>
  </si>
  <si>
    <t>AISIN Y EXEDY</t>
  </si>
  <si>
    <t>CEMSO</t>
  </si>
  <si>
    <t>ABRAZADERAS</t>
  </si>
  <si>
    <t>EMPAQUE AMC</t>
  </si>
  <si>
    <t>CAJA DE SILICONA</t>
  </si>
  <si>
    <t>CVALEO Y EXEDY</t>
  </si>
  <si>
    <t xml:space="preserve"> ARTIMIN SAC  - JULIO 2018</t>
  </si>
  <si>
    <t>17</t>
  </si>
  <si>
    <t>ENTREGABLE DE MANUAL DE USO ADECUADO DE EPP</t>
  </si>
  <si>
    <t xml:space="preserve">ALQUILER DE CAMIONETA </t>
  </si>
  <si>
    <t>CIENTO DE TUERCAS DE 1/2</t>
  </si>
  <si>
    <t>TELEMARKETING LAL SAC</t>
  </si>
  <si>
    <t>LAUR LILIANA GR</t>
  </si>
  <si>
    <t>RODAJES 6308 1040</t>
  </si>
  <si>
    <t>CREMALLERAS HIDRAULICA</t>
  </si>
  <si>
    <t>PLATOS AISIN</t>
  </si>
  <si>
    <t>CAJAS PASTILLA</t>
  </si>
  <si>
    <t>HM 80314912 RODAJE</t>
  </si>
  <si>
    <t>BOMBAS DE FRENO</t>
  </si>
  <si>
    <t>LUXOMETRO</t>
  </si>
  <si>
    <t>BATERIAS</t>
  </si>
  <si>
    <t>18</t>
  </si>
  <si>
    <t>19</t>
  </si>
  <si>
    <t>20</t>
  </si>
  <si>
    <t>21</t>
  </si>
  <si>
    <t>JUEGOS DE ESCRIBIR DE VIDRIO EN L</t>
  </si>
  <si>
    <t>ROOLL DE CORTINA REFLECTIVA</t>
  </si>
  <si>
    <t>LAURA LILIANA GR</t>
  </si>
  <si>
    <t xml:space="preserve"> ARTIMIN SAC  - AGOSTO 2018</t>
  </si>
  <si>
    <t>CIETA DE TUERAS</t>
  </si>
  <si>
    <t>ENTREGA MANU SIST GESTION DE SEGUIR CAPIT 1</t>
  </si>
  <si>
    <t>06/08/218</t>
  </si>
  <si>
    <t>0708/2108</t>
  </si>
  <si>
    <t>PLATOS EMI AISIN</t>
  </si>
  <si>
    <t>BATERIAS 15M 99</t>
  </si>
  <si>
    <t>ROLLOS DE CORTINA</t>
  </si>
  <si>
    <t>14/08/218</t>
  </si>
  <si>
    <t>ROTULAS</t>
  </si>
  <si>
    <t>ESCRITORIO COMPLETO</t>
  </si>
  <si>
    <t>ENTERGA MANU EL USO DE EPP</t>
  </si>
  <si>
    <t>BLINDAR SUR</t>
  </si>
  <si>
    <t>PLATOS EMB AISIN</t>
  </si>
  <si>
    <t xml:space="preserve"> ARTIMIN SAC  - NOVIEMBRE 2018</t>
  </si>
  <si>
    <t>SCHARFF INTEGRADA COURIER</t>
  </si>
  <si>
    <t>CALIBRACION DE ALCOHOLIMETRO</t>
  </si>
  <si>
    <t>22</t>
  </si>
  <si>
    <t>23</t>
  </si>
  <si>
    <t>24</t>
  </si>
  <si>
    <t>25</t>
  </si>
  <si>
    <t>26</t>
  </si>
  <si>
    <t>27</t>
  </si>
  <si>
    <t>28</t>
  </si>
  <si>
    <t>CIENTO D TUERCAS</t>
  </si>
  <si>
    <t>LITHIU AZUL</t>
  </si>
  <si>
    <t>CIENTO DE TURCAS</t>
  </si>
  <si>
    <t>GALONES DE AGUA ACIDULADA</t>
  </si>
  <si>
    <t>PLATOS DE AISIN</t>
  </si>
  <si>
    <t>PLATO AISIN</t>
  </si>
  <si>
    <t>LLANTAS WTESFLIJE</t>
  </si>
  <si>
    <t>ROTOLOS DE CORTINA</t>
  </si>
  <si>
    <t>RODAJES EMB AISIN</t>
  </si>
  <si>
    <t>ESPARRAGOS DE RUEDA POST</t>
  </si>
  <si>
    <t>BOMBS DE EMBRIAGUE</t>
  </si>
  <si>
    <t>COLLARIN VALEO</t>
  </si>
  <si>
    <t>IMPRSORAS EPSON</t>
  </si>
  <si>
    <t>JUEGOS DE COMPUTADORA</t>
  </si>
  <si>
    <t>IMPRESORAS EPSON</t>
  </si>
  <si>
    <t>ZELENOIDE ZEN 106</t>
  </si>
  <si>
    <t>PADS FSA 7153 PD</t>
  </si>
  <si>
    <t>LLANTAS DUNLOP</t>
  </si>
  <si>
    <t>RODAJES Y BOBA DE FRENO</t>
  </si>
  <si>
    <t>BRONCAS Y BOMBA DE EMBRIAGUE</t>
  </si>
  <si>
    <t xml:space="preserve"> ARTIMIN SAC  - DICIEMBRE 2018</t>
  </si>
  <si>
    <t>CJNETCOM</t>
  </si>
  <si>
    <t>BANNER SEGÚN FORMATO</t>
  </si>
  <si>
    <t>4 BANNER DE MEDIO AMBIENTE</t>
  </si>
  <si>
    <t>CERTILAB</t>
  </si>
  <si>
    <t>BOMBA DE GASOLINA</t>
  </si>
  <si>
    <t>ITSSMA</t>
  </si>
  <si>
    <t>RODAJES</t>
  </si>
  <si>
    <t>NUÑEZ DEL PILAR</t>
  </si>
  <si>
    <t>CIENTOS DE TUERCAS</t>
  </si>
  <si>
    <t>BATERIAS DE 13 PLACAS</t>
  </si>
  <si>
    <t>GALONES DE AGUA LICUADA</t>
  </si>
  <si>
    <t xml:space="preserve"> ARTIMIN SAC  - JUNIO 2018</t>
  </si>
  <si>
    <t xml:space="preserve"> ARTIMIN SAC  - SETIEMBRE 2018</t>
  </si>
  <si>
    <t xml:space="preserve"> ARTIMIN SAC  - OCTUBRE 2018</t>
  </si>
  <si>
    <t>USUARIO</t>
  </si>
  <si>
    <t>N° DE COMPROB.</t>
  </si>
  <si>
    <t>0001-001295</t>
  </si>
  <si>
    <t>0001-001296</t>
  </si>
  <si>
    <t>0001-001297</t>
  </si>
  <si>
    <t>0001-001298</t>
  </si>
  <si>
    <t>0001-001299</t>
  </si>
  <si>
    <t>0001-001300</t>
  </si>
  <si>
    <t>0001-001301</t>
  </si>
  <si>
    <t>0001-001302</t>
  </si>
  <si>
    <t>0001-001303</t>
  </si>
  <si>
    <t>0001-001304</t>
  </si>
  <si>
    <t>0001-001305</t>
  </si>
  <si>
    <t>0001-001306</t>
  </si>
  <si>
    <t>0001-001307</t>
  </si>
  <si>
    <t>0001-001308</t>
  </si>
  <si>
    <t>0001-001309</t>
  </si>
  <si>
    <t>0001-001310</t>
  </si>
  <si>
    <t>0001-001311</t>
  </si>
  <si>
    <t>0001-001312</t>
  </si>
  <si>
    <t>PERCEPCIÓN</t>
  </si>
  <si>
    <t>0001-001313</t>
  </si>
  <si>
    <t>0001-001314</t>
  </si>
  <si>
    <t>0001-001315</t>
  </si>
  <si>
    <t>0001-001316</t>
  </si>
  <si>
    <t>0001-001317</t>
  </si>
  <si>
    <t>0001-001318</t>
  </si>
  <si>
    <t>0001-001319</t>
  </si>
  <si>
    <t>0001-001320</t>
  </si>
  <si>
    <t>0001-001321</t>
  </si>
  <si>
    <t>0001-001322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</si>
</sst>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S/.&quot;\ * #,##0.00_ ;_ &quot;S/.&quot;\ * \-#,##0.00_ ;_ &quot;S/.&quot;\ * &quot;-&quot;??_ ;_ @_ "/>
    <numFmt numFmtId="165" formatCode="&quot;S/.&quot;\ #,##0.00"/>
  </numFmts>
  <fonts count="15" x14ac:knownFonts="1">
    <font>
      <sz val="11"/>
      <color theme="1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sz val="20"/>
      <color theme="3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 Narrow"/>
      <family val="2"/>
    </font>
    <font>
      <sz val="11"/>
      <color rgb="FF00610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-0.249977111117893"/>
      </bottom>
      <diagonal/>
    </border>
    <border>
      <left/>
      <right/>
      <top style="thin">
        <color indexed="64"/>
      </top>
      <bottom style="thin">
        <color theme="3" tint="-0.249977111117893"/>
      </bottom>
      <diagonal/>
    </border>
    <border>
      <left style="thin">
        <color theme="3" tint="0.39997558519241921"/>
      </left>
      <right/>
      <top style="thin">
        <color indexed="64"/>
      </top>
      <bottom style="thin">
        <color theme="3" tint="0.39997558519241921"/>
      </bottom>
      <diagonal/>
    </border>
    <border>
      <left/>
      <right/>
      <top style="thin">
        <color indexed="64"/>
      </top>
      <bottom style="thin">
        <color theme="3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3999755851924192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/>
      <bottom/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39997558519241921"/>
      </left>
      <right/>
      <top/>
      <bottom/>
      <diagonal/>
    </border>
    <border>
      <left/>
      <right style="thin">
        <color indexed="64"/>
      </right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theme="3" tint="-0.249977111117893"/>
      </bottom>
      <diagonal/>
    </border>
  </borders>
  <cellStyleXfs count="2">
    <xf numFmtId="0" fontId="0" fillId="0" borderId="0"/>
    <xf numFmtId="0" fontId="13" fillId="5" borderId="0" applyNumberFormat="0" applyBorder="0" applyAlignment="0" applyProtection="0"/>
  </cellStyleXfs>
  <cellXfs count="75">
    <xf numFmtId="0" fontId="0" fillId="0" borderId="0" xfId="0"/>
    <xf numFmtId="0" fontId="2" fillId="0" borderId="3" xfId="0" applyFont="1" applyBorder="1"/>
    <xf numFmtId="0" fontId="5" fillId="0" borderId="0" xfId="0" applyFont="1"/>
    <xf numFmtId="0" fontId="3" fillId="0" borderId="0" xfId="0" applyFont="1"/>
    <xf numFmtId="0" fontId="0" fillId="0" borderId="0" xfId="0"/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165" fontId="7" fillId="2" borderId="7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12" xfId="0" applyFont="1" applyBorder="1"/>
    <xf numFmtId="0" fontId="10" fillId="0" borderId="13" xfId="0" applyFont="1" applyBorder="1" applyAlignment="1">
      <alignment horizontal="center" vertical="center"/>
    </xf>
    <xf numFmtId="0" fontId="2" fillId="0" borderId="5" xfId="0" applyFont="1" applyBorder="1"/>
    <xf numFmtId="0" fontId="6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3" borderId="18" xfId="0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164" fontId="8" fillId="0" borderId="17" xfId="0" applyNumberFormat="1" applyFont="1" applyFill="1" applyBorder="1" applyAlignment="1">
      <alignment horizontal="center"/>
    </xf>
    <xf numFmtId="14" fontId="8" fillId="0" borderId="17" xfId="0" applyNumberFormat="1" applyFont="1" applyFill="1" applyBorder="1" applyAlignment="1">
      <alignment horizontal="center"/>
    </xf>
    <xf numFmtId="1" fontId="8" fillId="0" borderId="17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 vertical="center"/>
    </xf>
    <xf numFmtId="14" fontId="12" fillId="0" borderId="19" xfId="0" applyNumberFormat="1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165" fontId="7" fillId="2" borderId="9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165" fontId="7" fillId="2" borderId="9" xfId="0" applyNumberFormat="1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4" fillId="3" borderId="17" xfId="0" applyFont="1" applyFill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4" fontId="13" fillId="5" borderId="17" xfId="1" applyNumberFormat="1" applyBorder="1" applyAlignment="1">
      <alignment horizontal="center"/>
    </xf>
    <xf numFmtId="0" fontId="13" fillId="5" borderId="17" xfId="1" applyBorder="1" applyAlignment="1">
      <alignment horizontal="center"/>
    </xf>
    <xf numFmtId="164" fontId="13" fillId="5" borderId="17" xfId="1" applyNumberFormat="1" applyBorder="1" applyAlignment="1">
      <alignment horizontal="center"/>
    </xf>
    <xf numFmtId="0" fontId="13" fillId="5" borderId="0" xfId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132"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  <dxf>
      <font>
        <b/>
        <i val="0"/>
        <color rgb="FFFF0000"/>
      </font>
      <fill>
        <patternFill>
          <f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Normal="100" workbookViewId="0">
      <selection activeCell="K7" sqref="C6:K7"/>
    </sheetView>
  </sheetViews>
  <sheetFormatPr baseColWidth="10" defaultRowHeight="15" x14ac:dyDescent="0.25"/>
  <cols>
    <col min="1" max="1" width="8.28515625" style="4" customWidth="1"/>
    <col min="2" max="2" width="14.28515625" style="4" customWidth="1"/>
    <col min="3" max="3" width="14.85546875" style="4" customWidth="1"/>
    <col min="4" max="4" width="12.7109375" style="4" customWidth="1"/>
    <col min="5" max="5" width="25" style="4" customWidth="1"/>
    <col min="6" max="6" width="19" style="4" customWidth="1"/>
    <col min="7" max="7" width="29.140625" style="4" customWidth="1"/>
    <col min="8" max="8" width="10.42578125" style="8" bestFit="1" customWidth="1"/>
    <col min="9" max="10" width="11.5703125" style="8" bestFit="1" customWidth="1"/>
    <col min="11" max="16384" width="11.42578125" style="4"/>
  </cols>
  <sheetData>
    <row r="1" spans="1:11" ht="15" customHeight="1" x14ac:dyDescent="0.25">
      <c r="A1" s="62" t="s">
        <v>27</v>
      </c>
      <c r="B1" s="62"/>
      <c r="C1" s="62"/>
      <c r="D1" s="62"/>
      <c r="E1" s="62"/>
      <c r="F1" s="58" t="s">
        <v>15</v>
      </c>
      <c r="G1" s="56">
        <v>20523347137</v>
      </c>
      <c r="H1" s="60" t="s">
        <v>16</v>
      </c>
      <c r="I1" s="60"/>
      <c r="J1" s="60"/>
    </row>
    <row r="2" spans="1:11" ht="18.75" customHeight="1" x14ac:dyDescent="0.25">
      <c r="A2" s="62"/>
      <c r="B2" s="62"/>
      <c r="C2" s="62"/>
      <c r="D2" s="62"/>
      <c r="E2" s="62"/>
      <c r="F2" s="59"/>
      <c r="G2" s="57"/>
      <c r="H2" s="61"/>
      <c r="I2" s="61"/>
      <c r="J2" s="61"/>
    </row>
    <row r="3" spans="1:11" ht="15.75" customHeight="1" x14ac:dyDescent="0.25">
      <c r="A3" s="47"/>
      <c r="B3" s="47"/>
      <c r="C3" s="47"/>
      <c r="D3" s="47"/>
      <c r="E3" s="48"/>
      <c r="F3" s="1" t="s">
        <v>17</v>
      </c>
      <c r="G3" s="7" t="s">
        <v>0</v>
      </c>
      <c r="H3" s="9"/>
      <c r="I3" s="9"/>
      <c r="J3" s="9"/>
    </row>
    <row r="4" spans="1:11" x14ac:dyDescent="0.25">
      <c r="A4" s="23" t="s">
        <v>1</v>
      </c>
      <c r="B4" s="23" t="s">
        <v>18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2" customFormat="1" x14ac:dyDescent="0.2">
      <c r="A5" s="24" t="s">
        <v>19</v>
      </c>
      <c r="B5" s="25" t="s">
        <v>29</v>
      </c>
      <c r="C5" s="26">
        <v>43103</v>
      </c>
      <c r="D5" s="25" t="s">
        <v>35</v>
      </c>
      <c r="E5" s="25">
        <v>20535886114</v>
      </c>
      <c r="F5" s="25" t="s">
        <v>38</v>
      </c>
      <c r="G5" s="46"/>
      <c r="H5" s="27">
        <v>1384.08</v>
      </c>
      <c r="I5" s="27">
        <f>H5*0.18</f>
        <v>249.13439999999997</v>
      </c>
      <c r="J5" s="50"/>
      <c r="K5" s="27">
        <f>H5+I5</f>
        <v>1633.2143999999998</v>
      </c>
    </row>
    <row r="6" spans="1:11" s="13" customFormat="1" x14ac:dyDescent="0.25">
      <c r="A6" s="24" t="s">
        <v>20</v>
      </c>
      <c r="B6" s="25" t="s">
        <v>30</v>
      </c>
      <c r="C6" s="52"/>
      <c r="D6" s="53"/>
      <c r="E6" s="53"/>
      <c r="F6" s="53"/>
      <c r="G6" s="53"/>
      <c r="H6" s="54"/>
      <c r="I6" s="54"/>
      <c r="J6" s="54"/>
      <c r="K6" s="54"/>
    </row>
    <row r="7" spans="1:11" s="13" customFormat="1" x14ac:dyDescent="0.25">
      <c r="A7" s="24" t="s">
        <v>21</v>
      </c>
      <c r="B7" s="25" t="s">
        <v>42</v>
      </c>
      <c r="C7" s="52"/>
      <c r="D7" s="53"/>
      <c r="E7" s="53"/>
      <c r="F7" s="53"/>
      <c r="G7" s="53"/>
      <c r="H7" s="54"/>
      <c r="I7" s="54"/>
      <c r="J7" s="54"/>
      <c r="K7" s="54"/>
    </row>
    <row r="8" spans="1:11" s="13" customFormat="1" ht="11.25" x14ac:dyDescent="0.2">
      <c r="A8" s="24" t="s">
        <v>22</v>
      </c>
      <c r="B8" s="25" t="s">
        <v>31</v>
      </c>
      <c r="C8" s="26">
        <v>43115</v>
      </c>
      <c r="D8" s="25" t="s">
        <v>35</v>
      </c>
      <c r="E8" s="25">
        <v>20535886114</v>
      </c>
      <c r="F8" s="25" t="s">
        <v>37</v>
      </c>
      <c r="G8" s="46"/>
      <c r="H8" s="27">
        <v>1192.93</v>
      </c>
      <c r="I8" s="27">
        <f>H8*0.18</f>
        <v>214.72740000000002</v>
      </c>
      <c r="J8" s="50"/>
      <c r="K8" s="27">
        <f>+H8+I8</f>
        <v>1407.6574000000001</v>
      </c>
    </row>
    <row r="9" spans="1:11" s="13" customFormat="1" ht="11.25" x14ac:dyDescent="0.2">
      <c r="A9" s="24" t="s">
        <v>23</v>
      </c>
      <c r="B9" s="25" t="s">
        <v>32</v>
      </c>
      <c r="C9" s="28">
        <v>43117</v>
      </c>
      <c r="D9" s="25" t="s">
        <v>39</v>
      </c>
      <c r="E9" s="25" t="s">
        <v>30</v>
      </c>
      <c r="F9" s="25" t="s">
        <v>40</v>
      </c>
      <c r="G9" s="46"/>
      <c r="H9" s="27">
        <v>1298.3900000000001</v>
      </c>
      <c r="I9" s="27">
        <f>H9*0.18</f>
        <v>233.71020000000001</v>
      </c>
      <c r="J9" s="50"/>
      <c r="K9" s="27">
        <f>H9+I9</f>
        <v>1532.1002000000001</v>
      </c>
    </row>
    <row r="10" spans="1:11" s="13" customFormat="1" ht="11.25" x14ac:dyDescent="0.2">
      <c r="A10" s="24" t="s">
        <v>24</v>
      </c>
      <c r="B10" s="25" t="s">
        <v>33</v>
      </c>
      <c r="C10" s="28">
        <v>43126</v>
      </c>
      <c r="D10" s="25" t="s">
        <v>35</v>
      </c>
      <c r="E10" s="25">
        <v>20535886114</v>
      </c>
      <c r="F10" s="25" t="s">
        <v>36</v>
      </c>
      <c r="G10" s="46"/>
      <c r="H10" s="27">
        <v>1476.55</v>
      </c>
      <c r="I10" s="27">
        <f>H10*0.18</f>
        <v>265.779</v>
      </c>
      <c r="J10" s="50"/>
      <c r="K10" s="27">
        <f>H10+I10</f>
        <v>1742.329</v>
      </c>
    </row>
    <row r="11" spans="1:11" s="13" customFormat="1" ht="11.25" x14ac:dyDescent="0.2">
      <c r="A11" s="24" t="s">
        <v>25</v>
      </c>
      <c r="B11" s="25" t="s">
        <v>34</v>
      </c>
      <c r="C11" s="28">
        <v>43130</v>
      </c>
      <c r="D11" s="25" t="s">
        <v>39</v>
      </c>
      <c r="E11" s="25" t="s">
        <v>30</v>
      </c>
      <c r="F11" s="25" t="s">
        <v>41</v>
      </c>
      <c r="G11" s="46"/>
      <c r="H11" s="27">
        <v>1343.35</v>
      </c>
      <c r="I11" s="27">
        <f>H11*0.18</f>
        <v>241.80299999999997</v>
      </c>
      <c r="J11" s="50"/>
      <c r="K11" s="27">
        <f>H11+I11</f>
        <v>1585.1529999999998</v>
      </c>
    </row>
    <row r="12" spans="1:11" s="13" customFormat="1" x14ac:dyDescent="0.25">
      <c r="A12" s="6"/>
      <c r="B12" s="5"/>
      <c r="C12" s="5"/>
      <c r="D12" s="5"/>
      <c r="E12" s="4"/>
      <c r="F12" s="4"/>
      <c r="G12" s="46"/>
      <c r="H12" s="8"/>
      <c r="I12" s="8"/>
      <c r="J12" s="50"/>
      <c r="K12" s="8"/>
    </row>
    <row r="13" spans="1:11" ht="14.25" hidden="1" customHeight="1" x14ac:dyDescent="0.25">
      <c r="A13" s="6"/>
      <c r="B13" s="5"/>
      <c r="C13" s="5"/>
      <c r="D13" s="5"/>
      <c r="G13" s="46"/>
      <c r="K13" s="8"/>
    </row>
    <row r="14" spans="1:11" ht="14.25" hidden="1" customHeight="1" x14ac:dyDescent="0.25">
      <c r="G14" s="36" t="s">
        <v>8</v>
      </c>
      <c r="H14" s="36"/>
      <c r="I14" s="36">
        <f>SUBTOTAL(9,I5:I10)</f>
        <v>963.351</v>
      </c>
      <c r="K14" s="36">
        <f>SUBTOTAL(9,K5:K12)</f>
        <v>7900.4539999999997</v>
      </c>
    </row>
    <row r="15" spans="1:11" ht="14.25" customHeight="1" x14ac:dyDescent="0.25">
      <c r="G15" s="37" t="s">
        <v>14</v>
      </c>
      <c r="H15" s="38"/>
      <c r="I15" s="14">
        <f>SUM(I5:I11)</f>
        <v>1205.154</v>
      </c>
      <c r="K15" s="14">
        <f>SUM(K5:K11)</f>
        <v>7900.4539999999997</v>
      </c>
    </row>
    <row r="16" spans="1:11" ht="14.25" customHeight="1" x14ac:dyDescent="0.25"/>
    <row r="17" spans="9:10" ht="14.25" customHeight="1" x14ac:dyDescent="0.25">
      <c r="I17" s="16" t="s">
        <v>26</v>
      </c>
      <c r="J17" s="15"/>
    </row>
    <row r="18" spans="9:10" ht="14.25" customHeight="1" x14ac:dyDescent="0.25"/>
  </sheetData>
  <autoFilter ref="A4:I11">
    <sortState ref="A6:I11">
      <sortCondition ref="D5:D14"/>
    </sortState>
  </autoFilter>
  <mergeCells count="4">
    <mergeCell ref="G1:G2"/>
    <mergeCell ref="F1:F2"/>
    <mergeCell ref="H1:J2"/>
    <mergeCell ref="A1:E2"/>
  </mergeCells>
  <conditionalFormatting sqref="F8:F10">
    <cfRule type="containsText" dxfId="131" priority="46" operator="containsText" text="ANULADO">
      <formula>NOT(ISERROR(SEARCH("ANULADO",F8)))</formula>
    </cfRule>
  </conditionalFormatting>
  <conditionalFormatting sqref="D5">
    <cfRule type="containsText" dxfId="130" priority="45" operator="containsText" text="ANULADO">
      <formula>NOT(ISERROR(SEARCH("ANULADO",D5)))</formula>
    </cfRule>
  </conditionalFormatting>
  <conditionalFormatting sqref="F6">
    <cfRule type="containsText" dxfId="129" priority="42" operator="containsText" text="ANULADO">
      <formula>NOT(ISERROR(SEARCH("ANULADO",F6)))</formula>
    </cfRule>
  </conditionalFormatting>
  <conditionalFormatting sqref="F7">
    <cfRule type="containsText" dxfId="128" priority="41" operator="containsText" text="ANULADO">
      <formula>NOT(ISERROR(SEARCH("ANULADO",F7)))</formula>
    </cfRule>
  </conditionalFormatting>
  <conditionalFormatting sqref="F5">
    <cfRule type="containsText" dxfId="127" priority="20" operator="containsText" text="ANULADO">
      <formula>NOT(ISERROR(SEARCH("ANULADO",F5)))</formula>
    </cfRule>
  </conditionalFormatting>
  <conditionalFormatting sqref="D6">
    <cfRule type="containsText" dxfId="126" priority="14" operator="containsText" text="ANULADO">
      <formula>NOT(ISERROR(SEARCH("ANULADO",D6)))</formula>
    </cfRule>
  </conditionalFormatting>
  <conditionalFormatting sqref="F11">
    <cfRule type="containsText" dxfId="125" priority="6" operator="containsText" text="ANULADO">
      <formula>NOT(ISERROR(SEARCH("ANULADO",F11)))</formula>
    </cfRule>
  </conditionalFormatting>
  <conditionalFormatting sqref="D10">
    <cfRule type="containsText" dxfId="124" priority="4" operator="containsText" text="ANULADO">
      <formula>NOT(ISERROR(SEARCH("ANULADO",D10)))</formula>
    </cfRule>
  </conditionalFormatting>
  <conditionalFormatting sqref="D7:D8">
    <cfRule type="containsText" dxfId="123" priority="3" operator="containsText" text="ANULADO">
      <formula>NOT(ISERROR(SEARCH("ANULADO",D7)))</formula>
    </cfRule>
  </conditionalFormatting>
  <conditionalFormatting sqref="D9">
    <cfRule type="containsText" dxfId="122" priority="2" operator="containsText" text="ANULADO">
      <formula>NOT(ISERROR(SEARCH("ANULADO",D9)))</formula>
    </cfRule>
  </conditionalFormatting>
  <conditionalFormatting sqref="D11">
    <cfRule type="containsText" dxfId="121" priority="1" operator="containsText" text="ANULADO">
      <formula>NOT(ISERROR(SEARCH("ANULADO",D11)))</formula>
    </cfRule>
  </conditionalFormatting>
  <pageMargins left="0.7" right="0.7" top="0.75" bottom="0.75" header="0.3" footer="0.3"/>
  <pageSetup paperSize="9"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28" sqref="G28"/>
    </sheetView>
  </sheetViews>
  <sheetFormatPr baseColWidth="10" defaultRowHeight="15" x14ac:dyDescent="0.25"/>
  <cols>
    <col min="1" max="1" width="5.140625" customWidth="1"/>
    <col min="5" max="5" width="13.28515625" customWidth="1"/>
    <col min="6" max="6" width="28.5703125" customWidth="1"/>
    <col min="7" max="7" width="19.7109375" customWidth="1"/>
  </cols>
  <sheetData>
    <row r="1" spans="1:11" ht="18.75" x14ac:dyDescent="0.25">
      <c r="A1" s="62" t="s">
        <v>166</v>
      </c>
      <c r="B1" s="62"/>
      <c r="C1" s="62"/>
      <c r="D1" s="62"/>
      <c r="E1" s="62"/>
      <c r="F1" s="17" t="s">
        <v>15</v>
      </c>
      <c r="G1" s="18">
        <v>20523347137</v>
      </c>
      <c r="H1" s="39" t="s">
        <v>16</v>
      </c>
      <c r="I1" s="40"/>
      <c r="J1" s="41"/>
    </row>
    <row r="2" spans="1:11" ht="18.75" customHeight="1" x14ac:dyDescent="0.25">
      <c r="A2" s="62"/>
      <c r="B2" s="62"/>
      <c r="C2" s="62"/>
      <c r="D2" s="62"/>
      <c r="E2" s="62"/>
      <c r="F2" s="19" t="s">
        <v>17</v>
      </c>
      <c r="G2" s="20" t="s">
        <v>0</v>
      </c>
      <c r="H2" s="21"/>
      <c r="I2" s="21"/>
      <c r="J2" s="22"/>
    </row>
    <row r="3" spans="1:11" ht="15.75" customHeight="1" x14ac:dyDescent="0.25">
      <c r="A3" s="4"/>
      <c r="B3" s="10"/>
      <c r="C3" s="10"/>
      <c r="D3" s="10"/>
      <c r="E3" s="10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x14ac:dyDescent="0.25">
      <c r="A5" s="24" t="s">
        <v>9</v>
      </c>
      <c r="B5" s="25" t="s">
        <v>169</v>
      </c>
      <c r="C5" s="26">
        <v>43374</v>
      </c>
      <c r="D5" s="25" t="s">
        <v>35</v>
      </c>
      <c r="E5" s="25">
        <v>20535886114</v>
      </c>
      <c r="F5" s="25" t="s">
        <v>109</v>
      </c>
      <c r="G5" s="46"/>
      <c r="H5" s="27">
        <v>1000</v>
      </c>
      <c r="I5" s="27">
        <f t="shared" ref="I5:I17" si="0">H5*0.18</f>
        <v>180</v>
      </c>
      <c r="J5" s="50"/>
      <c r="K5" s="27">
        <f t="shared" ref="K5:K17" si="1">H5+I5</f>
        <v>1180</v>
      </c>
    </row>
    <row r="6" spans="1:11" x14ac:dyDescent="0.25">
      <c r="A6" s="24" t="s">
        <v>10</v>
      </c>
      <c r="B6" s="25" t="s">
        <v>170</v>
      </c>
      <c r="C6" s="26">
        <v>43378</v>
      </c>
      <c r="D6" s="25" t="s">
        <v>91</v>
      </c>
      <c r="E6" s="25">
        <v>20602374751</v>
      </c>
      <c r="F6" s="25" t="s">
        <v>110</v>
      </c>
      <c r="G6" s="46"/>
      <c r="H6" s="27">
        <v>1000</v>
      </c>
      <c r="I6" s="27">
        <f t="shared" si="0"/>
        <v>180</v>
      </c>
      <c r="J6" s="50"/>
      <c r="K6" s="27">
        <f t="shared" si="1"/>
        <v>1180</v>
      </c>
    </row>
    <row r="7" spans="1:11" x14ac:dyDescent="0.25">
      <c r="A7" s="24" t="s">
        <v>11</v>
      </c>
      <c r="B7" s="25" t="s">
        <v>171</v>
      </c>
      <c r="C7" s="52"/>
      <c r="D7" s="53"/>
      <c r="E7" s="53"/>
      <c r="F7" s="53"/>
      <c r="G7" s="53"/>
      <c r="H7" s="54"/>
      <c r="I7" s="54">
        <f t="shared" si="0"/>
        <v>0</v>
      </c>
      <c r="J7" s="54"/>
      <c r="K7" s="54">
        <f t="shared" si="1"/>
        <v>0</v>
      </c>
    </row>
    <row r="8" spans="1:11" x14ac:dyDescent="0.25">
      <c r="A8" s="24" t="s">
        <v>12</v>
      </c>
      <c r="B8" s="25" t="s">
        <v>171</v>
      </c>
      <c r="C8" s="26">
        <v>43378</v>
      </c>
      <c r="D8" s="25" t="s">
        <v>35</v>
      </c>
      <c r="E8" s="25">
        <v>20535886114</v>
      </c>
      <c r="F8" s="25" t="s">
        <v>113</v>
      </c>
      <c r="G8" s="46"/>
      <c r="H8" s="27">
        <v>1700</v>
      </c>
      <c r="I8" s="27">
        <f t="shared" si="0"/>
        <v>306</v>
      </c>
      <c r="J8" s="50"/>
      <c r="K8" s="27">
        <f t="shared" si="1"/>
        <v>2006</v>
      </c>
    </row>
    <row r="9" spans="1:11" x14ac:dyDescent="0.25">
      <c r="A9" s="24" t="s">
        <v>13</v>
      </c>
      <c r="B9" s="25" t="s">
        <v>169</v>
      </c>
      <c r="C9" s="52"/>
      <c r="D9" s="53"/>
      <c r="E9" s="53"/>
      <c r="F9" s="53"/>
      <c r="G9" s="53"/>
      <c r="H9" s="54"/>
      <c r="I9" s="54">
        <f t="shared" si="0"/>
        <v>0</v>
      </c>
      <c r="J9" s="54"/>
      <c r="K9" s="54">
        <f t="shared" si="1"/>
        <v>0</v>
      </c>
    </row>
    <row r="10" spans="1:11" x14ac:dyDescent="0.25">
      <c r="A10" s="24" t="s">
        <v>52</v>
      </c>
      <c r="B10" s="25" t="s">
        <v>170</v>
      </c>
      <c r="C10" s="26">
        <v>43383</v>
      </c>
      <c r="D10" s="25" t="s">
        <v>48</v>
      </c>
      <c r="E10" s="25">
        <v>20600467329</v>
      </c>
      <c r="F10" s="25" t="s">
        <v>114</v>
      </c>
      <c r="G10" s="46"/>
      <c r="H10" s="27">
        <v>958.05</v>
      </c>
      <c r="I10" s="27">
        <f t="shared" si="0"/>
        <v>172.44899999999998</v>
      </c>
      <c r="J10" s="50"/>
      <c r="K10" s="27">
        <f t="shared" si="1"/>
        <v>1130.499</v>
      </c>
    </row>
    <row r="11" spans="1:11" x14ac:dyDescent="0.25">
      <c r="A11" s="24" t="s">
        <v>53</v>
      </c>
      <c r="B11" s="25" t="s">
        <v>171</v>
      </c>
      <c r="C11" s="26">
        <v>43384</v>
      </c>
      <c r="D11" s="25" t="s">
        <v>35</v>
      </c>
      <c r="E11" s="25">
        <v>20535886114</v>
      </c>
      <c r="F11" s="25" t="s">
        <v>115</v>
      </c>
      <c r="G11" s="46"/>
      <c r="H11" s="27">
        <v>1711.65</v>
      </c>
      <c r="I11" s="27">
        <f t="shared" si="0"/>
        <v>308.09699999999998</v>
      </c>
      <c r="J11" s="50"/>
      <c r="K11" s="27">
        <f t="shared" si="1"/>
        <v>2019.7470000000001</v>
      </c>
    </row>
    <row r="12" spans="1:11" x14ac:dyDescent="0.25">
      <c r="A12" s="24" t="s">
        <v>54</v>
      </c>
      <c r="B12" s="25" t="s">
        <v>171</v>
      </c>
      <c r="C12" s="26">
        <v>43385</v>
      </c>
      <c r="D12" s="25" t="s">
        <v>48</v>
      </c>
      <c r="E12" s="25">
        <v>20600467329</v>
      </c>
      <c r="F12" s="25" t="s">
        <v>117</v>
      </c>
      <c r="G12" s="46"/>
      <c r="H12" s="27">
        <v>1207.2</v>
      </c>
      <c r="I12" s="27">
        <f t="shared" si="0"/>
        <v>217.29599999999999</v>
      </c>
      <c r="J12" s="50"/>
      <c r="K12" s="27">
        <f t="shared" si="1"/>
        <v>1424.4960000000001</v>
      </c>
    </row>
    <row r="13" spans="1:11" x14ac:dyDescent="0.25">
      <c r="A13" s="24" t="s">
        <v>55</v>
      </c>
      <c r="B13" s="25" t="s">
        <v>169</v>
      </c>
      <c r="C13" s="26">
        <v>43388</v>
      </c>
      <c r="D13" s="25" t="s">
        <v>35</v>
      </c>
      <c r="E13" s="25">
        <v>20535886114</v>
      </c>
      <c r="F13" s="25" t="s">
        <v>118</v>
      </c>
      <c r="G13" s="46"/>
      <c r="H13" s="27">
        <v>3500</v>
      </c>
      <c r="I13" s="27">
        <f t="shared" si="0"/>
        <v>630</v>
      </c>
      <c r="J13" s="50"/>
      <c r="K13" s="27">
        <f t="shared" si="1"/>
        <v>4130</v>
      </c>
    </row>
    <row r="14" spans="1:11" x14ac:dyDescent="0.25">
      <c r="A14" s="24" t="s">
        <v>56</v>
      </c>
      <c r="B14" s="25" t="s">
        <v>170</v>
      </c>
      <c r="C14" s="52"/>
      <c r="D14" s="53"/>
      <c r="E14" s="53"/>
      <c r="F14" s="53"/>
      <c r="G14" s="53"/>
      <c r="H14" s="54"/>
      <c r="I14" s="54">
        <f t="shared" si="0"/>
        <v>0</v>
      </c>
      <c r="J14" s="54"/>
      <c r="K14" s="54">
        <f t="shared" si="1"/>
        <v>0</v>
      </c>
    </row>
    <row r="15" spans="1:11" x14ac:dyDescent="0.25">
      <c r="A15" s="24" t="s">
        <v>57</v>
      </c>
      <c r="B15" s="25" t="s">
        <v>171</v>
      </c>
      <c r="C15" s="26">
        <v>43396</v>
      </c>
      <c r="D15" s="25" t="s">
        <v>91</v>
      </c>
      <c r="E15" s="25">
        <v>20602374751</v>
      </c>
      <c r="F15" s="25" t="s">
        <v>119</v>
      </c>
      <c r="G15" s="46"/>
      <c r="H15" s="27">
        <v>1500</v>
      </c>
      <c r="I15" s="27">
        <f t="shared" si="0"/>
        <v>270</v>
      </c>
      <c r="J15" s="50"/>
      <c r="K15" s="27">
        <f t="shared" si="1"/>
        <v>1770</v>
      </c>
    </row>
    <row r="16" spans="1:11" x14ac:dyDescent="0.25">
      <c r="A16" s="24" t="s">
        <v>58</v>
      </c>
      <c r="B16" s="25" t="s">
        <v>171</v>
      </c>
      <c r="C16" s="26">
        <v>43396</v>
      </c>
      <c r="D16" s="25" t="s">
        <v>48</v>
      </c>
      <c r="E16" s="25">
        <v>20600467329</v>
      </c>
      <c r="F16" s="25" t="s">
        <v>120</v>
      </c>
      <c r="G16" s="46"/>
      <c r="H16" s="27">
        <v>1800</v>
      </c>
      <c r="I16" s="27">
        <f t="shared" si="0"/>
        <v>324</v>
      </c>
      <c r="J16" s="50"/>
      <c r="K16" s="27">
        <f t="shared" si="1"/>
        <v>2124</v>
      </c>
    </row>
    <row r="17" spans="1:11" x14ac:dyDescent="0.25">
      <c r="A17" s="24" t="s">
        <v>59</v>
      </c>
      <c r="B17" s="25" t="s">
        <v>169</v>
      </c>
      <c r="C17" s="26">
        <v>43396</v>
      </c>
      <c r="D17" s="25" t="s">
        <v>48</v>
      </c>
      <c r="E17" s="25">
        <v>20600467329</v>
      </c>
      <c r="F17" s="25" t="s">
        <v>121</v>
      </c>
      <c r="G17" s="46"/>
      <c r="H17" s="27">
        <v>2000</v>
      </c>
      <c r="I17" s="27">
        <f t="shared" si="0"/>
        <v>360</v>
      </c>
      <c r="J17" s="50"/>
      <c r="K17" s="27">
        <f t="shared" si="1"/>
        <v>2360</v>
      </c>
    </row>
    <row r="18" spans="1:11" x14ac:dyDescent="0.25">
      <c r="A18" s="4"/>
      <c r="B18" s="6"/>
      <c r="C18" s="5"/>
      <c r="D18" s="5"/>
      <c r="E18" s="4"/>
      <c r="F18" s="4"/>
      <c r="H18" s="8"/>
      <c r="I18" s="8"/>
      <c r="J18" s="4"/>
      <c r="K18" s="8"/>
    </row>
    <row r="19" spans="1:11" x14ac:dyDescent="0.25">
      <c r="A19" s="4"/>
      <c r="B19" s="6"/>
      <c r="C19" s="5"/>
      <c r="D19" s="5"/>
      <c r="E19" s="4"/>
      <c r="F19" s="4"/>
      <c r="H19" s="8"/>
      <c r="I19" s="8"/>
      <c r="J19" s="4"/>
      <c r="K19" s="8"/>
    </row>
    <row r="20" spans="1:11" x14ac:dyDescent="0.25">
      <c r="A20" s="4"/>
      <c r="B20" s="4"/>
      <c r="C20" s="4"/>
      <c r="D20" s="4"/>
      <c r="F20" s="36"/>
      <c r="G20" s="36" t="s">
        <v>8</v>
      </c>
      <c r="H20" s="36">
        <f>SUBTOTAL(9,H5:H17)</f>
        <v>16376.900000000001</v>
      </c>
      <c r="I20" s="36">
        <f>SUBTOTAL(9,I5:I17)</f>
        <v>2947.8419999999996</v>
      </c>
      <c r="J20" s="4"/>
      <c r="K20" s="36">
        <f>SUBTOTAL(9,K5:K18)</f>
        <v>19324.741999999998</v>
      </c>
    </row>
    <row r="21" spans="1:11" x14ac:dyDescent="0.25">
      <c r="A21" s="4"/>
      <c r="B21" s="4"/>
      <c r="C21" s="4"/>
      <c r="D21" s="4"/>
      <c r="F21" s="38"/>
      <c r="G21" s="37" t="s">
        <v>14</v>
      </c>
      <c r="H21" s="14">
        <f>H20</f>
        <v>16376.900000000001</v>
      </c>
      <c r="I21" s="14">
        <f t="shared" ref="I21" si="2">I20</f>
        <v>2947.8419999999996</v>
      </c>
      <c r="J21" s="4"/>
      <c r="K21" s="14">
        <f>K20</f>
        <v>19324.741999999998</v>
      </c>
    </row>
    <row r="22" spans="1:11" x14ac:dyDescent="0.25">
      <c r="A22" s="4"/>
      <c r="B22" s="4"/>
      <c r="C22" s="4"/>
      <c r="D22" s="4"/>
      <c r="E22" s="4"/>
      <c r="F22" s="4"/>
      <c r="H22" s="4"/>
      <c r="I22" s="4"/>
      <c r="J22" s="4"/>
      <c r="K22" s="4"/>
    </row>
  </sheetData>
  <mergeCells count="1">
    <mergeCell ref="A1:E2"/>
  </mergeCells>
  <conditionalFormatting sqref="D5">
    <cfRule type="containsText" dxfId="53" priority="9" operator="containsText" text="ANULADO">
      <formula>NOT(ISERROR(SEARCH("ANULADO",D5)))</formula>
    </cfRule>
  </conditionalFormatting>
  <conditionalFormatting sqref="F5:F8 F10:F12">
    <cfRule type="containsText" dxfId="52" priority="8" operator="containsText" text="ANULADO">
      <formula>NOT(ISERROR(SEARCH("ANULADO",F5)))</formula>
    </cfRule>
  </conditionalFormatting>
  <conditionalFormatting sqref="D6:D8 D10 D12 D16:D17">
    <cfRule type="containsText" dxfId="51" priority="7" operator="containsText" text="ANULADO">
      <formula>NOT(ISERROR(SEARCH("ANULADO",D6)))</formula>
    </cfRule>
  </conditionalFormatting>
  <conditionalFormatting sqref="D11 D13">
    <cfRule type="containsText" dxfId="50" priority="6" operator="containsText" text="ANULADO">
      <formula>NOT(ISERROR(SEARCH("ANULADO",D11)))</formula>
    </cfRule>
  </conditionalFormatting>
  <conditionalFormatting sqref="D14">
    <cfRule type="containsText" dxfId="49" priority="5" operator="containsText" text="ANULADO">
      <formula>NOT(ISERROR(SEARCH("ANULADO",D14)))</formula>
    </cfRule>
  </conditionalFormatting>
  <conditionalFormatting sqref="F13:F17">
    <cfRule type="containsText" dxfId="48" priority="4" operator="containsText" text="ANULADO">
      <formula>NOT(ISERROR(SEARCH("ANULADO",F13)))</formula>
    </cfRule>
  </conditionalFormatting>
  <conditionalFormatting sqref="F9">
    <cfRule type="containsText" dxfId="47" priority="3" operator="containsText" text="ANULADO">
      <formula>NOT(ISERROR(SEARCH("ANULADO",F9)))</formula>
    </cfRule>
  </conditionalFormatting>
  <conditionalFormatting sqref="D9">
    <cfRule type="containsText" dxfId="46" priority="2" operator="containsText" text="ANULADO">
      <formula>NOT(ISERROR(SEARCH("ANULADO",D9)))</formula>
    </cfRule>
  </conditionalFormatting>
  <conditionalFormatting sqref="D15">
    <cfRule type="containsText" dxfId="45" priority="1" operator="containsText" text="ANULADO">
      <formula>NOT(ISERROR(SEARCH("ANULADO",D15)))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activeCell="K5" sqref="C5:K5"/>
    </sheetView>
  </sheetViews>
  <sheetFormatPr baseColWidth="10" defaultRowHeight="15" x14ac:dyDescent="0.25"/>
  <cols>
    <col min="1" max="1" width="4.5703125" style="4" customWidth="1"/>
    <col min="2" max="2" width="8.85546875" style="4" customWidth="1"/>
    <col min="3" max="3" width="14.85546875" style="4" customWidth="1"/>
    <col min="4" max="4" width="19" style="4" customWidth="1"/>
    <col min="5" max="5" width="25" style="4" customWidth="1"/>
    <col min="6" max="6" width="30.42578125" style="4" customWidth="1"/>
    <col min="7" max="7" width="13.28515625" style="4" customWidth="1"/>
    <col min="8" max="8" width="11.85546875" style="8" bestFit="1" customWidth="1"/>
    <col min="9" max="9" width="11.7109375" style="8" bestFit="1" customWidth="1"/>
    <col min="10" max="10" width="11.5703125" style="8" bestFit="1" customWidth="1"/>
    <col min="11" max="11" width="11.85546875" style="4" bestFit="1" customWidth="1"/>
    <col min="12" max="16384" width="11.42578125" style="4"/>
  </cols>
  <sheetData>
    <row r="1" spans="1:11" ht="18.75" customHeight="1" x14ac:dyDescent="0.25">
      <c r="B1" s="69" t="s">
        <v>122</v>
      </c>
      <c r="C1" s="70"/>
      <c r="D1" s="70"/>
      <c r="E1" s="71"/>
      <c r="F1" s="17" t="s">
        <v>15</v>
      </c>
      <c r="G1" s="18">
        <v>20523347137</v>
      </c>
      <c r="H1" s="63" t="s">
        <v>16</v>
      </c>
      <c r="I1" s="64"/>
      <c r="J1" s="65"/>
    </row>
    <row r="2" spans="1:11" ht="15.75" customHeight="1" x14ac:dyDescent="0.25">
      <c r="B2" s="72"/>
      <c r="C2" s="73"/>
      <c r="D2" s="73"/>
      <c r="E2" s="74"/>
      <c r="F2" s="19" t="s">
        <v>17</v>
      </c>
      <c r="G2" s="20" t="s">
        <v>0</v>
      </c>
      <c r="H2" s="21"/>
      <c r="I2" s="21"/>
      <c r="J2" s="22"/>
    </row>
    <row r="3" spans="1:11" ht="26.25" x14ac:dyDescent="0.25">
      <c r="B3" s="10"/>
      <c r="C3" s="10"/>
      <c r="D3" s="10"/>
      <c r="E3" s="10"/>
      <c r="F3" s="2"/>
      <c r="G3" s="3"/>
      <c r="H3" s="11"/>
      <c r="I3" s="11"/>
      <c r="J3" s="11"/>
    </row>
    <row r="4" spans="1:11" s="12" customFormat="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3" customFormat="1" x14ac:dyDescent="0.25">
      <c r="A5" s="24" t="s">
        <v>9</v>
      </c>
      <c r="B5" s="25" t="s">
        <v>169</v>
      </c>
      <c r="C5" s="52"/>
      <c r="D5" s="53"/>
      <c r="E5" s="53"/>
      <c r="F5" s="53"/>
      <c r="G5" s="53"/>
      <c r="H5" s="54"/>
      <c r="I5" s="54">
        <f t="shared" ref="I5:I22" si="0">H5*0.18</f>
        <v>0</v>
      </c>
      <c r="J5" s="54"/>
      <c r="K5" s="54">
        <f t="shared" ref="K5:K32" si="1">H5+I5</f>
        <v>0</v>
      </c>
    </row>
    <row r="6" spans="1:11" s="13" customFormat="1" ht="11.25" x14ac:dyDescent="0.2">
      <c r="A6" s="24" t="s">
        <v>10</v>
      </c>
      <c r="B6" s="25" t="s">
        <v>170</v>
      </c>
      <c r="C6" s="26">
        <v>43419</v>
      </c>
      <c r="D6" s="25" t="s">
        <v>123</v>
      </c>
      <c r="E6" s="25">
        <v>20110964928</v>
      </c>
      <c r="F6" s="25" t="s">
        <v>124</v>
      </c>
      <c r="H6" s="27">
        <v>175</v>
      </c>
      <c r="I6" s="27">
        <f t="shared" si="0"/>
        <v>31.5</v>
      </c>
      <c r="J6" s="50"/>
      <c r="K6" s="27">
        <f t="shared" si="1"/>
        <v>206.5</v>
      </c>
    </row>
    <row r="7" spans="1:11" s="13" customFormat="1" ht="11.25" x14ac:dyDescent="0.2">
      <c r="A7" s="24" t="s">
        <v>11</v>
      </c>
      <c r="B7" s="25" t="s">
        <v>171</v>
      </c>
      <c r="C7" s="26">
        <v>43419</v>
      </c>
      <c r="D7" s="25" t="s">
        <v>70</v>
      </c>
      <c r="E7" s="25">
        <v>2046958590</v>
      </c>
      <c r="F7" s="25" t="s">
        <v>124</v>
      </c>
      <c r="G7" s="46"/>
      <c r="H7" s="27">
        <v>175</v>
      </c>
      <c r="I7" s="27">
        <f t="shared" si="0"/>
        <v>31.5</v>
      </c>
      <c r="J7" s="50"/>
      <c r="K7" s="27">
        <f t="shared" si="1"/>
        <v>206.5</v>
      </c>
    </row>
    <row r="8" spans="1:11" s="13" customFormat="1" ht="11.25" x14ac:dyDescent="0.2">
      <c r="A8" s="24" t="s">
        <v>12</v>
      </c>
      <c r="B8" s="25" t="s">
        <v>172</v>
      </c>
      <c r="C8" s="26">
        <v>43421</v>
      </c>
      <c r="D8" s="25" t="s">
        <v>81</v>
      </c>
      <c r="E8" s="25">
        <v>20551840205</v>
      </c>
      <c r="F8" s="25" t="s">
        <v>132</v>
      </c>
      <c r="G8" s="46"/>
      <c r="H8" s="27">
        <v>843.68</v>
      </c>
      <c r="I8" s="27">
        <f t="shared" si="0"/>
        <v>151.86239999999998</v>
      </c>
      <c r="J8" s="50"/>
      <c r="K8" s="27">
        <f t="shared" si="1"/>
        <v>995.54239999999993</v>
      </c>
    </row>
    <row r="9" spans="1:11" s="13" customFormat="1" ht="11.25" x14ac:dyDescent="0.2">
      <c r="A9" s="24" t="s">
        <v>13</v>
      </c>
      <c r="B9" s="25" t="s">
        <v>173</v>
      </c>
      <c r="C9" s="26">
        <v>43421</v>
      </c>
      <c r="D9" s="25" t="s">
        <v>48</v>
      </c>
      <c r="E9" s="25">
        <v>20600467325</v>
      </c>
      <c r="F9" s="25" t="s">
        <v>133</v>
      </c>
      <c r="H9" s="27">
        <v>462.97</v>
      </c>
      <c r="I9" s="27">
        <f t="shared" si="0"/>
        <v>83.334600000000009</v>
      </c>
      <c r="J9" s="50"/>
      <c r="K9" s="27">
        <f t="shared" si="1"/>
        <v>546.30460000000005</v>
      </c>
    </row>
    <row r="10" spans="1:11" s="13" customFormat="1" ht="11.25" x14ac:dyDescent="0.2">
      <c r="A10" s="24" t="s">
        <v>52</v>
      </c>
      <c r="B10" s="25" t="s">
        <v>174</v>
      </c>
      <c r="C10" s="26">
        <v>43421</v>
      </c>
      <c r="D10" s="25" t="s">
        <v>43</v>
      </c>
      <c r="E10" s="25">
        <v>20535886114</v>
      </c>
      <c r="F10" s="25" t="s">
        <v>134</v>
      </c>
      <c r="G10" s="46"/>
      <c r="H10" s="27">
        <v>1687.97</v>
      </c>
      <c r="I10" s="27">
        <f t="shared" si="0"/>
        <v>303.83459999999997</v>
      </c>
      <c r="J10" s="50"/>
      <c r="K10" s="27">
        <f t="shared" si="1"/>
        <v>1991.8045999999999</v>
      </c>
    </row>
    <row r="11" spans="1:11" s="13" customFormat="1" ht="11.25" x14ac:dyDescent="0.2">
      <c r="A11" s="24" t="s">
        <v>53</v>
      </c>
      <c r="B11" s="25" t="s">
        <v>175</v>
      </c>
      <c r="C11" s="26">
        <v>43423</v>
      </c>
      <c r="D11" s="25" t="s">
        <v>39</v>
      </c>
      <c r="E11" s="25">
        <v>20549065873</v>
      </c>
      <c r="F11" s="25" t="s">
        <v>135</v>
      </c>
      <c r="G11" s="46"/>
      <c r="H11" s="27">
        <v>1877.49</v>
      </c>
      <c r="I11" s="27">
        <f t="shared" si="0"/>
        <v>337.94819999999999</v>
      </c>
      <c r="J11" s="50"/>
      <c r="K11" s="27">
        <f t="shared" si="1"/>
        <v>2215.4382000000001</v>
      </c>
    </row>
    <row r="12" spans="1:11" s="13" customFormat="1" ht="11.25" x14ac:dyDescent="0.2">
      <c r="A12" s="24" t="s">
        <v>54</v>
      </c>
      <c r="B12" s="25" t="s">
        <v>176</v>
      </c>
      <c r="C12" s="26">
        <v>43423</v>
      </c>
      <c r="D12" s="25" t="s">
        <v>81</v>
      </c>
      <c r="E12" s="25">
        <v>20551840205</v>
      </c>
      <c r="F12" s="25" t="s">
        <v>136</v>
      </c>
      <c r="H12" s="27">
        <v>1418.64</v>
      </c>
      <c r="I12" s="27">
        <f t="shared" si="0"/>
        <v>255.3552</v>
      </c>
      <c r="J12" s="50"/>
      <c r="K12" s="27">
        <f t="shared" si="1"/>
        <v>1673.9952000000001</v>
      </c>
    </row>
    <row r="13" spans="1:11" s="13" customFormat="1" ht="11.25" x14ac:dyDescent="0.2">
      <c r="A13" s="24" t="s">
        <v>55</v>
      </c>
      <c r="B13" s="25" t="s">
        <v>177</v>
      </c>
      <c r="C13" s="26">
        <v>43424</v>
      </c>
      <c r="D13" s="25" t="s">
        <v>43</v>
      </c>
      <c r="E13" s="25">
        <v>20535886114</v>
      </c>
      <c r="F13" s="25" t="s">
        <v>137</v>
      </c>
      <c r="G13" s="46"/>
      <c r="H13" s="27">
        <v>1418.64</v>
      </c>
      <c r="I13" s="27">
        <f t="shared" si="0"/>
        <v>255.3552</v>
      </c>
      <c r="J13" s="50"/>
      <c r="K13" s="27">
        <f t="shared" si="1"/>
        <v>1673.9952000000001</v>
      </c>
    </row>
    <row r="14" spans="1:11" s="13" customFormat="1" ht="11.25" x14ac:dyDescent="0.2">
      <c r="A14" s="24" t="s">
        <v>56</v>
      </c>
      <c r="B14" s="25" t="s">
        <v>178</v>
      </c>
      <c r="C14" s="26">
        <v>43424</v>
      </c>
      <c r="D14" s="25" t="s">
        <v>39</v>
      </c>
      <c r="E14" s="25">
        <v>20549065873</v>
      </c>
      <c r="F14" s="25" t="s">
        <v>138</v>
      </c>
      <c r="G14" s="46"/>
      <c r="H14" s="27">
        <v>2454.2399999999998</v>
      </c>
      <c r="I14" s="27">
        <f t="shared" si="0"/>
        <v>441.76319999999993</v>
      </c>
      <c r="J14" s="50"/>
      <c r="K14" s="27">
        <f t="shared" si="1"/>
        <v>2896.0031999999997</v>
      </c>
    </row>
    <row r="15" spans="1:11" s="13" customFormat="1" ht="11.25" x14ac:dyDescent="0.2">
      <c r="A15" s="24" t="s">
        <v>57</v>
      </c>
      <c r="B15" s="25" t="s">
        <v>179</v>
      </c>
      <c r="C15" s="26">
        <v>43424</v>
      </c>
      <c r="D15" s="25" t="s">
        <v>43</v>
      </c>
      <c r="E15" s="25">
        <v>20535886114</v>
      </c>
      <c r="F15" s="25" t="s">
        <v>139</v>
      </c>
      <c r="H15" s="27">
        <v>1271.19</v>
      </c>
      <c r="I15" s="27">
        <f t="shared" si="0"/>
        <v>228.8142</v>
      </c>
      <c r="J15" s="50"/>
      <c r="K15" s="27">
        <f t="shared" si="1"/>
        <v>1500.0042000000001</v>
      </c>
    </row>
    <row r="16" spans="1:11" s="13" customFormat="1" ht="11.25" x14ac:dyDescent="0.2">
      <c r="A16" s="24" t="s">
        <v>58</v>
      </c>
      <c r="B16" s="25" t="s">
        <v>180</v>
      </c>
      <c r="C16" s="26">
        <v>43425</v>
      </c>
      <c r="D16" s="25" t="s">
        <v>81</v>
      </c>
      <c r="E16" s="25">
        <v>20551840205</v>
      </c>
      <c r="F16" s="25" t="s">
        <v>118</v>
      </c>
      <c r="G16" s="46"/>
      <c r="H16" s="27">
        <v>2471.3200000000002</v>
      </c>
      <c r="I16" s="27">
        <f t="shared" si="0"/>
        <v>444.83760000000001</v>
      </c>
      <c r="J16" s="50"/>
      <c r="K16" s="27">
        <f t="shared" si="1"/>
        <v>2916.1576</v>
      </c>
    </row>
    <row r="17" spans="1:11" s="13" customFormat="1" ht="11.25" x14ac:dyDescent="0.2">
      <c r="A17" s="24" t="s">
        <v>59</v>
      </c>
      <c r="B17" s="25" t="s">
        <v>181</v>
      </c>
      <c r="C17" s="26">
        <v>43425</v>
      </c>
      <c r="D17" s="25" t="s">
        <v>43</v>
      </c>
      <c r="E17" s="25">
        <v>20535886114</v>
      </c>
      <c r="F17" s="25" t="s">
        <v>140</v>
      </c>
      <c r="G17" s="46"/>
      <c r="H17" s="27">
        <v>2382.1999999999998</v>
      </c>
      <c r="I17" s="27">
        <f t="shared" si="0"/>
        <v>428.79599999999994</v>
      </c>
      <c r="J17" s="50"/>
      <c r="K17" s="27">
        <f t="shared" si="1"/>
        <v>2810.9959999999996</v>
      </c>
    </row>
    <row r="18" spans="1:11" s="13" customFormat="1" ht="11.25" x14ac:dyDescent="0.2">
      <c r="A18" s="24" t="s">
        <v>60</v>
      </c>
      <c r="B18" s="25" t="s">
        <v>182</v>
      </c>
      <c r="C18" s="26">
        <v>43425</v>
      </c>
      <c r="D18" s="25" t="s">
        <v>39</v>
      </c>
      <c r="E18" s="25">
        <v>20549065873</v>
      </c>
      <c r="F18" s="25" t="s">
        <v>141</v>
      </c>
      <c r="H18" s="27">
        <v>2106.92</v>
      </c>
      <c r="I18" s="27">
        <f t="shared" si="0"/>
        <v>379.24560000000002</v>
      </c>
      <c r="J18" s="50"/>
      <c r="K18" s="27">
        <f t="shared" si="1"/>
        <v>2486.1656000000003</v>
      </c>
    </row>
    <row r="19" spans="1:11" s="13" customFormat="1" ht="11.25" x14ac:dyDescent="0.2">
      <c r="A19" s="24" t="s">
        <v>61</v>
      </c>
      <c r="B19" s="25" t="s">
        <v>183</v>
      </c>
      <c r="C19" s="26">
        <v>43426</v>
      </c>
      <c r="D19" s="25" t="s">
        <v>43</v>
      </c>
      <c r="E19" s="25">
        <v>20535886114</v>
      </c>
      <c r="F19" s="25" t="s">
        <v>142</v>
      </c>
      <c r="G19" s="46"/>
      <c r="H19" s="27">
        <v>829.64</v>
      </c>
      <c r="I19" s="27">
        <f t="shared" si="0"/>
        <v>149.33519999999999</v>
      </c>
      <c r="J19" s="50"/>
      <c r="K19" s="27">
        <f t="shared" si="1"/>
        <v>978.97519999999997</v>
      </c>
    </row>
    <row r="20" spans="1:11" s="13" customFormat="1" ht="11.25" x14ac:dyDescent="0.2">
      <c r="A20" s="24" t="s">
        <v>62</v>
      </c>
      <c r="B20" s="25" t="s">
        <v>184</v>
      </c>
      <c r="C20" s="26">
        <v>43428</v>
      </c>
      <c r="D20" s="25" t="s">
        <v>39</v>
      </c>
      <c r="E20" s="25">
        <v>20549065873</v>
      </c>
      <c r="F20" s="25" t="s">
        <v>143</v>
      </c>
      <c r="G20" s="46"/>
      <c r="H20" s="27">
        <v>2384.11</v>
      </c>
      <c r="I20" s="27">
        <f t="shared" si="0"/>
        <v>429.13979999999998</v>
      </c>
      <c r="J20" s="50"/>
      <c r="K20" s="27">
        <f t="shared" si="1"/>
        <v>2813.2498000000001</v>
      </c>
    </row>
    <row r="21" spans="1:11" s="13" customFormat="1" ht="11.25" x14ac:dyDescent="0.2">
      <c r="A21" s="24" t="s">
        <v>87</v>
      </c>
      <c r="B21" s="25" t="s">
        <v>185</v>
      </c>
      <c r="C21" s="26">
        <v>43430</v>
      </c>
      <c r="D21" s="25" t="s">
        <v>81</v>
      </c>
      <c r="E21" s="25">
        <v>20551840205</v>
      </c>
      <c r="F21" s="25" t="s">
        <v>115</v>
      </c>
      <c r="H21" s="27">
        <v>1617.37</v>
      </c>
      <c r="I21" s="27">
        <f t="shared" si="0"/>
        <v>291.1266</v>
      </c>
      <c r="J21" s="50"/>
      <c r="K21" s="27">
        <f t="shared" si="1"/>
        <v>1908.4965999999999</v>
      </c>
    </row>
    <row r="22" spans="1:11" s="13" customFormat="1" x14ac:dyDescent="0.25">
      <c r="A22" s="24" t="s">
        <v>101</v>
      </c>
      <c r="B22" s="25" t="s">
        <v>186</v>
      </c>
      <c r="C22" s="52"/>
      <c r="D22" s="53"/>
      <c r="E22" s="53"/>
      <c r="F22" s="53"/>
      <c r="G22" s="53"/>
      <c r="H22" s="54"/>
      <c r="I22" s="54">
        <f t="shared" si="0"/>
        <v>0</v>
      </c>
      <c r="J22" s="54"/>
      <c r="K22" s="54">
        <f t="shared" si="1"/>
        <v>0</v>
      </c>
    </row>
    <row r="23" spans="1:11" s="13" customFormat="1" ht="11.25" x14ac:dyDescent="0.2">
      <c r="A23" s="24" t="s">
        <v>102</v>
      </c>
      <c r="B23" s="25" t="s">
        <v>188</v>
      </c>
      <c r="C23" s="26">
        <v>43430</v>
      </c>
      <c r="D23" s="25" t="s">
        <v>39</v>
      </c>
      <c r="E23" s="25">
        <v>20549065873</v>
      </c>
      <c r="F23" s="25" t="s">
        <v>144</v>
      </c>
      <c r="G23" s="46"/>
      <c r="H23" s="27">
        <v>2390.36</v>
      </c>
      <c r="I23" s="27">
        <f t="shared" ref="I23:I26" si="2">H23*0.18</f>
        <v>430.26479999999998</v>
      </c>
      <c r="J23" s="50"/>
      <c r="K23" s="27">
        <f t="shared" si="1"/>
        <v>2820.6248000000001</v>
      </c>
    </row>
    <row r="24" spans="1:11" s="13" customFormat="1" ht="11.25" x14ac:dyDescent="0.2">
      <c r="A24" s="24" t="s">
        <v>103</v>
      </c>
      <c r="B24" s="25" t="s">
        <v>189</v>
      </c>
      <c r="C24" s="26">
        <v>43431</v>
      </c>
      <c r="D24" s="25" t="s">
        <v>43</v>
      </c>
      <c r="E24" s="25">
        <v>20535886114</v>
      </c>
      <c r="F24" s="25" t="s">
        <v>145</v>
      </c>
      <c r="H24" s="27">
        <v>2033.9</v>
      </c>
      <c r="I24" s="27">
        <f t="shared" si="2"/>
        <v>366.10199999999998</v>
      </c>
      <c r="J24" s="50"/>
      <c r="K24" s="27">
        <f t="shared" si="1"/>
        <v>2400.002</v>
      </c>
    </row>
    <row r="25" spans="1:11" s="13" customFormat="1" ht="11.25" x14ac:dyDescent="0.2">
      <c r="A25" s="24" t="s">
        <v>104</v>
      </c>
      <c r="B25" s="25" t="s">
        <v>190</v>
      </c>
      <c r="C25" s="26">
        <v>43431</v>
      </c>
      <c r="D25" s="25" t="s">
        <v>39</v>
      </c>
      <c r="E25" s="25">
        <v>20549065873</v>
      </c>
      <c r="F25" s="25" t="s">
        <v>36</v>
      </c>
      <c r="G25" s="46"/>
      <c r="H25" s="27">
        <v>1923.52</v>
      </c>
      <c r="I25" s="27">
        <f t="shared" si="2"/>
        <v>346.23359999999997</v>
      </c>
      <c r="J25" s="50"/>
      <c r="K25" s="27">
        <f t="shared" si="1"/>
        <v>2269.7536</v>
      </c>
    </row>
    <row r="26" spans="1:11" s="13" customFormat="1" x14ac:dyDescent="0.25">
      <c r="A26" s="24" t="s">
        <v>125</v>
      </c>
      <c r="B26" s="25" t="s">
        <v>191</v>
      </c>
      <c r="C26" s="52">
        <v>43432</v>
      </c>
      <c r="D26" s="53" t="s">
        <v>43</v>
      </c>
      <c r="E26" s="53">
        <v>20535886114</v>
      </c>
      <c r="F26" s="53" t="s">
        <v>146</v>
      </c>
      <c r="G26" s="53"/>
      <c r="H26" s="54">
        <v>1355.93</v>
      </c>
      <c r="I26" s="54">
        <f t="shared" si="2"/>
        <v>244.06739999999999</v>
      </c>
      <c r="J26" s="54"/>
      <c r="K26" s="54">
        <f t="shared" si="1"/>
        <v>1599.9974</v>
      </c>
    </row>
    <row r="27" spans="1:11" s="13" customFormat="1" x14ac:dyDescent="0.25">
      <c r="A27" s="24" t="s">
        <v>126</v>
      </c>
      <c r="B27" s="25" t="s">
        <v>192</v>
      </c>
      <c r="C27" s="52"/>
      <c r="D27" s="53"/>
      <c r="E27" s="53"/>
      <c r="F27" s="53"/>
      <c r="G27" s="55"/>
      <c r="H27" s="54"/>
      <c r="I27" s="54">
        <f t="shared" ref="I27:I32" si="3">H27*0.18</f>
        <v>0</v>
      </c>
      <c r="J27" s="54"/>
      <c r="K27" s="54">
        <f t="shared" si="1"/>
        <v>0</v>
      </c>
    </row>
    <row r="28" spans="1:11" s="13" customFormat="1" ht="11.25" x14ac:dyDescent="0.2">
      <c r="A28" s="24" t="s">
        <v>127</v>
      </c>
      <c r="B28" s="25" t="s">
        <v>193</v>
      </c>
      <c r="C28" s="26">
        <v>43432</v>
      </c>
      <c r="D28" s="25" t="s">
        <v>43</v>
      </c>
      <c r="E28" s="25">
        <v>20535886114</v>
      </c>
      <c r="F28" s="25" t="s">
        <v>147</v>
      </c>
      <c r="G28" s="46"/>
      <c r="H28" s="27">
        <v>1515.69</v>
      </c>
      <c r="I28" s="27">
        <v>272.83</v>
      </c>
      <c r="J28" s="50"/>
      <c r="K28" s="27">
        <f t="shared" si="1"/>
        <v>1788.52</v>
      </c>
    </row>
    <row r="29" spans="1:11" s="13" customFormat="1" ht="11.25" x14ac:dyDescent="0.2">
      <c r="A29" s="24" t="s">
        <v>128</v>
      </c>
      <c r="B29" s="25" t="s">
        <v>194</v>
      </c>
      <c r="C29" s="26">
        <v>43433</v>
      </c>
      <c r="D29" s="25" t="s">
        <v>39</v>
      </c>
      <c r="E29" s="25">
        <v>20549065873</v>
      </c>
      <c r="F29" s="25" t="s">
        <v>148</v>
      </c>
      <c r="G29" s="46"/>
      <c r="H29" s="27">
        <v>1330.17</v>
      </c>
      <c r="I29" s="27">
        <f t="shared" si="3"/>
        <v>239.4306</v>
      </c>
      <c r="J29" s="50"/>
      <c r="K29" s="27">
        <f t="shared" si="1"/>
        <v>1569.6006</v>
      </c>
    </row>
    <row r="30" spans="1:11" s="13" customFormat="1" ht="11.25" x14ac:dyDescent="0.2">
      <c r="A30" s="24" t="s">
        <v>129</v>
      </c>
      <c r="B30" s="25" t="s">
        <v>195</v>
      </c>
      <c r="C30" s="26">
        <v>43433</v>
      </c>
      <c r="D30" s="25" t="s">
        <v>43</v>
      </c>
      <c r="E30" s="25">
        <v>20535886114</v>
      </c>
      <c r="F30" s="25" t="s">
        <v>149</v>
      </c>
      <c r="H30" s="27">
        <v>1943.09</v>
      </c>
      <c r="I30" s="27">
        <f t="shared" si="3"/>
        <v>349.75619999999998</v>
      </c>
      <c r="J30" s="50"/>
      <c r="K30" s="27">
        <f t="shared" si="1"/>
        <v>2292.8462</v>
      </c>
    </row>
    <row r="31" spans="1:11" s="13" customFormat="1" ht="11.25" x14ac:dyDescent="0.2">
      <c r="A31" s="24" t="s">
        <v>130</v>
      </c>
      <c r="B31" s="25" t="s">
        <v>196</v>
      </c>
      <c r="C31" s="26">
        <v>43434</v>
      </c>
      <c r="D31" s="25" t="s">
        <v>43</v>
      </c>
      <c r="E31" s="25">
        <v>20535886114</v>
      </c>
      <c r="F31" s="25" t="s">
        <v>150</v>
      </c>
      <c r="G31" s="46"/>
      <c r="H31" s="27">
        <v>1420.12</v>
      </c>
      <c r="I31" s="27">
        <f t="shared" si="3"/>
        <v>255.62159999999997</v>
      </c>
      <c r="J31" s="50"/>
      <c r="K31" s="27">
        <f t="shared" si="1"/>
        <v>1675.7415999999998</v>
      </c>
    </row>
    <row r="32" spans="1:11" s="13" customFormat="1" ht="11.25" x14ac:dyDescent="0.2">
      <c r="A32" s="24" t="s">
        <v>131</v>
      </c>
      <c r="B32" s="25" t="s">
        <v>197</v>
      </c>
      <c r="C32" s="26">
        <v>43434</v>
      </c>
      <c r="D32" s="25" t="s">
        <v>39</v>
      </c>
      <c r="E32" s="25">
        <v>20549065873</v>
      </c>
      <c r="F32" s="25" t="s">
        <v>151</v>
      </c>
      <c r="G32" s="46"/>
      <c r="H32" s="27">
        <v>2193.88</v>
      </c>
      <c r="I32" s="27">
        <f t="shared" si="3"/>
        <v>394.89839999999998</v>
      </c>
      <c r="J32" s="50"/>
      <c r="K32" s="27">
        <f t="shared" si="1"/>
        <v>2588.7784000000001</v>
      </c>
    </row>
    <row r="33" spans="2:11" ht="14.25" hidden="1" customHeight="1" x14ac:dyDescent="0.25">
      <c r="B33" s="6"/>
      <c r="C33" s="5"/>
      <c r="D33" s="5"/>
      <c r="G33" s="13"/>
      <c r="J33" s="50"/>
      <c r="K33" s="8"/>
    </row>
    <row r="34" spans="2:11" ht="14.25" hidden="1" customHeight="1" x14ac:dyDescent="0.25">
      <c r="B34" s="6"/>
      <c r="C34" s="5"/>
      <c r="D34" s="5"/>
      <c r="G34" s="46"/>
      <c r="J34" s="50"/>
      <c r="K34" s="8"/>
    </row>
    <row r="35" spans="2:11" ht="14.25" customHeight="1" x14ac:dyDescent="0.25">
      <c r="E35" s="36" t="s">
        <v>8</v>
      </c>
      <c r="F35" s="36"/>
      <c r="G35" s="46"/>
      <c r="H35" s="36">
        <f>SUBTOTAL(9,H5:H32)</f>
        <v>39683.040000000001</v>
      </c>
      <c r="I35" s="36">
        <f>SUBTOTAL(9,I5:I32)</f>
        <v>7142.9529999999986</v>
      </c>
      <c r="J35" s="50"/>
      <c r="K35" s="34">
        <f>SUBTOTAL(9,K5:K33)</f>
        <v>46825.992999999995</v>
      </c>
    </row>
    <row r="36" spans="2:11" ht="14.25" customHeight="1" x14ac:dyDescent="0.25">
      <c r="F36" s="38"/>
      <c r="G36" s="37" t="s">
        <v>14</v>
      </c>
      <c r="H36" s="14">
        <f>H35</f>
        <v>39683.040000000001</v>
      </c>
      <c r="I36" s="14">
        <f t="shared" ref="I36" si="4">I35</f>
        <v>7142.9529999999986</v>
      </c>
      <c r="K36" s="14">
        <f>K35</f>
        <v>46825.992999999995</v>
      </c>
    </row>
    <row r="37" spans="2:11" ht="14.25" customHeight="1" x14ac:dyDescent="0.25">
      <c r="I37" s="16" t="s">
        <v>26</v>
      </c>
      <c r="J37" s="15"/>
      <c r="K37" s="12"/>
    </row>
    <row r="38" spans="2:11" ht="14.25" customHeight="1" x14ac:dyDescent="0.25">
      <c r="G38" s="8"/>
      <c r="J38" s="4"/>
    </row>
    <row r="39" spans="2:11" x14ac:dyDescent="0.25">
      <c r="G39" s="8"/>
      <c r="J39" s="4"/>
    </row>
  </sheetData>
  <autoFilter ref="B4:J32"/>
  <mergeCells count="2">
    <mergeCell ref="B1:E2"/>
    <mergeCell ref="H1:J1"/>
  </mergeCells>
  <conditionalFormatting sqref="D5">
    <cfRule type="containsText" dxfId="44" priority="35" operator="containsText" text="ANULADO">
      <formula>NOT(ISERROR(SEARCH("ANULADO",D5)))</formula>
    </cfRule>
  </conditionalFormatting>
  <conditionalFormatting sqref="F5:F6 F10:F12 F8">
    <cfRule type="containsText" dxfId="43" priority="34" operator="containsText" text="ANULADO">
      <formula>NOT(ISERROR(SEARCH("ANULADO",F5)))</formula>
    </cfRule>
  </conditionalFormatting>
  <conditionalFormatting sqref="D6:D8 D10 D12 D27 D32">
    <cfRule type="containsText" dxfId="42" priority="33" operator="containsText" text="ANULADO">
      <formula>NOT(ISERROR(SEARCH("ANULADO",D6)))</formula>
    </cfRule>
  </conditionalFormatting>
  <conditionalFormatting sqref="D11">
    <cfRule type="containsText" dxfId="41" priority="32" operator="containsText" text="ANULADO">
      <formula>NOT(ISERROR(SEARCH("ANULADO",D11)))</formula>
    </cfRule>
  </conditionalFormatting>
  <conditionalFormatting sqref="D28">
    <cfRule type="containsText" dxfId="40" priority="12" operator="containsText" text="ANULADO">
      <formula>NOT(ISERROR(SEARCH("ANULADO",D28)))</formula>
    </cfRule>
  </conditionalFormatting>
  <conditionalFormatting sqref="F13:F20 F24:F32">
    <cfRule type="containsText" dxfId="39" priority="30" operator="containsText" text="ANULADO">
      <formula>NOT(ISERROR(SEARCH("ANULADO",F13)))</formula>
    </cfRule>
  </conditionalFormatting>
  <conditionalFormatting sqref="F9">
    <cfRule type="containsText" dxfId="38" priority="29" operator="containsText" text="ANULADO">
      <formula>NOT(ISERROR(SEARCH("ANULADO",F9)))</formula>
    </cfRule>
  </conditionalFormatting>
  <conditionalFormatting sqref="D9">
    <cfRule type="containsText" dxfId="37" priority="28" operator="containsText" text="ANULADO">
      <formula>NOT(ISERROR(SEARCH("ANULADO",D9)))</formula>
    </cfRule>
  </conditionalFormatting>
  <conditionalFormatting sqref="D26">
    <cfRule type="containsText" dxfId="36" priority="13" operator="containsText" text="ANULADO">
      <formula>NOT(ISERROR(SEARCH("ANULADO",D26)))</formula>
    </cfRule>
  </conditionalFormatting>
  <conditionalFormatting sqref="F7">
    <cfRule type="containsText" dxfId="35" priority="26" operator="containsText" text="ANULADO">
      <formula>NOT(ISERROR(SEARCH("ANULADO",F7)))</formula>
    </cfRule>
  </conditionalFormatting>
  <conditionalFormatting sqref="D18">
    <cfRule type="containsText" dxfId="34" priority="19" operator="containsText" text="ANULADO">
      <formula>NOT(ISERROR(SEARCH("ANULADO",D18)))</formula>
    </cfRule>
  </conditionalFormatting>
  <conditionalFormatting sqref="D13">
    <cfRule type="containsText" dxfId="33" priority="24" operator="containsText" text="ANULADO">
      <formula>NOT(ISERROR(SEARCH("ANULADO",D13)))</formula>
    </cfRule>
  </conditionalFormatting>
  <conditionalFormatting sqref="D14">
    <cfRule type="containsText" dxfId="32" priority="23" operator="containsText" text="ANULADO">
      <formula>NOT(ISERROR(SEARCH("ANULADO",D14)))</formula>
    </cfRule>
  </conditionalFormatting>
  <conditionalFormatting sqref="D15">
    <cfRule type="containsText" dxfId="31" priority="22" operator="containsText" text="ANULADO">
      <formula>NOT(ISERROR(SEARCH("ANULADO",D15)))</formula>
    </cfRule>
  </conditionalFormatting>
  <conditionalFormatting sqref="D16">
    <cfRule type="containsText" dxfId="30" priority="21" operator="containsText" text="ANULADO">
      <formula>NOT(ISERROR(SEARCH("ANULADO",D16)))</formula>
    </cfRule>
  </conditionalFormatting>
  <conditionalFormatting sqref="D17">
    <cfRule type="containsText" dxfId="29" priority="20" operator="containsText" text="ANULADO">
      <formula>NOT(ISERROR(SEARCH("ANULADO",D17)))</formula>
    </cfRule>
  </conditionalFormatting>
  <conditionalFormatting sqref="D19">
    <cfRule type="containsText" dxfId="28" priority="18" operator="containsText" text="ANULADO">
      <formula>NOT(ISERROR(SEARCH("ANULADO",D19)))</formula>
    </cfRule>
  </conditionalFormatting>
  <conditionalFormatting sqref="D20">
    <cfRule type="containsText" dxfId="27" priority="17" operator="containsText" text="ANULADO">
      <formula>NOT(ISERROR(SEARCH("ANULADO",D20)))</formula>
    </cfRule>
  </conditionalFormatting>
  <conditionalFormatting sqref="D30">
    <cfRule type="containsText" dxfId="26" priority="10" operator="containsText" text="ANULADO">
      <formula>NOT(ISERROR(SEARCH("ANULADO",D30)))</formula>
    </cfRule>
  </conditionalFormatting>
  <conditionalFormatting sqref="D24">
    <cfRule type="containsText" dxfId="25" priority="15" operator="containsText" text="ANULADO">
      <formula>NOT(ISERROR(SEARCH("ANULADO",D24)))</formula>
    </cfRule>
  </conditionalFormatting>
  <conditionalFormatting sqref="D25">
    <cfRule type="containsText" dxfId="24" priority="14" operator="containsText" text="ANULADO">
      <formula>NOT(ISERROR(SEARCH("ANULADO",D25)))</formula>
    </cfRule>
  </conditionalFormatting>
  <conditionalFormatting sqref="D29">
    <cfRule type="containsText" dxfId="23" priority="11" operator="containsText" text="ANULADO">
      <formula>NOT(ISERROR(SEARCH("ANULADO",D29)))</formula>
    </cfRule>
  </conditionalFormatting>
  <conditionalFormatting sqref="D31">
    <cfRule type="containsText" dxfId="22" priority="9" operator="containsText" text="ANULADO">
      <formula>NOT(ISERROR(SEARCH("ANULADO",D31)))</formula>
    </cfRule>
  </conditionalFormatting>
  <conditionalFormatting sqref="D22">
    <cfRule type="containsText" dxfId="21" priority="6" operator="containsText" text="ANULADO">
      <formula>NOT(ISERROR(SEARCH("ANULADO",D22)))</formula>
    </cfRule>
  </conditionalFormatting>
  <conditionalFormatting sqref="F22">
    <cfRule type="containsText" dxfId="20" priority="5" operator="containsText" text="ANULADO">
      <formula>NOT(ISERROR(SEARCH("ANULADO",F22)))</formula>
    </cfRule>
  </conditionalFormatting>
  <conditionalFormatting sqref="D21">
    <cfRule type="containsText" dxfId="19" priority="3" operator="containsText" text="ANULADO">
      <formula>NOT(ISERROR(SEARCH("ANULADO",D21)))</formula>
    </cfRule>
  </conditionalFormatting>
  <conditionalFormatting sqref="F21">
    <cfRule type="containsText" dxfId="18" priority="4" operator="containsText" text="ANULADO">
      <formula>NOT(ISERROR(SEARCH("ANULADO",F21)))</formula>
    </cfRule>
  </conditionalFormatting>
  <conditionalFormatting sqref="D23">
    <cfRule type="containsText" dxfId="17" priority="2" operator="containsText" text="ANULADO">
      <formula>NOT(ISERROR(SEARCH("ANULADO",D23)))</formula>
    </cfRule>
  </conditionalFormatting>
  <conditionalFormatting sqref="F23">
    <cfRule type="containsText" dxfId="16" priority="1" operator="containsText" text="ANULADO">
      <formula>NOT(ISERROR(SEARCH("ANULADO",F23)))</formula>
    </cfRule>
  </conditionalFormatting>
  <pageMargins left="0.7" right="0.7" top="0.75" bottom="0.75" header="0.3" footer="0.3"/>
  <pageSetup paperSize="9" scale="93" orientation="landscape" horizontalDpi="0" verticalDpi="0" r:id="rId1"/>
  <rowBreaks count="1" manualBreakCount="1">
    <brk id="36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K27" sqref="K27"/>
    </sheetView>
  </sheetViews>
  <sheetFormatPr baseColWidth="10" defaultRowHeight="15" x14ac:dyDescent="0.25"/>
  <cols>
    <col min="1" max="1" width="11" style="4" customWidth="1"/>
    <col min="2" max="2" width="4" style="4" customWidth="1"/>
    <col min="3" max="3" width="14.85546875" style="4" customWidth="1"/>
    <col min="4" max="4" width="12.7109375" style="4" customWidth="1"/>
    <col min="5" max="5" width="25" style="4" customWidth="1"/>
    <col min="6" max="6" width="12.85546875" style="4" customWidth="1"/>
    <col min="7" max="7" width="29.140625" style="4" customWidth="1"/>
    <col min="8" max="8" width="11.28515625" style="8" bestFit="1" customWidth="1"/>
    <col min="9" max="10" width="11.5703125" style="8" bestFit="1" customWidth="1"/>
    <col min="11" max="16384" width="11.42578125" style="4"/>
  </cols>
  <sheetData>
    <row r="1" spans="1:11" ht="18.75" customHeight="1" x14ac:dyDescent="0.25">
      <c r="B1" s="69" t="s">
        <v>152</v>
      </c>
      <c r="C1" s="70"/>
      <c r="D1" s="70"/>
      <c r="E1" s="70"/>
      <c r="F1" s="17" t="s">
        <v>15</v>
      </c>
      <c r="G1" s="18">
        <v>20523347137</v>
      </c>
      <c r="H1" s="63" t="s">
        <v>16</v>
      </c>
      <c r="I1" s="64"/>
      <c r="J1" s="65"/>
    </row>
    <row r="2" spans="1:11" ht="15.75" customHeight="1" x14ac:dyDescent="0.25">
      <c r="B2" s="72"/>
      <c r="C2" s="73"/>
      <c r="D2" s="73"/>
      <c r="E2" s="73"/>
      <c r="F2" s="19" t="s">
        <v>17</v>
      </c>
      <c r="G2" s="20" t="s">
        <v>0</v>
      </c>
      <c r="H2" s="21"/>
      <c r="I2" s="21"/>
      <c r="J2" s="22"/>
    </row>
    <row r="3" spans="1:11" ht="26.25" x14ac:dyDescent="0.25">
      <c r="B3" s="10"/>
      <c r="C3" s="10"/>
      <c r="D3" s="10"/>
      <c r="E3" s="10"/>
      <c r="F3" s="2"/>
      <c r="G3" s="3"/>
      <c r="H3" s="11"/>
      <c r="I3" s="11"/>
      <c r="J3" s="11"/>
    </row>
    <row r="4" spans="1:11" s="12" customFormat="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3" customFormat="1" x14ac:dyDescent="0.25">
      <c r="A5" s="24" t="s">
        <v>9</v>
      </c>
      <c r="B5" s="25" t="s">
        <v>169</v>
      </c>
      <c r="C5" s="52"/>
      <c r="D5" s="53"/>
      <c r="E5" s="53"/>
      <c r="F5" s="53"/>
      <c r="G5" s="53"/>
      <c r="H5" s="54"/>
      <c r="I5" s="54">
        <f t="shared" ref="I5:I16" si="0">H5*0.18</f>
        <v>0</v>
      </c>
      <c r="J5" s="54"/>
      <c r="K5" s="54">
        <f t="shared" ref="K5:K16" si="1">H5+I5</f>
        <v>0</v>
      </c>
    </row>
    <row r="6" spans="1:11" s="13" customFormat="1" x14ac:dyDescent="0.25">
      <c r="A6" s="24" t="s">
        <v>10</v>
      </c>
      <c r="B6" s="25" t="s">
        <v>170</v>
      </c>
      <c r="C6" s="52"/>
      <c r="D6" s="53"/>
      <c r="E6" s="53"/>
      <c r="F6" s="53"/>
      <c r="G6" s="53"/>
      <c r="H6" s="54"/>
      <c r="I6" s="54">
        <f t="shared" si="0"/>
        <v>0</v>
      </c>
      <c r="J6" s="54"/>
      <c r="K6" s="54">
        <f t="shared" si="1"/>
        <v>0</v>
      </c>
    </row>
    <row r="7" spans="1:11" s="13" customFormat="1" ht="11.25" x14ac:dyDescent="0.2">
      <c r="A7" s="24" t="s">
        <v>11</v>
      </c>
      <c r="B7" s="25" t="s">
        <v>171</v>
      </c>
      <c r="C7" s="26">
        <v>43451</v>
      </c>
      <c r="D7" s="25" t="s">
        <v>153</v>
      </c>
      <c r="E7" s="25">
        <v>20518224477</v>
      </c>
      <c r="F7" s="25" t="s">
        <v>154</v>
      </c>
      <c r="G7" s="46"/>
      <c r="H7" s="27">
        <v>340</v>
      </c>
      <c r="I7" s="27">
        <f t="shared" si="0"/>
        <v>61.199999999999996</v>
      </c>
      <c r="J7" s="50"/>
      <c r="K7" s="27">
        <f t="shared" si="1"/>
        <v>401.2</v>
      </c>
    </row>
    <row r="8" spans="1:11" s="13" customFormat="1" ht="11.25" x14ac:dyDescent="0.2">
      <c r="A8" s="24" t="s">
        <v>12</v>
      </c>
      <c r="B8" s="25" t="s">
        <v>172</v>
      </c>
      <c r="C8" s="26"/>
      <c r="D8" s="25"/>
      <c r="E8" s="25"/>
      <c r="F8" s="25"/>
      <c r="G8" s="46"/>
      <c r="H8" s="27"/>
      <c r="I8" s="27">
        <f t="shared" si="0"/>
        <v>0</v>
      </c>
      <c r="J8" s="50"/>
      <c r="K8" s="27">
        <f t="shared" si="1"/>
        <v>0</v>
      </c>
    </row>
    <row r="9" spans="1:11" s="13" customFormat="1" ht="11.25" x14ac:dyDescent="0.2">
      <c r="A9" s="24" t="s">
        <v>13</v>
      </c>
      <c r="B9" s="25" t="s">
        <v>173</v>
      </c>
      <c r="C9" s="26">
        <v>43453</v>
      </c>
      <c r="D9" s="25" t="s">
        <v>156</v>
      </c>
      <c r="E9" s="25">
        <v>20600740408</v>
      </c>
      <c r="F9" s="25" t="s">
        <v>157</v>
      </c>
      <c r="G9" s="46"/>
      <c r="H9" s="27">
        <v>292.27</v>
      </c>
      <c r="I9" s="27">
        <f t="shared" si="0"/>
        <v>52.608599999999996</v>
      </c>
      <c r="J9" s="50"/>
      <c r="K9" s="27">
        <f t="shared" si="1"/>
        <v>344.87860000000001</v>
      </c>
    </row>
    <row r="10" spans="1:11" s="13" customFormat="1" x14ac:dyDescent="0.25">
      <c r="A10" s="24" t="s">
        <v>52</v>
      </c>
      <c r="B10" s="25" t="s">
        <v>174</v>
      </c>
      <c r="C10" s="52"/>
      <c r="D10" s="53"/>
      <c r="E10" s="53"/>
      <c r="F10" s="53"/>
      <c r="G10" s="53"/>
      <c r="H10" s="54"/>
      <c r="I10" s="54">
        <f t="shared" si="0"/>
        <v>0</v>
      </c>
      <c r="J10" s="54"/>
      <c r="K10" s="54">
        <f t="shared" si="1"/>
        <v>0</v>
      </c>
    </row>
    <row r="11" spans="1:11" s="13" customFormat="1" ht="11.25" x14ac:dyDescent="0.2">
      <c r="A11" s="24" t="s">
        <v>53</v>
      </c>
      <c r="B11" s="25" t="s">
        <v>175</v>
      </c>
      <c r="C11" s="26">
        <v>43455</v>
      </c>
      <c r="D11" s="25" t="s">
        <v>158</v>
      </c>
      <c r="E11" s="25">
        <v>20545472342</v>
      </c>
      <c r="F11" s="25" t="s">
        <v>159</v>
      </c>
      <c r="G11" s="46"/>
      <c r="H11" s="27">
        <v>1440.68</v>
      </c>
      <c r="I11" s="27">
        <f t="shared" si="0"/>
        <v>259.32240000000002</v>
      </c>
      <c r="J11" s="50"/>
      <c r="K11" s="27">
        <f t="shared" si="1"/>
        <v>1700.0024000000001</v>
      </c>
    </row>
    <row r="12" spans="1:11" s="13" customFormat="1" ht="11.25" x14ac:dyDescent="0.2">
      <c r="A12" s="24" t="s">
        <v>54</v>
      </c>
      <c r="B12" s="25" t="s">
        <v>176</v>
      </c>
      <c r="C12" s="26">
        <v>43458</v>
      </c>
      <c r="D12" s="25" t="s">
        <v>160</v>
      </c>
      <c r="E12" s="25">
        <v>10468078771</v>
      </c>
      <c r="F12" s="25" t="s">
        <v>161</v>
      </c>
      <c r="G12" s="46"/>
      <c r="H12" s="27">
        <v>2184.69</v>
      </c>
      <c r="I12" s="27">
        <f t="shared" si="0"/>
        <v>393.24419999999998</v>
      </c>
      <c r="J12" s="50"/>
      <c r="K12" s="27">
        <f t="shared" si="1"/>
        <v>2577.9342000000001</v>
      </c>
    </row>
    <row r="13" spans="1:11" s="13" customFormat="1" ht="11.25" x14ac:dyDescent="0.2">
      <c r="A13" s="24" t="s">
        <v>55</v>
      </c>
      <c r="B13" s="25" t="s">
        <v>177</v>
      </c>
      <c r="C13" s="26">
        <v>43459</v>
      </c>
      <c r="D13" s="25" t="s">
        <v>43</v>
      </c>
      <c r="E13" s="25">
        <v>20535886114</v>
      </c>
      <c r="F13" s="25" t="s">
        <v>162</v>
      </c>
      <c r="G13" s="46"/>
      <c r="H13" s="27">
        <v>1192.8</v>
      </c>
      <c r="I13" s="27">
        <f t="shared" si="0"/>
        <v>214.70399999999998</v>
      </c>
      <c r="J13" s="50"/>
      <c r="K13" s="27">
        <f t="shared" si="1"/>
        <v>1407.5039999999999</v>
      </c>
    </row>
    <row r="14" spans="1:11" s="13" customFormat="1" ht="11.25" x14ac:dyDescent="0.2">
      <c r="A14" s="24" t="s">
        <v>56</v>
      </c>
      <c r="B14" s="25" t="s">
        <v>178</v>
      </c>
      <c r="C14" s="26">
        <v>43461</v>
      </c>
      <c r="D14" s="25" t="s">
        <v>160</v>
      </c>
      <c r="E14" s="25">
        <v>10468078771</v>
      </c>
      <c r="F14" s="25" t="s">
        <v>163</v>
      </c>
      <c r="G14" s="46"/>
      <c r="H14" s="27">
        <v>1215.96</v>
      </c>
      <c r="I14" s="27">
        <f t="shared" si="0"/>
        <v>218.87280000000001</v>
      </c>
      <c r="J14" s="50"/>
      <c r="K14" s="27">
        <f t="shared" si="1"/>
        <v>1434.8328000000001</v>
      </c>
    </row>
    <row r="15" spans="1:11" s="13" customFormat="1" x14ac:dyDescent="0.25">
      <c r="A15" s="24" t="s">
        <v>57</v>
      </c>
      <c r="B15" s="25" t="s">
        <v>179</v>
      </c>
      <c r="C15" s="52"/>
      <c r="D15" s="53"/>
      <c r="E15" s="53"/>
      <c r="F15" s="53"/>
      <c r="G15" s="53"/>
      <c r="H15" s="54"/>
      <c r="I15" s="54">
        <f t="shared" si="0"/>
        <v>0</v>
      </c>
      <c r="J15" s="54"/>
      <c r="K15" s="54">
        <f t="shared" si="1"/>
        <v>0</v>
      </c>
    </row>
    <row r="16" spans="1:11" s="13" customFormat="1" ht="11.25" x14ac:dyDescent="0.2">
      <c r="A16" s="24" t="s">
        <v>58</v>
      </c>
      <c r="B16" s="25" t="s">
        <v>180</v>
      </c>
      <c r="C16" s="26">
        <v>43461</v>
      </c>
      <c r="D16" s="25" t="s">
        <v>153</v>
      </c>
      <c r="E16" s="25">
        <v>20518224477</v>
      </c>
      <c r="F16" s="25" t="s">
        <v>155</v>
      </c>
      <c r="G16" s="46"/>
      <c r="H16" s="27">
        <v>310</v>
      </c>
      <c r="I16" s="27">
        <f t="shared" si="0"/>
        <v>55.8</v>
      </c>
      <c r="J16" s="50"/>
      <c r="K16" s="27">
        <f t="shared" si="1"/>
        <v>365.8</v>
      </c>
    </row>
    <row r="17" spans="2:11" ht="14.25" hidden="1" customHeight="1" x14ac:dyDescent="0.25">
      <c r="B17" s="6"/>
      <c r="C17" s="5"/>
      <c r="D17" s="5"/>
      <c r="G17" s="8"/>
      <c r="J17" s="50"/>
      <c r="K17" s="8"/>
    </row>
    <row r="18" spans="2:11" ht="14.25" hidden="1" customHeight="1" x14ac:dyDescent="0.25">
      <c r="B18" s="6"/>
      <c r="C18" s="5"/>
      <c r="D18" s="5"/>
      <c r="G18" s="8"/>
      <c r="J18" s="50"/>
      <c r="K18" s="8"/>
    </row>
    <row r="19" spans="2:11" ht="14.25" customHeight="1" x14ac:dyDescent="0.25">
      <c r="G19" s="42" t="s">
        <v>8</v>
      </c>
      <c r="H19" s="42"/>
      <c r="I19" s="42">
        <f>SUBTOTAL(9,I5:I16)</f>
        <v>1255.752</v>
      </c>
      <c r="J19" s="50"/>
      <c r="K19" s="35">
        <f>SUBTOTAL(9,K5:K17)</f>
        <v>8232.152</v>
      </c>
    </row>
    <row r="20" spans="2:11" ht="14.25" customHeight="1" x14ac:dyDescent="0.25">
      <c r="G20" s="43" t="s">
        <v>14</v>
      </c>
      <c r="H20" s="44"/>
      <c r="I20" s="14">
        <f t="shared" ref="I20" si="2">I19</f>
        <v>1255.752</v>
      </c>
      <c r="J20" s="4"/>
      <c r="K20" s="14">
        <f>K19</f>
        <v>8232.152</v>
      </c>
    </row>
    <row r="21" spans="2:11" ht="14.25" customHeight="1" x14ac:dyDescent="0.25">
      <c r="G21" s="8"/>
      <c r="H21" s="16" t="s">
        <v>26</v>
      </c>
      <c r="I21" s="15"/>
      <c r="J21" s="12"/>
    </row>
    <row r="22" spans="2:11" ht="14.25" customHeight="1" x14ac:dyDescent="0.25">
      <c r="G22" s="8"/>
      <c r="J22" s="4"/>
    </row>
    <row r="23" spans="2:11" x14ac:dyDescent="0.25">
      <c r="G23" s="8"/>
      <c r="J23" s="4"/>
    </row>
  </sheetData>
  <mergeCells count="2">
    <mergeCell ref="B1:E2"/>
    <mergeCell ref="H1:J1"/>
  </mergeCells>
  <conditionalFormatting sqref="D5">
    <cfRule type="containsText" dxfId="15" priority="41" operator="containsText" text="ANULADO">
      <formula>NOT(ISERROR(SEARCH("ANULADO",D5)))</formula>
    </cfRule>
  </conditionalFormatting>
  <conditionalFormatting sqref="F11:F12 F8 F5:F6">
    <cfRule type="containsText" dxfId="14" priority="40" operator="containsText" text="ANULADO">
      <formula>NOT(ISERROR(SEARCH("ANULADO",F5)))</formula>
    </cfRule>
  </conditionalFormatting>
  <conditionalFormatting sqref="D6:D8 D12">
    <cfRule type="containsText" dxfId="13" priority="39" operator="containsText" text="ANULADO">
      <formula>NOT(ISERROR(SEARCH("ANULADO",D6)))</formula>
    </cfRule>
  </conditionalFormatting>
  <conditionalFormatting sqref="D11">
    <cfRule type="containsText" dxfId="12" priority="38" operator="containsText" text="ANULADO">
      <formula>NOT(ISERROR(SEARCH("ANULADO",D11)))</formula>
    </cfRule>
  </conditionalFormatting>
  <conditionalFormatting sqref="F13:F14">
    <cfRule type="containsText" dxfId="11" priority="37" operator="containsText" text="ANULADO">
      <formula>NOT(ISERROR(SEARCH("ANULADO",F13)))</formula>
    </cfRule>
  </conditionalFormatting>
  <conditionalFormatting sqref="F9">
    <cfRule type="containsText" dxfId="10" priority="36" operator="containsText" text="ANULADO">
      <formula>NOT(ISERROR(SEARCH("ANULADO",F9)))</formula>
    </cfRule>
  </conditionalFormatting>
  <conditionalFormatting sqref="D9">
    <cfRule type="containsText" dxfId="9" priority="35" operator="containsText" text="ANULADO">
      <formula>NOT(ISERROR(SEARCH("ANULADO",D9)))</formula>
    </cfRule>
  </conditionalFormatting>
  <conditionalFormatting sqref="F7">
    <cfRule type="containsText" dxfId="8" priority="34" operator="containsText" text="ANULADO">
      <formula>NOT(ISERROR(SEARCH("ANULADO",F7)))</formula>
    </cfRule>
  </conditionalFormatting>
  <conditionalFormatting sqref="D13">
    <cfRule type="containsText" dxfId="7" priority="33" operator="containsText" text="ANULADO">
      <formula>NOT(ISERROR(SEARCH("ANULADO",D13)))</formula>
    </cfRule>
  </conditionalFormatting>
  <conditionalFormatting sqref="F10">
    <cfRule type="containsText" dxfId="6" priority="10" operator="containsText" text="ANULADO">
      <formula>NOT(ISERROR(SEARCH("ANULADO",F10)))</formula>
    </cfRule>
  </conditionalFormatting>
  <conditionalFormatting sqref="D10">
    <cfRule type="containsText" dxfId="5" priority="9" operator="containsText" text="ANULADO">
      <formula>NOT(ISERROR(SEARCH("ANULADO",D10)))</formula>
    </cfRule>
  </conditionalFormatting>
  <conditionalFormatting sqref="D14">
    <cfRule type="containsText" dxfId="4" priority="8" operator="containsText" text="ANULADO">
      <formula>NOT(ISERROR(SEARCH("ANULADO",D14)))</formula>
    </cfRule>
  </conditionalFormatting>
  <conditionalFormatting sqref="F15">
    <cfRule type="containsText" dxfId="3" priority="4" operator="containsText" text="ANULADO">
      <formula>NOT(ISERROR(SEARCH("ANULADO",F15)))</formula>
    </cfRule>
  </conditionalFormatting>
  <conditionalFormatting sqref="F16">
    <cfRule type="containsText" dxfId="2" priority="1" operator="containsText" text="ANULADO">
      <formula>NOT(ISERROR(SEARCH("ANULADO",F16)))</formula>
    </cfRule>
  </conditionalFormatting>
  <conditionalFormatting sqref="D15">
    <cfRule type="containsText" dxfId="1" priority="5" operator="containsText" text="ANULADO">
      <formula>NOT(ISERROR(SEARCH("ANULADO",D15)))</formula>
    </cfRule>
  </conditionalFormatting>
  <conditionalFormatting sqref="D16">
    <cfRule type="containsText" dxfId="0" priority="2" operator="containsText" text="ANULADO">
      <formula>NOT(ISERROR(SEARCH("ANULADO",D16)))</formula>
    </cfRule>
  </conditionalFormatting>
  <pageMargins left="0.7" right="0.7" top="0.75" bottom="0.75" header="0.3" footer="0.3"/>
  <pageSetup paperSize="9" scale="9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selection activeCell="I19" sqref="I19"/>
    </sheetView>
  </sheetViews>
  <sheetFormatPr baseColWidth="10" defaultRowHeight="15" x14ac:dyDescent="0.25"/>
  <cols>
    <col min="1" max="1" width="7.7109375" style="4" customWidth="1"/>
    <col min="2" max="2" width="20.85546875" style="4" customWidth="1"/>
    <col min="3" max="3" width="14.85546875" style="4" customWidth="1"/>
    <col min="4" max="4" width="12.7109375" style="4" customWidth="1"/>
    <col min="5" max="5" width="25" style="4" customWidth="1"/>
    <col min="6" max="6" width="18.42578125" style="4" customWidth="1"/>
    <col min="7" max="7" width="29.140625" style="4" customWidth="1"/>
    <col min="8" max="8" width="9.85546875" style="8" bestFit="1" customWidth="1"/>
    <col min="9" max="10" width="11.5703125" style="8" bestFit="1" customWidth="1"/>
    <col min="11" max="16384" width="11.42578125" style="4"/>
  </cols>
  <sheetData>
    <row r="1" spans="1:11" ht="18.75" customHeight="1" x14ac:dyDescent="0.25">
      <c r="A1" s="62" t="s">
        <v>28</v>
      </c>
      <c r="B1" s="62"/>
      <c r="C1" s="62"/>
      <c r="D1" s="62"/>
      <c r="E1" s="66"/>
      <c r="F1" s="17" t="s">
        <v>15</v>
      </c>
      <c r="G1" s="18">
        <v>20523347137</v>
      </c>
      <c r="H1" s="63" t="s">
        <v>16</v>
      </c>
      <c r="I1" s="64"/>
      <c r="J1" s="65"/>
    </row>
    <row r="2" spans="1:11" ht="18.75" customHeight="1" x14ac:dyDescent="0.25">
      <c r="A2" s="62"/>
      <c r="B2" s="62"/>
      <c r="C2" s="62"/>
      <c r="D2" s="62"/>
      <c r="E2" s="66"/>
      <c r="F2" s="19" t="s">
        <v>17</v>
      </c>
      <c r="G2" s="20" t="s">
        <v>0</v>
      </c>
      <c r="H2" s="21"/>
      <c r="I2" s="21"/>
      <c r="J2" s="22"/>
    </row>
    <row r="3" spans="1:11" ht="15.75" customHeight="1" x14ac:dyDescent="0.25">
      <c r="B3" s="10"/>
      <c r="C3" s="10"/>
      <c r="D3" s="10"/>
      <c r="E3" s="10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2" customFormat="1" x14ac:dyDescent="0.2">
      <c r="A5" s="24" t="s">
        <v>9</v>
      </c>
      <c r="B5" s="25" t="s">
        <v>169</v>
      </c>
      <c r="C5" s="26">
        <v>43132</v>
      </c>
      <c r="D5" s="25" t="s">
        <v>43</v>
      </c>
      <c r="E5" s="25">
        <v>20535886114</v>
      </c>
      <c r="F5" s="25" t="s">
        <v>44</v>
      </c>
      <c r="G5" s="46"/>
      <c r="H5" s="27">
        <v>89.24</v>
      </c>
      <c r="I5" s="27">
        <f t="shared" ref="I5:I6" si="0">H5*0.18</f>
        <v>16.063199999999998</v>
      </c>
      <c r="J5" s="50"/>
      <c r="K5" s="27">
        <f>H5+I5</f>
        <v>105.30319999999999</v>
      </c>
    </row>
    <row r="6" spans="1:11" s="13" customFormat="1" ht="11.25" x14ac:dyDescent="0.2">
      <c r="A6" s="24" t="s">
        <v>10</v>
      </c>
      <c r="B6" s="25" t="s">
        <v>170</v>
      </c>
      <c r="C6" s="26">
        <v>43137</v>
      </c>
      <c r="D6" s="25" t="s">
        <v>39</v>
      </c>
      <c r="E6" s="25">
        <v>20549065873</v>
      </c>
      <c r="F6" s="25" t="s">
        <v>45</v>
      </c>
      <c r="G6" s="46"/>
      <c r="H6" s="27">
        <v>864.83</v>
      </c>
      <c r="I6" s="27">
        <f t="shared" si="0"/>
        <v>155.6694</v>
      </c>
      <c r="J6" s="50"/>
      <c r="K6" s="27">
        <f>H6+I6</f>
        <v>1020.4994</v>
      </c>
    </row>
    <row r="7" spans="1:11" s="13" customFormat="1" ht="11.25" x14ac:dyDescent="0.2">
      <c r="A7" s="24" t="s">
        <v>11</v>
      </c>
      <c r="B7" s="25" t="s">
        <v>171</v>
      </c>
      <c r="C7" s="28">
        <v>43140</v>
      </c>
      <c r="D7" s="25" t="s">
        <v>46</v>
      </c>
      <c r="E7" s="29">
        <v>205630569291</v>
      </c>
      <c r="F7" s="25" t="s">
        <v>47</v>
      </c>
      <c r="G7" s="46"/>
      <c r="H7" s="27">
        <v>264.83</v>
      </c>
      <c r="I7" s="27">
        <f t="shared" ref="I7:I9" si="1">H7*0.18</f>
        <v>47.669399999999996</v>
      </c>
      <c r="J7" s="50"/>
      <c r="K7" s="27">
        <f>H7+I7</f>
        <v>312.49939999999998</v>
      </c>
    </row>
    <row r="8" spans="1:11" s="13" customFormat="1" ht="11.25" x14ac:dyDescent="0.2">
      <c r="A8" s="24" t="s">
        <v>12</v>
      </c>
      <c r="B8" s="25" t="s">
        <v>172</v>
      </c>
      <c r="C8" s="28">
        <v>43150</v>
      </c>
      <c r="D8" s="25" t="s">
        <v>48</v>
      </c>
      <c r="E8" s="29">
        <v>20600467329</v>
      </c>
      <c r="F8" s="25" t="s">
        <v>49</v>
      </c>
      <c r="G8" s="46"/>
      <c r="H8" s="27">
        <v>1181.82</v>
      </c>
      <c r="I8" s="27">
        <f t="shared" si="1"/>
        <v>212.72759999999997</v>
      </c>
      <c r="J8" s="50"/>
      <c r="K8" s="27">
        <f>H8+I8</f>
        <v>1394.5475999999999</v>
      </c>
    </row>
    <row r="9" spans="1:11" s="13" customFormat="1" ht="11.25" x14ac:dyDescent="0.2">
      <c r="A9" s="24" t="s">
        <v>13</v>
      </c>
      <c r="B9" s="25" t="s">
        <v>173</v>
      </c>
      <c r="C9" s="28">
        <v>43154</v>
      </c>
      <c r="D9" s="25" t="s">
        <v>39</v>
      </c>
      <c r="E9" s="29">
        <v>20549065873</v>
      </c>
      <c r="F9" s="25" t="s">
        <v>50</v>
      </c>
      <c r="G9" s="46"/>
      <c r="H9" s="27">
        <v>953.35</v>
      </c>
      <c r="I9" s="27">
        <f t="shared" si="1"/>
        <v>171.60300000000001</v>
      </c>
      <c r="J9" s="50"/>
      <c r="K9" s="27">
        <f>H9+I9</f>
        <v>1124.953</v>
      </c>
    </row>
    <row r="10" spans="1:11" s="13" customFormat="1" x14ac:dyDescent="0.25">
      <c r="A10" s="4"/>
      <c r="B10" s="25"/>
      <c r="C10" s="5"/>
      <c r="D10" s="5"/>
      <c r="E10" s="4"/>
      <c r="F10" s="4"/>
      <c r="H10" s="8"/>
      <c r="I10" s="8"/>
      <c r="J10" s="50"/>
      <c r="K10" s="8"/>
    </row>
    <row r="11" spans="1:11" ht="14.25" hidden="1" customHeight="1" x14ac:dyDescent="0.25">
      <c r="B11" s="25" t="s">
        <v>175</v>
      </c>
      <c r="C11" s="5"/>
      <c r="D11" s="5"/>
      <c r="K11" s="8"/>
    </row>
    <row r="12" spans="1:11" ht="14.25" hidden="1" customHeight="1" x14ac:dyDescent="0.25">
      <c r="E12" s="36" t="s">
        <v>8</v>
      </c>
      <c r="F12" s="36"/>
      <c r="H12" s="36">
        <f>SUBTOTAL(9,H5:H9)</f>
        <v>3354.07</v>
      </c>
      <c r="I12" s="36">
        <f>SUBTOTAL(9,I5:I9)</f>
        <v>603.73260000000005</v>
      </c>
      <c r="K12" s="36">
        <f>SUBTOTAL(9,K5:K10)</f>
        <v>3957.8025999999995</v>
      </c>
    </row>
    <row r="13" spans="1:11" ht="14.25" customHeight="1" x14ac:dyDescent="0.25">
      <c r="F13" s="38"/>
      <c r="G13" s="37" t="s">
        <v>14</v>
      </c>
      <c r="H13" s="14">
        <f>H12</f>
        <v>3354.07</v>
      </c>
      <c r="I13" s="14">
        <f t="shared" ref="I13" si="2">I12</f>
        <v>603.73260000000005</v>
      </c>
      <c r="K13" s="14">
        <f>K12</f>
        <v>3957.8025999999995</v>
      </c>
    </row>
    <row r="14" spans="1:11" ht="14.25" customHeight="1" x14ac:dyDescent="0.25"/>
    <row r="15" spans="1:11" ht="14.25" customHeight="1" x14ac:dyDescent="0.25">
      <c r="I15" s="16" t="s">
        <v>26</v>
      </c>
      <c r="J15" s="15"/>
    </row>
    <row r="16" spans="1:11" ht="14.25" customHeight="1" x14ac:dyDescent="0.25"/>
  </sheetData>
  <autoFilter ref="B4:J9">
    <sortState ref="B7:J29">
      <sortCondition ref="E5:E32"/>
    </sortState>
  </autoFilter>
  <mergeCells count="2">
    <mergeCell ref="H1:J1"/>
    <mergeCell ref="A1:E2"/>
  </mergeCells>
  <conditionalFormatting sqref="F8:F9">
    <cfRule type="containsText" dxfId="120" priority="24" operator="containsText" text="ANULADO">
      <formula>NOT(ISERROR(SEARCH("ANULADO",F8)))</formula>
    </cfRule>
  </conditionalFormatting>
  <conditionalFormatting sqref="D5:D9">
    <cfRule type="containsText" dxfId="119" priority="23" operator="containsText" text="ANULADO">
      <formula>NOT(ISERROR(SEARCH("ANULADO",D5)))</formula>
    </cfRule>
  </conditionalFormatting>
  <conditionalFormatting sqref="F5">
    <cfRule type="containsText" dxfId="118" priority="17" operator="containsText" text="ANULADO">
      <formula>NOT(ISERROR(SEARCH("ANULADO",F5)))</formula>
    </cfRule>
  </conditionalFormatting>
  <conditionalFormatting sqref="F6">
    <cfRule type="containsText" dxfId="117" priority="22" operator="containsText" text="ANULADO">
      <formula>NOT(ISERROR(SEARCH("ANULADO",F6)))</formula>
    </cfRule>
  </conditionalFormatting>
  <conditionalFormatting sqref="F7">
    <cfRule type="containsText" dxfId="116" priority="21" operator="containsText" text="ANULADO">
      <formula>NOT(ISERROR(SEARCH("ANULADO",F7)))</formula>
    </cfRule>
  </conditionalFormatting>
  <pageMargins left="0.70866141732283472" right="0.70866141732283472" top="0.74803149606299213" bottom="0.74803149606299213" header="0.31496062992125984" footer="0.31496062992125984"/>
  <pageSetup paperSize="9" scale="9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21" sqref="B21"/>
    </sheetView>
  </sheetViews>
  <sheetFormatPr baseColWidth="10" defaultRowHeight="15" x14ac:dyDescent="0.25"/>
  <cols>
    <col min="1" max="1" width="8.7109375" style="4" customWidth="1"/>
    <col min="2" max="2" width="17.42578125" style="4" customWidth="1"/>
    <col min="3" max="3" width="14.85546875" style="4" customWidth="1"/>
    <col min="4" max="4" width="12.7109375" style="4" customWidth="1"/>
    <col min="5" max="5" width="25" style="4" customWidth="1"/>
    <col min="6" max="6" width="26" style="4" customWidth="1"/>
    <col min="7" max="7" width="29.140625" style="4" customWidth="1"/>
    <col min="8" max="8" width="13.28515625" style="8" customWidth="1"/>
    <col min="9" max="9" width="12.28515625" style="8" customWidth="1"/>
    <col min="10" max="10" width="11.5703125" style="8" bestFit="1" customWidth="1"/>
    <col min="11" max="16384" width="11.42578125" style="4"/>
  </cols>
  <sheetData>
    <row r="1" spans="1:11" ht="18.75" x14ac:dyDescent="0.25">
      <c r="A1" s="62" t="s">
        <v>51</v>
      </c>
      <c r="B1" s="62"/>
      <c r="C1" s="62"/>
      <c r="D1" s="62"/>
      <c r="E1" s="62"/>
      <c r="F1" s="17" t="s">
        <v>15</v>
      </c>
      <c r="G1" s="18">
        <v>20523347137</v>
      </c>
      <c r="H1" s="39" t="s">
        <v>16</v>
      </c>
      <c r="I1" s="40"/>
      <c r="J1" s="41"/>
    </row>
    <row r="2" spans="1:11" ht="18.75" customHeight="1" x14ac:dyDescent="0.25">
      <c r="A2" s="62"/>
      <c r="B2" s="62"/>
      <c r="C2" s="62"/>
      <c r="D2" s="62"/>
      <c r="E2" s="62"/>
      <c r="F2" s="19" t="s">
        <v>17</v>
      </c>
      <c r="G2" s="20" t="s">
        <v>0</v>
      </c>
      <c r="H2" s="21"/>
      <c r="I2" s="21"/>
      <c r="J2" s="22"/>
    </row>
    <row r="3" spans="1:11" ht="15.75" customHeight="1" x14ac:dyDescent="0.25">
      <c r="B3" s="10"/>
      <c r="C3" s="10"/>
      <c r="D3" s="10"/>
      <c r="E3" s="10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2" customFormat="1" x14ac:dyDescent="0.2">
      <c r="A5" s="24" t="s">
        <v>9</v>
      </c>
      <c r="B5" s="25" t="s">
        <v>169</v>
      </c>
      <c r="C5" s="26">
        <v>43160</v>
      </c>
      <c r="D5" s="25" t="s">
        <v>63</v>
      </c>
      <c r="E5" s="25">
        <v>20602374751</v>
      </c>
      <c r="F5" s="25" t="s">
        <v>64</v>
      </c>
      <c r="G5" s="46"/>
      <c r="H5" s="27">
        <v>4661.0200000000004</v>
      </c>
      <c r="I5" s="27">
        <v>838.98</v>
      </c>
      <c r="J5" s="50"/>
      <c r="K5" s="27">
        <f t="shared" ref="K5:K20" si="0">H5+I5</f>
        <v>5500</v>
      </c>
    </row>
    <row r="6" spans="1:11" s="13" customFormat="1" ht="11.25" x14ac:dyDescent="0.2">
      <c r="A6" s="24" t="s">
        <v>10</v>
      </c>
      <c r="B6" s="25" t="s">
        <v>170</v>
      </c>
      <c r="C6" s="26">
        <v>43164</v>
      </c>
      <c r="D6" s="25" t="s">
        <v>63</v>
      </c>
      <c r="E6" s="25">
        <v>20602374751</v>
      </c>
      <c r="F6" s="25" t="s">
        <v>65</v>
      </c>
      <c r="G6" s="46"/>
      <c r="H6" s="27">
        <v>550.85</v>
      </c>
      <c r="I6" s="27">
        <f t="shared" ref="I6:I8" si="1">H6*0.18</f>
        <v>99.153000000000006</v>
      </c>
      <c r="J6" s="50"/>
      <c r="K6" s="27">
        <f t="shared" si="0"/>
        <v>650.00300000000004</v>
      </c>
    </row>
    <row r="7" spans="1:11" s="13" customFormat="1" ht="11.25" x14ac:dyDescent="0.2">
      <c r="A7" s="24" t="s">
        <v>11</v>
      </c>
      <c r="B7" s="25" t="s">
        <v>171</v>
      </c>
      <c r="C7" s="28">
        <v>43165</v>
      </c>
      <c r="D7" s="25" t="s">
        <v>63</v>
      </c>
      <c r="E7" s="25">
        <v>20602374751</v>
      </c>
      <c r="F7" s="25" t="s">
        <v>66</v>
      </c>
      <c r="G7" s="46"/>
      <c r="H7" s="27">
        <v>4661.0200000000004</v>
      </c>
      <c r="I7" s="27">
        <f t="shared" si="1"/>
        <v>838.98360000000002</v>
      </c>
      <c r="J7" s="50"/>
      <c r="K7" s="27">
        <f t="shared" si="0"/>
        <v>5500.0036</v>
      </c>
    </row>
    <row r="8" spans="1:11" s="13" customFormat="1" ht="11.25" x14ac:dyDescent="0.2">
      <c r="A8" s="24" t="s">
        <v>12</v>
      </c>
      <c r="B8" s="25" t="s">
        <v>172</v>
      </c>
      <c r="C8" s="28">
        <v>43166</v>
      </c>
      <c r="D8" s="25" t="s">
        <v>43</v>
      </c>
      <c r="E8" s="25">
        <v>20535886114</v>
      </c>
      <c r="F8" s="25" t="s">
        <v>67</v>
      </c>
      <c r="G8" s="46"/>
      <c r="H8" s="27">
        <v>1757.2</v>
      </c>
      <c r="I8" s="27">
        <f t="shared" si="1"/>
        <v>316.29599999999999</v>
      </c>
      <c r="J8" s="50"/>
      <c r="K8" s="27">
        <f t="shared" si="0"/>
        <v>2073.4960000000001</v>
      </c>
    </row>
    <row r="9" spans="1:11" s="13" customFormat="1" ht="11.25" x14ac:dyDescent="0.2">
      <c r="A9" s="24" t="s">
        <v>13</v>
      </c>
      <c r="B9" s="25" t="s">
        <v>173</v>
      </c>
      <c r="C9" s="28">
        <v>43167</v>
      </c>
      <c r="D9" s="25" t="s">
        <v>63</v>
      </c>
      <c r="E9" s="25">
        <v>20602374751</v>
      </c>
      <c r="F9" s="25" t="s">
        <v>65</v>
      </c>
      <c r="G9" s="46"/>
      <c r="H9" s="27">
        <v>550.85</v>
      </c>
      <c r="I9" s="27">
        <f t="shared" ref="I9:I20" si="2">H9*0.18</f>
        <v>99.153000000000006</v>
      </c>
      <c r="J9" s="50"/>
      <c r="K9" s="27">
        <f t="shared" si="0"/>
        <v>650.00300000000004</v>
      </c>
    </row>
    <row r="10" spans="1:11" s="13" customFormat="1" ht="11.25" x14ac:dyDescent="0.2">
      <c r="A10" s="24" t="s">
        <v>52</v>
      </c>
      <c r="B10" s="25" t="s">
        <v>174</v>
      </c>
      <c r="C10" s="28">
        <v>43168</v>
      </c>
      <c r="D10" s="25" t="s">
        <v>43</v>
      </c>
      <c r="E10" s="25">
        <v>20602374751</v>
      </c>
      <c r="F10" s="25" t="s">
        <v>67</v>
      </c>
      <c r="G10" s="46"/>
      <c r="H10" s="27">
        <v>1533.05</v>
      </c>
      <c r="I10" s="27">
        <f t="shared" si="2"/>
        <v>275.94899999999996</v>
      </c>
      <c r="J10" s="50"/>
      <c r="K10" s="27">
        <f t="shared" si="0"/>
        <v>1808.9989999999998</v>
      </c>
    </row>
    <row r="11" spans="1:11" s="13" customFormat="1" ht="11.25" x14ac:dyDescent="0.2">
      <c r="A11" s="24" t="s">
        <v>53</v>
      </c>
      <c r="B11" s="25" t="s">
        <v>175</v>
      </c>
      <c r="C11" s="28">
        <v>43169</v>
      </c>
      <c r="D11" s="25" t="s">
        <v>63</v>
      </c>
      <c r="E11" s="25">
        <v>20602374751</v>
      </c>
      <c r="F11" s="25" t="s">
        <v>68</v>
      </c>
      <c r="G11" s="46"/>
      <c r="H11" s="27">
        <v>1130.51</v>
      </c>
      <c r="I11" s="27">
        <f t="shared" si="2"/>
        <v>203.49179999999998</v>
      </c>
      <c r="J11" s="50"/>
      <c r="K11" s="27">
        <f t="shared" si="0"/>
        <v>1334.0018</v>
      </c>
    </row>
    <row r="12" spans="1:11" s="13" customFormat="1" ht="11.25" x14ac:dyDescent="0.2">
      <c r="A12" s="24" t="s">
        <v>54</v>
      </c>
      <c r="B12" s="25" t="s">
        <v>176</v>
      </c>
      <c r="C12" s="28">
        <v>43171</v>
      </c>
      <c r="D12" s="25" t="s">
        <v>63</v>
      </c>
      <c r="E12" s="25">
        <v>20602374751</v>
      </c>
      <c r="F12" s="25" t="s">
        <v>65</v>
      </c>
      <c r="G12" s="46"/>
      <c r="H12" s="27">
        <v>550.85</v>
      </c>
      <c r="I12" s="27">
        <f t="shared" si="2"/>
        <v>99.153000000000006</v>
      </c>
      <c r="J12" s="50"/>
      <c r="K12" s="27">
        <f t="shared" si="0"/>
        <v>650.00300000000004</v>
      </c>
    </row>
    <row r="13" spans="1:11" s="13" customFormat="1" ht="11.25" x14ac:dyDescent="0.2">
      <c r="A13" s="24" t="s">
        <v>55</v>
      </c>
      <c r="B13" s="25" t="s">
        <v>177</v>
      </c>
      <c r="C13" s="28">
        <v>43174</v>
      </c>
      <c r="D13" s="25" t="s">
        <v>63</v>
      </c>
      <c r="E13" s="25">
        <v>20602374751</v>
      </c>
      <c r="F13" s="25" t="s">
        <v>65</v>
      </c>
      <c r="G13" s="46"/>
      <c r="H13" s="27">
        <v>550.85</v>
      </c>
      <c r="I13" s="27">
        <f t="shared" si="2"/>
        <v>99.153000000000006</v>
      </c>
      <c r="J13" s="50"/>
      <c r="K13" s="27">
        <f t="shared" si="0"/>
        <v>650.00300000000004</v>
      </c>
    </row>
    <row r="14" spans="1:11" s="13" customFormat="1" ht="11.25" x14ac:dyDescent="0.2">
      <c r="A14" s="24" t="s">
        <v>56</v>
      </c>
      <c r="B14" s="25" t="s">
        <v>178</v>
      </c>
      <c r="C14" s="28">
        <v>43175</v>
      </c>
      <c r="D14" s="25" t="s">
        <v>43</v>
      </c>
      <c r="E14" s="25">
        <v>20535886114</v>
      </c>
      <c r="F14" s="25" t="s">
        <v>67</v>
      </c>
      <c r="G14" s="46"/>
      <c r="H14" s="27">
        <v>1780.93</v>
      </c>
      <c r="I14" s="27">
        <f t="shared" si="2"/>
        <v>320.56740000000002</v>
      </c>
      <c r="J14" s="50"/>
      <c r="K14" s="27">
        <f t="shared" si="0"/>
        <v>2101.4974000000002</v>
      </c>
    </row>
    <row r="15" spans="1:11" s="13" customFormat="1" ht="11.25" x14ac:dyDescent="0.2">
      <c r="A15" s="24" t="s">
        <v>57</v>
      </c>
      <c r="B15" s="25" t="s">
        <v>179</v>
      </c>
      <c r="C15" s="28">
        <v>43176</v>
      </c>
      <c r="D15" s="25" t="s">
        <v>43</v>
      </c>
      <c r="E15" s="25">
        <v>20602374751</v>
      </c>
      <c r="F15" s="25" t="s">
        <v>67</v>
      </c>
      <c r="G15" s="46"/>
      <c r="H15" s="27">
        <v>3175.85</v>
      </c>
      <c r="I15" s="27">
        <f t="shared" si="2"/>
        <v>571.65299999999991</v>
      </c>
      <c r="J15" s="50"/>
      <c r="K15" s="27">
        <f t="shared" si="0"/>
        <v>3747.5029999999997</v>
      </c>
    </row>
    <row r="16" spans="1:11" s="13" customFormat="1" ht="11.25" x14ac:dyDescent="0.2">
      <c r="A16" s="24" t="s">
        <v>58</v>
      </c>
      <c r="B16" s="25" t="s">
        <v>180</v>
      </c>
      <c r="C16" s="28">
        <v>43178</v>
      </c>
      <c r="D16" s="25" t="s">
        <v>63</v>
      </c>
      <c r="E16" s="25">
        <v>20602374751</v>
      </c>
      <c r="F16" s="25" t="s">
        <v>65</v>
      </c>
      <c r="G16" s="46"/>
      <c r="H16" s="27">
        <v>550.85</v>
      </c>
      <c r="I16" s="27">
        <f t="shared" si="2"/>
        <v>99.153000000000006</v>
      </c>
      <c r="J16" s="50"/>
      <c r="K16" s="27">
        <f t="shared" si="0"/>
        <v>650.00300000000004</v>
      </c>
    </row>
    <row r="17" spans="1:11" s="13" customFormat="1" ht="11.25" x14ac:dyDescent="0.2">
      <c r="A17" s="24" t="s">
        <v>59</v>
      </c>
      <c r="B17" s="25" t="s">
        <v>181</v>
      </c>
      <c r="C17" s="28">
        <v>43181</v>
      </c>
      <c r="D17" s="25" t="s">
        <v>63</v>
      </c>
      <c r="E17" s="25">
        <v>20602374751</v>
      </c>
      <c r="F17" s="25" t="s">
        <v>65</v>
      </c>
      <c r="G17" s="46"/>
      <c r="H17" s="27">
        <v>550.85</v>
      </c>
      <c r="I17" s="27">
        <f t="shared" si="2"/>
        <v>99.153000000000006</v>
      </c>
      <c r="J17" s="50"/>
      <c r="K17" s="27">
        <f t="shared" si="0"/>
        <v>650.00300000000004</v>
      </c>
    </row>
    <row r="18" spans="1:11" s="13" customFormat="1" ht="11.25" x14ac:dyDescent="0.2">
      <c r="A18" s="24" t="s">
        <v>60</v>
      </c>
      <c r="B18" s="25" t="s">
        <v>182</v>
      </c>
      <c r="C18" s="28">
        <v>43183</v>
      </c>
      <c r="D18" s="25" t="s">
        <v>63</v>
      </c>
      <c r="E18" s="25">
        <v>20602374751</v>
      </c>
      <c r="F18" s="25" t="s">
        <v>65</v>
      </c>
      <c r="G18" s="46"/>
      <c r="H18" s="27">
        <v>593.22</v>
      </c>
      <c r="I18" s="27">
        <f t="shared" si="2"/>
        <v>106.7796</v>
      </c>
      <c r="J18" s="50"/>
      <c r="K18" s="27">
        <f t="shared" si="0"/>
        <v>699.99959999999999</v>
      </c>
    </row>
    <row r="19" spans="1:11" s="13" customFormat="1" ht="11.25" x14ac:dyDescent="0.2">
      <c r="A19" s="24" t="s">
        <v>61</v>
      </c>
      <c r="B19" s="25" t="s">
        <v>183</v>
      </c>
      <c r="C19" s="28">
        <v>43185</v>
      </c>
      <c r="D19" s="25" t="s">
        <v>43</v>
      </c>
      <c r="E19" s="25">
        <v>20602374751</v>
      </c>
      <c r="F19" s="25" t="s">
        <v>67</v>
      </c>
      <c r="G19" s="46"/>
      <c r="H19" s="27">
        <v>2364.75</v>
      </c>
      <c r="I19" s="27">
        <f t="shared" si="2"/>
        <v>425.65499999999997</v>
      </c>
      <c r="J19" s="50"/>
      <c r="K19" s="27">
        <f t="shared" si="0"/>
        <v>2790.4049999999997</v>
      </c>
    </row>
    <row r="20" spans="1:11" s="13" customFormat="1" ht="11.25" x14ac:dyDescent="0.2">
      <c r="A20" s="24" t="s">
        <v>62</v>
      </c>
      <c r="B20" s="25" t="s">
        <v>184</v>
      </c>
      <c r="C20" s="28">
        <v>43187</v>
      </c>
      <c r="D20" s="25" t="s">
        <v>43</v>
      </c>
      <c r="E20" s="25">
        <v>20602374751</v>
      </c>
      <c r="F20" s="25" t="s">
        <v>67</v>
      </c>
      <c r="G20" s="46"/>
      <c r="H20" s="27">
        <v>3405.04</v>
      </c>
      <c r="I20" s="27">
        <f t="shared" si="2"/>
        <v>612.90719999999999</v>
      </c>
      <c r="J20" s="50"/>
      <c r="K20" s="27">
        <f t="shared" si="0"/>
        <v>4017.9472000000001</v>
      </c>
    </row>
    <row r="21" spans="1:11" s="13" customFormat="1" x14ac:dyDescent="0.25">
      <c r="A21" s="6"/>
      <c r="B21" s="25"/>
      <c r="C21" s="5"/>
      <c r="D21" s="5"/>
      <c r="E21" s="4"/>
      <c r="F21" s="4"/>
      <c r="H21" s="8"/>
      <c r="I21" s="8"/>
      <c r="K21" s="8"/>
    </row>
    <row r="22" spans="1:11" ht="14.25" hidden="1" customHeight="1" x14ac:dyDescent="0.25">
      <c r="A22" s="6"/>
      <c r="B22" s="25" t="s">
        <v>186</v>
      </c>
      <c r="C22" s="5"/>
      <c r="D22" s="5"/>
      <c r="K22" s="8"/>
    </row>
    <row r="23" spans="1:11" ht="14.25" hidden="1" customHeight="1" x14ac:dyDescent="0.25">
      <c r="E23" s="36" t="s">
        <v>8</v>
      </c>
      <c r="F23" s="36"/>
      <c r="H23" s="36">
        <f>SUBTOTAL(9,H5:H20)</f>
        <v>28367.69</v>
      </c>
      <c r="I23" s="36">
        <f>SUBTOTAL(9,I5:I20)</f>
        <v>5106.1805999999979</v>
      </c>
      <c r="K23" s="36">
        <f>SUBTOTAL(9,K5:K21)</f>
        <v>33473.870600000002</v>
      </c>
    </row>
    <row r="24" spans="1:11" ht="14.25" customHeight="1" x14ac:dyDescent="0.25">
      <c r="G24" s="37" t="s">
        <v>14</v>
      </c>
      <c r="H24" s="14">
        <f>H23</f>
        <v>28367.69</v>
      </c>
      <c r="I24" s="14">
        <f t="shared" ref="I24" si="3">I23</f>
        <v>5106.1805999999979</v>
      </c>
      <c r="K24" s="14">
        <f>K23</f>
        <v>33473.870600000002</v>
      </c>
    </row>
    <row r="25" spans="1:11" ht="14.25" customHeight="1" x14ac:dyDescent="0.25">
      <c r="G25" s="8"/>
      <c r="J25" s="4"/>
    </row>
    <row r="26" spans="1:11" ht="14.25" customHeight="1" x14ac:dyDescent="0.25">
      <c r="I26" s="16" t="s">
        <v>26</v>
      </c>
      <c r="J26" s="15"/>
      <c r="K26" s="12"/>
    </row>
    <row r="27" spans="1:11" ht="14.25" customHeight="1" x14ac:dyDescent="0.25"/>
  </sheetData>
  <autoFilter ref="A4:I20"/>
  <mergeCells count="1">
    <mergeCell ref="A1:E2"/>
  </mergeCells>
  <conditionalFormatting sqref="F8:F20">
    <cfRule type="containsText" dxfId="115" priority="6" operator="containsText" text="ANULADO">
      <formula>NOT(ISERROR(SEARCH("ANULADO",F8)))</formula>
    </cfRule>
  </conditionalFormatting>
  <conditionalFormatting sqref="D5">
    <cfRule type="containsText" dxfId="114" priority="5" operator="containsText" text="ANULADO">
      <formula>NOT(ISERROR(SEARCH("ANULADO",D5)))</formula>
    </cfRule>
  </conditionalFormatting>
  <conditionalFormatting sqref="F5">
    <cfRule type="containsText" dxfId="113" priority="2" operator="containsText" text="ANULADO">
      <formula>NOT(ISERROR(SEARCH("ANULADO",F5)))</formula>
    </cfRule>
  </conditionalFormatting>
  <conditionalFormatting sqref="F6">
    <cfRule type="containsText" dxfId="112" priority="4" operator="containsText" text="ANULADO">
      <formula>NOT(ISERROR(SEARCH("ANULADO",F6)))</formula>
    </cfRule>
  </conditionalFormatting>
  <conditionalFormatting sqref="F7">
    <cfRule type="containsText" dxfId="111" priority="3" operator="containsText" text="ANULADO">
      <formula>NOT(ISERROR(SEARCH("ANULADO",F7)))</formula>
    </cfRule>
  </conditionalFormatting>
  <conditionalFormatting sqref="D6:D20">
    <cfRule type="containsText" dxfId="110" priority="1" operator="containsText" text="ANULADO">
      <formula>NOT(ISERROR(SEARCH("ANULADO",D6)))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B7" sqref="B7:B8"/>
    </sheetView>
  </sheetViews>
  <sheetFormatPr baseColWidth="10" defaultRowHeight="15" x14ac:dyDescent="0.25"/>
  <cols>
    <col min="1" max="1" width="6.7109375" style="4" customWidth="1"/>
    <col min="2" max="2" width="12.140625" style="4" customWidth="1"/>
    <col min="3" max="3" width="17.5703125" style="4" customWidth="1"/>
    <col min="4" max="4" width="12.7109375" style="4" customWidth="1"/>
    <col min="5" max="5" width="25" style="4" customWidth="1"/>
    <col min="6" max="6" width="23.28515625" style="4" customWidth="1"/>
    <col min="7" max="7" width="29.140625" style="4" customWidth="1"/>
    <col min="8" max="8" width="9.85546875" style="8" bestFit="1" customWidth="1"/>
    <col min="9" max="10" width="11.5703125" style="8" bestFit="1" customWidth="1"/>
    <col min="11" max="16384" width="11.42578125" style="4"/>
  </cols>
  <sheetData>
    <row r="1" spans="1:11" ht="18.75" x14ac:dyDescent="0.25">
      <c r="A1" s="62" t="s">
        <v>69</v>
      </c>
      <c r="B1" s="62"/>
      <c r="C1" s="62"/>
      <c r="D1" s="62"/>
      <c r="E1" s="62"/>
      <c r="F1" s="17" t="s">
        <v>15</v>
      </c>
      <c r="G1" s="18">
        <v>20523347137</v>
      </c>
      <c r="H1" s="39" t="s">
        <v>16</v>
      </c>
      <c r="I1" s="40"/>
      <c r="J1" s="41"/>
    </row>
    <row r="2" spans="1:11" ht="18.75" customHeight="1" x14ac:dyDescent="0.25">
      <c r="A2" s="62"/>
      <c r="B2" s="62"/>
      <c r="C2" s="62"/>
      <c r="D2" s="62"/>
      <c r="E2" s="62"/>
      <c r="F2" s="19" t="s">
        <v>17</v>
      </c>
      <c r="G2" s="20" t="s">
        <v>0</v>
      </c>
      <c r="H2" s="21"/>
      <c r="I2" s="21"/>
      <c r="J2" s="22"/>
    </row>
    <row r="3" spans="1:11" ht="15.75" customHeight="1" x14ac:dyDescent="0.25">
      <c r="B3" s="10"/>
      <c r="C3" s="10"/>
      <c r="D3" s="10"/>
      <c r="E3" s="10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2" customFormat="1" x14ac:dyDescent="0.2">
      <c r="A5" s="24" t="s">
        <v>9</v>
      </c>
      <c r="B5" s="25" t="s">
        <v>169</v>
      </c>
      <c r="C5" s="26">
        <v>43216</v>
      </c>
      <c r="D5" s="25" t="s">
        <v>70</v>
      </c>
      <c r="E5" s="25">
        <v>20463958590</v>
      </c>
      <c r="F5" s="25" t="s">
        <v>71</v>
      </c>
      <c r="G5" s="46"/>
      <c r="H5" s="27">
        <v>280</v>
      </c>
      <c r="I5" s="27">
        <f t="shared" ref="I5" si="0">H5*0.18</f>
        <v>50.4</v>
      </c>
      <c r="J5" s="50"/>
      <c r="K5" s="27">
        <f>H5+I5</f>
        <v>330.4</v>
      </c>
    </row>
    <row r="6" spans="1:11" s="13" customFormat="1" ht="11.25" x14ac:dyDescent="0.2">
      <c r="A6" s="24" t="s">
        <v>10</v>
      </c>
      <c r="B6" s="25" t="s">
        <v>170</v>
      </c>
      <c r="C6" s="26">
        <v>43218</v>
      </c>
      <c r="D6" s="25" t="s">
        <v>48</v>
      </c>
      <c r="E6" s="25">
        <v>20523347137</v>
      </c>
      <c r="F6" s="25" t="s">
        <v>73</v>
      </c>
      <c r="G6" s="46"/>
      <c r="H6" s="27">
        <v>1439</v>
      </c>
      <c r="I6" s="27">
        <f t="shared" ref="I6:I8" si="1">H6*0.18</f>
        <v>259.02</v>
      </c>
      <c r="J6" s="50"/>
      <c r="K6" s="27">
        <f>H6+I6</f>
        <v>1698.02</v>
      </c>
    </row>
    <row r="7" spans="1:11" s="13" customFormat="1" ht="11.25" x14ac:dyDescent="0.2">
      <c r="A7" s="24" t="s">
        <v>11</v>
      </c>
      <c r="B7" s="25" t="s">
        <v>171</v>
      </c>
      <c r="C7" s="26">
        <v>43219</v>
      </c>
      <c r="D7" s="25" t="s">
        <v>48</v>
      </c>
      <c r="E7" s="25">
        <v>20523347137</v>
      </c>
      <c r="F7" s="25" t="s">
        <v>72</v>
      </c>
      <c r="G7" s="46"/>
      <c r="H7" s="27">
        <v>1241.54</v>
      </c>
      <c r="I7" s="27">
        <f t="shared" ref="I7" si="2">H7*0.18</f>
        <v>223.47719999999998</v>
      </c>
      <c r="J7" s="50"/>
      <c r="K7" s="27">
        <f>H7+I7</f>
        <v>1465.0172</v>
      </c>
    </row>
    <row r="8" spans="1:11" s="13" customFormat="1" ht="11.25" x14ac:dyDescent="0.2">
      <c r="A8" s="24" t="s">
        <v>12</v>
      </c>
      <c r="B8" s="25" t="s">
        <v>172</v>
      </c>
      <c r="C8" s="28">
        <v>43220</v>
      </c>
      <c r="D8" s="25" t="s">
        <v>74</v>
      </c>
      <c r="E8" s="25">
        <v>20549065873</v>
      </c>
      <c r="F8" s="51" t="s">
        <v>75</v>
      </c>
      <c r="H8" s="27">
        <v>454.54</v>
      </c>
      <c r="I8" s="27">
        <f t="shared" si="1"/>
        <v>81.8172</v>
      </c>
      <c r="K8" s="27">
        <f>H8+I8</f>
        <v>536.35720000000003</v>
      </c>
    </row>
    <row r="9" spans="1:11" s="13" customFormat="1" x14ac:dyDescent="0.25">
      <c r="A9" s="24" t="s">
        <v>13</v>
      </c>
      <c r="B9" s="6"/>
      <c r="C9" s="5"/>
      <c r="D9" s="5"/>
      <c r="E9" s="4"/>
      <c r="F9" s="4"/>
      <c r="H9" s="8"/>
      <c r="I9" s="8"/>
      <c r="K9" s="8"/>
    </row>
    <row r="10" spans="1:11" ht="14.25" hidden="1" customHeight="1" x14ac:dyDescent="0.25">
      <c r="A10" s="24" t="s">
        <v>52</v>
      </c>
      <c r="B10" s="6"/>
      <c r="C10" s="5"/>
      <c r="D10" s="5"/>
      <c r="K10" s="8"/>
    </row>
    <row r="11" spans="1:11" ht="14.25" hidden="1" customHeight="1" x14ac:dyDescent="0.25">
      <c r="E11" s="36" t="s">
        <v>8</v>
      </c>
      <c r="F11" s="36"/>
      <c r="H11" s="36">
        <f>SUBTOTAL(9,H5:H8)</f>
        <v>3415.08</v>
      </c>
      <c r="I11" s="36">
        <f>SUBTOTAL(9,I5:I8)</f>
        <v>614.71439999999984</v>
      </c>
      <c r="K11" s="36">
        <f>SUBTOTAL(9,K5:K9)</f>
        <v>4029.7944000000002</v>
      </c>
    </row>
    <row r="12" spans="1:11" ht="14.25" customHeight="1" x14ac:dyDescent="0.25">
      <c r="F12" s="38"/>
      <c r="G12" s="37" t="s">
        <v>14</v>
      </c>
      <c r="H12" s="14">
        <f>H11</f>
        <v>3415.08</v>
      </c>
      <c r="I12" s="14">
        <f t="shared" ref="I12" si="3">I11</f>
        <v>614.71439999999984</v>
      </c>
      <c r="K12" s="14">
        <f>K11</f>
        <v>4029.7944000000002</v>
      </c>
    </row>
    <row r="13" spans="1:11" ht="14.25" customHeight="1" x14ac:dyDescent="0.25">
      <c r="K13" s="12"/>
    </row>
    <row r="14" spans="1:11" ht="14.25" customHeight="1" x14ac:dyDescent="0.25">
      <c r="I14" s="16" t="s">
        <v>26</v>
      </c>
      <c r="J14" s="15"/>
      <c r="K14" s="12"/>
    </row>
    <row r="15" spans="1:11" ht="14.25" customHeight="1" x14ac:dyDescent="0.25"/>
  </sheetData>
  <mergeCells count="1">
    <mergeCell ref="A1:E2"/>
  </mergeCells>
  <conditionalFormatting sqref="D5">
    <cfRule type="containsText" dxfId="109" priority="7" operator="containsText" text="ANULADO">
      <formula>NOT(ISERROR(SEARCH("ANULADO",D5)))</formula>
    </cfRule>
  </conditionalFormatting>
  <conditionalFormatting sqref="F5">
    <cfRule type="containsText" dxfId="108" priority="4" operator="containsText" text="ANULADO">
      <formula>NOT(ISERROR(SEARCH("ANULADO",F5)))</formula>
    </cfRule>
  </conditionalFormatting>
  <conditionalFormatting sqref="F6">
    <cfRule type="containsText" dxfId="107" priority="6" operator="containsText" text="ANULADO">
      <formula>NOT(ISERROR(SEARCH("ANULADO",F6)))</formula>
    </cfRule>
  </conditionalFormatting>
  <conditionalFormatting sqref="F8">
    <cfRule type="containsText" dxfId="106" priority="5" operator="containsText" text="ANULADO">
      <formula>NOT(ISERROR(SEARCH("ANULADO",F8)))</formula>
    </cfRule>
  </conditionalFormatting>
  <conditionalFormatting sqref="D6 D8">
    <cfRule type="containsText" dxfId="105" priority="3" operator="containsText" text="ANULADO">
      <formula>NOT(ISERROR(SEARCH("ANULADO",D6)))</formula>
    </cfRule>
  </conditionalFormatting>
  <conditionalFormatting sqref="F7">
    <cfRule type="containsText" dxfId="104" priority="2" operator="containsText" text="ANULADO">
      <formula>NOT(ISERROR(SEARCH("ANULADO",F7)))</formula>
    </cfRule>
  </conditionalFormatting>
  <conditionalFormatting sqref="D7">
    <cfRule type="containsText" dxfId="103" priority="1" operator="containsText" text="ANULADO">
      <formula>NOT(ISERROR(SEARCH("ANULADO",D7)))</formula>
    </cfRule>
  </conditionalFormatting>
  <pageMargins left="0.7" right="0.7" top="0.75" bottom="0.75" header="0.3" footer="0.3"/>
  <pageSetup paperSize="9" scale="9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10" sqref="C10:K10"/>
    </sheetView>
  </sheetViews>
  <sheetFormatPr baseColWidth="10" defaultRowHeight="15" x14ac:dyDescent="0.25"/>
  <cols>
    <col min="1" max="1" width="5.7109375" style="4" customWidth="1"/>
    <col min="2" max="2" width="13.42578125" style="4" customWidth="1"/>
    <col min="3" max="3" width="17.5703125" style="4" customWidth="1"/>
    <col min="4" max="4" width="12.7109375" style="4" customWidth="1"/>
    <col min="5" max="5" width="25" style="4" customWidth="1"/>
    <col min="6" max="6" width="12.85546875" style="4" customWidth="1"/>
    <col min="7" max="7" width="29.140625" style="4" customWidth="1"/>
    <col min="8" max="8" width="9.85546875" style="8" bestFit="1" customWidth="1"/>
    <col min="9" max="10" width="11.5703125" style="8" bestFit="1" customWidth="1"/>
    <col min="11" max="16384" width="11.42578125" style="4"/>
  </cols>
  <sheetData>
    <row r="1" spans="1:11" ht="18.75" x14ac:dyDescent="0.25">
      <c r="A1" s="62" t="s">
        <v>76</v>
      </c>
      <c r="B1" s="62"/>
      <c r="C1" s="62"/>
      <c r="D1" s="62"/>
      <c r="E1" s="62"/>
      <c r="F1" s="17" t="s">
        <v>15</v>
      </c>
      <c r="G1" s="18">
        <v>20523347137</v>
      </c>
      <c r="H1" s="39" t="s">
        <v>16</v>
      </c>
      <c r="I1" s="40"/>
      <c r="J1" s="41"/>
    </row>
    <row r="2" spans="1:11" ht="18.75" customHeight="1" x14ac:dyDescent="0.25">
      <c r="A2" s="62"/>
      <c r="B2" s="62"/>
      <c r="C2" s="62"/>
      <c r="D2" s="62"/>
      <c r="E2" s="62"/>
      <c r="F2" s="19" t="s">
        <v>17</v>
      </c>
      <c r="G2" s="20" t="s">
        <v>0</v>
      </c>
      <c r="H2" s="21"/>
      <c r="I2" s="21"/>
      <c r="J2" s="22"/>
    </row>
    <row r="3" spans="1:11" ht="15.75" customHeight="1" x14ac:dyDescent="0.25">
      <c r="B3" s="10"/>
      <c r="C3" s="10"/>
      <c r="D3" s="10"/>
      <c r="E3" s="10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2" customFormat="1" x14ac:dyDescent="0.2">
      <c r="A5" s="24" t="s">
        <v>9</v>
      </c>
      <c r="B5" s="25" t="s">
        <v>169</v>
      </c>
      <c r="C5" s="26">
        <v>43223</v>
      </c>
      <c r="D5" s="25" t="s">
        <v>81</v>
      </c>
      <c r="E5" s="25">
        <v>20551840205</v>
      </c>
      <c r="F5" s="25" t="s">
        <v>83</v>
      </c>
      <c r="G5" s="46"/>
      <c r="H5" s="27">
        <v>585.25</v>
      </c>
      <c r="I5" s="27">
        <v>105.34</v>
      </c>
      <c r="J5" s="50"/>
      <c r="K5" s="27">
        <f t="shared" ref="K5:K15" si="0">H5+I5</f>
        <v>690.59</v>
      </c>
    </row>
    <row r="6" spans="1:11" s="13" customFormat="1" ht="11.25" x14ac:dyDescent="0.2">
      <c r="A6" s="24" t="s">
        <v>10</v>
      </c>
      <c r="B6" s="25" t="s">
        <v>170</v>
      </c>
      <c r="C6" s="26">
        <v>43227</v>
      </c>
      <c r="D6" s="25" t="s">
        <v>74</v>
      </c>
      <c r="E6" s="25">
        <v>20549065873</v>
      </c>
      <c r="F6" s="25" t="s">
        <v>79</v>
      </c>
      <c r="G6" s="46"/>
      <c r="H6" s="27">
        <v>1444.96</v>
      </c>
      <c r="I6" s="27">
        <v>260.08999999999997</v>
      </c>
      <c r="J6" s="50"/>
      <c r="K6" s="27">
        <f t="shared" si="0"/>
        <v>1705.05</v>
      </c>
    </row>
    <row r="7" spans="1:11" s="13" customFormat="1" ht="11.25" x14ac:dyDescent="0.2">
      <c r="A7" s="24" t="s">
        <v>11</v>
      </c>
      <c r="B7" s="25" t="s">
        <v>171</v>
      </c>
      <c r="C7" s="26">
        <v>43228</v>
      </c>
      <c r="D7" s="25" t="s">
        <v>81</v>
      </c>
      <c r="E7" s="25">
        <v>20551840205</v>
      </c>
      <c r="F7" s="25" t="s">
        <v>82</v>
      </c>
      <c r="G7" s="46"/>
      <c r="H7" s="27">
        <v>633.86</v>
      </c>
      <c r="I7" s="27">
        <v>114.09</v>
      </c>
      <c r="J7" s="50"/>
      <c r="K7" s="27">
        <f t="shared" si="0"/>
        <v>747.95</v>
      </c>
    </row>
    <row r="8" spans="1:11" s="13" customFormat="1" ht="11.25" x14ac:dyDescent="0.2">
      <c r="A8" s="24" t="s">
        <v>12</v>
      </c>
      <c r="B8" s="25" t="s">
        <v>172</v>
      </c>
      <c r="C8" s="26">
        <v>43231</v>
      </c>
      <c r="D8" s="25" t="s">
        <v>46</v>
      </c>
      <c r="E8" s="25">
        <v>20563056291</v>
      </c>
      <c r="F8" s="25" t="s">
        <v>85</v>
      </c>
      <c r="G8" s="46"/>
      <c r="H8" s="27">
        <v>970.34</v>
      </c>
      <c r="I8" s="27">
        <f t="shared" ref="I8:I15" si="1">H8*0.18</f>
        <v>174.66120000000001</v>
      </c>
      <c r="J8" s="50"/>
      <c r="K8" s="27">
        <f t="shared" si="0"/>
        <v>1145.0012000000002</v>
      </c>
    </row>
    <row r="9" spans="1:11" s="13" customFormat="1" ht="11.25" x14ac:dyDescent="0.2">
      <c r="A9" s="24" t="s">
        <v>13</v>
      </c>
      <c r="B9" s="25" t="s">
        <v>173</v>
      </c>
      <c r="C9" s="26">
        <v>43236</v>
      </c>
      <c r="D9" s="25" t="s">
        <v>74</v>
      </c>
      <c r="E9" s="25">
        <v>20549065873</v>
      </c>
      <c r="F9" s="25" t="s">
        <v>80</v>
      </c>
      <c r="G9" s="46"/>
      <c r="H9" s="27">
        <v>1242.46</v>
      </c>
      <c r="I9" s="27">
        <f t="shared" si="1"/>
        <v>223.64279999999999</v>
      </c>
      <c r="J9" s="50"/>
      <c r="K9" s="27">
        <f t="shared" si="0"/>
        <v>1466.1028000000001</v>
      </c>
    </row>
    <row r="10" spans="1:11" s="13" customFormat="1" x14ac:dyDescent="0.25">
      <c r="A10" s="24" t="s">
        <v>52</v>
      </c>
      <c r="B10" s="25" t="s">
        <v>174</v>
      </c>
      <c r="C10" s="52"/>
      <c r="D10" s="53"/>
      <c r="E10" s="53"/>
      <c r="F10" s="53"/>
      <c r="G10" s="53"/>
      <c r="H10" s="54">
        <v>0</v>
      </c>
      <c r="I10" s="54">
        <f t="shared" si="1"/>
        <v>0</v>
      </c>
      <c r="J10" s="54"/>
      <c r="K10" s="54">
        <f t="shared" si="0"/>
        <v>0</v>
      </c>
    </row>
    <row r="11" spans="1:11" s="13" customFormat="1" ht="11.25" x14ac:dyDescent="0.2">
      <c r="A11" s="24" t="s">
        <v>53</v>
      </c>
      <c r="B11" s="25" t="s">
        <v>175</v>
      </c>
      <c r="C11" s="26">
        <v>43242</v>
      </c>
      <c r="D11" s="25" t="s">
        <v>81</v>
      </c>
      <c r="E11" s="25">
        <v>20551840205</v>
      </c>
      <c r="F11" s="25" t="s">
        <v>84</v>
      </c>
      <c r="G11" s="46"/>
      <c r="H11" s="27">
        <v>867.07</v>
      </c>
      <c r="I11" s="27">
        <f t="shared" si="1"/>
        <v>156.07259999999999</v>
      </c>
      <c r="J11" s="50"/>
      <c r="K11" s="27">
        <f t="shared" si="0"/>
        <v>1023.1426</v>
      </c>
    </row>
    <row r="12" spans="1:11" s="13" customFormat="1" ht="11.25" x14ac:dyDescent="0.2">
      <c r="A12" s="24" t="s">
        <v>54</v>
      </c>
      <c r="B12" s="25" t="s">
        <v>176</v>
      </c>
      <c r="C12" s="26">
        <v>43244</v>
      </c>
      <c r="D12" s="25" t="s">
        <v>74</v>
      </c>
      <c r="E12" s="25">
        <v>20549065873</v>
      </c>
      <c r="F12" s="25" t="s">
        <v>78</v>
      </c>
      <c r="G12" s="46"/>
      <c r="H12" s="27">
        <v>830</v>
      </c>
      <c r="I12" s="27">
        <f t="shared" si="1"/>
        <v>149.4</v>
      </c>
      <c r="J12" s="50"/>
      <c r="K12" s="27">
        <f t="shared" si="0"/>
        <v>979.4</v>
      </c>
    </row>
    <row r="13" spans="1:11" s="13" customFormat="1" ht="11.25" x14ac:dyDescent="0.2">
      <c r="A13" s="24" t="s">
        <v>55</v>
      </c>
      <c r="B13" s="25" t="s">
        <v>177</v>
      </c>
      <c r="C13" s="26">
        <v>43246</v>
      </c>
      <c r="D13" s="25" t="s">
        <v>74</v>
      </c>
      <c r="E13" s="25">
        <v>20549065873</v>
      </c>
      <c r="F13" s="25" t="s">
        <v>77</v>
      </c>
      <c r="G13" s="46"/>
      <c r="H13" s="27">
        <v>1364.87</v>
      </c>
      <c r="I13" s="27">
        <f t="shared" si="1"/>
        <v>245.67659999999998</v>
      </c>
      <c r="J13" s="50"/>
      <c r="K13" s="27">
        <f t="shared" si="0"/>
        <v>1610.5465999999999</v>
      </c>
    </row>
    <row r="14" spans="1:11" s="13" customFormat="1" ht="11.25" x14ac:dyDescent="0.2">
      <c r="A14" s="24" t="s">
        <v>56</v>
      </c>
      <c r="B14" s="25" t="s">
        <v>178</v>
      </c>
      <c r="C14" s="26"/>
      <c r="D14" s="25"/>
      <c r="E14" s="25"/>
      <c r="F14" s="25"/>
      <c r="G14" s="46"/>
      <c r="H14" s="27">
        <v>0</v>
      </c>
      <c r="I14" s="27">
        <f t="shared" si="1"/>
        <v>0</v>
      </c>
      <c r="J14" s="50"/>
      <c r="K14" s="27">
        <f t="shared" si="0"/>
        <v>0</v>
      </c>
    </row>
    <row r="15" spans="1:11" s="13" customFormat="1" ht="11.25" x14ac:dyDescent="0.2">
      <c r="A15" s="24" t="s">
        <v>57</v>
      </c>
      <c r="B15" s="25" t="s">
        <v>179</v>
      </c>
      <c r="C15" s="26"/>
      <c r="D15" s="25"/>
      <c r="E15" s="25"/>
      <c r="F15" s="25"/>
      <c r="G15" s="46"/>
      <c r="H15" s="27">
        <v>0</v>
      </c>
      <c r="I15" s="27">
        <f t="shared" si="1"/>
        <v>0</v>
      </c>
      <c r="J15" s="50"/>
      <c r="K15" s="27">
        <f t="shared" si="0"/>
        <v>0</v>
      </c>
    </row>
    <row r="16" spans="1:11" s="13" customFormat="1" x14ac:dyDescent="0.25">
      <c r="A16" s="4"/>
      <c r="B16" s="6"/>
      <c r="C16" s="5"/>
      <c r="D16" s="5"/>
      <c r="E16" s="4"/>
      <c r="F16" s="4"/>
      <c r="H16" s="8"/>
      <c r="I16" s="8"/>
      <c r="K16" s="8"/>
    </row>
    <row r="17" spans="2:11" ht="14.25" hidden="1" customHeight="1" x14ac:dyDescent="0.25">
      <c r="B17" s="6"/>
      <c r="C17" s="5"/>
      <c r="D17" s="5"/>
      <c r="K17" s="8"/>
    </row>
    <row r="18" spans="2:11" ht="14.25" hidden="1" customHeight="1" x14ac:dyDescent="0.25">
      <c r="E18" s="36" t="s">
        <v>8</v>
      </c>
      <c r="F18" s="36"/>
      <c r="H18" s="36">
        <f>SUBTOTAL(9,H5:H15)</f>
        <v>7938.81</v>
      </c>
      <c r="I18" s="36">
        <f>SUBTOTAL(9,I5:I15)</f>
        <v>1428.9732000000001</v>
      </c>
      <c r="K18" s="36">
        <f>SUBTOTAL(9,K5:K16)</f>
        <v>9367.7832000000017</v>
      </c>
    </row>
    <row r="19" spans="2:11" ht="14.25" customHeight="1" x14ac:dyDescent="0.25">
      <c r="F19" s="38"/>
      <c r="G19" s="37" t="s">
        <v>14</v>
      </c>
      <c r="H19" s="14">
        <f>H18</f>
        <v>7938.81</v>
      </c>
      <c r="I19" s="14">
        <f t="shared" ref="I19" si="2">I18</f>
        <v>1428.9732000000001</v>
      </c>
      <c r="K19" s="14">
        <f>K18</f>
        <v>9367.7832000000017</v>
      </c>
    </row>
    <row r="20" spans="2:11" ht="14.25" customHeight="1" x14ac:dyDescent="0.25">
      <c r="K20" s="12"/>
    </row>
    <row r="21" spans="2:11" ht="14.25" customHeight="1" x14ac:dyDescent="0.25">
      <c r="I21" s="16" t="s">
        <v>26</v>
      </c>
      <c r="J21" s="15"/>
      <c r="K21" s="12"/>
    </row>
    <row r="22" spans="2:11" ht="14.25" customHeight="1" x14ac:dyDescent="0.25"/>
  </sheetData>
  <autoFilter ref="B4:J15">
    <sortState ref="B5:J12">
      <sortCondition ref="D5:D13"/>
    </sortState>
  </autoFilter>
  <mergeCells count="1">
    <mergeCell ref="A1:E2"/>
  </mergeCells>
  <conditionalFormatting sqref="D5 D15">
    <cfRule type="containsText" dxfId="102" priority="12" operator="containsText" text="ANULADO">
      <formula>NOT(ISERROR(SEARCH("ANULADO",D5)))</formula>
    </cfRule>
  </conditionalFormatting>
  <conditionalFormatting sqref="F5:F12 F15">
    <cfRule type="containsText" dxfId="101" priority="9" operator="containsText" text="ANULADO">
      <formula>NOT(ISERROR(SEARCH("ANULADO",F5)))</formula>
    </cfRule>
  </conditionalFormatting>
  <conditionalFormatting sqref="D6:D10">
    <cfRule type="containsText" dxfId="100" priority="5" operator="containsText" text="ANULADO">
      <formula>NOT(ISERROR(SEARCH("ANULADO",D6)))</formula>
    </cfRule>
  </conditionalFormatting>
  <conditionalFormatting sqref="D11">
    <cfRule type="containsText" dxfId="99" priority="4" operator="containsText" text="ANULADO">
      <formula>NOT(ISERROR(SEARCH("ANULADO",D11)))</formula>
    </cfRule>
  </conditionalFormatting>
  <conditionalFormatting sqref="D12">
    <cfRule type="containsText" dxfId="98" priority="3" operator="containsText" text="ANULADO">
      <formula>NOT(ISERROR(SEARCH("ANULADO",D12)))</formula>
    </cfRule>
  </conditionalFormatting>
  <conditionalFormatting sqref="D13:D14">
    <cfRule type="containsText" dxfId="97" priority="2" operator="containsText" text="ANULADO">
      <formula>NOT(ISERROR(SEARCH("ANULADO",D13)))</formula>
    </cfRule>
  </conditionalFormatting>
  <conditionalFormatting sqref="F13:F14">
    <cfRule type="containsText" dxfId="96" priority="1" operator="containsText" text="ANULADO">
      <formula>NOT(ISERROR(SEARCH("ANULADO",F13)))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10" sqref="C10:K10"/>
    </sheetView>
  </sheetViews>
  <sheetFormatPr baseColWidth="10" defaultRowHeight="15" x14ac:dyDescent="0.25"/>
  <cols>
    <col min="1" max="1" width="2.7109375" customWidth="1"/>
    <col min="6" max="6" width="17.42578125" customWidth="1"/>
    <col min="7" max="7" width="34.42578125" customWidth="1"/>
    <col min="10" max="10" width="22.5703125" customWidth="1"/>
  </cols>
  <sheetData>
    <row r="1" spans="1:11" ht="18.75" x14ac:dyDescent="0.25">
      <c r="A1" s="62" t="s">
        <v>164</v>
      </c>
      <c r="B1" s="62"/>
      <c r="C1" s="62"/>
      <c r="D1" s="62"/>
      <c r="E1" s="62"/>
      <c r="F1" s="17" t="s">
        <v>15</v>
      </c>
      <c r="G1" s="18">
        <v>20523347137</v>
      </c>
      <c r="H1" s="39" t="s">
        <v>16</v>
      </c>
      <c r="I1" s="40"/>
      <c r="J1" s="41"/>
    </row>
    <row r="2" spans="1:11" ht="18.75" customHeight="1" x14ac:dyDescent="0.25">
      <c r="A2" s="62"/>
      <c r="B2" s="62"/>
      <c r="C2" s="62"/>
      <c r="D2" s="62"/>
      <c r="E2" s="62"/>
      <c r="F2" s="19" t="s">
        <v>17</v>
      </c>
      <c r="G2" s="20" t="s">
        <v>0</v>
      </c>
      <c r="H2" s="21"/>
      <c r="I2" s="21"/>
      <c r="J2" s="22"/>
    </row>
    <row r="3" spans="1:11" ht="15.75" customHeight="1" x14ac:dyDescent="0.25">
      <c r="A3" s="4"/>
      <c r="B3" s="10"/>
      <c r="C3" s="10"/>
      <c r="D3" s="10"/>
      <c r="E3" s="10"/>
      <c r="F3" s="2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x14ac:dyDescent="0.25">
      <c r="A5" s="24" t="s">
        <v>9</v>
      </c>
      <c r="B5" s="25" t="s">
        <v>169</v>
      </c>
      <c r="C5" s="26">
        <v>43255</v>
      </c>
      <c r="D5" s="25" t="s">
        <v>81</v>
      </c>
      <c r="E5" s="25">
        <v>20551840205</v>
      </c>
      <c r="F5" s="25" t="s">
        <v>83</v>
      </c>
      <c r="G5" s="46"/>
      <c r="H5" s="27">
        <v>585.25</v>
      </c>
      <c r="I5" s="27">
        <v>105.34</v>
      </c>
      <c r="J5" s="50"/>
      <c r="K5" s="27">
        <f t="shared" ref="K5:K15" si="0">H5+I5</f>
        <v>690.59</v>
      </c>
    </row>
    <row r="6" spans="1:11" x14ac:dyDescent="0.25">
      <c r="A6" s="24" t="s">
        <v>10</v>
      </c>
      <c r="B6" s="25" t="s">
        <v>170</v>
      </c>
      <c r="C6" s="26">
        <v>43258</v>
      </c>
      <c r="D6" s="25" t="s">
        <v>74</v>
      </c>
      <c r="E6" s="25">
        <v>20549065873</v>
      </c>
      <c r="F6" s="25" t="s">
        <v>79</v>
      </c>
      <c r="G6" s="46"/>
      <c r="H6" s="27">
        <v>1000</v>
      </c>
      <c r="I6" s="27">
        <v>260.08999999999997</v>
      </c>
      <c r="J6" s="50"/>
      <c r="K6" s="27">
        <f t="shared" si="0"/>
        <v>1260.0899999999999</v>
      </c>
    </row>
    <row r="7" spans="1:11" x14ac:dyDescent="0.25">
      <c r="A7" s="24" t="s">
        <v>11</v>
      </c>
      <c r="B7" s="25" t="s">
        <v>171</v>
      </c>
      <c r="C7" s="26">
        <v>43259</v>
      </c>
      <c r="D7" s="25" t="s">
        <v>81</v>
      </c>
      <c r="E7" s="25">
        <v>20551840205</v>
      </c>
      <c r="F7" s="25" t="s">
        <v>82</v>
      </c>
      <c r="G7" s="46"/>
      <c r="H7" s="27">
        <v>633.86</v>
      </c>
      <c r="I7" s="27">
        <v>114.09</v>
      </c>
      <c r="J7" s="50"/>
      <c r="K7" s="27">
        <f t="shared" si="0"/>
        <v>747.95</v>
      </c>
    </row>
    <row r="8" spans="1:11" x14ac:dyDescent="0.25">
      <c r="A8" s="24" t="s">
        <v>12</v>
      </c>
      <c r="B8" s="25" t="s">
        <v>172</v>
      </c>
      <c r="C8" s="26">
        <v>43261</v>
      </c>
      <c r="D8" s="25" t="s">
        <v>46</v>
      </c>
      <c r="E8" s="25">
        <v>20563056291</v>
      </c>
      <c r="F8" s="25" t="s">
        <v>85</v>
      </c>
      <c r="G8" s="46"/>
      <c r="H8" s="27">
        <v>500</v>
      </c>
      <c r="I8" s="27">
        <f>H8*0.18</f>
        <v>90</v>
      </c>
      <c r="J8" s="50"/>
      <c r="K8" s="27">
        <f t="shared" si="0"/>
        <v>590</v>
      </c>
    </row>
    <row r="9" spans="1:11" x14ac:dyDescent="0.25">
      <c r="A9" s="24" t="s">
        <v>13</v>
      </c>
      <c r="B9" s="25" t="s">
        <v>173</v>
      </c>
      <c r="C9" s="26">
        <v>43267</v>
      </c>
      <c r="D9" s="25" t="s">
        <v>74</v>
      </c>
      <c r="E9" s="25">
        <v>20549065873</v>
      </c>
      <c r="F9" s="25" t="s">
        <v>80</v>
      </c>
      <c r="G9" s="46"/>
      <c r="H9" s="27">
        <v>1242.46</v>
      </c>
      <c r="I9" s="27">
        <f t="shared" ref="I9:I15" si="1">H9*0.18</f>
        <v>223.64279999999999</v>
      </c>
      <c r="J9" s="50"/>
      <c r="K9" s="27">
        <f t="shared" si="0"/>
        <v>1466.1028000000001</v>
      </c>
    </row>
    <row r="10" spans="1:11" x14ac:dyDescent="0.25">
      <c r="A10" s="24" t="s">
        <v>52</v>
      </c>
      <c r="B10" s="25" t="s">
        <v>174</v>
      </c>
      <c r="C10" s="52"/>
      <c r="D10" s="53"/>
      <c r="E10" s="53"/>
      <c r="F10" s="53"/>
      <c r="G10" s="53"/>
      <c r="H10" s="54">
        <v>0</v>
      </c>
      <c r="I10" s="54">
        <f t="shared" si="1"/>
        <v>0</v>
      </c>
      <c r="J10" s="54"/>
      <c r="K10" s="54">
        <f t="shared" si="0"/>
        <v>0</v>
      </c>
    </row>
    <row r="11" spans="1:11" x14ac:dyDescent="0.25">
      <c r="A11" s="24" t="s">
        <v>53</v>
      </c>
      <c r="B11" s="25" t="s">
        <v>175</v>
      </c>
      <c r="C11" s="26">
        <v>43271</v>
      </c>
      <c r="D11" s="25" t="s">
        <v>81</v>
      </c>
      <c r="E11" s="25">
        <v>20551840205</v>
      </c>
      <c r="F11" s="25" t="s">
        <v>84</v>
      </c>
      <c r="G11" s="46"/>
      <c r="H11" s="27">
        <v>867.07</v>
      </c>
      <c r="I11" s="27">
        <f t="shared" si="1"/>
        <v>156.07259999999999</v>
      </c>
      <c r="J11" s="50"/>
      <c r="K11" s="27">
        <f t="shared" si="0"/>
        <v>1023.1426</v>
      </c>
    </row>
    <row r="12" spans="1:11" x14ac:dyDescent="0.25">
      <c r="A12" s="24" t="s">
        <v>54</v>
      </c>
      <c r="B12" s="25" t="s">
        <v>176</v>
      </c>
      <c r="C12" s="26">
        <v>43275</v>
      </c>
      <c r="D12" s="25" t="s">
        <v>74</v>
      </c>
      <c r="E12" s="25">
        <v>20549065873</v>
      </c>
      <c r="F12" s="25" t="s">
        <v>78</v>
      </c>
      <c r="G12" s="46"/>
      <c r="H12" s="27">
        <v>500</v>
      </c>
      <c r="I12" s="27">
        <f t="shared" si="1"/>
        <v>90</v>
      </c>
      <c r="J12" s="50"/>
      <c r="K12" s="27">
        <f t="shared" si="0"/>
        <v>590</v>
      </c>
    </row>
    <row r="13" spans="1:11" x14ac:dyDescent="0.25">
      <c r="A13" s="24" t="s">
        <v>55</v>
      </c>
      <c r="B13" s="25" t="s">
        <v>177</v>
      </c>
      <c r="C13" s="26">
        <v>43277</v>
      </c>
      <c r="D13" s="25" t="s">
        <v>74</v>
      </c>
      <c r="E13" s="25">
        <v>20549065873</v>
      </c>
      <c r="F13" s="25" t="s">
        <v>77</v>
      </c>
      <c r="G13" s="46"/>
      <c r="H13" s="27">
        <v>900</v>
      </c>
      <c r="I13" s="27">
        <f t="shared" si="1"/>
        <v>162</v>
      </c>
      <c r="J13" s="50"/>
      <c r="K13" s="27">
        <f t="shared" si="0"/>
        <v>1062</v>
      </c>
    </row>
    <row r="14" spans="1:11" x14ac:dyDescent="0.25">
      <c r="A14" s="24" t="s">
        <v>56</v>
      </c>
      <c r="B14" s="25" t="s">
        <v>178</v>
      </c>
      <c r="C14" s="26"/>
      <c r="D14" s="25"/>
      <c r="E14" s="25"/>
      <c r="F14" s="25"/>
      <c r="G14" s="46"/>
      <c r="H14" s="27">
        <v>0</v>
      </c>
      <c r="I14" s="27">
        <f t="shared" si="1"/>
        <v>0</v>
      </c>
      <c r="J14" s="50"/>
      <c r="K14" s="27">
        <f t="shared" si="0"/>
        <v>0</v>
      </c>
    </row>
    <row r="15" spans="1:11" x14ac:dyDescent="0.25">
      <c r="A15" s="24" t="s">
        <v>57</v>
      </c>
      <c r="B15" s="25" t="s">
        <v>179</v>
      </c>
      <c r="C15" s="26"/>
      <c r="D15" s="25"/>
      <c r="E15" s="25"/>
      <c r="F15" s="25"/>
      <c r="G15" s="46"/>
      <c r="H15" s="27">
        <v>0</v>
      </c>
      <c r="I15" s="27">
        <f t="shared" si="1"/>
        <v>0</v>
      </c>
      <c r="J15" s="50"/>
      <c r="K15" s="27">
        <f t="shared" si="0"/>
        <v>0</v>
      </c>
    </row>
    <row r="16" spans="1:11" x14ac:dyDescent="0.25">
      <c r="A16" s="4"/>
      <c r="B16" s="6"/>
      <c r="C16" s="5"/>
      <c r="D16" s="5"/>
      <c r="E16" s="4"/>
      <c r="F16" s="4"/>
      <c r="H16" s="8"/>
      <c r="I16" s="8"/>
      <c r="J16" s="4"/>
      <c r="K16" s="8"/>
    </row>
    <row r="17" spans="1:11" x14ac:dyDescent="0.25">
      <c r="A17" s="4"/>
      <c r="B17" s="6"/>
      <c r="C17" s="5"/>
      <c r="D17" s="5"/>
      <c r="E17" s="4"/>
      <c r="F17" s="4"/>
      <c r="H17" s="8"/>
      <c r="I17" s="8"/>
      <c r="J17" s="4"/>
      <c r="K17" s="8"/>
    </row>
    <row r="18" spans="1:11" x14ac:dyDescent="0.25">
      <c r="A18" s="4"/>
      <c r="B18" s="4"/>
      <c r="C18" s="4"/>
      <c r="D18" s="4"/>
      <c r="F18" s="36"/>
      <c r="G18" s="36" t="s">
        <v>8</v>
      </c>
      <c r="H18" s="36">
        <f>SUBTOTAL(9,H5:H15)</f>
        <v>6228.64</v>
      </c>
      <c r="I18" s="36">
        <f>SUBTOTAL(9,I5:I15)</f>
        <v>1201.2354</v>
      </c>
      <c r="J18" s="4"/>
      <c r="K18" s="36">
        <f>SUBTOTAL(9,K5:K16)</f>
        <v>7429.8753999999999</v>
      </c>
    </row>
    <row r="19" spans="1:11" x14ac:dyDescent="0.25">
      <c r="A19" s="4"/>
      <c r="B19" s="4"/>
      <c r="C19" s="4"/>
      <c r="D19" s="4"/>
      <c r="F19" s="38"/>
      <c r="G19" s="37" t="s">
        <v>14</v>
      </c>
      <c r="H19" s="14">
        <f>H18</f>
        <v>6228.64</v>
      </c>
      <c r="I19" s="14">
        <f t="shared" ref="I19" si="2">I18</f>
        <v>1201.2354</v>
      </c>
      <c r="J19" s="4"/>
      <c r="K19" s="14">
        <f>K18</f>
        <v>7429.8753999999999</v>
      </c>
    </row>
    <row r="20" spans="1:11" x14ac:dyDescent="0.25">
      <c r="A20" s="4"/>
      <c r="B20" s="4"/>
      <c r="C20" s="4"/>
      <c r="D20" s="4"/>
      <c r="E20" s="4"/>
      <c r="F20" s="4"/>
      <c r="G20" s="4"/>
      <c r="H20" s="8"/>
      <c r="I20" s="16" t="s">
        <v>26</v>
      </c>
      <c r="J20" s="15"/>
    </row>
  </sheetData>
  <mergeCells count="1">
    <mergeCell ref="A1:E2"/>
  </mergeCells>
  <conditionalFormatting sqref="D5 D15">
    <cfRule type="containsText" dxfId="95" priority="7" operator="containsText" text="ANULADO">
      <formula>NOT(ISERROR(SEARCH("ANULADO",D5)))</formula>
    </cfRule>
  </conditionalFormatting>
  <conditionalFormatting sqref="F5:F12 F15">
    <cfRule type="containsText" dxfId="94" priority="6" operator="containsText" text="ANULADO">
      <formula>NOT(ISERROR(SEARCH("ANULADO",F5)))</formula>
    </cfRule>
  </conditionalFormatting>
  <conditionalFormatting sqref="D6:D10">
    <cfRule type="containsText" dxfId="93" priority="5" operator="containsText" text="ANULADO">
      <formula>NOT(ISERROR(SEARCH("ANULADO",D6)))</formula>
    </cfRule>
  </conditionalFormatting>
  <conditionalFormatting sqref="D11">
    <cfRule type="containsText" dxfId="92" priority="4" operator="containsText" text="ANULADO">
      <formula>NOT(ISERROR(SEARCH("ANULADO",D11)))</formula>
    </cfRule>
  </conditionalFormatting>
  <conditionalFormatting sqref="D12">
    <cfRule type="containsText" dxfId="91" priority="3" operator="containsText" text="ANULADO">
      <formula>NOT(ISERROR(SEARCH("ANULADO",D12)))</formula>
    </cfRule>
  </conditionalFormatting>
  <conditionalFormatting sqref="D13:D14">
    <cfRule type="containsText" dxfId="90" priority="2" operator="containsText" text="ANULADO">
      <formula>NOT(ISERROR(SEARCH("ANULADO",D13)))</formula>
    </cfRule>
  </conditionalFormatting>
  <conditionalFormatting sqref="F13:F14">
    <cfRule type="containsText" dxfId="89" priority="1" operator="containsText" text="ANULADO">
      <formula>NOT(ISERROR(SEARCH("ANULADO",F13)))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C23" sqref="C23:K23"/>
    </sheetView>
  </sheetViews>
  <sheetFormatPr baseColWidth="10" defaultRowHeight="15" x14ac:dyDescent="0.25"/>
  <cols>
    <col min="1" max="1" width="5.5703125" style="4" customWidth="1"/>
    <col min="2" max="2" width="10" style="4" customWidth="1"/>
    <col min="3" max="3" width="14.85546875" style="4" customWidth="1"/>
    <col min="4" max="4" width="12.7109375" style="4" customWidth="1"/>
    <col min="5" max="5" width="25" style="4" customWidth="1"/>
    <col min="6" max="6" width="35.28515625" style="4" customWidth="1"/>
    <col min="7" max="7" width="29.140625" style="4" customWidth="1"/>
    <col min="8" max="8" width="12.140625" style="8" customWidth="1"/>
    <col min="9" max="10" width="11.5703125" style="8" bestFit="1" customWidth="1"/>
    <col min="11" max="16384" width="11.42578125" style="4"/>
  </cols>
  <sheetData>
    <row r="1" spans="1:11" ht="18.75" customHeight="1" x14ac:dyDescent="0.25">
      <c r="A1" s="62" t="s">
        <v>86</v>
      </c>
      <c r="B1" s="62"/>
      <c r="C1" s="62"/>
      <c r="D1" s="62"/>
      <c r="E1" s="66"/>
      <c r="F1" s="17" t="s">
        <v>15</v>
      </c>
      <c r="G1" s="18">
        <v>20523347137</v>
      </c>
      <c r="H1" s="68" t="s">
        <v>16</v>
      </c>
      <c r="I1" s="60"/>
      <c r="J1" s="60"/>
      <c r="K1" s="60"/>
    </row>
    <row r="2" spans="1:11" ht="18.75" customHeight="1" x14ac:dyDescent="0.25">
      <c r="A2" s="62"/>
      <c r="B2" s="62"/>
      <c r="C2" s="62"/>
      <c r="D2" s="62"/>
      <c r="E2" s="66"/>
      <c r="F2" s="19" t="s">
        <v>17</v>
      </c>
      <c r="G2" s="20" t="s">
        <v>0</v>
      </c>
      <c r="H2" s="21"/>
      <c r="I2" s="21"/>
      <c r="J2" s="67"/>
      <c r="K2" s="67"/>
    </row>
    <row r="3" spans="1:11" ht="15.75" customHeight="1" x14ac:dyDescent="0.25">
      <c r="B3" s="10"/>
      <c r="C3" s="10"/>
      <c r="D3" s="10"/>
      <c r="E3" s="10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2" customFormat="1" x14ac:dyDescent="0.2">
      <c r="A5" s="24" t="s">
        <v>9</v>
      </c>
      <c r="B5" s="25" t="s">
        <v>169</v>
      </c>
      <c r="C5" s="26">
        <v>43283</v>
      </c>
      <c r="D5" s="25" t="s">
        <v>43</v>
      </c>
      <c r="E5" s="25">
        <v>20535886114</v>
      </c>
      <c r="F5" s="25" t="s">
        <v>90</v>
      </c>
      <c r="G5" s="46"/>
      <c r="H5" s="27">
        <v>1483.72</v>
      </c>
      <c r="I5" s="27">
        <f t="shared" ref="I5:I8" si="0">H5*0.18</f>
        <v>267.06959999999998</v>
      </c>
      <c r="J5" s="50"/>
      <c r="K5" s="27">
        <f t="shared" ref="K5:K25" si="1">H5+I5</f>
        <v>1750.7896000000001</v>
      </c>
    </row>
    <row r="6" spans="1:11" s="13" customFormat="1" ht="11.25" x14ac:dyDescent="0.2">
      <c r="A6" s="24" t="s">
        <v>10</v>
      </c>
      <c r="B6" s="25" t="s">
        <v>170</v>
      </c>
      <c r="C6" s="26">
        <v>43285</v>
      </c>
      <c r="D6" s="25" t="s">
        <v>91</v>
      </c>
      <c r="E6" s="25">
        <v>20602374751</v>
      </c>
      <c r="F6" s="25" t="s">
        <v>88</v>
      </c>
      <c r="G6" s="46"/>
      <c r="H6" s="27">
        <v>2966.1</v>
      </c>
      <c r="I6" s="27">
        <f t="shared" si="0"/>
        <v>533.89799999999991</v>
      </c>
      <c r="J6" s="50"/>
      <c r="K6" s="27">
        <f t="shared" si="1"/>
        <v>3499.9979999999996</v>
      </c>
    </row>
    <row r="7" spans="1:11" s="13" customFormat="1" ht="11.25" x14ac:dyDescent="0.2">
      <c r="A7" s="24" t="s">
        <v>11</v>
      </c>
      <c r="B7" s="25" t="s">
        <v>171</v>
      </c>
      <c r="C7" s="26">
        <v>43286</v>
      </c>
      <c r="D7" s="25" t="s">
        <v>92</v>
      </c>
      <c r="E7" s="25">
        <v>10727868521</v>
      </c>
      <c r="F7" s="25" t="s">
        <v>93</v>
      </c>
      <c r="G7" s="46"/>
      <c r="H7" s="27">
        <v>2271.19</v>
      </c>
      <c r="I7" s="27">
        <f t="shared" si="0"/>
        <v>408.81419999999997</v>
      </c>
      <c r="J7" s="50"/>
      <c r="K7" s="27">
        <f t="shared" si="1"/>
        <v>2680.0041999999999</v>
      </c>
    </row>
    <row r="8" spans="1:11" s="13" customFormat="1" x14ac:dyDescent="0.25">
      <c r="A8" s="24" t="s">
        <v>12</v>
      </c>
      <c r="B8" s="25" t="s">
        <v>172</v>
      </c>
      <c r="C8" s="52"/>
      <c r="D8" s="53"/>
      <c r="E8" s="53"/>
      <c r="F8" s="53"/>
      <c r="G8" s="53"/>
      <c r="H8" s="54"/>
      <c r="I8" s="54">
        <f t="shared" si="0"/>
        <v>0</v>
      </c>
      <c r="J8" s="54"/>
      <c r="K8" s="54">
        <f t="shared" si="1"/>
        <v>0</v>
      </c>
    </row>
    <row r="9" spans="1:11" s="13" customFormat="1" ht="11.25" x14ac:dyDescent="0.2">
      <c r="A9" s="24" t="s">
        <v>13</v>
      </c>
      <c r="B9" s="25" t="s">
        <v>173</v>
      </c>
      <c r="C9" s="26">
        <v>43291</v>
      </c>
      <c r="D9" s="25" t="s">
        <v>92</v>
      </c>
      <c r="E9" s="25">
        <v>10727868521</v>
      </c>
      <c r="F9" s="25" t="s">
        <v>94</v>
      </c>
      <c r="G9" s="46"/>
      <c r="H9" s="27">
        <v>2471.48</v>
      </c>
      <c r="I9" s="27">
        <f t="shared" ref="I9:I14" si="2">H9*0.18</f>
        <v>444.8664</v>
      </c>
      <c r="J9" s="50"/>
      <c r="K9" s="27">
        <f t="shared" si="1"/>
        <v>2916.3463999999999</v>
      </c>
    </row>
    <row r="10" spans="1:11" s="13" customFormat="1" ht="11.25" x14ac:dyDescent="0.2">
      <c r="A10" s="24" t="s">
        <v>52</v>
      </c>
      <c r="B10" s="25" t="s">
        <v>174</v>
      </c>
      <c r="C10" s="26">
        <v>43294</v>
      </c>
      <c r="D10" s="25" t="s">
        <v>43</v>
      </c>
      <c r="E10" s="25">
        <v>20535886114</v>
      </c>
      <c r="F10" s="25" t="s">
        <v>95</v>
      </c>
      <c r="G10" s="46"/>
      <c r="H10" s="27">
        <v>1418.64</v>
      </c>
      <c r="I10" s="27">
        <f t="shared" si="2"/>
        <v>255.3552</v>
      </c>
      <c r="J10" s="50"/>
      <c r="K10" s="27">
        <f t="shared" si="1"/>
        <v>1673.9952000000001</v>
      </c>
    </row>
    <row r="11" spans="1:11" s="13" customFormat="1" x14ac:dyDescent="0.25">
      <c r="A11" s="24" t="s">
        <v>53</v>
      </c>
      <c r="B11" s="25" t="s">
        <v>175</v>
      </c>
      <c r="C11" s="52"/>
      <c r="D11" s="53"/>
      <c r="E11" s="53"/>
      <c r="F11" s="53"/>
      <c r="G11" s="53"/>
      <c r="H11" s="54"/>
      <c r="I11" s="54">
        <f t="shared" si="2"/>
        <v>0</v>
      </c>
      <c r="J11" s="54"/>
      <c r="K11" s="54">
        <f t="shared" si="1"/>
        <v>0</v>
      </c>
    </row>
    <row r="12" spans="1:11" s="13" customFormat="1" x14ac:dyDescent="0.25">
      <c r="A12" s="24" t="s">
        <v>54</v>
      </c>
      <c r="B12" s="25" t="s">
        <v>176</v>
      </c>
      <c r="C12" s="52"/>
      <c r="D12" s="53"/>
      <c r="E12" s="53"/>
      <c r="F12" s="53"/>
      <c r="G12" s="53"/>
      <c r="H12" s="54"/>
      <c r="I12" s="54">
        <f t="shared" si="2"/>
        <v>0</v>
      </c>
      <c r="J12" s="54"/>
      <c r="K12" s="54">
        <f t="shared" si="1"/>
        <v>0</v>
      </c>
    </row>
    <row r="13" spans="1:11" s="13" customFormat="1" x14ac:dyDescent="0.25">
      <c r="A13" s="24" t="s">
        <v>55</v>
      </c>
      <c r="B13" s="25" t="s">
        <v>177</v>
      </c>
      <c r="C13" s="52"/>
      <c r="D13" s="53"/>
      <c r="E13" s="53"/>
      <c r="F13" s="53"/>
      <c r="G13" s="53"/>
      <c r="H13" s="54"/>
      <c r="I13" s="54">
        <f t="shared" si="2"/>
        <v>0</v>
      </c>
      <c r="J13" s="54"/>
      <c r="K13" s="54">
        <f t="shared" si="1"/>
        <v>0</v>
      </c>
    </row>
    <row r="14" spans="1:11" s="13" customFormat="1" ht="11.25" x14ac:dyDescent="0.2">
      <c r="A14" s="24" t="s">
        <v>56</v>
      </c>
      <c r="B14" s="25" t="s">
        <v>178</v>
      </c>
      <c r="C14" s="26">
        <v>43300</v>
      </c>
      <c r="D14" s="25" t="s">
        <v>74</v>
      </c>
      <c r="E14" s="25">
        <v>20549065873</v>
      </c>
      <c r="F14" s="25" t="s">
        <v>96</v>
      </c>
      <c r="G14" s="46"/>
      <c r="H14" s="27">
        <v>2595.13</v>
      </c>
      <c r="I14" s="27">
        <f t="shared" si="2"/>
        <v>467.1234</v>
      </c>
      <c r="J14" s="50"/>
      <c r="K14" s="27">
        <f t="shared" si="1"/>
        <v>3062.2534000000001</v>
      </c>
    </row>
    <row r="15" spans="1:11" s="13" customFormat="1" ht="11.25" x14ac:dyDescent="0.2">
      <c r="A15" s="24" t="s">
        <v>57</v>
      </c>
      <c r="B15" s="25" t="s">
        <v>179</v>
      </c>
      <c r="C15" s="26"/>
      <c r="D15" s="25"/>
      <c r="E15" s="25"/>
      <c r="F15" s="25"/>
      <c r="G15" s="46"/>
      <c r="H15" s="27"/>
      <c r="I15" s="27">
        <f t="shared" ref="I15:I20" si="3">H15*0.18</f>
        <v>0</v>
      </c>
      <c r="J15" s="50"/>
      <c r="K15" s="27">
        <f t="shared" si="1"/>
        <v>0</v>
      </c>
    </row>
    <row r="16" spans="1:11" s="13" customFormat="1" ht="11.25" x14ac:dyDescent="0.2">
      <c r="A16" s="24" t="s">
        <v>58</v>
      </c>
      <c r="B16" s="25" t="s">
        <v>180</v>
      </c>
      <c r="C16" s="26">
        <v>43306</v>
      </c>
      <c r="D16" s="25" t="s">
        <v>74</v>
      </c>
      <c r="E16" s="25">
        <v>20549065873</v>
      </c>
      <c r="F16" s="25" t="s">
        <v>97</v>
      </c>
      <c r="G16" s="46"/>
      <c r="H16" s="27">
        <v>2381.6999999999998</v>
      </c>
      <c r="I16" s="27">
        <f t="shared" si="3"/>
        <v>428.70599999999996</v>
      </c>
      <c r="J16" s="50"/>
      <c r="K16" s="27">
        <f t="shared" si="1"/>
        <v>2810.4059999999999</v>
      </c>
    </row>
    <row r="17" spans="1:11" s="13" customFormat="1" ht="11.25" x14ac:dyDescent="0.2">
      <c r="A17" s="24" t="s">
        <v>59</v>
      </c>
      <c r="B17" s="25" t="s">
        <v>181</v>
      </c>
      <c r="C17" s="26">
        <v>43307</v>
      </c>
      <c r="D17" s="25" t="s">
        <v>43</v>
      </c>
      <c r="E17" s="25">
        <v>20535886114</v>
      </c>
      <c r="F17" s="25" t="s">
        <v>98</v>
      </c>
      <c r="G17" s="46"/>
      <c r="H17" s="27">
        <v>1678.49</v>
      </c>
      <c r="I17" s="27">
        <f t="shared" si="3"/>
        <v>302.12819999999999</v>
      </c>
      <c r="J17" s="50"/>
      <c r="K17" s="27">
        <f t="shared" si="1"/>
        <v>1980.6181999999999</v>
      </c>
    </row>
    <row r="18" spans="1:11" s="13" customFormat="1" ht="13.5" x14ac:dyDescent="0.25">
      <c r="A18" s="24" t="s">
        <v>60</v>
      </c>
      <c r="B18" s="25" t="s">
        <v>182</v>
      </c>
      <c r="C18" s="31">
        <v>43308</v>
      </c>
      <c r="D18" s="25" t="s">
        <v>91</v>
      </c>
      <c r="E18" s="25">
        <v>20602374751</v>
      </c>
      <c r="F18" s="32" t="s">
        <v>89</v>
      </c>
      <c r="G18" s="46"/>
      <c r="H18" s="33">
        <v>550.85</v>
      </c>
      <c r="I18" s="27">
        <f t="shared" si="3"/>
        <v>99.153000000000006</v>
      </c>
      <c r="J18" s="50"/>
      <c r="K18" s="27">
        <f t="shared" si="1"/>
        <v>650.00300000000004</v>
      </c>
    </row>
    <row r="19" spans="1:11" s="13" customFormat="1" ht="13.5" x14ac:dyDescent="0.25">
      <c r="A19" s="24" t="s">
        <v>61</v>
      </c>
      <c r="B19" s="25" t="s">
        <v>183</v>
      </c>
      <c r="C19" s="31">
        <v>43311</v>
      </c>
      <c r="D19" s="25" t="s">
        <v>91</v>
      </c>
      <c r="E19" s="25">
        <v>20602374751</v>
      </c>
      <c r="F19" s="32" t="s">
        <v>89</v>
      </c>
      <c r="G19" s="46"/>
      <c r="H19" s="30">
        <v>550.85</v>
      </c>
      <c r="I19" s="27">
        <f t="shared" si="3"/>
        <v>99.153000000000006</v>
      </c>
      <c r="J19" s="50"/>
      <c r="K19" s="27">
        <f t="shared" si="1"/>
        <v>650.00300000000004</v>
      </c>
    </row>
    <row r="20" spans="1:11" s="13" customFormat="1" ht="11.25" x14ac:dyDescent="0.2">
      <c r="A20" s="24" t="s">
        <v>62</v>
      </c>
      <c r="B20" s="25" t="s">
        <v>184</v>
      </c>
      <c r="C20" s="26">
        <v>43312</v>
      </c>
      <c r="D20" s="25" t="s">
        <v>91</v>
      </c>
      <c r="E20" s="25">
        <v>20602374751</v>
      </c>
      <c r="F20" s="25" t="s">
        <v>99</v>
      </c>
      <c r="G20" s="46"/>
      <c r="H20" s="27">
        <v>2886.14</v>
      </c>
      <c r="I20" s="27">
        <f t="shared" si="3"/>
        <v>519.50519999999995</v>
      </c>
      <c r="J20" s="50"/>
      <c r="K20" s="27">
        <f t="shared" si="1"/>
        <v>3405.6451999999999</v>
      </c>
    </row>
    <row r="21" spans="1:11" s="13" customFormat="1" ht="11.25" x14ac:dyDescent="0.2">
      <c r="A21" s="24" t="s">
        <v>87</v>
      </c>
      <c r="B21" s="25" t="s">
        <v>185</v>
      </c>
      <c r="C21" s="26">
        <v>43312</v>
      </c>
      <c r="D21" s="25" t="s">
        <v>74</v>
      </c>
      <c r="E21" s="25">
        <v>20549065873</v>
      </c>
      <c r="F21" s="25" t="s">
        <v>100</v>
      </c>
      <c r="G21" s="46"/>
      <c r="H21" s="27">
        <v>1153.79</v>
      </c>
      <c r="I21" s="27">
        <f t="shared" ref="I21:I24" si="4">H21*0.18</f>
        <v>207.68219999999999</v>
      </c>
      <c r="J21" s="50"/>
      <c r="K21" s="27">
        <f t="shared" si="1"/>
        <v>1361.4721999999999</v>
      </c>
    </row>
    <row r="22" spans="1:11" s="13" customFormat="1" ht="11.25" x14ac:dyDescent="0.2">
      <c r="A22" s="24" t="s">
        <v>101</v>
      </c>
      <c r="B22" s="25" t="s">
        <v>186</v>
      </c>
      <c r="C22" s="26">
        <v>43312</v>
      </c>
      <c r="D22" s="25" t="s">
        <v>107</v>
      </c>
      <c r="E22" s="25">
        <v>10727868521</v>
      </c>
      <c r="F22" s="25" t="s">
        <v>105</v>
      </c>
      <c r="G22" s="46"/>
      <c r="H22" s="27">
        <v>2127.9699999999998</v>
      </c>
      <c r="I22" s="27">
        <f t="shared" si="4"/>
        <v>383.03459999999995</v>
      </c>
      <c r="J22" s="50"/>
      <c r="K22" s="27">
        <f t="shared" si="1"/>
        <v>2511.0045999999998</v>
      </c>
    </row>
    <row r="23" spans="1:11" s="13" customFormat="1" x14ac:dyDescent="0.25">
      <c r="A23" s="24" t="s">
        <v>102</v>
      </c>
      <c r="B23" s="25" t="s">
        <v>188</v>
      </c>
      <c r="C23" s="52"/>
      <c r="D23" s="53"/>
      <c r="E23" s="53"/>
      <c r="F23" s="53"/>
      <c r="G23" s="53"/>
      <c r="H23" s="54"/>
      <c r="I23" s="54">
        <f t="shared" si="4"/>
        <v>0</v>
      </c>
      <c r="J23" s="54"/>
      <c r="K23" s="54">
        <f t="shared" si="1"/>
        <v>0</v>
      </c>
    </row>
    <row r="24" spans="1:11" s="13" customFormat="1" ht="11.25" x14ac:dyDescent="0.2">
      <c r="A24" s="24" t="s">
        <v>103</v>
      </c>
      <c r="B24" s="25" t="s">
        <v>189</v>
      </c>
      <c r="C24" s="26">
        <v>43312</v>
      </c>
      <c r="D24" s="25" t="s">
        <v>43</v>
      </c>
      <c r="E24" s="25">
        <v>20535886114</v>
      </c>
      <c r="F24" s="25" t="s">
        <v>106</v>
      </c>
      <c r="G24" s="46"/>
      <c r="H24" s="27">
        <v>423.73</v>
      </c>
      <c r="I24" s="27">
        <f t="shared" si="4"/>
        <v>76.2714</v>
      </c>
      <c r="J24" s="50"/>
      <c r="K24" s="27">
        <f t="shared" si="1"/>
        <v>500.00139999999999</v>
      </c>
    </row>
    <row r="25" spans="1:11" s="13" customFormat="1" ht="11.25" x14ac:dyDescent="0.2">
      <c r="A25" s="24" t="s">
        <v>104</v>
      </c>
      <c r="B25" s="25" t="s">
        <v>190</v>
      </c>
      <c r="C25" s="26">
        <v>43312</v>
      </c>
      <c r="D25" s="25" t="s">
        <v>107</v>
      </c>
      <c r="E25" s="25">
        <v>10727868521</v>
      </c>
      <c r="F25" s="25" t="s">
        <v>88</v>
      </c>
      <c r="G25" s="46"/>
      <c r="H25" s="27">
        <v>2425.58</v>
      </c>
      <c r="I25" s="27">
        <v>436.61</v>
      </c>
      <c r="J25" s="50"/>
      <c r="K25" s="27">
        <f t="shared" si="1"/>
        <v>2862.19</v>
      </c>
    </row>
    <row r="26" spans="1:11" s="13" customFormat="1" x14ac:dyDescent="0.25">
      <c r="A26" s="4"/>
      <c r="B26" s="6"/>
      <c r="C26" s="5"/>
      <c r="D26" s="5"/>
      <c r="E26" s="4"/>
      <c r="F26" s="4"/>
      <c r="H26" s="8"/>
      <c r="I26" s="8"/>
      <c r="K26" s="8"/>
    </row>
    <row r="27" spans="1:11" ht="14.25" hidden="1" customHeight="1" x14ac:dyDescent="0.25">
      <c r="B27" s="6"/>
      <c r="C27" s="5"/>
      <c r="D27" s="5"/>
      <c r="K27" s="8"/>
    </row>
    <row r="28" spans="1:11" ht="14.25" hidden="1" customHeight="1" x14ac:dyDescent="0.25">
      <c r="E28" s="36" t="s">
        <v>8</v>
      </c>
      <c r="F28" s="36"/>
      <c r="H28" s="36">
        <f>SUBTOTAL(9,H5:H25)</f>
        <v>27385.360000000001</v>
      </c>
      <c r="I28" s="36">
        <f>SUBTOTAL(9,I5:I25)</f>
        <v>4929.3703999999989</v>
      </c>
      <c r="K28" s="36">
        <f>SUBTOTAL(9,K5:K26)</f>
        <v>32314.7304</v>
      </c>
    </row>
    <row r="29" spans="1:11" ht="14.25" customHeight="1" x14ac:dyDescent="0.25">
      <c r="F29" s="38"/>
      <c r="G29" s="37" t="s">
        <v>14</v>
      </c>
      <c r="H29" s="14">
        <f>H28</f>
        <v>27385.360000000001</v>
      </c>
      <c r="I29" s="14">
        <f t="shared" ref="I29" si="5">I28</f>
        <v>4929.3703999999989</v>
      </c>
      <c r="K29" s="14">
        <f>K28</f>
        <v>32314.7304</v>
      </c>
    </row>
    <row r="30" spans="1:11" ht="14.25" customHeight="1" x14ac:dyDescent="0.25">
      <c r="K30" s="12"/>
    </row>
    <row r="31" spans="1:11" ht="14.25" customHeight="1" x14ac:dyDescent="0.25">
      <c r="I31" s="16" t="s">
        <v>26</v>
      </c>
      <c r="J31" s="15"/>
      <c r="K31" s="12"/>
    </row>
    <row r="32" spans="1:11" ht="14.25" customHeight="1" x14ac:dyDescent="0.25"/>
  </sheetData>
  <autoFilter ref="B4:J25"/>
  <mergeCells count="3">
    <mergeCell ref="A1:E2"/>
    <mergeCell ref="J2:K2"/>
    <mergeCell ref="H1:K1"/>
  </mergeCells>
  <conditionalFormatting sqref="D5">
    <cfRule type="containsText" dxfId="88" priority="18" operator="containsText" text="ANULADO">
      <formula>NOT(ISERROR(SEARCH("ANULADO",D5)))</formula>
    </cfRule>
  </conditionalFormatting>
  <conditionalFormatting sqref="F5:F12">
    <cfRule type="containsText" dxfId="87" priority="17" operator="containsText" text="ANULADO">
      <formula>NOT(ISERROR(SEARCH("ANULADO",F5)))</formula>
    </cfRule>
  </conditionalFormatting>
  <conditionalFormatting sqref="D6:D9">
    <cfRule type="containsText" dxfId="86" priority="16" operator="containsText" text="ANULADO">
      <formula>NOT(ISERROR(SEARCH("ANULADO",D6)))</formula>
    </cfRule>
  </conditionalFormatting>
  <conditionalFormatting sqref="D11">
    <cfRule type="containsText" dxfId="85" priority="15" operator="containsText" text="ANULADO">
      <formula>NOT(ISERROR(SEARCH("ANULADO",D11)))</formula>
    </cfRule>
  </conditionalFormatting>
  <conditionalFormatting sqref="D12">
    <cfRule type="containsText" dxfId="84" priority="14" operator="containsText" text="ANULADO">
      <formula>NOT(ISERROR(SEARCH("ANULADO",D12)))</formula>
    </cfRule>
  </conditionalFormatting>
  <conditionalFormatting sqref="D13">
    <cfRule type="containsText" dxfId="83" priority="13" operator="containsText" text="ANULADO">
      <formula>NOT(ISERROR(SEARCH("ANULADO",D13)))</formula>
    </cfRule>
  </conditionalFormatting>
  <conditionalFormatting sqref="F13 F15:F20 F22:F23 F25">
    <cfRule type="containsText" dxfId="82" priority="12" operator="containsText" text="ANULADO">
      <formula>NOT(ISERROR(SEARCH("ANULADO",F13)))</formula>
    </cfRule>
  </conditionalFormatting>
  <conditionalFormatting sqref="D17 D10">
    <cfRule type="containsText" dxfId="81" priority="11" operator="containsText" text="ANULADO">
      <formula>NOT(ISERROR(SEARCH("ANULADO",D10)))</formula>
    </cfRule>
  </conditionalFormatting>
  <conditionalFormatting sqref="D14">
    <cfRule type="containsText" dxfId="80" priority="10" operator="containsText" text="ANULADO">
      <formula>NOT(ISERROR(SEARCH("ANULADO",D14)))</formula>
    </cfRule>
  </conditionalFormatting>
  <conditionalFormatting sqref="F14">
    <cfRule type="containsText" dxfId="79" priority="9" operator="containsText" text="ANULADO">
      <formula>NOT(ISERROR(SEARCH("ANULADO",F14)))</formula>
    </cfRule>
  </conditionalFormatting>
  <conditionalFormatting sqref="D18:D19 D15">
    <cfRule type="containsText" dxfId="78" priority="8" operator="containsText" text="ANULADO">
      <formula>NOT(ISERROR(SEARCH("ANULADO",D15)))</formula>
    </cfRule>
  </conditionalFormatting>
  <conditionalFormatting sqref="D16">
    <cfRule type="containsText" dxfId="77" priority="7" operator="containsText" text="ANULADO">
      <formula>NOT(ISERROR(SEARCH("ANULADO",D16)))</formula>
    </cfRule>
  </conditionalFormatting>
  <conditionalFormatting sqref="D20 D22:D23 D25">
    <cfRule type="containsText" dxfId="76" priority="6" operator="containsText" text="ANULADO">
      <formula>NOT(ISERROR(SEARCH("ANULADO",D20)))</formula>
    </cfRule>
  </conditionalFormatting>
  <conditionalFormatting sqref="F21">
    <cfRule type="containsText" dxfId="75" priority="4" operator="containsText" text="ANULADO">
      <formula>NOT(ISERROR(SEARCH("ANULADO",F21)))</formula>
    </cfRule>
  </conditionalFormatting>
  <conditionalFormatting sqref="D21">
    <cfRule type="containsText" dxfId="74" priority="3" operator="containsText" text="ANULADO">
      <formula>NOT(ISERROR(SEARCH("ANULADO",D21)))</formula>
    </cfRule>
  </conditionalFormatting>
  <conditionalFormatting sqref="F24">
    <cfRule type="containsText" dxfId="73" priority="2" operator="containsText" text="ANULADO">
      <formula>NOT(ISERROR(SEARCH("ANULADO",F24)))</formula>
    </cfRule>
  </conditionalFormatting>
  <conditionalFormatting sqref="D24">
    <cfRule type="containsText" dxfId="72" priority="1" operator="containsText" text="ANULADO">
      <formula>NOT(ISERROR(SEARCH("ANULADO",D24)))</formula>
    </cfRule>
  </conditionalFormatting>
  <pageMargins left="0.7" right="0.7" top="0.75" bottom="0.75" header="0.3" footer="0.3"/>
  <pageSetup paperSize="9" scale="98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Normal="100" workbookViewId="0">
      <selection activeCell="C14" sqref="C14:K14"/>
    </sheetView>
  </sheetViews>
  <sheetFormatPr baseColWidth="10" defaultRowHeight="15" x14ac:dyDescent="0.25"/>
  <cols>
    <col min="1" max="1" width="8.28515625" style="4" customWidth="1"/>
    <col min="2" max="2" width="11.5703125" style="4" customWidth="1"/>
    <col min="3" max="3" width="14.85546875" style="4" customWidth="1"/>
    <col min="4" max="4" width="12.7109375" style="4" customWidth="1"/>
    <col min="5" max="5" width="25" style="4" customWidth="1"/>
    <col min="6" max="6" width="29.5703125" style="4" customWidth="1"/>
    <col min="7" max="7" width="29.140625" style="4" customWidth="1"/>
    <col min="8" max="8" width="9.85546875" style="8" bestFit="1" customWidth="1"/>
    <col min="9" max="10" width="11.5703125" style="8" bestFit="1" customWidth="1"/>
    <col min="11" max="16384" width="11.42578125" style="4"/>
  </cols>
  <sheetData>
    <row r="1" spans="1:11" ht="18.75" x14ac:dyDescent="0.25">
      <c r="A1" s="62" t="s">
        <v>108</v>
      </c>
      <c r="B1" s="62"/>
      <c r="C1" s="62"/>
      <c r="D1" s="62"/>
      <c r="E1" s="62"/>
      <c r="F1" s="17" t="s">
        <v>15</v>
      </c>
      <c r="G1" s="18">
        <v>20523347137</v>
      </c>
      <c r="H1" s="39" t="s">
        <v>16</v>
      </c>
      <c r="I1" s="40"/>
      <c r="J1" s="41"/>
    </row>
    <row r="2" spans="1:11" ht="18.75" customHeight="1" x14ac:dyDescent="0.25">
      <c r="A2" s="62"/>
      <c r="B2" s="62"/>
      <c r="C2" s="62"/>
      <c r="D2" s="62"/>
      <c r="E2" s="62"/>
      <c r="F2" s="19" t="s">
        <v>17</v>
      </c>
      <c r="G2" s="20" t="s">
        <v>0</v>
      </c>
      <c r="H2" s="21"/>
      <c r="I2" s="21"/>
      <c r="J2" s="22"/>
    </row>
    <row r="3" spans="1:11" ht="15.75" customHeight="1" x14ac:dyDescent="0.25">
      <c r="B3" s="10"/>
      <c r="C3" s="10"/>
      <c r="D3" s="10"/>
      <c r="E3" s="10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s="12" customFormat="1" x14ac:dyDescent="0.2">
      <c r="A5" s="24" t="s">
        <v>9</v>
      </c>
      <c r="B5" s="25" t="s">
        <v>169</v>
      </c>
      <c r="C5" s="26">
        <v>43315</v>
      </c>
      <c r="D5" s="25" t="s">
        <v>35</v>
      </c>
      <c r="E5" s="25">
        <v>20535886114</v>
      </c>
      <c r="F5" s="25" t="s">
        <v>109</v>
      </c>
      <c r="G5" s="46"/>
      <c r="H5" s="27">
        <v>1265.52</v>
      </c>
      <c r="I5" s="27">
        <f t="shared" ref="I5:I8" si="0">H5*0.18</f>
        <v>227.7936</v>
      </c>
      <c r="J5" s="50"/>
      <c r="K5" s="27">
        <f t="shared" ref="K5:K17" si="1">H5+I5</f>
        <v>1493.3136</v>
      </c>
    </row>
    <row r="6" spans="1:11" s="13" customFormat="1" ht="11.25" x14ac:dyDescent="0.2">
      <c r="A6" s="24" t="s">
        <v>10</v>
      </c>
      <c r="B6" s="25" t="s">
        <v>170</v>
      </c>
      <c r="C6" s="26" t="s">
        <v>111</v>
      </c>
      <c r="D6" s="25" t="s">
        <v>91</v>
      </c>
      <c r="E6" s="25">
        <v>20602374751</v>
      </c>
      <c r="F6" s="25" t="s">
        <v>110</v>
      </c>
      <c r="G6" s="46"/>
      <c r="H6" s="27">
        <v>2118.64</v>
      </c>
      <c r="I6" s="27">
        <f t="shared" si="0"/>
        <v>381.35519999999997</v>
      </c>
      <c r="J6" s="50"/>
      <c r="K6" s="27">
        <f t="shared" si="1"/>
        <v>2499.9951999999998</v>
      </c>
    </row>
    <row r="7" spans="1:11" s="13" customFormat="1" x14ac:dyDescent="0.25">
      <c r="A7" s="24" t="s">
        <v>11</v>
      </c>
      <c r="B7" s="25" t="s">
        <v>171</v>
      </c>
      <c r="C7" s="52"/>
      <c r="D7" s="53"/>
      <c r="E7" s="53"/>
      <c r="F7" s="53"/>
      <c r="G7" s="53"/>
      <c r="H7" s="54"/>
      <c r="I7" s="54">
        <f t="shared" si="0"/>
        <v>0</v>
      </c>
      <c r="J7" s="54"/>
      <c r="K7" s="54">
        <f t="shared" si="1"/>
        <v>0</v>
      </c>
    </row>
    <row r="8" spans="1:11" s="13" customFormat="1" ht="11.25" x14ac:dyDescent="0.2">
      <c r="A8" s="24" t="s">
        <v>12</v>
      </c>
      <c r="B8" s="25" t="s">
        <v>172</v>
      </c>
      <c r="C8" s="26" t="s">
        <v>112</v>
      </c>
      <c r="D8" s="25" t="s">
        <v>35</v>
      </c>
      <c r="E8" s="25">
        <v>20535886114</v>
      </c>
      <c r="F8" s="25" t="s">
        <v>113</v>
      </c>
      <c r="G8" s="46"/>
      <c r="H8" s="27">
        <v>1418.64</v>
      </c>
      <c r="I8" s="27">
        <f t="shared" si="0"/>
        <v>255.3552</v>
      </c>
      <c r="J8" s="50"/>
      <c r="K8" s="27">
        <f t="shared" si="1"/>
        <v>1673.9952000000001</v>
      </c>
    </row>
    <row r="9" spans="1:11" s="13" customFormat="1" ht="11.25" x14ac:dyDescent="0.2">
      <c r="A9" s="24" t="s">
        <v>13</v>
      </c>
      <c r="B9" s="25" t="s">
        <v>173</v>
      </c>
      <c r="C9" s="26"/>
      <c r="D9" s="25"/>
      <c r="E9" s="25"/>
      <c r="F9" s="25"/>
      <c r="G9" s="46"/>
      <c r="H9" s="27"/>
      <c r="I9" s="27">
        <f t="shared" ref="I9:I14" si="2">H9*0.18</f>
        <v>0</v>
      </c>
      <c r="J9" s="50"/>
      <c r="K9" s="27">
        <f t="shared" si="1"/>
        <v>0</v>
      </c>
    </row>
    <row r="10" spans="1:11" s="13" customFormat="1" ht="11.25" x14ac:dyDescent="0.2">
      <c r="A10" s="24" t="s">
        <v>52</v>
      </c>
      <c r="B10" s="25" t="s">
        <v>174</v>
      </c>
      <c r="C10" s="26">
        <v>43321</v>
      </c>
      <c r="D10" s="25" t="s">
        <v>48</v>
      </c>
      <c r="E10" s="25">
        <v>20600467329</v>
      </c>
      <c r="F10" s="25" t="s">
        <v>114</v>
      </c>
      <c r="G10" s="46"/>
      <c r="H10" s="27">
        <v>958.05</v>
      </c>
      <c r="I10" s="27">
        <f t="shared" si="2"/>
        <v>172.44899999999998</v>
      </c>
      <c r="J10" s="50"/>
      <c r="K10" s="27">
        <f t="shared" si="1"/>
        <v>1130.499</v>
      </c>
    </row>
    <row r="11" spans="1:11" s="13" customFormat="1" ht="11.25" x14ac:dyDescent="0.2">
      <c r="A11" s="24" t="s">
        <v>53</v>
      </c>
      <c r="B11" s="25" t="s">
        <v>175</v>
      </c>
      <c r="C11" s="26">
        <v>43322</v>
      </c>
      <c r="D11" s="25" t="s">
        <v>35</v>
      </c>
      <c r="E11" s="25">
        <v>20535886114</v>
      </c>
      <c r="F11" s="25" t="s">
        <v>115</v>
      </c>
      <c r="G11" s="46"/>
      <c r="H11" s="27">
        <v>1711.65</v>
      </c>
      <c r="I11" s="27">
        <f t="shared" si="2"/>
        <v>308.09699999999998</v>
      </c>
      <c r="J11" s="50"/>
      <c r="K11" s="27">
        <f t="shared" si="1"/>
        <v>2019.7470000000001</v>
      </c>
    </row>
    <row r="12" spans="1:11" s="13" customFormat="1" ht="11.25" x14ac:dyDescent="0.2">
      <c r="A12" s="24" t="s">
        <v>54</v>
      </c>
      <c r="B12" s="25" t="s">
        <v>176</v>
      </c>
      <c r="C12" s="26" t="s">
        <v>116</v>
      </c>
      <c r="D12" s="25" t="s">
        <v>48</v>
      </c>
      <c r="E12" s="25">
        <v>20600467329</v>
      </c>
      <c r="F12" s="25" t="s">
        <v>117</v>
      </c>
      <c r="G12" s="46"/>
      <c r="H12" s="27">
        <v>1207.2</v>
      </c>
      <c r="I12" s="27">
        <f t="shared" si="2"/>
        <v>217.29599999999999</v>
      </c>
      <c r="J12" s="50"/>
      <c r="K12" s="27">
        <f t="shared" si="1"/>
        <v>1424.4960000000001</v>
      </c>
    </row>
    <row r="13" spans="1:11" s="13" customFormat="1" ht="11.25" x14ac:dyDescent="0.2">
      <c r="A13" s="24" t="s">
        <v>55</v>
      </c>
      <c r="B13" s="25" t="s">
        <v>177</v>
      </c>
      <c r="C13" s="26">
        <v>43328</v>
      </c>
      <c r="D13" s="25" t="s">
        <v>35</v>
      </c>
      <c r="E13" s="25">
        <v>20535886114</v>
      </c>
      <c r="F13" s="25" t="s">
        <v>118</v>
      </c>
      <c r="G13" s="46"/>
      <c r="H13" s="27">
        <v>2545.42</v>
      </c>
      <c r="I13" s="27">
        <f t="shared" si="2"/>
        <v>458.17559999999997</v>
      </c>
      <c r="J13" s="50"/>
      <c r="K13" s="27">
        <f t="shared" si="1"/>
        <v>3003.5956000000001</v>
      </c>
    </row>
    <row r="14" spans="1:11" s="13" customFormat="1" x14ac:dyDescent="0.25">
      <c r="A14" s="24" t="s">
        <v>56</v>
      </c>
      <c r="B14" s="25" t="s">
        <v>178</v>
      </c>
      <c r="C14" s="52"/>
      <c r="D14" s="53"/>
      <c r="E14" s="53"/>
      <c r="F14" s="53"/>
      <c r="G14" s="53"/>
      <c r="H14" s="54"/>
      <c r="I14" s="54">
        <f t="shared" si="2"/>
        <v>0</v>
      </c>
      <c r="J14" s="54"/>
      <c r="K14" s="54">
        <f t="shared" si="1"/>
        <v>0</v>
      </c>
    </row>
    <row r="15" spans="1:11" s="13" customFormat="1" ht="11.25" x14ac:dyDescent="0.2">
      <c r="A15" s="24" t="s">
        <v>57</v>
      </c>
      <c r="B15" s="25" t="s">
        <v>179</v>
      </c>
      <c r="C15" s="26">
        <v>43328</v>
      </c>
      <c r="D15" s="25" t="s">
        <v>91</v>
      </c>
      <c r="E15" s="25">
        <v>20602374751</v>
      </c>
      <c r="F15" s="25" t="s">
        <v>119</v>
      </c>
      <c r="G15" s="46"/>
      <c r="H15" s="27">
        <v>1947.46</v>
      </c>
      <c r="I15" s="27">
        <f t="shared" ref="I15:I17" si="3">H15*0.18</f>
        <v>350.5428</v>
      </c>
      <c r="J15" s="50"/>
      <c r="K15" s="27">
        <f t="shared" si="1"/>
        <v>2298.0028000000002</v>
      </c>
    </row>
    <row r="16" spans="1:11" s="13" customFormat="1" ht="11.25" x14ac:dyDescent="0.2">
      <c r="A16" s="24" t="s">
        <v>58</v>
      </c>
      <c r="B16" s="25" t="s">
        <v>180</v>
      </c>
      <c r="C16" s="26">
        <v>43332</v>
      </c>
      <c r="D16" s="25" t="s">
        <v>48</v>
      </c>
      <c r="E16" s="25">
        <v>20600467329</v>
      </c>
      <c r="F16" s="25" t="s">
        <v>120</v>
      </c>
      <c r="G16" s="46"/>
      <c r="H16" s="27">
        <v>2317.08</v>
      </c>
      <c r="I16" s="27">
        <f t="shared" si="3"/>
        <v>417.07439999999997</v>
      </c>
      <c r="J16" s="50"/>
      <c r="K16" s="27">
        <f t="shared" si="1"/>
        <v>2734.1543999999999</v>
      </c>
    </row>
    <row r="17" spans="1:11" s="13" customFormat="1" ht="11.25" x14ac:dyDescent="0.2">
      <c r="A17" s="24" t="s">
        <v>59</v>
      </c>
      <c r="B17" s="25" t="s">
        <v>181</v>
      </c>
      <c r="C17" s="26">
        <v>43336</v>
      </c>
      <c r="D17" s="25" t="s">
        <v>48</v>
      </c>
      <c r="E17" s="25">
        <v>20600467329</v>
      </c>
      <c r="F17" s="25" t="s">
        <v>121</v>
      </c>
      <c r="G17" s="46"/>
      <c r="H17" s="27">
        <v>2436.0100000000002</v>
      </c>
      <c r="I17" s="27">
        <f t="shared" si="3"/>
        <v>438.48180000000002</v>
      </c>
      <c r="J17" s="50"/>
      <c r="K17" s="27">
        <f t="shared" si="1"/>
        <v>2874.4918000000002</v>
      </c>
    </row>
    <row r="18" spans="1:11" s="13" customFormat="1" x14ac:dyDescent="0.25">
      <c r="A18" s="4"/>
      <c r="B18" s="6"/>
      <c r="C18" s="5"/>
      <c r="D18" s="5"/>
      <c r="E18" s="4"/>
      <c r="F18" s="4"/>
      <c r="H18" s="8"/>
      <c r="I18" s="8"/>
      <c r="J18" s="50"/>
      <c r="K18" s="8"/>
    </row>
    <row r="19" spans="1:11" ht="14.25" hidden="1" customHeight="1" x14ac:dyDescent="0.25">
      <c r="B19" s="6"/>
      <c r="C19" s="5"/>
      <c r="D19" s="5"/>
      <c r="J19" s="50"/>
      <c r="K19" s="8"/>
    </row>
    <row r="20" spans="1:11" ht="14.25" hidden="1" customHeight="1" x14ac:dyDescent="0.25">
      <c r="E20" s="36" t="s">
        <v>8</v>
      </c>
      <c r="F20" s="36"/>
      <c r="H20" s="36">
        <f>SUBTOTAL(9,H5:H17)</f>
        <v>17925.670000000002</v>
      </c>
      <c r="I20" s="36">
        <f>SUBTOTAL(9,I5:I17)</f>
        <v>3226.6206000000002</v>
      </c>
      <c r="J20" s="50"/>
      <c r="K20" s="36">
        <f>SUBTOTAL(9,K5:K18)</f>
        <v>21152.2906</v>
      </c>
    </row>
    <row r="21" spans="1:11" ht="14.25" customHeight="1" x14ac:dyDescent="0.25">
      <c r="F21" s="38"/>
      <c r="G21" s="37" t="s">
        <v>14</v>
      </c>
      <c r="H21" s="14">
        <f>H20</f>
        <v>17925.670000000002</v>
      </c>
      <c r="I21" s="14">
        <f t="shared" ref="I21" si="4">I20</f>
        <v>3226.6206000000002</v>
      </c>
      <c r="K21" s="14">
        <f>K20</f>
        <v>21152.2906</v>
      </c>
    </row>
    <row r="22" spans="1:11" ht="14.25" customHeight="1" x14ac:dyDescent="0.25"/>
    <row r="23" spans="1:11" ht="14.25" customHeight="1" x14ac:dyDescent="0.25">
      <c r="I23" s="16" t="s">
        <v>26</v>
      </c>
      <c r="J23" s="15"/>
      <c r="K23" s="12"/>
    </row>
    <row r="24" spans="1:11" ht="14.25" customHeight="1" x14ac:dyDescent="0.25">
      <c r="G24" s="8"/>
      <c r="J24" s="4"/>
    </row>
    <row r="25" spans="1:11" x14ac:dyDescent="0.25">
      <c r="G25" s="8"/>
      <c r="J25" s="4"/>
    </row>
  </sheetData>
  <autoFilter ref="B4:J17"/>
  <mergeCells count="1">
    <mergeCell ref="A1:E2"/>
  </mergeCells>
  <conditionalFormatting sqref="D5">
    <cfRule type="containsText" dxfId="71" priority="10" operator="containsText" text="ANULADO">
      <formula>NOT(ISERROR(SEARCH("ANULADO",D5)))</formula>
    </cfRule>
  </conditionalFormatting>
  <conditionalFormatting sqref="F5:F8 F10:F12">
    <cfRule type="containsText" dxfId="70" priority="9" operator="containsText" text="ANULADO">
      <formula>NOT(ISERROR(SEARCH("ANULADO",F5)))</formula>
    </cfRule>
  </conditionalFormatting>
  <conditionalFormatting sqref="D6:D8 D10 D12 D16:D17">
    <cfRule type="containsText" dxfId="69" priority="8" operator="containsText" text="ANULADO">
      <formula>NOT(ISERROR(SEARCH("ANULADO",D6)))</formula>
    </cfRule>
  </conditionalFormatting>
  <conditionalFormatting sqref="D11 D13">
    <cfRule type="containsText" dxfId="68" priority="7" operator="containsText" text="ANULADO">
      <formula>NOT(ISERROR(SEARCH("ANULADO",D11)))</formula>
    </cfRule>
  </conditionalFormatting>
  <conditionalFormatting sqref="D14">
    <cfRule type="containsText" dxfId="67" priority="5" operator="containsText" text="ANULADO">
      <formula>NOT(ISERROR(SEARCH("ANULADO",D14)))</formula>
    </cfRule>
  </conditionalFormatting>
  <conditionalFormatting sqref="F13:F17">
    <cfRule type="containsText" dxfId="66" priority="4" operator="containsText" text="ANULADO">
      <formula>NOT(ISERROR(SEARCH("ANULADO",F13)))</formula>
    </cfRule>
  </conditionalFormatting>
  <conditionalFormatting sqref="F9">
    <cfRule type="containsText" dxfId="65" priority="3" operator="containsText" text="ANULADO">
      <formula>NOT(ISERROR(SEARCH("ANULADO",F9)))</formula>
    </cfRule>
  </conditionalFormatting>
  <conditionalFormatting sqref="D9">
    <cfRule type="containsText" dxfId="64" priority="2" operator="containsText" text="ANULADO">
      <formula>NOT(ISERROR(SEARCH("ANULADO",D9)))</formula>
    </cfRule>
  </conditionalFormatting>
  <conditionalFormatting sqref="D15">
    <cfRule type="containsText" dxfId="63" priority="1" operator="containsText" text="ANULADO">
      <formula>NOT(ISERROR(SEARCH("ANULADO",D15)))</formula>
    </cfRule>
  </conditionalFormatting>
  <pageMargins left="0.7" right="0.7" top="0.75" bottom="0.75" header="0.3" footer="0.3"/>
  <pageSetup paperSize="9" scale="9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14" sqref="D14:K14"/>
    </sheetView>
  </sheetViews>
  <sheetFormatPr baseColWidth="10" defaultRowHeight="15" x14ac:dyDescent="0.25"/>
  <cols>
    <col min="1" max="1" width="3.140625" customWidth="1"/>
    <col min="5" max="5" width="20.7109375" customWidth="1"/>
    <col min="6" max="6" width="25.85546875" customWidth="1"/>
    <col min="7" max="7" width="34.140625" customWidth="1"/>
    <col min="10" max="10" width="11.42578125" customWidth="1"/>
  </cols>
  <sheetData>
    <row r="1" spans="1:11" ht="18.75" x14ac:dyDescent="0.25">
      <c r="A1" s="62" t="s">
        <v>165</v>
      </c>
      <c r="B1" s="62"/>
      <c r="C1" s="62"/>
      <c r="D1" s="62"/>
      <c r="E1" s="62"/>
      <c r="F1" s="17" t="s">
        <v>15</v>
      </c>
      <c r="G1" s="18">
        <v>20523347137</v>
      </c>
      <c r="H1" s="39" t="s">
        <v>16</v>
      </c>
      <c r="I1" s="40"/>
      <c r="J1" s="41"/>
    </row>
    <row r="2" spans="1:11" ht="18.75" customHeight="1" x14ac:dyDescent="0.25">
      <c r="A2" s="62"/>
      <c r="B2" s="62"/>
      <c r="C2" s="62"/>
      <c r="D2" s="62"/>
      <c r="E2" s="62"/>
      <c r="F2" s="19" t="s">
        <v>17</v>
      </c>
      <c r="G2" s="20" t="s">
        <v>0</v>
      </c>
      <c r="H2" s="21"/>
      <c r="I2" s="21"/>
      <c r="J2" s="22"/>
    </row>
    <row r="3" spans="1:11" ht="15.75" customHeight="1" x14ac:dyDescent="0.25">
      <c r="A3" s="4"/>
      <c r="B3" s="10"/>
      <c r="C3" s="10"/>
      <c r="D3" s="10"/>
      <c r="E3" s="10"/>
    </row>
    <row r="4" spans="1:11" x14ac:dyDescent="0.25">
      <c r="A4" s="23" t="s">
        <v>1</v>
      </c>
      <c r="B4" s="49" t="s">
        <v>168</v>
      </c>
      <c r="C4" s="23" t="s">
        <v>2</v>
      </c>
      <c r="D4" s="23" t="s">
        <v>3</v>
      </c>
      <c r="E4" s="23" t="s">
        <v>4</v>
      </c>
      <c r="F4" s="23" t="s">
        <v>5</v>
      </c>
      <c r="G4" s="45" t="s">
        <v>167</v>
      </c>
      <c r="H4" s="23" t="s">
        <v>6</v>
      </c>
      <c r="I4" s="23" t="s">
        <v>7</v>
      </c>
      <c r="J4" s="49" t="s">
        <v>187</v>
      </c>
      <c r="K4" s="23" t="s">
        <v>8</v>
      </c>
    </row>
    <row r="5" spans="1:11" x14ac:dyDescent="0.25">
      <c r="A5" s="24" t="s">
        <v>9</v>
      </c>
      <c r="B5" s="25" t="s">
        <v>169</v>
      </c>
      <c r="C5" s="26">
        <v>43346</v>
      </c>
      <c r="D5" s="25" t="s">
        <v>35</v>
      </c>
      <c r="E5" s="25">
        <v>20535886114</v>
      </c>
      <c r="F5" s="25" t="s">
        <v>109</v>
      </c>
      <c r="G5" s="46"/>
      <c r="H5" s="27">
        <v>1265.52</v>
      </c>
      <c r="I5" s="27">
        <f t="shared" ref="I5:I17" si="0">H5*0.18</f>
        <v>227.7936</v>
      </c>
      <c r="J5" s="50"/>
      <c r="K5" s="27">
        <f t="shared" ref="K5:K17" si="1">H5+I5</f>
        <v>1493.3136</v>
      </c>
    </row>
    <row r="6" spans="1:11" x14ac:dyDescent="0.25">
      <c r="A6" s="24" t="s">
        <v>10</v>
      </c>
      <c r="B6" s="25" t="s">
        <v>170</v>
      </c>
      <c r="C6" s="26">
        <v>43349</v>
      </c>
      <c r="D6" s="25" t="s">
        <v>91</v>
      </c>
      <c r="E6" s="25">
        <v>20602374751</v>
      </c>
      <c r="F6" s="25" t="s">
        <v>110</v>
      </c>
      <c r="G6" s="46"/>
      <c r="H6" s="27">
        <v>1500</v>
      </c>
      <c r="I6" s="27">
        <f t="shared" si="0"/>
        <v>270</v>
      </c>
      <c r="J6" s="50"/>
      <c r="K6" s="27">
        <f t="shared" si="1"/>
        <v>1770</v>
      </c>
    </row>
    <row r="7" spans="1:11" x14ac:dyDescent="0.25">
      <c r="A7" s="24" t="s">
        <v>11</v>
      </c>
      <c r="B7" s="25" t="s">
        <v>171</v>
      </c>
      <c r="C7" s="26">
        <v>43353</v>
      </c>
      <c r="D7" s="53"/>
      <c r="E7" s="53"/>
      <c r="F7" s="53"/>
      <c r="G7" s="53"/>
      <c r="H7" s="54"/>
      <c r="I7" s="54">
        <f t="shared" si="0"/>
        <v>0</v>
      </c>
      <c r="J7" s="54"/>
      <c r="K7" s="54">
        <f t="shared" si="1"/>
        <v>0</v>
      </c>
    </row>
    <row r="8" spans="1:11" x14ac:dyDescent="0.25">
      <c r="A8" s="24" t="s">
        <v>12</v>
      </c>
      <c r="B8" s="25" t="s">
        <v>171</v>
      </c>
      <c r="C8" s="26">
        <v>43357</v>
      </c>
      <c r="D8" s="25" t="s">
        <v>35</v>
      </c>
      <c r="E8" s="25">
        <v>20535886114</v>
      </c>
      <c r="F8" s="25" t="s">
        <v>113</v>
      </c>
      <c r="G8" s="46"/>
      <c r="H8" s="27">
        <v>1418.64</v>
      </c>
      <c r="I8" s="27">
        <f t="shared" si="0"/>
        <v>255.3552</v>
      </c>
      <c r="J8" s="50"/>
      <c r="K8" s="27">
        <f t="shared" si="1"/>
        <v>1673.9952000000001</v>
      </c>
    </row>
    <row r="9" spans="1:11" x14ac:dyDescent="0.25">
      <c r="A9" s="24" t="s">
        <v>13</v>
      </c>
      <c r="B9" s="25" t="s">
        <v>171</v>
      </c>
      <c r="C9" s="26">
        <v>43361</v>
      </c>
      <c r="D9" s="53"/>
      <c r="E9" s="53"/>
      <c r="F9" s="53"/>
      <c r="G9" s="53"/>
      <c r="H9" s="54"/>
      <c r="I9" s="54">
        <f t="shared" si="0"/>
        <v>0</v>
      </c>
      <c r="J9" s="54"/>
      <c r="K9" s="54">
        <f t="shared" si="1"/>
        <v>0</v>
      </c>
    </row>
    <row r="10" spans="1:11" x14ac:dyDescent="0.25">
      <c r="A10" s="24" t="s">
        <v>52</v>
      </c>
      <c r="B10" s="25" t="s">
        <v>171</v>
      </c>
      <c r="C10" s="26">
        <v>43361</v>
      </c>
      <c r="D10" s="25" t="s">
        <v>48</v>
      </c>
      <c r="E10" s="25">
        <v>20600467329</v>
      </c>
      <c r="F10" s="25" t="s">
        <v>114</v>
      </c>
      <c r="G10" s="46"/>
      <c r="H10" s="27">
        <v>958.05</v>
      </c>
      <c r="I10" s="27">
        <f t="shared" si="0"/>
        <v>172.44899999999998</v>
      </c>
      <c r="J10" s="50"/>
      <c r="K10" s="27">
        <f t="shared" si="1"/>
        <v>1130.499</v>
      </c>
    </row>
    <row r="11" spans="1:11" x14ac:dyDescent="0.25">
      <c r="A11" s="24" t="s">
        <v>53</v>
      </c>
      <c r="B11" s="25" t="s">
        <v>171</v>
      </c>
      <c r="C11" s="26">
        <v>43361</v>
      </c>
      <c r="D11" s="25" t="s">
        <v>35</v>
      </c>
      <c r="E11" s="25">
        <v>20535886114</v>
      </c>
      <c r="F11" s="25" t="s">
        <v>115</v>
      </c>
      <c r="G11" s="46"/>
      <c r="H11" s="27">
        <v>1300</v>
      </c>
      <c r="I11" s="27">
        <f t="shared" si="0"/>
        <v>234</v>
      </c>
      <c r="J11" s="50"/>
      <c r="K11" s="27">
        <f t="shared" si="1"/>
        <v>1534</v>
      </c>
    </row>
    <row r="12" spans="1:11" x14ac:dyDescent="0.25">
      <c r="A12" s="24" t="s">
        <v>54</v>
      </c>
      <c r="B12" s="25" t="s">
        <v>171</v>
      </c>
      <c r="C12" s="26">
        <v>43361</v>
      </c>
      <c r="D12" s="25" t="s">
        <v>48</v>
      </c>
      <c r="E12" s="25">
        <v>20600467329</v>
      </c>
      <c r="F12" s="25" t="s">
        <v>117</v>
      </c>
      <c r="G12" s="46"/>
      <c r="H12" s="27">
        <v>1207.2</v>
      </c>
      <c r="I12" s="27">
        <f t="shared" si="0"/>
        <v>217.29599999999999</v>
      </c>
      <c r="J12" s="50"/>
      <c r="K12" s="27">
        <f t="shared" si="1"/>
        <v>1424.4960000000001</v>
      </c>
    </row>
    <row r="13" spans="1:11" x14ac:dyDescent="0.25">
      <c r="A13" s="24" t="s">
        <v>55</v>
      </c>
      <c r="B13" s="25" t="s">
        <v>171</v>
      </c>
      <c r="C13" s="26">
        <v>43361</v>
      </c>
      <c r="D13" s="25" t="s">
        <v>35</v>
      </c>
      <c r="E13" s="25">
        <v>20535886114</v>
      </c>
      <c r="F13" s="25" t="s">
        <v>118</v>
      </c>
      <c r="G13" s="46"/>
      <c r="H13" s="27">
        <v>2545.42</v>
      </c>
      <c r="I13" s="27">
        <f t="shared" si="0"/>
        <v>458.17559999999997</v>
      </c>
      <c r="J13" s="50"/>
      <c r="K13" s="27">
        <f t="shared" si="1"/>
        <v>3003.5956000000001</v>
      </c>
    </row>
    <row r="14" spans="1:11" x14ac:dyDescent="0.25">
      <c r="A14" s="24" t="s">
        <v>56</v>
      </c>
      <c r="B14" s="25" t="s">
        <v>171</v>
      </c>
      <c r="C14" s="26">
        <v>43361</v>
      </c>
      <c r="D14" s="53"/>
      <c r="E14" s="53"/>
      <c r="F14" s="53"/>
      <c r="G14" s="53"/>
      <c r="H14" s="54"/>
      <c r="I14" s="54">
        <f t="shared" si="0"/>
        <v>0</v>
      </c>
      <c r="J14" s="54"/>
      <c r="K14" s="54">
        <f t="shared" si="1"/>
        <v>0</v>
      </c>
    </row>
    <row r="15" spans="1:11" x14ac:dyDescent="0.25">
      <c r="A15" s="24" t="s">
        <v>57</v>
      </c>
      <c r="B15" s="25" t="s">
        <v>171</v>
      </c>
      <c r="C15" s="26">
        <v>43363</v>
      </c>
      <c r="D15" s="25" t="s">
        <v>91</v>
      </c>
      <c r="E15" s="25">
        <v>20602374751</v>
      </c>
      <c r="F15" s="25" t="s">
        <v>119</v>
      </c>
      <c r="G15" s="46"/>
      <c r="H15" s="27">
        <v>1400</v>
      </c>
      <c r="I15" s="27">
        <f t="shared" si="0"/>
        <v>252</v>
      </c>
      <c r="J15" s="50"/>
      <c r="K15" s="27">
        <f t="shared" si="1"/>
        <v>1652</v>
      </c>
    </row>
    <row r="16" spans="1:11" x14ac:dyDescent="0.25">
      <c r="A16" s="24" t="s">
        <v>58</v>
      </c>
      <c r="B16" s="25" t="s">
        <v>171</v>
      </c>
      <c r="C16" s="26">
        <v>43364</v>
      </c>
      <c r="D16" s="25" t="s">
        <v>48</v>
      </c>
      <c r="E16" s="25">
        <v>20600467329</v>
      </c>
      <c r="F16" s="25" t="s">
        <v>120</v>
      </c>
      <c r="G16" s="46"/>
      <c r="H16" s="27">
        <v>1600</v>
      </c>
      <c r="I16" s="27">
        <f t="shared" si="0"/>
        <v>288</v>
      </c>
      <c r="J16" s="50"/>
      <c r="K16" s="27">
        <f t="shared" si="1"/>
        <v>1888</v>
      </c>
    </row>
    <row r="17" spans="1:11" x14ac:dyDescent="0.25">
      <c r="A17" s="24" t="s">
        <v>59</v>
      </c>
      <c r="B17" s="25" t="s">
        <v>171</v>
      </c>
      <c r="C17" s="26">
        <v>43365</v>
      </c>
      <c r="D17" s="25" t="s">
        <v>48</v>
      </c>
      <c r="E17" s="25">
        <v>20600467329</v>
      </c>
      <c r="F17" s="25" t="s">
        <v>121</v>
      </c>
      <c r="G17" s="46"/>
      <c r="H17" s="27">
        <v>2436.0100000000002</v>
      </c>
      <c r="I17" s="27">
        <f t="shared" si="0"/>
        <v>438.48180000000002</v>
      </c>
      <c r="J17" s="50"/>
      <c r="K17" s="27">
        <f t="shared" si="1"/>
        <v>2874.4918000000002</v>
      </c>
    </row>
    <row r="18" spans="1:11" x14ac:dyDescent="0.25">
      <c r="A18" s="4"/>
      <c r="B18" s="6"/>
      <c r="C18" s="5"/>
      <c r="D18" s="5"/>
      <c r="E18" s="4"/>
      <c r="F18" s="4"/>
      <c r="H18" s="8"/>
      <c r="I18" s="8"/>
      <c r="J18" s="4"/>
      <c r="K18" s="8"/>
    </row>
    <row r="19" spans="1:11" x14ac:dyDescent="0.25">
      <c r="A19" s="4"/>
      <c r="B19" s="6"/>
      <c r="C19" s="5"/>
      <c r="D19" s="5"/>
      <c r="E19" s="4"/>
      <c r="F19" s="4"/>
      <c r="H19" s="8"/>
      <c r="I19" s="8"/>
      <c r="J19" s="4"/>
      <c r="K19" s="8"/>
    </row>
    <row r="20" spans="1:11" x14ac:dyDescent="0.25">
      <c r="A20" s="4"/>
      <c r="B20" s="4"/>
      <c r="C20" s="4"/>
      <c r="D20" s="4"/>
      <c r="F20" s="36"/>
      <c r="G20" s="36" t="s">
        <v>8</v>
      </c>
      <c r="H20" s="36">
        <f>SUBTOTAL(9,H5:H17)</f>
        <v>15630.84</v>
      </c>
      <c r="I20" s="36">
        <f>SUBTOTAL(9,I5:I17)</f>
        <v>2813.5512000000003</v>
      </c>
      <c r="J20" s="4"/>
      <c r="K20" s="36">
        <f>SUBTOTAL(9,K5:K18)</f>
        <v>18444.391200000002</v>
      </c>
    </row>
    <row r="21" spans="1:11" x14ac:dyDescent="0.25">
      <c r="A21" s="4"/>
      <c r="B21" s="4"/>
      <c r="C21" s="4"/>
      <c r="D21" s="4"/>
      <c r="F21" s="38"/>
      <c r="G21" s="37" t="s">
        <v>14</v>
      </c>
      <c r="H21" s="14">
        <f>H20</f>
        <v>15630.84</v>
      </c>
      <c r="I21" s="14">
        <f t="shared" ref="I21" si="2">I20</f>
        <v>2813.5512000000003</v>
      </c>
      <c r="J21" s="4"/>
      <c r="K21" s="14">
        <f>K20</f>
        <v>18444.391200000002</v>
      </c>
    </row>
    <row r="22" spans="1:11" x14ac:dyDescent="0.25">
      <c r="C22" s="4"/>
      <c r="D22" s="4"/>
      <c r="E22" s="4"/>
      <c r="F22" s="4"/>
      <c r="G22" s="4"/>
      <c r="H22" s="4"/>
      <c r="I22" s="4"/>
      <c r="J22" s="4"/>
    </row>
    <row r="23" spans="1:11" x14ac:dyDescent="0.25">
      <c r="C23" s="4"/>
      <c r="D23" s="4"/>
      <c r="E23" s="4"/>
      <c r="F23" s="4"/>
      <c r="G23" s="4"/>
      <c r="H23" s="4"/>
      <c r="I23" s="4"/>
      <c r="J23" s="4"/>
    </row>
  </sheetData>
  <mergeCells count="1">
    <mergeCell ref="A1:E2"/>
  </mergeCells>
  <conditionalFormatting sqref="D5">
    <cfRule type="containsText" dxfId="62" priority="9" operator="containsText" text="ANULADO">
      <formula>NOT(ISERROR(SEARCH("ANULADO",D5)))</formula>
    </cfRule>
  </conditionalFormatting>
  <conditionalFormatting sqref="F5:F8 F10:F12">
    <cfRule type="containsText" dxfId="61" priority="8" operator="containsText" text="ANULADO">
      <formula>NOT(ISERROR(SEARCH("ANULADO",F5)))</formula>
    </cfRule>
  </conditionalFormatting>
  <conditionalFormatting sqref="D6:D8 D10 D12 D16:D17">
    <cfRule type="containsText" dxfId="60" priority="7" operator="containsText" text="ANULADO">
      <formula>NOT(ISERROR(SEARCH("ANULADO",D6)))</formula>
    </cfRule>
  </conditionalFormatting>
  <conditionalFormatting sqref="D11 D13">
    <cfRule type="containsText" dxfId="59" priority="6" operator="containsText" text="ANULADO">
      <formula>NOT(ISERROR(SEARCH("ANULADO",D11)))</formula>
    </cfRule>
  </conditionalFormatting>
  <conditionalFormatting sqref="D14">
    <cfRule type="containsText" dxfId="58" priority="5" operator="containsText" text="ANULADO">
      <formula>NOT(ISERROR(SEARCH("ANULADO",D14)))</formula>
    </cfRule>
  </conditionalFormatting>
  <conditionalFormatting sqref="F13:F17">
    <cfRule type="containsText" dxfId="57" priority="4" operator="containsText" text="ANULADO">
      <formula>NOT(ISERROR(SEARCH("ANULADO",F13)))</formula>
    </cfRule>
  </conditionalFormatting>
  <conditionalFormatting sqref="F9">
    <cfRule type="containsText" dxfId="56" priority="3" operator="containsText" text="ANULADO">
      <formula>NOT(ISERROR(SEARCH("ANULADO",F9)))</formula>
    </cfRule>
  </conditionalFormatting>
  <conditionalFormatting sqref="D9">
    <cfRule type="containsText" dxfId="55" priority="2" operator="containsText" text="ANULADO">
      <formula>NOT(ISERROR(SEARCH("ANULADO",D9)))</formula>
    </cfRule>
  </conditionalFormatting>
  <conditionalFormatting sqref="D15">
    <cfRule type="containsText" dxfId="54" priority="1" operator="containsText" text="ANULADO">
      <formula>NOT(ISERROR(SEARCH("ANULADO",D15)))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SETIEMBRE</vt:lpstr>
      <vt:lpstr>OCTUBRE</vt:lpstr>
      <vt:lpstr>NOVIEMBRE</vt:lpstr>
      <vt:lpstr>DICIEMBRE</vt:lpstr>
      <vt:lpstr>NOVIEMBRE!Área_de_impresión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Sistemas</cp:lastModifiedBy>
  <cp:lastPrinted>2019-01-10T20:57:38Z</cp:lastPrinted>
  <dcterms:created xsi:type="dcterms:W3CDTF">2017-01-03T14:33:54Z</dcterms:created>
  <dcterms:modified xsi:type="dcterms:W3CDTF">2019-10-17T16:19:24Z</dcterms:modified>
</cp:coreProperties>
</file>