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de sistema\datos historicos de produto\"/>
    </mc:Choice>
  </mc:AlternateContent>
  <bookViews>
    <workbookView xWindow="0" yWindow="0" windowWidth="24000" windowHeight="9630"/>
  </bookViews>
  <sheets>
    <sheet name="ENERO" sheetId="10" r:id="rId1"/>
    <sheet name="FEBRERO" sheetId="1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TIEMBR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0" l="1"/>
  <c r="H13" i="10"/>
  <c r="I10" i="10"/>
  <c r="K10" i="10" s="1"/>
  <c r="I9" i="10"/>
  <c r="K9" i="10" s="1"/>
  <c r="I8" i="10"/>
  <c r="K8" i="10" s="1"/>
  <c r="I7" i="10"/>
  <c r="K7" i="10" s="1"/>
  <c r="I6" i="10"/>
  <c r="K6" i="10" s="1"/>
  <c r="I5" i="10"/>
  <c r="J14" i="10" l="1"/>
  <c r="H14" i="10"/>
  <c r="I13" i="10"/>
  <c r="I14" i="10" s="1"/>
  <c r="K5" i="10"/>
  <c r="K23" i="9"/>
  <c r="K24" i="9"/>
  <c r="I19" i="9"/>
  <c r="K19" i="9" s="1"/>
  <c r="I20" i="9"/>
  <c r="K20" i="9" s="1"/>
  <c r="I21" i="9"/>
  <c r="K21" i="9" s="1"/>
  <c r="I22" i="9"/>
  <c r="K22" i="9" s="1"/>
  <c r="K13" i="10" l="1"/>
  <c r="K14" i="10" s="1"/>
  <c r="I18" i="9"/>
  <c r="K18" i="9"/>
  <c r="I17" i="9"/>
  <c r="K17" i="9"/>
  <c r="I16" i="9"/>
  <c r="K16" i="9"/>
  <c r="I15" i="9"/>
  <c r="K15" i="9"/>
  <c r="I14" i="9"/>
  <c r="K14" i="9"/>
  <c r="I13" i="9"/>
  <c r="K13" i="9"/>
  <c r="J25" i="9" l="1"/>
  <c r="J26" i="9" s="1"/>
  <c r="H25" i="9"/>
  <c r="H26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6" i="9"/>
  <c r="I6" i="9"/>
  <c r="K5" i="9"/>
  <c r="I5" i="9"/>
  <c r="I25" i="9" l="1"/>
  <c r="I26" i="9" s="1"/>
  <c r="K7" i="9"/>
  <c r="K25" i="9" s="1"/>
  <c r="K26" i="9" s="1"/>
  <c r="K12" i="8"/>
  <c r="I11" i="8"/>
  <c r="K11" i="8" s="1"/>
  <c r="I12" i="8"/>
  <c r="I14" i="8"/>
  <c r="K14" i="8" s="1"/>
  <c r="J17" i="8" l="1"/>
  <c r="J18" i="8" s="1"/>
  <c r="H17" i="8"/>
  <c r="H18" i="8" s="1"/>
  <c r="I10" i="8"/>
  <c r="K10" i="8" s="1"/>
  <c r="I9" i="8"/>
  <c r="K9" i="8" s="1"/>
  <c r="I8" i="8"/>
  <c r="K8" i="8" s="1"/>
  <c r="I7" i="8"/>
  <c r="K7" i="8" s="1"/>
  <c r="I6" i="8"/>
  <c r="K6" i="8" s="1"/>
  <c r="I5" i="8"/>
  <c r="I17" i="8" s="1"/>
  <c r="I18" i="8" s="1"/>
  <c r="K5" i="8" l="1"/>
  <c r="K17" i="8" s="1"/>
  <c r="K18" i="8" s="1"/>
  <c r="K9" i="7"/>
  <c r="K11" i="7"/>
  <c r="I9" i="7"/>
  <c r="I10" i="7"/>
  <c r="K10" i="7" s="1"/>
  <c r="I11" i="7"/>
  <c r="I8" i="7"/>
  <c r="J14" i="7" l="1"/>
  <c r="J15" i="7" s="1"/>
  <c r="H14" i="7"/>
  <c r="H15" i="7" s="1"/>
  <c r="K8" i="7"/>
  <c r="K7" i="7"/>
  <c r="I7" i="7"/>
  <c r="K6" i="7"/>
  <c r="I6" i="7"/>
  <c r="K5" i="7"/>
  <c r="I5" i="7"/>
  <c r="I14" i="7" s="1"/>
  <c r="I15" i="7" s="1"/>
  <c r="K14" i="7" l="1"/>
  <c r="K15" i="7" s="1"/>
  <c r="I7" i="6"/>
  <c r="K7" i="6" s="1"/>
  <c r="I8" i="6"/>
  <c r="K8" i="6" s="1"/>
  <c r="I9" i="6"/>
  <c r="K9" i="6" s="1"/>
  <c r="J12" i="6"/>
  <c r="J13" i="6" s="1"/>
  <c r="H12" i="6"/>
  <c r="H13" i="6" s="1"/>
  <c r="I6" i="6"/>
  <c r="K6" i="6" s="1"/>
  <c r="I5" i="6"/>
  <c r="K5" i="6" s="1"/>
  <c r="K12" i="6" l="1"/>
  <c r="K13" i="6" s="1"/>
  <c r="I12" i="6"/>
  <c r="I13" i="6" s="1"/>
  <c r="H16" i="5"/>
  <c r="I9" i="5"/>
  <c r="J16" i="5" l="1"/>
  <c r="J17" i="5" s="1"/>
  <c r="H17" i="5"/>
  <c r="I13" i="5"/>
  <c r="K13" i="5" s="1"/>
  <c r="I12" i="5"/>
  <c r="K12" i="5" s="1"/>
  <c r="I11" i="5"/>
  <c r="K11" i="5" s="1"/>
  <c r="I10" i="5"/>
  <c r="K10" i="5" s="1"/>
  <c r="K9" i="5"/>
  <c r="K8" i="5"/>
  <c r="I8" i="5"/>
  <c r="K7" i="5"/>
  <c r="I6" i="5"/>
  <c r="K6" i="5" s="1"/>
  <c r="I5" i="5"/>
  <c r="I16" i="5" s="1"/>
  <c r="I17" i="5" s="1"/>
  <c r="K5" i="5" l="1"/>
  <c r="K13" i="4"/>
  <c r="I9" i="4"/>
  <c r="I10" i="4"/>
  <c r="I11" i="4"/>
  <c r="I12" i="4"/>
  <c r="I13" i="4"/>
  <c r="I6" i="4"/>
  <c r="I7" i="4"/>
  <c r="I8" i="4"/>
  <c r="K8" i="4" s="1"/>
  <c r="K9" i="4"/>
  <c r="I14" i="4"/>
  <c r="I15" i="4"/>
  <c r="I5" i="4"/>
  <c r="K16" i="5" l="1"/>
  <c r="K17" i="5" s="1"/>
  <c r="J18" i="4"/>
  <c r="J19" i="4" s="1"/>
  <c r="H18" i="4"/>
  <c r="H19" i="4" s="1"/>
  <c r="K15" i="4"/>
  <c r="K14" i="4"/>
  <c r="K12" i="4"/>
  <c r="K11" i="4"/>
  <c r="K10" i="4"/>
  <c r="K7" i="4"/>
  <c r="K6" i="4"/>
  <c r="I18" i="4" l="1"/>
  <c r="I19" i="4" s="1"/>
  <c r="K5" i="4"/>
  <c r="K18" i="4" s="1"/>
  <c r="K19" i="4" s="1"/>
  <c r="J16" i="3"/>
  <c r="J17" i="3" s="1"/>
  <c r="H16" i="3"/>
  <c r="H17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16" i="3" l="1"/>
  <c r="I17" i="3" s="1"/>
  <c r="K5" i="3"/>
  <c r="K16" i="3" s="1"/>
  <c r="K17" i="3" s="1"/>
  <c r="J13" i="1" l="1"/>
  <c r="J14" i="1" s="1"/>
  <c r="H13" i="1"/>
  <c r="H14" i="1" s="1"/>
  <c r="I10" i="1"/>
  <c r="K10" i="1" s="1"/>
  <c r="I9" i="1"/>
  <c r="K9" i="1" s="1"/>
  <c r="I8" i="1"/>
  <c r="K8" i="1" s="1"/>
  <c r="I7" i="1"/>
  <c r="K7" i="1" s="1"/>
  <c r="I6" i="1"/>
  <c r="K6" i="1" s="1"/>
  <c r="I5" i="1"/>
  <c r="I13" i="1" s="1"/>
  <c r="I14" i="1" s="1"/>
  <c r="K5" i="1" l="1"/>
  <c r="K13" i="1" s="1"/>
  <c r="K14" i="1" s="1"/>
</calcChain>
</file>

<file path=xl/sharedStrings.xml><?xml version="1.0" encoding="utf-8"?>
<sst xmlns="http://schemas.openxmlformats.org/spreadsheetml/2006/main" count="414" uniqueCount="153">
  <si>
    <t xml:space="preserve">  ARTIMIN SAC  - FEBRERO 2019</t>
  </si>
  <si>
    <t xml:space="preserve"> RUC            :</t>
  </si>
  <si>
    <t xml:space="preserve">   REGISTRO DE VENTAS</t>
  </si>
  <si>
    <t xml:space="preserve"> DIRECCIÓN :</t>
  </si>
  <si>
    <t>MZA. A LOTE. 21 URB. ALAMEDA DE ÑAÑA (A UNA CUADRA DE AV. BERNAND BALAGUER) LIMA - LIMA - LURIGANCHO</t>
  </si>
  <si>
    <t>ITEM</t>
  </si>
  <si>
    <t>N° DE COMPROB.</t>
  </si>
  <si>
    <t>FECHA</t>
  </si>
  <si>
    <t>EMPRESA</t>
  </si>
  <si>
    <t>RUC</t>
  </si>
  <si>
    <t>DESCRIPCIÓN</t>
  </si>
  <si>
    <t>USUARIO</t>
  </si>
  <si>
    <t>SUB TOTAL</t>
  </si>
  <si>
    <t>IGV</t>
  </si>
  <si>
    <t>PERCEPCIÓN</t>
  </si>
  <si>
    <t>TOTAL</t>
  </si>
  <si>
    <t>1</t>
  </si>
  <si>
    <t>0001-001247</t>
  </si>
  <si>
    <t>SERVICIOS MINEROS MECANICOS INDUSTRIALES S.A.C</t>
  </si>
  <si>
    <t>SOPORTE PROVISIONAL DE MEDIDOR DE COVS</t>
  </si>
  <si>
    <t>2</t>
  </si>
  <si>
    <t>0001-001248</t>
  </si>
  <si>
    <t>3</t>
  </si>
  <si>
    <t>0001-001249</t>
  </si>
  <si>
    <t>ZAPATOS CLUTER P/A TALLA 40-41</t>
  </si>
  <si>
    <t>4</t>
  </si>
  <si>
    <t>0001-001250</t>
  </si>
  <si>
    <t>BOTIQUIN DE EMERGENCIA (BRIGADAS)</t>
  </si>
  <si>
    <t>5</t>
  </si>
  <si>
    <t>0001-001251</t>
  </si>
  <si>
    <t>CJ NETCOM S.A.C</t>
  </si>
  <si>
    <t xml:space="preserve">ALQUILER DE CAMIONETA MARCA MAHINDRA POR UN DIA </t>
  </si>
  <si>
    <t>MONTO A DECLARAR</t>
  </si>
  <si>
    <t>7/02/20192</t>
  </si>
  <si>
    <t>6</t>
  </si>
  <si>
    <t>7</t>
  </si>
  <si>
    <t xml:space="preserve">  ARTIMIN SAC  - MARZO 2019</t>
  </si>
  <si>
    <t>0001-001252</t>
  </si>
  <si>
    <t>FILTROS DE MUESTREO DE POLVO 3M</t>
  </si>
  <si>
    <t>0001-001253</t>
  </si>
  <si>
    <t>CENTRO TECNOLOGICO MINERO INDUSTRIAL S.A.C</t>
  </si>
  <si>
    <t>MANUAL DE MANEJO DE APILADORES</t>
  </si>
  <si>
    <t>0001-001254</t>
  </si>
  <si>
    <t>PREVENCION EN RIESGOS GLOBALES S.A.C</t>
  </si>
  <si>
    <t>CANDADO LOCK OUT CON TARJETA</t>
  </si>
  <si>
    <t>0001-001255</t>
  </si>
  <si>
    <t>MAMELUCOS TELA DRILL TALLA M- COLOR NARANJA</t>
  </si>
  <si>
    <t>0001-001256</t>
  </si>
  <si>
    <t>EQUIPO ESTRESTERMICO - MARCA STRESPOSCH - M45 SERIAL N° MS 4562B</t>
  </si>
  <si>
    <t>0001-001257</t>
  </si>
  <si>
    <t>CAMILLA DE PINES (EMERGENCIA)</t>
  </si>
  <si>
    <t>0001-001258</t>
  </si>
  <si>
    <t>8</t>
  </si>
  <si>
    <t>0001-001259</t>
  </si>
  <si>
    <t>FILTROS DE GASES VOLATILES 3M</t>
  </si>
  <si>
    <t xml:space="preserve">  ARTIMIN SAC  - ABRIL 2019</t>
  </si>
  <si>
    <t>0001-001266</t>
  </si>
  <si>
    <t>CJ NETCOM S.AC.</t>
  </si>
  <si>
    <t>ENTREGABLE COPIAS DE PROCEDIMIENTOS Y ESTANDARES 2019-MINA RAURA</t>
  </si>
  <si>
    <t>0001-001260</t>
  </si>
  <si>
    <t>SERVICIOS MINEROS MECANICOS MINDUSTRIALES S.A.C</t>
  </si>
  <si>
    <t>0001-001261</t>
  </si>
  <si>
    <t>0001-001262</t>
  </si>
  <si>
    <t>0001-001263</t>
  </si>
  <si>
    <t>0001-001264</t>
  </si>
  <si>
    <t>0001-001265</t>
  </si>
  <si>
    <t>CARPETAS UNIPERSONALES</t>
  </si>
  <si>
    <t>PREVENCION EN RIESGOS GLABALES S.AC</t>
  </si>
  <si>
    <t>CABALLETE DE 3M X 1.20</t>
  </si>
  <si>
    <t>ARNES DE SEGURIDAD DE TRES ANILLOS</t>
  </si>
  <si>
    <t>FILTROS DE COVS / MSA</t>
  </si>
  <si>
    <t>9</t>
  </si>
  <si>
    <t>0001-001267</t>
  </si>
  <si>
    <t>0001-001268</t>
  </si>
  <si>
    <t>0001-001269</t>
  </si>
  <si>
    <t>10</t>
  </si>
  <si>
    <t>BOMBA DE SUCCION DE POLVOS</t>
  </si>
  <si>
    <t>TRIPODES DE SOPORTE DE EQUIPO - MARCA TRITON</t>
  </si>
  <si>
    <t>MEDIDOR DE COVS STELL - 358</t>
  </si>
  <si>
    <t xml:space="preserve">  ARTIMIN SAC  - MAYO 2019</t>
  </si>
  <si>
    <t>0001-001270</t>
  </si>
  <si>
    <t>SERVICIOS MINEROS MECANICOS INDUTRIALES S.A.C</t>
  </si>
  <si>
    <t>0001-001271</t>
  </si>
  <si>
    <t>0001-001272</t>
  </si>
  <si>
    <t>0001-001273</t>
  </si>
  <si>
    <t>0001-001274</t>
  </si>
  <si>
    <t>0001-001275</t>
  </si>
  <si>
    <t>0001-001276</t>
  </si>
  <si>
    <t>LUXOMETRO MARCA EXTECH SERIE X9140 CALIBRADO/02 SENSORES</t>
  </si>
  <si>
    <t xml:space="preserve">  ARTIMIN SAC  - JUNIO 2019</t>
  </si>
  <si>
    <t>0001-001277</t>
  </si>
  <si>
    <t>0001-001278</t>
  </si>
  <si>
    <t>0001-001279</t>
  </si>
  <si>
    <t>MANUALES DE MAEJO DEFENSIVO</t>
  </si>
  <si>
    <t xml:space="preserve">  ARTIMIN SAC  - JULIO 2019</t>
  </si>
  <si>
    <t>0001-001280</t>
  </si>
  <si>
    <t>0001-001281</t>
  </si>
  <si>
    <t>0001-001282</t>
  </si>
  <si>
    <t>0001-001283</t>
  </si>
  <si>
    <t>0001-001284</t>
  </si>
  <si>
    <t>SONOMETRO MARCA EXTECH SERIE X9140 CALIBRADO/02SENSORES</t>
  </si>
  <si>
    <t>0001-001285</t>
  </si>
  <si>
    <t>ANA VICTORIA GUTIERREZ RIVERA</t>
  </si>
  <si>
    <t xml:space="preserve">  ARTIMIN SAC  - AGOSTO 2019</t>
  </si>
  <si>
    <t>0001-001286</t>
  </si>
  <si>
    <t>0001-001287</t>
  </si>
  <si>
    <t>0001-001288</t>
  </si>
  <si>
    <t>0001-001289</t>
  </si>
  <si>
    <t>0001-001290</t>
  </si>
  <si>
    <t>0001-001291</t>
  </si>
  <si>
    <t>0001-001292</t>
  </si>
  <si>
    <t>0001-001293</t>
  </si>
  <si>
    <t>SONOMETRO MARCA EXTECH SERIE X9140 CALIBRADO/ 02SENSORES</t>
  </si>
  <si>
    <t>MANUALES DE MANEJO DEFENSIVO</t>
  </si>
  <si>
    <t>0001-001294</t>
  </si>
  <si>
    <t xml:space="preserve">  ARTIMIN SAC  - SETIEMBRE 2019</t>
  </si>
  <si>
    <t>0001-001295</t>
  </si>
  <si>
    <t>0001-001296</t>
  </si>
  <si>
    <t>0001-001297</t>
  </si>
  <si>
    <t>0001-001298</t>
  </si>
  <si>
    <t>0001-001299</t>
  </si>
  <si>
    <t>0001-001300</t>
  </si>
  <si>
    <t>0001-001301</t>
  </si>
  <si>
    <t>0001-001302</t>
  </si>
  <si>
    <t>0001-001303</t>
  </si>
  <si>
    <t>0001-001304</t>
  </si>
  <si>
    <t>0001-001305</t>
  </si>
  <si>
    <t>0001-001306</t>
  </si>
  <si>
    <t>0001-001307</t>
  </si>
  <si>
    <t>0001-001308</t>
  </si>
  <si>
    <t>11</t>
  </si>
  <si>
    <t>12</t>
  </si>
  <si>
    <t>13</t>
  </si>
  <si>
    <t>14</t>
  </si>
  <si>
    <t xml:space="preserve">SERVICIOS MINEROS MECANICOS INDUSTRIALES </t>
  </si>
  <si>
    <t>TRIPODES DE SOPORTE DE EQUIPO-MARCA TRITON</t>
  </si>
  <si>
    <t>INSTITUTO TECNICO DE SEGURIDAD SALUD Y MEDIO AMBIENTE</t>
  </si>
  <si>
    <t>CHALECOS CON LOGO SEGÚN INDICACION</t>
  </si>
  <si>
    <t>CENTRO MEDICO DE SALUD OCUPACIONAL S.A.C</t>
  </si>
  <si>
    <t>EXTINTOR CO2-10 LB - MARCA LANVICK</t>
  </si>
  <si>
    <t>ZAPATOS CLUTER P/A TALLA 40-41-</t>
  </si>
  <si>
    <t>PALICEROS PROMOCIONALES</t>
  </si>
  <si>
    <t>CERTIFICATION &amp; LABORATORIE S.A.C</t>
  </si>
  <si>
    <t>ZAPATOS CLUTER P/A TALLA 40-37-41</t>
  </si>
  <si>
    <t>FILTROS DE MUESTREO POLVO 3M</t>
  </si>
  <si>
    <t>CASCO DE SEGURIDAD</t>
  </si>
  <si>
    <t>0001-001309</t>
  </si>
  <si>
    <t>0001-001310</t>
  </si>
  <si>
    <t>0001-001311</t>
  </si>
  <si>
    <t>15</t>
  </si>
  <si>
    <t>16</t>
  </si>
  <si>
    <t>17</t>
  </si>
  <si>
    <t xml:space="preserve">  ARTIMIN SAC  - ENERO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</si>
</sst>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S/.&quot;\ * #,##0.00_ ;_ &quot;S/.&quot;\ * \-#,##0.00_ ;_ &quot;S/.&quot;\ * &quot;-&quot;??_ ;_ @_ "/>
    <numFmt numFmtId="165" formatCode="&quot;S/.&quot;\ #,##0.00"/>
  </numFmts>
  <fonts count="16" x14ac:knownFonts="1">
    <font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6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2">
    <xf numFmtId="0" fontId="0" fillId="0" borderId="0"/>
    <xf numFmtId="0" fontId="15" fillId="6" borderId="0" applyNumberFormat="0" applyBorder="0" applyAlignment="0" applyProtection="0"/>
  </cellStyleXfs>
  <cellXfs count="74">
    <xf numFmtId="0" fontId="0" fillId="0" borderId="0" xfId="0"/>
    <xf numFmtId="0" fontId="2" fillId="0" borderId="4" xfId="0" applyFont="1" applyBorder="1"/>
    <xf numFmtId="0" fontId="2" fillId="0" borderId="8" xfId="0" applyFont="1" applyBorder="1"/>
    <xf numFmtId="0" fontId="3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4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vertical="center"/>
    </xf>
    <xf numFmtId="164" fontId="9" fillId="0" borderId="11" xfId="0" applyNumberFormat="1" applyFont="1" applyBorder="1"/>
    <xf numFmtId="164" fontId="9" fillId="0" borderId="11" xfId="0" applyNumberFormat="1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4" fontId="0" fillId="0" borderId="0" xfId="0" applyNumberFormat="1"/>
    <xf numFmtId="0" fontId="11" fillId="4" borderId="11" xfId="0" applyFont="1" applyFill="1" applyBorder="1" applyAlignment="1">
      <alignment horizontal="center"/>
    </xf>
    <xf numFmtId="14" fontId="11" fillId="4" borderId="11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/>
    <xf numFmtId="164" fontId="9" fillId="4" borderId="11" xfId="0" applyNumberFormat="1" applyFont="1" applyFill="1" applyBorder="1" applyAlignment="1">
      <alignment horizontal="center"/>
    </xf>
    <xf numFmtId="164" fontId="12" fillId="4" borderId="11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>
      <alignment horizontal="right"/>
    </xf>
    <xf numFmtId="165" fontId="11" fillId="5" borderId="13" xfId="0" applyNumberFormat="1" applyFont="1" applyFill="1" applyBorder="1" applyAlignment="1">
      <alignment horizontal="center"/>
    </xf>
    <xf numFmtId="165" fontId="11" fillId="5" borderId="14" xfId="0" applyNumberFormat="1" applyFont="1" applyFill="1" applyBorder="1" applyAlignment="1">
      <alignment horizontal="right"/>
    </xf>
    <xf numFmtId="0" fontId="9" fillId="0" borderId="0" xfId="0" applyFont="1"/>
    <xf numFmtId="0" fontId="11" fillId="0" borderId="11" xfId="0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4" fillId="0" borderId="8" xfId="0" applyFont="1" applyBorder="1"/>
    <xf numFmtId="0" fontId="14" fillId="0" borderId="4" xfId="0" applyFont="1" applyBorder="1"/>
    <xf numFmtId="1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4" fontId="15" fillId="6" borderId="11" xfId="1" applyNumberFormat="1" applyBorder="1" applyAlignment="1">
      <alignment horizontal="center"/>
    </xf>
    <xf numFmtId="0" fontId="15" fillId="6" borderId="11" xfId="1" applyBorder="1" applyAlignment="1">
      <alignment horizontal="center"/>
    </xf>
    <xf numFmtId="1" fontId="15" fillId="6" borderId="11" xfId="1" applyNumberFormat="1" applyBorder="1" applyAlignment="1">
      <alignment horizontal="center"/>
    </xf>
    <xf numFmtId="164" fontId="15" fillId="6" borderId="11" xfId="1" applyNumberFormat="1" applyBorder="1"/>
    <xf numFmtId="164" fontId="15" fillId="6" borderId="11" xfId="1" applyNumberFormat="1" applyBorder="1" applyAlignment="1">
      <alignment horizontal="center"/>
    </xf>
    <xf numFmtId="0" fontId="15" fillId="6" borderId="11" xfId="1" applyBorder="1" applyAlignment="1">
      <alignment horizontal="center" vertical="center"/>
    </xf>
    <xf numFmtId="165" fontId="11" fillId="5" borderId="12" xfId="0" applyNumberFormat="1" applyFont="1" applyFill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6" sqref="C6:K6"/>
    </sheetView>
  </sheetViews>
  <sheetFormatPr baseColWidth="10" defaultRowHeight="15" x14ac:dyDescent="0.25"/>
  <cols>
    <col min="4" max="4" width="38.42578125" customWidth="1"/>
    <col min="6" max="6" width="40.140625" customWidth="1"/>
  </cols>
  <sheetData>
    <row r="1" spans="1:11" ht="15.75" customHeight="1" x14ac:dyDescent="0.25">
      <c r="A1" s="62" t="s">
        <v>152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1" ht="15.75" customHeight="1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1" x14ac:dyDescent="0.25">
      <c r="A5" s="11" t="s">
        <v>16</v>
      </c>
      <c r="B5" s="12" t="s">
        <v>17</v>
      </c>
      <c r="C5" s="13">
        <v>43470</v>
      </c>
      <c r="D5" s="14" t="s">
        <v>18</v>
      </c>
      <c r="E5" s="15">
        <v>20535886114</v>
      </c>
      <c r="F5" s="16" t="s">
        <v>19</v>
      </c>
      <c r="G5" s="14"/>
      <c r="H5" s="17">
        <v>2000</v>
      </c>
      <c r="I5" s="18">
        <f>H5*0.18</f>
        <v>360</v>
      </c>
      <c r="J5" s="19"/>
      <c r="K5" s="18">
        <f>+H5+I5</f>
        <v>2360</v>
      </c>
    </row>
    <row r="6" spans="1:11" x14ac:dyDescent="0.25">
      <c r="A6" s="11" t="s">
        <v>20</v>
      </c>
      <c r="B6" s="12" t="s">
        <v>21</v>
      </c>
      <c r="C6" s="54"/>
      <c r="D6" s="55"/>
      <c r="E6" s="56"/>
      <c r="F6" s="55"/>
      <c r="G6" s="55"/>
      <c r="H6" s="57"/>
      <c r="I6" s="58">
        <f t="shared" ref="I6:I7" si="0">H6*0.18</f>
        <v>0</v>
      </c>
      <c r="J6" s="58"/>
      <c r="K6" s="58">
        <f t="shared" ref="K6:K10" si="1">+H6+I6</f>
        <v>0</v>
      </c>
    </row>
    <row r="7" spans="1:11" x14ac:dyDescent="0.25">
      <c r="A7" s="11" t="s">
        <v>22</v>
      </c>
      <c r="B7" s="12" t="s">
        <v>23</v>
      </c>
      <c r="C7" s="13">
        <v>43491</v>
      </c>
      <c r="D7" s="14" t="s">
        <v>18</v>
      </c>
      <c r="E7" s="15">
        <v>20535886114</v>
      </c>
      <c r="F7" s="14" t="s">
        <v>24</v>
      </c>
      <c r="G7" s="14"/>
      <c r="H7" s="17">
        <v>800</v>
      </c>
      <c r="I7" s="18">
        <f t="shared" si="0"/>
        <v>144</v>
      </c>
      <c r="J7" s="19"/>
      <c r="K7" s="18">
        <f t="shared" si="1"/>
        <v>944</v>
      </c>
    </row>
    <row r="8" spans="1:11" x14ac:dyDescent="0.25">
      <c r="A8" s="11" t="s">
        <v>25</v>
      </c>
      <c r="B8" s="22" t="s">
        <v>26</v>
      </c>
      <c r="C8" s="13">
        <v>43491</v>
      </c>
      <c r="D8" s="22" t="s">
        <v>18</v>
      </c>
      <c r="E8" s="15">
        <v>20535886114</v>
      </c>
      <c r="F8" s="22" t="s">
        <v>27</v>
      </c>
      <c r="G8" s="22"/>
      <c r="H8" s="24">
        <v>1500</v>
      </c>
      <c r="I8" s="25">
        <f>H8*0.18</f>
        <v>270</v>
      </c>
      <c r="J8" s="26"/>
      <c r="K8" s="18">
        <f t="shared" si="1"/>
        <v>1770</v>
      </c>
    </row>
    <row r="9" spans="1:11" x14ac:dyDescent="0.25">
      <c r="A9" s="11" t="s">
        <v>28</v>
      </c>
      <c r="B9" s="12" t="s">
        <v>29</v>
      </c>
      <c r="C9" s="13">
        <v>43491</v>
      </c>
      <c r="D9" s="14" t="s">
        <v>30</v>
      </c>
      <c r="E9" s="15">
        <v>20518224477</v>
      </c>
      <c r="F9" s="16" t="s">
        <v>31</v>
      </c>
      <c r="G9" s="14"/>
      <c r="H9" s="17">
        <v>600</v>
      </c>
      <c r="I9" s="18">
        <f t="shared" ref="I9:I10" si="2">H9*18/100</f>
        <v>108</v>
      </c>
      <c r="J9" s="19"/>
      <c r="K9" s="18">
        <f t="shared" si="1"/>
        <v>708</v>
      </c>
    </row>
    <row r="10" spans="1:11" x14ac:dyDescent="0.25">
      <c r="A10" s="11"/>
      <c r="B10" s="12"/>
      <c r="C10" s="13"/>
      <c r="D10" s="14"/>
      <c r="E10" s="15"/>
      <c r="F10" s="14"/>
      <c r="G10" s="14"/>
      <c r="H10" s="17"/>
      <c r="I10" s="18">
        <f t="shared" si="2"/>
        <v>0</v>
      </c>
      <c r="J10" s="19"/>
      <c r="K10" s="18">
        <f t="shared" si="1"/>
        <v>0</v>
      </c>
    </row>
    <row r="11" spans="1:11" x14ac:dyDescent="0.25">
      <c r="A11" s="27"/>
      <c r="B11" s="28"/>
      <c r="C11" s="28"/>
      <c r="D11" s="28"/>
    </row>
    <row r="12" spans="1:11" x14ac:dyDescent="0.25">
      <c r="A12" s="27"/>
      <c r="B12" s="28"/>
      <c r="C12" s="28"/>
      <c r="D12" s="28"/>
    </row>
    <row r="13" spans="1:11" x14ac:dyDescent="0.25">
      <c r="E13" s="72" t="s">
        <v>15</v>
      </c>
      <c r="F13" s="73"/>
      <c r="G13" s="53"/>
      <c r="H13" s="30">
        <f>SUM(H5:H10)</f>
        <v>4900</v>
      </c>
      <c r="I13" s="30">
        <f>SUM(I5:I10)</f>
        <v>882</v>
      </c>
      <c r="J13" s="30">
        <f>SUM(J5:J10)</f>
        <v>0</v>
      </c>
      <c r="K13" s="30">
        <f>SUM(K5:K10)</f>
        <v>5782</v>
      </c>
    </row>
    <row r="14" spans="1:11" x14ac:dyDescent="0.25">
      <c r="E14" s="60" t="s">
        <v>32</v>
      </c>
      <c r="F14" s="61"/>
      <c r="G14" s="52"/>
      <c r="H14" s="32">
        <f>+H13</f>
        <v>4900</v>
      </c>
      <c r="I14" s="32">
        <f>+I13</f>
        <v>882</v>
      </c>
      <c r="J14" s="32">
        <f>J13</f>
        <v>0</v>
      </c>
      <c r="K14" s="32">
        <f>K13</f>
        <v>5782</v>
      </c>
    </row>
    <row r="41" spans="1:4" x14ac:dyDescent="0.25">
      <c r="A41" s="27"/>
      <c r="B41" s="28"/>
      <c r="C41" s="28"/>
      <c r="D41" s="28"/>
    </row>
    <row r="42" spans="1:4" x14ac:dyDescent="0.25">
      <c r="A42" s="27"/>
      <c r="B42" s="28"/>
      <c r="C42" s="28"/>
      <c r="D42" s="28"/>
    </row>
  </sheetData>
  <mergeCells count="6">
    <mergeCell ref="E14:F14"/>
    <mergeCell ref="A1:D2"/>
    <mergeCell ref="F1:G1"/>
    <mergeCell ref="H1:K1"/>
    <mergeCell ref="F2:K2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33"/>
  <sheetViews>
    <sheetView workbookViewId="0">
      <selection activeCell="D16" sqref="D16"/>
    </sheetView>
  </sheetViews>
  <sheetFormatPr baseColWidth="10" defaultRowHeight="15" x14ac:dyDescent="0.25"/>
  <cols>
    <col min="1" max="1" width="5.42578125" customWidth="1"/>
    <col min="2" max="2" width="13.28515625" customWidth="1"/>
    <col min="3" max="3" width="9.5703125" customWidth="1"/>
    <col min="4" max="4" width="34.42578125" customWidth="1"/>
    <col min="5" max="5" width="11.7109375" customWidth="1"/>
    <col min="6" max="6" width="37.85546875" customWidth="1"/>
    <col min="7" max="7" width="8.28515625" customWidth="1"/>
    <col min="10" max="10" width="8.5703125" customWidth="1"/>
  </cols>
  <sheetData>
    <row r="1" spans="1:13" ht="15.75" x14ac:dyDescent="0.25">
      <c r="A1" s="62" t="s">
        <v>0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17</v>
      </c>
      <c r="C5" s="13">
        <v>43501</v>
      </c>
      <c r="D5" s="14" t="s">
        <v>18</v>
      </c>
      <c r="E5" s="15">
        <v>20535886114</v>
      </c>
      <c r="F5" s="16" t="s">
        <v>19</v>
      </c>
      <c r="G5" s="14"/>
      <c r="H5" s="17">
        <v>2026.02</v>
      </c>
      <c r="I5" s="18">
        <f>H5*0.18</f>
        <v>364.68359999999996</v>
      </c>
      <c r="J5" s="19"/>
      <c r="K5" s="18">
        <f>+H5+I5</f>
        <v>2390.7035999999998</v>
      </c>
    </row>
    <row r="6" spans="1:13" x14ac:dyDescent="0.25">
      <c r="A6" s="11" t="s">
        <v>20</v>
      </c>
      <c r="B6" s="12" t="s">
        <v>21</v>
      </c>
      <c r="C6" s="54"/>
      <c r="D6" s="55"/>
      <c r="E6" s="56"/>
      <c r="F6" s="55"/>
      <c r="G6" s="55"/>
      <c r="H6" s="57"/>
      <c r="I6" s="58">
        <f t="shared" ref="I6:I7" si="0">H6*0.18</f>
        <v>0</v>
      </c>
      <c r="J6" s="58"/>
      <c r="K6" s="58">
        <f t="shared" ref="K6:K10" si="1">+H6+I6</f>
        <v>0</v>
      </c>
      <c r="L6" s="21"/>
    </row>
    <row r="7" spans="1:13" x14ac:dyDescent="0.25">
      <c r="A7" s="11" t="s">
        <v>22</v>
      </c>
      <c r="B7" s="12" t="s">
        <v>23</v>
      </c>
      <c r="C7" s="13">
        <v>43522</v>
      </c>
      <c r="D7" s="14" t="s">
        <v>18</v>
      </c>
      <c r="E7" s="15">
        <v>20535886114</v>
      </c>
      <c r="F7" s="14" t="s">
        <v>24</v>
      </c>
      <c r="G7" s="14"/>
      <c r="H7" s="17">
        <v>596.97</v>
      </c>
      <c r="I7" s="18">
        <f t="shared" si="0"/>
        <v>107.4546</v>
      </c>
      <c r="J7" s="19"/>
      <c r="K7" s="18">
        <f t="shared" si="1"/>
        <v>704.42460000000005</v>
      </c>
    </row>
    <row r="8" spans="1:13" x14ac:dyDescent="0.25">
      <c r="A8" s="11" t="s">
        <v>25</v>
      </c>
      <c r="B8" s="22" t="s">
        <v>26</v>
      </c>
      <c r="C8" s="13">
        <v>43522</v>
      </c>
      <c r="D8" s="22" t="s">
        <v>18</v>
      </c>
      <c r="E8" s="15">
        <v>20535886114</v>
      </c>
      <c r="F8" s="22" t="s">
        <v>27</v>
      </c>
      <c r="G8" s="22"/>
      <c r="H8" s="24">
        <v>1694.92</v>
      </c>
      <c r="I8" s="25">
        <f>H8*0.18</f>
        <v>305.0856</v>
      </c>
      <c r="J8" s="26"/>
      <c r="K8" s="18">
        <f t="shared" si="1"/>
        <v>2000.0056</v>
      </c>
    </row>
    <row r="9" spans="1:13" x14ac:dyDescent="0.25">
      <c r="A9" s="11" t="s">
        <v>28</v>
      </c>
      <c r="B9" s="12" t="s">
        <v>29</v>
      </c>
      <c r="C9" s="13">
        <v>43522</v>
      </c>
      <c r="D9" s="14" t="s">
        <v>30</v>
      </c>
      <c r="E9" s="15">
        <v>20518224477</v>
      </c>
      <c r="F9" s="16" t="s">
        <v>31</v>
      </c>
      <c r="G9" s="14"/>
      <c r="H9" s="17">
        <v>200</v>
      </c>
      <c r="I9" s="18">
        <f t="shared" ref="I9:I10" si="2">H9*18/100</f>
        <v>36</v>
      </c>
      <c r="J9" s="19"/>
      <c r="K9" s="18">
        <f t="shared" si="1"/>
        <v>236</v>
      </c>
    </row>
    <row r="10" spans="1:13" x14ac:dyDescent="0.25">
      <c r="A10" s="11"/>
      <c r="B10" s="12"/>
      <c r="C10" s="13"/>
      <c r="D10" s="14"/>
      <c r="E10" s="15"/>
      <c r="F10" s="14"/>
      <c r="G10" s="14"/>
      <c r="H10" s="17"/>
      <c r="I10" s="18">
        <f t="shared" si="2"/>
        <v>0</v>
      </c>
      <c r="J10" s="19"/>
      <c r="K10" s="18">
        <f t="shared" si="1"/>
        <v>0</v>
      </c>
    </row>
    <row r="11" spans="1:13" hidden="1" x14ac:dyDescent="0.25">
      <c r="A11" s="27"/>
      <c r="B11" s="28"/>
      <c r="C11" s="28"/>
      <c r="D11" s="28"/>
    </row>
    <row r="12" spans="1:13" hidden="1" x14ac:dyDescent="0.25">
      <c r="A12" s="27"/>
      <c r="B12" s="28"/>
      <c r="C12" s="28"/>
      <c r="D12" s="28"/>
    </row>
    <row r="13" spans="1:13" x14ac:dyDescent="0.25">
      <c r="E13" s="72" t="s">
        <v>15</v>
      </c>
      <c r="F13" s="73"/>
      <c r="G13" s="29"/>
      <c r="H13" s="30">
        <f>SUM(H5:H10)</f>
        <v>4517.91</v>
      </c>
      <c r="I13" s="30">
        <f>SUM(I5:I10)</f>
        <v>813.22379999999998</v>
      </c>
      <c r="J13" s="30">
        <f>SUM(J5:J10)</f>
        <v>0</v>
      </c>
      <c r="K13" s="30">
        <f>SUM(K5:K10)</f>
        <v>5331.1337999999996</v>
      </c>
    </row>
    <row r="14" spans="1:13" x14ac:dyDescent="0.25">
      <c r="E14" s="60" t="s">
        <v>32</v>
      </c>
      <c r="F14" s="61"/>
      <c r="G14" s="31"/>
      <c r="H14" s="32">
        <f>+H13</f>
        <v>4517.91</v>
      </c>
      <c r="I14" s="32">
        <f>+I13</f>
        <v>813.22379999999998</v>
      </c>
      <c r="J14" s="32">
        <f>J13</f>
        <v>0</v>
      </c>
      <c r="K14" s="32">
        <f>K13</f>
        <v>5331.1337999999996</v>
      </c>
    </row>
    <row r="33" spans="3:3" x14ac:dyDescent="0.25">
      <c r="C33" s="33" t="s">
        <v>33</v>
      </c>
    </row>
  </sheetData>
  <mergeCells count="6">
    <mergeCell ref="E14:F14"/>
    <mergeCell ref="A1:D2"/>
    <mergeCell ref="F1:G1"/>
    <mergeCell ref="H1:K1"/>
    <mergeCell ref="F2:K2"/>
    <mergeCell ref="E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6"/>
  <sheetViews>
    <sheetView workbookViewId="0">
      <selection activeCell="D29" sqref="D29"/>
    </sheetView>
  </sheetViews>
  <sheetFormatPr baseColWidth="10" defaultRowHeight="15" x14ac:dyDescent="0.25"/>
  <cols>
    <col min="1" max="1" width="4.28515625" customWidth="1"/>
    <col min="2" max="2" width="13.28515625" customWidth="1"/>
    <col min="3" max="3" width="9.5703125" customWidth="1"/>
    <col min="4" max="4" width="34.42578125" customWidth="1"/>
    <col min="5" max="5" width="11.5703125" customWidth="1"/>
    <col min="6" max="6" width="48.5703125" customWidth="1"/>
    <col min="7" max="7" width="15" customWidth="1"/>
    <col min="10" max="10" width="12.140625" customWidth="1"/>
  </cols>
  <sheetData>
    <row r="1" spans="1:13" ht="15.75" x14ac:dyDescent="0.25">
      <c r="A1" s="62" t="s">
        <v>36</v>
      </c>
      <c r="B1" s="63"/>
      <c r="C1" s="63"/>
      <c r="D1" s="64"/>
      <c r="E1" s="39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x14ac:dyDescent="0.25">
      <c r="A2" s="65"/>
      <c r="B2" s="66"/>
      <c r="C2" s="66"/>
      <c r="D2" s="67"/>
      <c r="E2" s="38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37</v>
      </c>
      <c r="C5" s="13">
        <v>43525</v>
      </c>
      <c r="D5" s="14" t="s">
        <v>18</v>
      </c>
      <c r="E5" s="15">
        <v>20535886114</v>
      </c>
      <c r="F5" s="37" t="s">
        <v>38</v>
      </c>
      <c r="G5" s="14"/>
      <c r="H5" s="17">
        <v>542.37</v>
      </c>
      <c r="I5" s="18">
        <f>H5*0.18</f>
        <v>97.626599999999996</v>
      </c>
      <c r="J5" s="19"/>
      <c r="K5" s="18">
        <f>+H5+I5</f>
        <v>639.99659999999994</v>
      </c>
    </row>
    <row r="6" spans="1:13" x14ac:dyDescent="0.25">
      <c r="A6" s="11" t="s">
        <v>20</v>
      </c>
      <c r="B6" s="12" t="s">
        <v>39</v>
      </c>
      <c r="C6" s="13">
        <v>43529</v>
      </c>
      <c r="D6" s="34" t="s">
        <v>40</v>
      </c>
      <c r="E6" s="15">
        <v>20549065873</v>
      </c>
      <c r="F6" s="34" t="s">
        <v>41</v>
      </c>
      <c r="G6" s="14"/>
      <c r="H6" s="17">
        <v>1346.06</v>
      </c>
      <c r="I6" s="18">
        <f t="shared" ref="I6:I7" si="0">H6*0.18</f>
        <v>242.29079999999999</v>
      </c>
      <c r="J6" s="19"/>
      <c r="K6" s="18">
        <f t="shared" ref="K6:K13" si="1">+H6+I6</f>
        <v>1588.3507999999999</v>
      </c>
      <c r="L6" s="21"/>
    </row>
    <row r="7" spans="1:13" x14ac:dyDescent="0.25">
      <c r="A7" s="11" t="s">
        <v>22</v>
      </c>
      <c r="B7" s="12" t="s">
        <v>42</v>
      </c>
      <c r="C7" s="13">
        <v>43531</v>
      </c>
      <c r="D7" s="14" t="s">
        <v>43</v>
      </c>
      <c r="E7" s="15">
        <v>20600467329</v>
      </c>
      <c r="F7" s="14" t="s">
        <v>44</v>
      </c>
      <c r="G7" s="14"/>
      <c r="H7" s="17">
        <v>1521.19</v>
      </c>
      <c r="I7" s="18">
        <f t="shared" si="0"/>
        <v>273.81420000000003</v>
      </c>
      <c r="J7" s="19"/>
      <c r="K7" s="18">
        <f t="shared" si="1"/>
        <v>1795.0042000000001</v>
      </c>
    </row>
    <row r="8" spans="1:13" x14ac:dyDescent="0.25">
      <c r="A8" s="11" t="s">
        <v>25</v>
      </c>
      <c r="B8" s="12" t="s">
        <v>45</v>
      </c>
      <c r="C8" s="23">
        <v>43536</v>
      </c>
      <c r="D8" s="22" t="s">
        <v>40</v>
      </c>
      <c r="E8" s="15">
        <v>20549065873</v>
      </c>
      <c r="F8" s="22" t="s">
        <v>46</v>
      </c>
      <c r="G8" s="22"/>
      <c r="H8" s="24">
        <v>2034.92</v>
      </c>
      <c r="I8" s="25">
        <f>H8*0.18</f>
        <v>366.28559999999999</v>
      </c>
      <c r="J8" s="26"/>
      <c r="K8" s="18">
        <f t="shared" si="1"/>
        <v>2401.2056000000002</v>
      </c>
    </row>
    <row r="9" spans="1:13" x14ac:dyDescent="0.25">
      <c r="A9" s="11" t="s">
        <v>28</v>
      </c>
      <c r="B9" s="12" t="s">
        <v>47</v>
      </c>
      <c r="C9" s="13">
        <v>43542</v>
      </c>
      <c r="D9" s="14" t="s">
        <v>18</v>
      </c>
      <c r="E9" s="15">
        <v>20535886114</v>
      </c>
      <c r="F9" s="16" t="s">
        <v>48</v>
      </c>
      <c r="G9" s="14"/>
      <c r="H9" s="17">
        <v>2121.19</v>
      </c>
      <c r="I9" s="18">
        <f t="shared" ref="I9:I13" si="2">H9*18/100</f>
        <v>381.81419999999997</v>
      </c>
      <c r="J9" s="19"/>
      <c r="K9" s="18">
        <f t="shared" si="1"/>
        <v>2503.0041999999999</v>
      </c>
    </row>
    <row r="10" spans="1:13" x14ac:dyDescent="0.25">
      <c r="A10" s="11" t="s">
        <v>34</v>
      </c>
      <c r="B10" s="12" t="s">
        <v>49</v>
      </c>
      <c r="C10" s="13">
        <v>43544</v>
      </c>
      <c r="D10" s="14" t="s">
        <v>43</v>
      </c>
      <c r="E10" s="15">
        <v>20600467329</v>
      </c>
      <c r="F10" s="37" t="s">
        <v>50</v>
      </c>
      <c r="G10" s="14"/>
      <c r="H10" s="17">
        <v>2033.9</v>
      </c>
      <c r="I10" s="18">
        <f t="shared" si="2"/>
        <v>366.10200000000003</v>
      </c>
      <c r="J10" s="19"/>
      <c r="K10" s="18">
        <f t="shared" si="1"/>
        <v>2400.002</v>
      </c>
    </row>
    <row r="11" spans="1:13" x14ac:dyDescent="0.25">
      <c r="A11" s="11" t="s">
        <v>35</v>
      </c>
      <c r="B11" s="12" t="s">
        <v>51</v>
      </c>
      <c r="C11" s="54"/>
      <c r="D11" s="55"/>
      <c r="E11" s="56"/>
      <c r="F11" s="59"/>
      <c r="G11" s="55"/>
      <c r="H11" s="57"/>
      <c r="I11" s="58">
        <f t="shared" si="2"/>
        <v>0</v>
      </c>
      <c r="J11" s="58"/>
      <c r="K11" s="58">
        <f t="shared" si="1"/>
        <v>0</v>
      </c>
    </row>
    <row r="12" spans="1:13" x14ac:dyDescent="0.25">
      <c r="A12" s="11" t="s">
        <v>52</v>
      </c>
      <c r="B12" s="12" t="s">
        <v>53</v>
      </c>
      <c r="C12" s="13">
        <v>43553</v>
      </c>
      <c r="D12" s="14" t="s">
        <v>43</v>
      </c>
      <c r="E12" s="15">
        <v>20600467329</v>
      </c>
      <c r="F12" s="37" t="s">
        <v>54</v>
      </c>
      <c r="G12" s="14"/>
      <c r="H12" s="17">
        <v>1990.64</v>
      </c>
      <c r="I12" s="18">
        <f t="shared" si="2"/>
        <v>358.31520000000006</v>
      </c>
      <c r="J12" s="19"/>
      <c r="K12" s="18">
        <f t="shared" si="1"/>
        <v>2348.9552000000003</v>
      </c>
    </row>
    <row r="13" spans="1:13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2"/>
        <v>0</v>
      </c>
      <c r="J13" s="19"/>
      <c r="K13" s="18">
        <f t="shared" si="1"/>
        <v>0</v>
      </c>
    </row>
    <row r="14" spans="1:13" hidden="1" x14ac:dyDescent="0.25">
      <c r="A14" s="27"/>
      <c r="B14" s="28"/>
      <c r="C14" s="28"/>
      <c r="D14" s="28"/>
    </row>
    <row r="15" spans="1:13" hidden="1" x14ac:dyDescent="0.25">
      <c r="A15" s="27"/>
      <c r="B15" s="28"/>
      <c r="C15" s="28"/>
      <c r="D15" s="28"/>
    </row>
    <row r="16" spans="1:13" x14ac:dyDescent="0.25">
      <c r="E16" s="72" t="s">
        <v>15</v>
      </c>
      <c r="F16" s="73"/>
      <c r="G16" s="29"/>
      <c r="H16" s="30">
        <f>SUM(H5:H13)</f>
        <v>11590.269999999999</v>
      </c>
      <c r="I16" s="30">
        <f>SUM(I5:I13)</f>
        <v>2086.2486000000004</v>
      </c>
      <c r="J16" s="30">
        <f>SUM(J5:J13)</f>
        <v>0</v>
      </c>
      <c r="K16" s="30">
        <f>SUM(K5:K13)</f>
        <v>13676.518600000001</v>
      </c>
    </row>
    <row r="17" spans="5:11" x14ac:dyDescent="0.25">
      <c r="E17" s="60" t="s">
        <v>32</v>
      </c>
      <c r="F17" s="61"/>
      <c r="G17" s="31"/>
      <c r="H17" s="32">
        <f>+H16</f>
        <v>11590.269999999999</v>
      </c>
      <c r="I17" s="32">
        <f>+I16</f>
        <v>2086.2486000000004</v>
      </c>
      <c r="J17" s="32">
        <f>J16</f>
        <v>0</v>
      </c>
      <c r="K17" s="32">
        <f>K16</f>
        <v>13676.518600000001</v>
      </c>
    </row>
    <row r="36" spans="3:3" x14ac:dyDescent="0.25">
      <c r="C36" s="33" t="s">
        <v>33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M38"/>
  <sheetViews>
    <sheetView workbookViewId="0">
      <selection activeCell="K6" sqref="C6:K6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6" customWidth="1"/>
    <col min="5" max="5" width="10.7109375" customWidth="1"/>
    <col min="6" max="6" width="50.28515625" customWidth="1"/>
    <col min="7" max="7" width="11" customWidth="1"/>
    <col min="10" max="10" width="7.5703125" customWidth="1"/>
  </cols>
  <sheetData>
    <row r="1" spans="1:13" ht="15.75" x14ac:dyDescent="0.25">
      <c r="A1" s="62" t="s">
        <v>55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59</v>
      </c>
      <c r="C5" s="13">
        <v>43557</v>
      </c>
      <c r="D5" s="14" t="s">
        <v>60</v>
      </c>
      <c r="E5" s="15">
        <v>20535886114</v>
      </c>
      <c r="F5" s="37" t="s">
        <v>19</v>
      </c>
      <c r="G5" s="14"/>
      <c r="H5" s="17">
        <v>2033.9</v>
      </c>
      <c r="I5" s="18">
        <f>H5*0.18</f>
        <v>366.10199999999998</v>
      </c>
      <c r="J5" s="19"/>
      <c r="K5" s="18">
        <f>+H5+I5</f>
        <v>2400.002</v>
      </c>
    </row>
    <row r="6" spans="1:13" x14ac:dyDescent="0.25">
      <c r="A6" s="11" t="s">
        <v>20</v>
      </c>
      <c r="B6" s="12" t="s">
        <v>61</v>
      </c>
      <c r="C6" s="54"/>
      <c r="D6" s="55"/>
      <c r="E6" s="56"/>
      <c r="F6" s="55"/>
      <c r="G6" s="55"/>
      <c r="H6" s="57"/>
      <c r="I6" s="58">
        <f t="shared" ref="I6:I15" si="0">H6*0.18</f>
        <v>0</v>
      </c>
      <c r="J6" s="58"/>
      <c r="K6" s="58">
        <f t="shared" ref="K6:K15" si="1">+H6+I6</f>
        <v>0</v>
      </c>
      <c r="L6" s="21"/>
    </row>
    <row r="7" spans="1:13" x14ac:dyDescent="0.25">
      <c r="A7" s="11" t="s">
        <v>22</v>
      </c>
      <c r="B7" s="12" t="s">
        <v>62</v>
      </c>
      <c r="C7" s="13">
        <v>43560</v>
      </c>
      <c r="D7" s="14" t="s">
        <v>40</v>
      </c>
      <c r="E7" s="15">
        <v>20549065873</v>
      </c>
      <c r="F7" s="14" t="s">
        <v>66</v>
      </c>
      <c r="G7" s="14"/>
      <c r="H7" s="17">
        <v>1316.95</v>
      </c>
      <c r="I7" s="18">
        <f t="shared" si="0"/>
        <v>237.05099999999999</v>
      </c>
      <c r="J7" s="19"/>
      <c r="K7" s="18">
        <f t="shared" si="1"/>
        <v>1554.001</v>
      </c>
    </row>
    <row r="8" spans="1:13" x14ac:dyDescent="0.25">
      <c r="A8" s="11" t="s">
        <v>25</v>
      </c>
      <c r="B8" s="12" t="s">
        <v>63</v>
      </c>
      <c r="C8" s="13">
        <v>43564</v>
      </c>
      <c r="D8" s="14" t="s">
        <v>67</v>
      </c>
      <c r="E8" s="15">
        <v>20600467329</v>
      </c>
      <c r="F8" s="14" t="s">
        <v>68</v>
      </c>
      <c r="G8" s="14"/>
      <c r="H8" s="17">
        <v>1345.25</v>
      </c>
      <c r="I8" s="18">
        <f t="shared" si="0"/>
        <v>242.14499999999998</v>
      </c>
      <c r="J8" s="19"/>
      <c r="K8" s="18">
        <f t="shared" si="1"/>
        <v>1587.395</v>
      </c>
    </row>
    <row r="9" spans="1:13" x14ac:dyDescent="0.25">
      <c r="A9" s="11" t="s">
        <v>28</v>
      </c>
      <c r="B9" s="12" t="s">
        <v>64</v>
      </c>
      <c r="C9" s="13">
        <v>43570</v>
      </c>
      <c r="D9" s="14" t="s">
        <v>40</v>
      </c>
      <c r="E9" s="15">
        <v>20549065873</v>
      </c>
      <c r="F9" s="14" t="s">
        <v>69</v>
      </c>
      <c r="G9" s="14"/>
      <c r="H9" s="17">
        <v>2161.31</v>
      </c>
      <c r="I9" s="18">
        <f>H9*0.18</f>
        <v>389.03579999999999</v>
      </c>
      <c r="J9" s="19"/>
      <c r="K9" s="18">
        <f t="shared" si="1"/>
        <v>2550.3458000000001</v>
      </c>
    </row>
    <row r="10" spans="1:13" x14ac:dyDescent="0.25">
      <c r="A10" s="11" t="s">
        <v>34</v>
      </c>
      <c r="B10" s="12" t="s">
        <v>65</v>
      </c>
      <c r="C10" s="23">
        <v>43575</v>
      </c>
      <c r="D10" s="22" t="s">
        <v>60</v>
      </c>
      <c r="E10" s="15">
        <v>20535886114</v>
      </c>
      <c r="F10" s="22" t="s">
        <v>70</v>
      </c>
      <c r="G10" s="22"/>
      <c r="H10" s="24">
        <v>1745.76</v>
      </c>
      <c r="I10" s="18">
        <f>H10*0.18</f>
        <v>314.23679999999996</v>
      </c>
      <c r="J10" s="26"/>
      <c r="K10" s="18">
        <f t="shared" si="1"/>
        <v>2059.9967999999999</v>
      </c>
    </row>
    <row r="11" spans="1:13" x14ac:dyDescent="0.25">
      <c r="A11" s="11" t="s">
        <v>35</v>
      </c>
      <c r="B11" s="12" t="s">
        <v>56</v>
      </c>
      <c r="C11" s="13">
        <v>43580</v>
      </c>
      <c r="D11" s="14" t="s">
        <v>57</v>
      </c>
      <c r="E11" s="15">
        <v>20518224477</v>
      </c>
      <c r="F11" s="16" t="s">
        <v>58</v>
      </c>
      <c r="G11" s="14"/>
      <c r="H11" s="17">
        <v>296.25</v>
      </c>
      <c r="I11" s="18">
        <f>H11*0.18</f>
        <v>53.324999999999996</v>
      </c>
      <c r="J11" s="19"/>
      <c r="K11" s="18">
        <f t="shared" si="1"/>
        <v>349.57499999999999</v>
      </c>
    </row>
    <row r="12" spans="1:13" x14ac:dyDescent="0.25">
      <c r="A12" s="11" t="s">
        <v>52</v>
      </c>
      <c r="B12" s="12" t="s">
        <v>72</v>
      </c>
      <c r="C12" s="13">
        <v>43581</v>
      </c>
      <c r="D12" s="14" t="s">
        <v>67</v>
      </c>
      <c r="E12" s="15">
        <v>20600467329</v>
      </c>
      <c r="F12" s="37" t="s">
        <v>76</v>
      </c>
      <c r="G12" s="14"/>
      <c r="H12" s="17">
        <v>2203.39</v>
      </c>
      <c r="I12" s="18">
        <f>H12*0.18</f>
        <v>396.61019999999996</v>
      </c>
      <c r="J12" s="19"/>
      <c r="K12" s="18">
        <f t="shared" si="1"/>
        <v>2600.0001999999999</v>
      </c>
    </row>
    <row r="13" spans="1:13" x14ac:dyDescent="0.25">
      <c r="A13" s="11" t="s">
        <v>71</v>
      </c>
      <c r="B13" s="12" t="s">
        <v>73</v>
      </c>
      <c r="C13" s="13">
        <v>43584</v>
      </c>
      <c r="D13" s="34" t="s">
        <v>60</v>
      </c>
      <c r="E13" s="40">
        <v>20535886114</v>
      </c>
      <c r="F13" s="41" t="s">
        <v>77</v>
      </c>
      <c r="G13" s="14"/>
      <c r="H13" s="17">
        <v>1305.08</v>
      </c>
      <c r="I13" s="18">
        <f>H13*0.18</f>
        <v>234.91439999999997</v>
      </c>
      <c r="J13" s="19"/>
      <c r="K13" s="18">
        <f>+H13+I13</f>
        <v>1539.9943999999998</v>
      </c>
    </row>
    <row r="14" spans="1:13" x14ac:dyDescent="0.25">
      <c r="A14" s="11" t="s">
        <v>75</v>
      </c>
      <c r="B14" s="12" t="s">
        <v>74</v>
      </c>
      <c r="C14" s="13">
        <v>43585</v>
      </c>
      <c r="D14" s="14" t="s">
        <v>67</v>
      </c>
      <c r="E14" s="15">
        <v>20600467329</v>
      </c>
      <c r="F14" s="37" t="s">
        <v>78</v>
      </c>
      <c r="G14" s="14"/>
      <c r="H14" s="17">
        <v>2118.64</v>
      </c>
      <c r="I14" s="18">
        <f t="shared" si="0"/>
        <v>381.35519999999997</v>
      </c>
      <c r="J14" s="19"/>
      <c r="K14" s="18">
        <f t="shared" si="1"/>
        <v>2499.9951999999998</v>
      </c>
    </row>
    <row r="15" spans="1:13" x14ac:dyDescent="0.25">
      <c r="A15" s="11"/>
      <c r="B15" s="12"/>
      <c r="C15" s="13"/>
      <c r="D15" s="14"/>
      <c r="E15" s="15"/>
      <c r="F15" s="14"/>
      <c r="G15" s="14"/>
      <c r="H15" s="17"/>
      <c r="I15" s="18">
        <f t="shared" si="0"/>
        <v>0</v>
      </c>
      <c r="J15" s="19"/>
      <c r="K15" s="18">
        <f t="shared" si="1"/>
        <v>0</v>
      </c>
    </row>
    <row r="16" spans="1:13" hidden="1" x14ac:dyDescent="0.25">
      <c r="A16" s="27"/>
      <c r="B16" s="28"/>
      <c r="C16" s="28"/>
      <c r="D16" s="28"/>
    </row>
    <row r="17" spans="1:11" hidden="1" x14ac:dyDescent="0.25">
      <c r="A17" s="27"/>
      <c r="B17" s="28"/>
      <c r="C17" s="28"/>
      <c r="D17" s="28"/>
    </row>
    <row r="18" spans="1:11" x14ac:dyDescent="0.25">
      <c r="E18" s="72" t="s">
        <v>15</v>
      </c>
      <c r="F18" s="73"/>
      <c r="G18" s="35"/>
      <c r="H18" s="30">
        <f>SUM(H5:H15)</f>
        <v>14526.529999999999</v>
      </c>
      <c r="I18" s="30">
        <f>SUM(I5:I15)</f>
        <v>2614.7754</v>
      </c>
      <c r="J18" s="30">
        <f>SUM(J5:J15)</f>
        <v>0</v>
      </c>
      <c r="K18" s="30">
        <f>SUM(K5:K15)</f>
        <v>17141.305400000001</v>
      </c>
    </row>
    <row r="19" spans="1:11" x14ac:dyDescent="0.25">
      <c r="E19" s="60" t="s">
        <v>32</v>
      </c>
      <c r="F19" s="61"/>
      <c r="G19" s="36"/>
      <c r="H19" s="32">
        <f>+H18</f>
        <v>14526.529999999999</v>
      </c>
      <c r="I19" s="32">
        <f>+I18</f>
        <v>2614.7754</v>
      </c>
      <c r="J19" s="32">
        <f>J18</f>
        <v>0</v>
      </c>
      <c r="K19" s="32">
        <f>K18</f>
        <v>17141.305400000001</v>
      </c>
    </row>
    <row r="38" spans="3:3" x14ac:dyDescent="0.25">
      <c r="C38" s="33" t="s">
        <v>33</v>
      </c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M36"/>
  <sheetViews>
    <sheetView workbookViewId="0">
      <selection activeCell="F27" sqref="F27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4.5703125" customWidth="1"/>
    <col min="5" max="5" width="10.7109375" customWidth="1"/>
    <col min="6" max="6" width="43.7109375" customWidth="1"/>
    <col min="7" max="7" width="11.7109375" customWidth="1"/>
    <col min="10" max="10" width="9.5703125" customWidth="1"/>
  </cols>
  <sheetData>
    <row r="1" spans="1:13" ht="15.75" x14ac:dyDescent="0.25">
      <c r="A1" s="62" t="s">
        <v>79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80</v>
      </c>
      <c r="C5" s="13">
        <v>43592</v>
      </c>
      <c r="D5" s="14" t="s">
        <v>81</v>
      </c>
      <c r="E5" s="15">
        <v>20535886114</v>
      </c>
      <c r="F5" s="37" t="s">
        <v>19</v>
      </c>
      <c r="G5" s="14"/>
      <c r="H5" s="17">
        <v>2077.3200000000002</v>
      </c>
      <c r="I5" s="18">
        <f>H5*0.18</f>
        <v>373.91759999999999</v>
      </c>
      <c r="J5" s="19"/>
      <c r="K5" s="18">
        <f>+H5+I5</f>
        <v>2451.2376000000004</v>
      </c>
    </row>
    <row r="6" spans="1:13" x14ac:dyDescent="0.25">
      <c r="A6" s="11" t="s">
        <v>20</v>
      </c>
      <c r="B6" s="12" t="s">
        <v>82</v>
      </c>
      <c r="C6" s="54"/>
      <c r="D6" s="55"/>
      <c r="E6" s="56"/>
      <c r="F6" s="55"/>
      <c r="G6" s="55"/>
      <c r="H6" s="57"/>
      <c r="I6" s="58">
        <f t="shared" ref="I6:I8" si="0">H6*0.18</f>
        <v>0</v>
      </c>
      <c r="J6" s="58"/>
      <c r="K6" s="58">
        <f t="shared" ref="K6:K12" si="1">+H6+I6</f>
        <v>0</v>
      </c>
      <c r="L6" s="21"/>
    </row>
    <row r="7" spans="1:13" x14ac:dyDescent="0.25">
      <c r="A7" s="11" t="s">
        <v>22</v>
      </c>
      <c r="B7" s="12" t="s">
        <v>83</v>
      </c>
      <c r="C7" s="13">
        <v>43599</v>
      </c>
      <c r="D7" s="14" t="s">
        <v>43</v>
      </c>
      <c r="E7" s="15">
        <v>20600467329</v>
      </c>
      <c r="F7" s="14" t="s">
        <v>54</v>
      </c>
      <c r="G7" s="14"/>
      <c r="H7" s="17">
        <v>1091.8599999999999</v>
      </c>
      <c r="I7" s="18">
        <v>196.54</v>
      </c>
      <c r="J7" s="19"/>
      <c r="K7" s="18">
        <f t="shared" si="1"/>
        <v>1288.3999999999999</v>
      </c>
    </row>
    <row r="8" spans="1:13" x14ac:dyDescent="0.25">
      <c r="A8" s="11" t="s">
        <v>25</v>
      </c>
      <c r="B8" s="12" t="s">
        <v>84</v>
      </c>
      <c r="C8" s="54"/>
      <c r="D8" s="55"/>
      <c r="E8" s="56"/>
      <c r="F8" s="55"/>
      <c r="G8" s="55"/>
      <c r="H8" s="57"/>
      <c r="I8" s="58">
        <f t="shared" si="0"/>
        <v>0</v>
      </c>
      <c r="J8" s="58"/>
      <c r="K8" s="58">
        <f t="shared" si="1"/>
        <v>0</v>
      </c>
    </row>
    <row r="9" spans="1:13" x14ac:dyDescent="0.25">
      <c r="A9" s="11" t="s">
        <v>28</v>
      </c>
      <c r="B9" s="12" t="s">
        <v>85</v>
      </c>
      <c r="C9" s="13">
        <v>43601</v>
      </c>
      <c r="D9" s="14" t="s">
        <v>81</v>
      </c>
      <c r="E9" s="15">
        <v>20535886114</v>
      </c>
      <c r="F9" s="14" t="s">
        <v>38</v>
      </c>
      <c r="G9" s="14"/>
      <c r="H9" s="17">
        <v>1733.39</v>
      </c>
      <c r="I9" s="18">
        <f>H9*0.18</f>
        <v>312.0102</v>
      </c>
      <c r="J9" s="19"/>
      <c r="K9" s="18">
        <f t="shared" si="1"/>
        <v>2045.4002</v>
      </c>
    </row>
    <row r="10" spans="1:13" x14ac:dyDescent="0.25">
      <c r="A10" s="11" t="s">
        <v>34</v>
      </c>
      <c r="B10" s="12" t="s">
        <v>86</v>
      </c>
      <c r="C10" s="23">
        <v>43607</v>
      </c>
      <c r="D10" s="22" t="s">
        <v>43</v>
      </c>
      <c r="E10" s="15">
        <v>20600467329</v>
      </c>
      <c r="F10" s="22" t="s">
        <v>88</v>
      </c>
      <c r="G10" s="22"/>
      <c r="H10" s="24">
        <v>2416.41</v>
      </c>
      <c r="I10" s="18">
        <f>H10*0.18</f>
        <v>434.95379999999994</v>
      </c>
      <c r="J10" s="26"/>
      <c r="K10" s="18">
        <f t="shared" si="1"/>
        <v>2851.3637999999996</v>
      </c>
    </row>
    <row r="11" spans="1:13" x14ac:dyDescent="0.25">
      <c r="A11" s="11" t="s">
        <v>35</v>
      </c>
      <c r="B11" s="12" t="s">
        <v>87</v>
      </c>
      <c r="C11" s="13">
        <v>43613</v>
      </c>
      <c r="D11" s="14" t="s">
        <v>81</v>
      </c>
      <c r="E11" s="15">
        <v>20535886114</v>
      </c>
      <c r="F11" s="37" t="s">
        <v>38</v>
      </c>
      <c r="G11" s="14"/>
      <c r="H11" s="17">
        <v>1155.5899999999999</v>
      </c>
      <c r="I11" s="18">
        <f>H11*0.18</f>
        <v>208.00619999999998</v>
      </c>
      <c r="J11" s="19"/>
      <c r="K11" s="18">
        <f t="shared" si="1"/>
        <v>1363.5962</v>
      </c>
    </row>
    <row r="12" spans="1:13" x14ac:dyDescent="0.25">
      <c r="A12" s="11"/>
      <c r="B12" s="12"/>
      <c r="C12" s="13"/>
      <c r="D12" s="14"/>
      <c r="E12" s="15"/>
      <c r="F12" s="37"/>
      <c r="G12" s="14"/>
      <c r="H12" s="17"/>
      <c r="I12" s="18">
        <f>H12*0.18</f>
        <v>0</v>
      </c>
      <c r="J12" s="19"/>
      <c r="K12" s="18">
        <f t="shared" si="1"/>
        <v>0</v>
      </c>
    </row>
    <row r="13" spans="1:13" x14ac:dyDescent="0.25">
      <c r="A13" s="11"/>
      <c r="B13" s="12"/>
      <c r="C13" s="13"/>
      <c r="D13" s="34"/>
      <c r="E13" s="40"/>
      <c r="F13" s="41"/>
      <c r="G13" s="14"/>
      <c r="H13" s="17"/>
      <c r="I13" s="18">
        <f>H13*0.18</f>
        <v>0</v>
      </c>
      <c r="J13" s="19"/>
      <c r="K13" s="18">
        <f>+H13+I13</f>
        <v>0</v>
      </c>
    </row>
    <row r="14" spans="1:13" hidden="1" x14ac:dyDescent="0.25">
      <c r="A14" s="27"/>
      <c r="B14" s="28"/>
      <c r="C14" s="28"/>
      <c r="D14" s="28"/>
    </row>
    <row r="15" spans="1:13" hidden="1" x14ac:dyDescent="0.25">
      <c r="A15" s="27"/>
      <c r="B15" s="28"/>
      <c r="C15" s="28"/>
      <c r="D15" s="28"/>
    </row>
    <row r="16" spans="1:13" x14ac:dyDescent="0.25">
      <c r="E16" s="72" t="s">
        <v>15</v>
      </c>
      <c r="F16" s="73"/>
      <c r="G16" s="43"/>
      <c r="H16" s="30">
        <f>SUM(H5:H13)</f>
        <v>8474.57</v>
      </c>
      <c r="I16" s="30">
        <f>SUM(I5:I13)</f>
        <v>1525.4277999999999</v>
      </c>
      <c r="J16" s="30">
        <f>SUM(J5:J13)</f>
        <v>0</v>
      </c>
      <c r="K16" s="30">
        <f>SUM(K5:K13)</f>
        <v>9999.9977999999992</v>
      </c>
    </row>
    <row r="17" spans="5:11" x14ac:dyDescent="0.25">
      <c r="E17" s="60" t="s">
        <v>32</v>
      </c>
      <c r="F17" s="61"/>
      <c r="G17" s="42"/>
      <c r="H17" s="32">
        <f>+H16</f>
        <v>8474.57</v>
      </c>
      <c r="I17" s="32">
        <f>+I16</f>
        <v>1525.4277999999999</v>
      </c>
      <c r="J17" s="32">
        <f>J16</f>
        <v>0</v>
      </c>
      <c r="K17" s="32">
        <f>K16</f>
        <v>9999.9977999999992</v>
      </c>
    </row>
    <row r="36" spans="3:3" x14ac:dyDescent="0.25">
      <c r="C36" s="33" t="s">
        <v>33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M32"/>
  <sheetViews>
    <sheetView workbookViewId="0">
      <selection activeCell="F7" sqref="F7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4.5703125" customWidth="1"/>
    <col min="5" max="5" width="10.7109375" customWidth="1"/>
    <col min="6" max="6" width="43.7109375" customWidth="1"/>
    <col min="7" max="7" width="11.140625" customWidth="1"/>
    <col min="10" max="10" width="7.5703125" customWidth="1"/>
  </cols>
  <sheetData>
    <row r="1" spans="1:13" ht="15.75" x14ac:dyDescent="0.25">
      <c r="A1" s="62" t="s">
        <v>89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90</v>
      </c>
      <c r="C5" s="13">
        <v>43623</v>
      </c>
      <c r="D5" s="14" t="s">
        <v>18</v>
      </c>
      <c r="E5" s="15">
        <v>20535886114</v>
      </c>
      <c r="F5" s="37" t="s">
        <v>77</v>
      </c>
      <c r="G5" s="14"/>
      <c r="H5" s="17">
        <v>1305.08</v>
      </c>
      <c r="I5" s="18">
        <f>H5*0.18</f>
        <v>234.91439999999997</v>
      </c>
      <c r="J5" s="19"/>
      <c r="K5" s="18">
        <f>+H5+I5</f>
        <v>1539.9943999999998</v>
      </c>
    </row>
    <row r="6" spans="1:13" x14ac:dyDescent="0.25">
      <c r="A6" s="11" t="s">
        <v>20</v>
      </c>
      <c r="B6" s="12" t="s">
        <v>91</v>
      </c>
      <c r="C6" s="13">
        <v>43629</v>
      </c>
      <c r="D6" s="34" t="s">
        <v>43</v>
      </c>
      <c r="E6" s="40">
        <v>20600467329</v>
      </c>
      <c r="F6" s="34" t="s">
        <v>93</v>
      </c>
      <c r="G6" s="14"/>
      <c r="H6" s="17">
        <v>986.55</v>
      </c>
      <c r="I6" s="18">
        <f t="shared" ref="I6:I9" si="0">H6*0.18</f>
        <v>177.57899999999998</v>
      </c>
      <c r="J6" s="19"/>
      <c r="K6" s="18">
        <f>+H6+I6</f>
        <v>1164.1289999999999</v>
      </c>
      <c r="L6" s="21"/>
    </row>
    <row r="7" spans="1:13" x14ac:dyDescent="0.25">
      <c r="A7" s="11" t="s">
        <v>22</v>
      </c>
      <c r="B7" s="12" t="s">
        <v>92</v>
      </c>
      <c r="C7" s="13">
        <v>43635</v>
      </c>
      <c r="D7" s="14" t="s">
        <v>18</v>
      </c>
      <c r="E7" s="15">
        <v>20535886114</v>
      </c>
      <c r="F7" s="14" t="s">
        <v>19</v>
      </c>
      <c r="G7" s="14"/>
      <c r="H7" s="17">
        <v>2169.4899999999998</v>
      </c>
      <c r="I7" s="18">
        <f t="shared" si="0"/>
        <v>390.50819999999993</v>
      </c>
      <c r="J7" s="19"/>
      <c r="K7" s="18">
        <f t="shared" ref="K7:K9" si="1">+H7+I7</f>
        <v>2559.9981999999995</v>
      </c>
    </row>
    <row r="8" spans="1:13" x14ac:dyDescent="0.25">
      <c r="A8" s="11"/>
      <c r="B8" s="12"/>
      <c r="C8" s="13"/>
      <c r="D8" s="20"/>
      <c r="E8" s="15"/>
      <c r="F8" s="20"/>
      <c r="G8" s="14"/>
      <c r="H8" s="17"/>
      <c r="I8" s="18">
        <f t="shared" si="0"/>
        <v>0</v>
      </c>
      <c r="J8" s="19"/>
      <c r="K8" s="18">
        <f t="shared" si="1"/>
        <v>0</v>
      </c>
    </row>
    <row r="9" spans="1:13" x14ac:dyDescent="0.25">
      <c r="A9" s="11"/>
      <c r="B9" s="12"/>
      <c r="C9" s="13"/>
      <c r="D9" s="14"/>
      <c r="E9" s="15"/>
      <c r="F9" s="14"/>
      <c r="G9" s="14"/>
      <c r="H9" s="17"/>
      <c r="I9" s="18">
        <f t="shared" si="0"/>
        <v>0</v>
      </c>
      <c r="J9" s="19"/>
      <c r="K9" s="18">
        <f t="shared" si="1"/>
        <v>0</v>
      </c>
    </row>
    <row r="10" spans="1:13" hidden="1" x14ac:dyDescent="0.25">
      <c r="A10" s="27"/>
      <c r="B10" s="28"/>
      <c r="C10" s="28"/>
      <c r="D10" s="28"/>
    </row>
    <row r="11" spans="1:13" hidden="1" x14ac:dyDescent="0.25">
      <c r="A11" s="27"/>
      <c r="B11" s="28"/>
      <c r="C11" s="28"/>
      <c r="D11" s="28"/>
    </row>
    <row r="12" spans="1:13" x14ac:dyDescent="0.25">
      <c r="E12" s="72" t="s">
        <v>15</v>
      </c>
      <c r="F12" s="73"/>
      <c r="G12" s="45"/>
      <c r="H12" s="30">
        <f>SUM(H5:H9)</f>
        <v>4461.12</v>
      </c>
      <c r="I12" s="30">
        <f>SUM(I5:I9)</f>
        <v>803.00159999999983</v>
      </c>
      <c r="J12" s="30">
        <f>SUM(J5:J9)</f>
        <v>0</v>
      </c>
      <c r="K12" s="30">
        <f>SUM(K5:K9)</f>
        <v>5264.1215999999986</v>
      </c>
    </row>
    <row r="13" spans="1:13" x14ac:dyDescent="0.25">
      <c r="E13" s="60" t="s">
        <v>32</v>
      </c>
      <c r="F13" s="61"/>
      <c r="G13" s="44"/>
      <c r="H13" s="32">
        <f>+H12</f>
        <v>4461.12</v>
      </c>
      <c r="I13" s="32">
        <f>+I12</f>
        <v>803.00159999999983</v>
      </c>
      <c r="J13" s="32">
        <f>J12</f>
        <v>0</v>
      </c>
      <c r="K13" s="32">
        <f>K12</f>
        <v>5264.1215999999986</v>
      </c>
    </row>
    <row r="32" spans="3:3" x14ac:dyDescent="0.25">
      <c r="C32" s="33"/>
    </row>
  </sheetData>
  <mergeCells count="6">
    <mergeCell ref="E13:F13"/>
    <mergeCell ref="A1:D2"/>
    <mergeCell ref="F1:G1"/>
    <mergeCell ref="H1:K1"/>
    <mergeCell ref="F2:K2"/>
    <mergeCell ref="E12:F12"/>
  </mergeCells>
  <pageMargins left="0.7" right="0.7" top="0.75" bottom="0.75" header="0.3" footer="0.3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workbookViewId="0">
      <selection activeCell="F8" sqref="F8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4.5703125" customWidth="1"/>
    <col min="5" max="5" width="12.5703125" customWidth="1"/>
    <col min="6" max="6" width="43.7109375" customWidth="1"/>
    <col min="7" max="7" width="9.28515625" customWidth="1"/>
    <col min="10" max="10" width="10.140625" customWidth="1"/>
  </cols>
  <sheetData>
    <row r="1" spans="1:13" ht="15.75" x14ac:dyDescent="0.25">
      <c r="A1" s="62" t="s">
        <v>94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95</v>
      </c>
      <c r="C5" s="13">
        <v>43650</v>
      </c>
      <c r="D5" s="34" t="s">
        <v>43</v>
      </c>
      <c r="E5" s="40">
        <v>20600467329</v>
      </c>
      <c r="F5" s="37" t="s">
        <v>76</v>
      </c>
      <c r="G5" s="14"/>
      <c r="H5" s="17">
        <v>2118.64</v>
      </c>
      <c r="I5" s="18">
        <f>H5*0.18</f>
        <v>381.35519999999997</v>
      </c>
      <c r="J5" s="19"/>
      <c r="K5" s="18">
        <f>+H5+I5</f>
        <v>2499.9951999999998</v>
      </c>
    </row>
    <row r="6" spans="1:13" x14ac:dyDescent="0.25">
      <c r="A6" s="11" t="s">
        <v>20</v>
      </c>
      <c r="B6" s="12" t="s">
        <v>96</v>
      </c>
      <c r="C6" s="54"/>
      <c r="D6" s="55"/>
      <c r="E6" s="56"/>
      <c r="F6" s="55"/>
      <c r="G6" s="55"/>
      <c r="H6" s="57"/>
      <c r="I6" s="58">
        <f t="shared" ref="I6:I7" si="0">H6*0.18</f>
        <v>0</v>
      </c>
      <c r="J6" s="58"/>
      <c r="K6" s="58">
        <f>+H6+I6</f>
        <v>0</v>
      </c>
      <c r="L6" s="21"/>
    </row>
    <row r="7" spans="1:13" x14ac:dyDescent="0.25">
      <c r="A7" s="11" t="s">
        <v>22</v>
      </c>
      <c r="B7" s="12" t="s">
        <v>97</v>
      </c>
      <c r="C7" s="13">
        <v>43663</v>
      </c>
      <c r="D7" s="14" t="s">
        <v>18</v>
      </c>
      <c r="E7" s="15">
        <v>20535886114</v>
      </c>
      <c r="F7" s="14" t="s">
        <v>19</v>
      </c>
      <c r="G7" s="14"/>
      <c r="H7" s="17">
        <v>1271.19</v>
      </c>
      <c r="I7" s="18">
        <f t="shared" si="0"/>
        <v>228.8142</v>
      </c>
      <c r="J7" s="19"/>
      <c r="K7" s="18">
        <f t="shared" ref="K7:K11" si="1">+H7+I7</f>
        <v>1500.0042000000001</v>
      </c>
    </row>
    <row r="8" spans="1:13" x14ac:dyDescent="0.25">
      <c r="A8" s="11" t="s">
        <v>25</v>
      </c>
      <c r="B8" s="12" t="s">
        <v>98</v>
      </c>
      <c r="C8" s="54"/>
      <c r="D8" s="55"/>
      <c r="E8" s="56"/>
      <c r="F8" s="55"/>
      <c r="G8" s="55"/>
      <c r="H8" s="57"/>
      <c r="I8" s="58">
        <f>H8*0.18</f>
        <v>0</v>
      </c>
      <c r="J8" s="58"/>
      <c r="K8" s="58">
        <f t="shared" si="1"/>
        <v>0</v>
      </c>
    </row>
    <row r="9" spans="1:13" x14ac:dyDescent="0.25">
      <c r="A9" s="11" t="s">
        <v>28</v>
      </c>
      <c r="B9" s="12" t="s">
        <v>99</v>
      </c>
      <c r="C9" s="13">
        <v>43671</v>
      </c>
      <c r="D9" s="34" t="s">
        <v>43</v>
      </c>
      <c r="E9" s="40">
        <v>20600467329</v>
      </c>
      <c r="F9" s="34" t="s">
        <v>100</v>
      </c>
      <c r="G9" s="14"/>
      <c r="H9" s="17">
        <v>2118.64</v>
      </c>
      <c r="I9" s="18">
        <f t="shared" ref="I9:I11" si="2">H9*0.18</f>
        <v>381.35519999999997</v>
      </c>
      <c r="J9" s="19"/>
      <c r="K9" s="18">
        <f t="shared" si="1"/>
        <v>2499.9951999999998</v>
      </c>
    </row>
    <row r="10" spans="1:13" x14ac:dyDescent="0.25">
      <c r="A10" s="11" t="s">
        <v>34</v>
      </c>
      <c r="B10" s="12" t="s">
        <v>101</v>
      </c>
      <c r="C10" s="13">
        <v>43677</v>
      </c>
      <c r="D10" s="34" t="s">
        <v>102</v>
      </c>
      <c r="E10" s="15">
        <v>10727868564</v>
      </c>
      <c r="F10" s="34" t="s">
        <v>44</v>
      </c>
      <c r="G10" s="14"/>
      <c r="H10" s="17">
        <v>862.54</v>
      </c>
      <c r="I10" s="18">
        <f t="shared" si="2"/>
        <v>155.25719999999998</v>
      </c>
      <c r="J10" s="19"/>
      <c r="K10" s="18">
        <f t="shared" si="1"/>
        <v>1017.7972</v>
      </c>
    </row>
    <row r="11" spans="1:13" x14ac:dyDescent="0.25">
      <c r="A11" s="11"/>
      <c r="B11" s="12"/>
      <c r="C11" s="13"/>
      <c r="D11" s="14"/>
      <c r="E11" s="15"/>
      <c r="F11" s="14"/>
      <c r="G11" s="14"/>
      <c r="H11" s="17"/>
      <c r="I11" s="18">
        <f t="shared" si="2"/>
        <v>0</v>
      </c>
      <c r="J11" s="19"/>
      <c r="K11" s="18">
        <f t="shared" si="1"/>
        <v>0</v>
      </c>
    </row>
    <row r="12" spans="1:13" hidden="1" x14ac:dyDescent="0.25">
      <c r="A12" s="27"/>
      <c r="B12" s="28"/>
      <c r="C12" s="28"/>
      <c r="D12" s="28"/>
    </row>
    <row r="13" spans="1:13" hidden="1" x14ac:dyDescent="0.25">
      <c r="A13" s="27"/>
      <c r="B13" s="28"/>
      <c r="C13" s="28"/>
      <c r="D13" s="28"/>
    </row>
    <row r="14" spans="1:13" x14ac:dyDescent="0.25">
      <c r="E14" s="72" t="s">
        <v>15</v>
      </c>
      <c r="F14" s="73"/>
      <c r="G14" s="47"/>
      <c r="H14" s="30">
        <f>SUM(H5:H11)</f>
        <v>6371.0099999999993</v>
      </c>
      <c r="I14" s="30">
        <f>SUM(I5:I11)</f>
        <v>1146.7818</v>
      </c>
      <c r="J14" s="30">
        <f>SUM(J5:J11)</f>
        <v>0</v>
      </c>
      <c r="K14" s="30">
        <f>SUM(K5:K11)</f>
        <v>7517.7918</v>
      </c>
    </row>
    <row r="15" spans="1:13" x14ac:dyDescent="0.25">
      <c r="E15" s="60" t="s">
        <v>32</v>
      </c>
      <c r="F15" s="61"/>
      <c r="G15" s="46"/>
      <c r="H15" s="32">
        <f>+H14</f>
        <v>6371.0099999999993</v>
      </c>
      <c r="I15" s="32">
        <f>+I14</f>
        <v>1146.7818</v>
      </c>
      <c r="J15" s="32">
        <f>J14</f>
        <v>0</v>
      </c>
      <c r="K15" s="32">
        <f>K14</f>
        <v>7517.7918</v>
      </c>
    </row>
    <row r="34" spans="3:3" x14ac:dyDescent="0.25">
      <c r="C34" s="33"/>
    </row>
  </sheetData>
  <mergeCells count="6">
    <mergeCell ref="E15:F15"/>
    <mergeCell ref="A1:D2"/>
    <mergeCell ref="F1:G1"/>
    <mergeCell ref="H1:K1"/>
    <mergeCell ref="F2:K2"/>
    <mergeCell ref="E14:F14"/>
  </mergeCells>
  <pageMargins left="0.7" right="0.7" top="0.75" bottom="0.75" header="0.3" footer="0.3"/>
  <pageSetup paperSize="9" scale="8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13" sqref="D13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4.5703125" customWidth="1"/>
    <col min="5" max="5" width="12.5703125" customWidth="1"/>
    <col min="6" max="6" width="43.7109375" customWidth="1"/>
    <col min="7" max="7" width="12.85546875" customWidth="1"/>
    <col min="9" max="9" width="20.85546875" customWidth="1"/>
    <col min="10" max="10" width="11.5703125" customWidth="1"/>
  </cols>
  <sheetData>
    <row r="1" spans="1:13" ht="15.75" x14ac:dyDescent="0.25">
      <c r="A1" s="62" t="s">
        <v>103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104</v>
      </c>
      <c r="C5" s="13">
        <v>43683</v>
      </c>
      <c r="D5" s="14" t="s">
        <v>18</v>
      </c>
      <c r="E5" s="15">
        <v>20535886114</v>
      </c>
      <c r="F5" s="14" t="s">
        <v>19</v>
      </c>
      <c r="G5" s="14"/>
      <c r="H5" s="17">
        <v>2122.59</v>
      </c>
      <c r="I5" s="18">
        <f>H5*0.18</f>
        <v>382.06620000000004</v>
      </c>
      <c r="J5" s="19"/>
      <c r="K5" s="18">
        <f>+H5+I5</f>
        <v>2504.6562000000004</v>
      </c>
    </row>
    <row r="6" spans="1:13" x14ac:dyDescent="0.25">
      <c r="A6" s="11" t="s">
        <v>20</v>
      </c>
      <c r="B6" s="12" t="s">
        <v>105</v>
      </c>
      <c r="C6" s="13">
        <v>43686</v>
      </c>
      <c r="D6" s="34" t="s">
        <v>43</v>
      </c>
      <c r="E6" s="40">
        <v>20600467329</v>
      </c>
      <c r="F6" s="37" t="s">
        <v>76</v>
      </c>
      <c r="G6" s="14"/>
      <c r="H6" s="17">
        <v>2118.64</v>
      </c>
      <c r="I6" s="18">
        <f t="shared" ref="I6:I7" si="0">H6*0.18</f>
        <v>381.35519999999997</v>
      </c>
      <c r="J6" s="19"/>
      <c r="K6" s="18">
        <f>+H6+I6</f>
        <v>2499.9951999999998</v>
      </c>
      <c r="L6" s="21"/>
    </row>
    <row r="7" spans="1:13" x14ac:dyDescent="0.25">
      <c r="A7" s="11" t="s">
        <v>22</v>
      </c>
      <c r="B7" s="12" t="s">
        <v>106</v>
      </c>
      <c r="C7" s="13">
        <v>43691</v>
      </c>
      <c r="D7" s="14" t="s">
        <v>18</v>
      </c>
      <c r="E7" s="15">
        <v>20535886114</v>
      </c>
      <c r="F7" s="14" t="s">
        <v>77</v>
      </c>
      <c r="G7" s="14"/>
      <c r="H7" s="17">
        <v>1304.24</v>
      </c>
      <c r="I7" s="18">
        <f t="shared" si="0"/>
        <v>234.76319999999998</v>
      </c>
      <c r="J7" s="19"/>
      <c r="K7" s="18">
        <f t="shared" ref="K7:K14" si="1">+H7+I7</f>
        <v>1539.0032000000001</v>
      </c>
    </row>
    <row r="8" spans="1:13" x14ac:dyDescent="0.25">
      <c r="A8" s="11" t="s">
        <v>25</v>
      </c>
      <c r="B8" s="12" t="s">
        <v>107</v>
      </c>
      <c r="C8" s="13">
        <v>43697</v>
      </c>
      <c r="D8" s="34" t="s">
        <v>43</v>
      </c>
      <c r="E8" s="40">
        <v>20600467329</v>
      </c>
      <c r="F8" s="34" t="s">
        <v>112</v>
      </c>
      <c r="G8" s="14"/>
      <c r="H8" s="17">
        <v>2115.25</v>
      </c>
      <c r="I8" s="18">
        <f>H8*0.18</f>
        <v>380.745</v>
      </c>
      <c r="J8" s="19"/>
      <c r="K8" s="18">
        <f t="shared" si="1"/>
        <v>2495.9949999999999</v>
      </c>
    </row>
    <row r="9" spans="1:13" x14ac:dyDescent="0.25">
      <c r="A9" s="11" t="s">
        <v>28</v>
      </c>
      <c r="B9" s="12" t="s">
        <v>108</v>
      </c>
      <c r="C9" s="13">
        <v>43698</v>
      </c>
      <c r="D9" s="14" t="s">
        <v>18</v>
      </c>
      <c r="E9" s="15">
        <v>20535886114</v>
      </c>
      <c r="F9" s="34" t="s">
        <v>70</v>
      </c>
      <c r="G9" s="14"/>
      <c r="H9" s="17">
        <v>1657.92</v>
      </c>
      <c r="I9" s="18">
        <f t="shared" ref="I9:I14" si="2">H9*0.18</f>
        <v>298.42559999999997</v>
      </c>
      <c r="J9" s="19"/>
      <c r="K9" s="18">
        <f t="shared" si="1"/>
        <v>1956.3456000000001</v>
      </c>
    </row>
    <row r="10" spans="1:13" x14ac:dyDescent="0.25">
      <c r="A10" s="11" t="s">
        <v>34</v>
      </c>
      <c r="B10" s="12" t="s">
        <v>109</v>
      </c>
      <c r="C10" s="13">
        <v>43703</v>
      </c>
      <c r="D10" s="34" t="s">
        <v>43</v>
      </c>
      <c r="E10" s="40">
        <v>20600467329</v>
      </c>
      <c r="F10" s="34" t="s">
        <v>113</v>
      </c>
      <c r="G10" s="14"/>
      <c r="H10" s="17">
        <v>2055.9299999999998</v>
      </c>
      <c r="I10" s="18">
        <f t="shared" si="2"/>
        <v>370.06739999999996</v>
      </c>
      <c r="J10" s="19"/>
      <c r="K10" s="18">
        <f t="shared" si="1"/>
        <v>2425.9973999999997</v>
      </c>
    </row>
    <row r="11" spans="1:13" x14ac:dyDescent="0.25">
      <c r="A11" s="11" t="s">
        <v>35</v>
      </c>
      <c r="B11" s="12" t="s">
        <v>110</v>
      </c>
      <c r="C11" s="54"/>
      <c r="D11" s="55"/>
      <c r="E11" s="56"/>
      <c r="F11" s="55"/>
      <c r="G11" s="55"/>
      <c r="H11" s="57"/>
      <c r="I11" s="58">
        <f t="shared" si="2"/>
        <v>0</v>
      </c>
      <c r="J11" s="58"/>
      <c r="K11" s="58">
        <f t="shared" si="1"/>
        <v>0</v>
      </c>
    </row>
    <row r="12" spans="1:13" x14ac:dyDescent="0.25">
      <c r="A12" s="11" t="s">
        <v>52</v>
      </c>
      <c r="B12" s="12" t="s">
        <v>111</v>
      </c>
      <c r="C12" s="13">
        <v>43705</v>
      </c>
      <c r="D12" s="34" t="s">
        <v>43</v>
      </c>
      <c r="E12" s="40">
        <v>20600467329</v>
      </c>
      <c r="F12" s="34" t="s">
        <v>54</v>
      </c>
      <c r="G12" s="14"/>
      <c r="H12" s="17">
        <v>2184.75</v>
      </c>
      <c r="I12" s="18">
        <f t="shared" si="2"/>
        <v>393.255</v>
      </c>
      <c r="J12" s="19"/>
      <c r="K12" s="18">
        <f t="shared" si="1"/>
        <v>2578.0050000000001</v>
      </c>
    </row>
    <row r="13" spans="1:13" x14ac:dyDescent="0.25">
      <c r="A13" s="11" t="s">
        <v>71</v>
      </c>
      <c r="B13" s="12" t="s">
        <v>114</v>
      </c>
      <c r="C13" s="54"/>
      <c r="D13" s="55"/>
      <c r="E13" s="56"/>
      <c r="F13" s="55"/>
      <c r="G13" s="55"/>
      <c r="H13" s="57"/>
      <c r="I13" s="58"/>
      <c r="J13" s="58"/>
      <c r="K13" s="58"/>
    </row>
    <row r="14" spans="1:13" x14ac:dyDescent="0.25">
      <c r="A14" s="11"/>
      <c r="B14" s="12"/>
      <c r="C14" s="13"/>
      <c r="D14" s="14"/>
      <c r="E14" s="15"/>
      <c r="F14" s="14"/>
      <c r="G14" s="14"/>
      <c r="H14" s="17"/>
      <c r="I14" s="18">
        <f t="shared" si="2"/>
        <v>0</v>
      </c>
      <c r="J14" s="19"/>
      <c r="K14" s="18">
        <f t="shared" si="1"/>
        <v>0</v>
      </c>
    </row>
    <row r="15" spans="1:13" hidden="1" x14ac:dyDescent="0.25">
      <c r="A15" s="27"/>
      <c r="B15" s="28"/>
      <c r="C15" s="28"/>
      <c r="D15" s="28"/>
    </row>
    <row r="16" spans="1:13" hidden="1" x14ac:dyDescent="0.25">
      <c r="A16" s="27"/>
      <c r="B16" s="28"/>
      <c r="C16" s="28"/>
      <c r="D16" s="28"/>
    </row>
    <row r="17" spans="5:11" x14ac:dyDescent="0.25">
      <c r="E17" s="72" t="s">
        <v>15</v>
      </c>
      <c r="F17" s="73"/>
      <c r="G17" s="49"/>
      <c r="H17" s="30">
        <f>SUM(H5:H14)</f>
        <v>13559.32</v>
      </c>
      <c r="I17" s="30">
        <f>SUM(I5:I14)</f>
        <v>2440.6776</v>
      </c>
      <c r="J17" s="30">
        <f>SUM(J5:J14)</f>
        <v>0</v>
      </c>
      <c r="K17" s="30">
        <f>SUM(K5:K14)</f>
        <v>15999.997600000002</v>
      </c>
    </row>
    <row r="18" spans="5:11" x14ac:dyDescent="0.25">
      <c r="E18" s="60" t="s">
        <v>32</v>
      </c>
      <c r="F18" s="61"/>
      <c r="G18" s="48"/>
      <c r="H18" s="32">
        <f>+H17</f>
        <v>13559.32</v>
      </c>
      <c r="I18" s="32">
        <f>+I17</f>
        <v>2440.6776</v>
      </c>
      <c r="J18" s="32">
        <f>J17</f>
        <v>0</v>
      </c>
      <c r="K18" s="32">
        <f>K17</f>
        <v>15999.997600000002</v>
      </c>
    </row>
    <row r="37" spans="3:3" x14ac:dyDescent="0.25">
      <c r="C37" s="33"/>
    </row>
  </sheetData>
  <mergeCells count="6">
    <mergeCell ref="E18:F18"/>
    <mergeCell ref="A1:D2"/>
    <mergeCell ref="F1:G1"/>
    <mergeCell ref="H1:K1"/>
    <mergeCell ref="F2:K2"/>
    <mergeCell ref="E17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workbookViewId="0">
      <selection activeCell="F20" sqref="F20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40.28515625" customWidth="1"/>
    <col min="5" max="5" width="12.5703125" customWidth="1"/>
    <col min="6" max="6" width="43.7109375" customWidth="1"/>
    <col min="7" max="7" width="8.85546875" customWidth="1"/>
    <col min="10" max="10" width="7.140625" customWidth="1"/>
  </cols>
  <sheetData>
    <row r="1" spans="1:13" ht="15.75" x14ac:dyDescent="0.25">
      <c r="A1" s="62" t="s">
        <v>115</v>
      </c>
      <c r="B1" s="63"/>
      <c r="C1" s="63"/>
      <c r="D1" s="64"/>
      <c r="E1" s="1" t="s">
        <v>1</v>
      </c>
      <c r="F1" s="68">
        <v>20523347137</v>
      </c>
      <c r="G1" s="69"/>
      <c r="H1" s="70" t="s">
        <v>2</v>
      </c>
      <c r="I1" s="70"/>
      <c r="J1" s="70"/>
      <c r="K1" s="70"/>
    </row>
    <row r="2" spans="1:13" ht="15.75" x14ac:dyDescent="0.25">
      <c r="A2" s="65"/>
      <c r="B2" s="66"/>
      <c r="C2" s="66"/>
      <c r="D2" s="67"/>
      <c r="E2" s="2" t="s">
        <v>3</v>
      </c>
      <c r="F2" s="71" t="s">
        <v>4</v>
      </c>
      <c r="G2" s="71"/>
      <c r="H2" s="71"/>
      <c r="I2" s="71"/>
      <c r="J2" s="71"/>
      <c r="K2" s="71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5</v>
      </c>
      <c r="B4" s="10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 t="s">
        <v>14</v>
      </c>
      <c r="K4" s="9" t="s">
        <v>15</v>
      </c>
    </row>
    <row r="5" spans="1:13" x14ac:dyDescent="0.25">
      <c r="A5" s="11" t="s">
        <v>16</v>
      </c>
      <c r="B5" s="12" t="s">
        <v>116</v>
      </c>
      <c r="C5" s="54"/>
      <c r="D5" s="55"/>
      <c r="E5" s="56"/>
      <c r="F5" s="55"/>
      <c r="G5" s="55"/>
      <c r="H5" s="57"/>
      <c r="I5" s="58">
        <f>H5*0.18</f>
        <v>0</v>
      </c>
      <c r="J5" s="58"/>
      <c r="K5" s="58">
        <f>+H5+I5</f>
        <v>0</v>
      </c>
    </row>
    <row r="6" spans="1:13" x14ac:dyDescent="0.25">
      <c r="A6" s="11" t="s">
        <v>20</v>
      </c>
      <c r="B6" s="12" t="s">
        <v>117</v>
      </c>
      <c r="C6" s="54"/>
      <c r="D6" s="55"/>
      <c r="E6" s="56"/>
      <c r="F6" s="59"/>
      <c r="G6" s="55"/>
      <c r="H6" s="57"/>
      <c r="I6" s="58">
        <f t="shared" ref="I6:I7" si="0">H6*0.18</f>
        <v>0</v>
      </c>
      <c r="J6" s="58"/>
      <c r="K6" s="58">
        <f>+H6+I6</f>
        <v>0</v>
      </c>
      <c r="L6" s="21"/>
    </row>
    <row r="7" spans="1:13" x14ac:dyDescent="0.25">
      <c r="A7" s="11" t="s">
        <v>22</v>
      </c>
      <c r="B7" s="12" t="s">
        <v>118</v>
      </c>
      <c r="C7" s="13">
        <v>43712</v>
      </c>
      <c r="D7" s="14" t="s">
        <v>134</v>
      </c>
      <c r="E7" s="15">
        <v>20535886114</v>
      </c>
      <c r="F7" s="14" t="s">
        <v>135</v>
      </c>
      <c r="G7" s="14"/>
      <c r="H7" s="17">
        <v>2220.5100000000002</v>
      </c>
      <c r="I7" s="18">
        <f t="shared" si="0"/>
        <v>399.6918</v>
      </c>
      <c r="J7" s="19"/>
      <c r="K7" s="18">
        <f t="shared" ref="K7:K24" si="1">+H7+I7</f>
        <v>2620.2018000000003</v>
      </c>
    </row>
    <row r="8" spans="1:13" x14ac:dyDescent="0.25">
      <c r="A8" s="11" t="s">
        <v>25</v>
      </c>
      <c r="B8" s="12" t="s">
        <v>119</v>
      </c>
      <c r="C8" s="13">
        <v>43717</v>
      </c>
      <c r="D8" s="34" t="s">
        <v>136</v>
      </c>
      <c r="E8" s="40">
        <v>20545472342</v>
      </c>
      <c r="F8" s="34" t="s">
        <v>137</v>
      </c>
      <c r="G8" s="14"/>
      <c r="H8" s="17">
        <v>769.14</v>
      </c>
      <c r="I8" s="18">
        <f>H8*0.18</f>
        <v>138.4452</v>
      </c>
      <c r="J8" s="19"/>
      <c r="K8" s="18">
        <f t="shared" si="1"/>
        <v>907.58519999999999</v>
      </c>
    </row>
    <row r="9" spans="1:13" x14ac:dyDescent="0.25">
      <c r="A9" s="11" t="s">
        <v>28</v>
      </c>
      <c r="B9" s="12" t="s">
        <v>120</v>
      </c>
      <c r="C9" s="54"/>
      <c r="D9" s="55"/>
      <c r="E9" s="56"/>
      <c r="F9" s="55"/>
      <c r="G9" s="55"/>
      <c r="H9" s="57"/>
      <c r="I9" s="58">
        <f t="shared" ref="I9:I22" si="2">H9*0.18</f>
        <v>0</v>
      </c>
      <c r="J9" s="58"/>
      <c r="K9" s="58">
        <f t="shared" si="1"/>
        <v>0</v>
      </c>
    </row>
    <row r="10" spans="1:13" x14ac:dyDescent="0.25">
      <c r="A10" s="11" t="s">
        <v>34</v>
      </c>
      <c r="B10" s="12" t="s">
        <v>121</v>
      </c>
      <c r="C10" s="54"/>
      <c r="D10" s="55"/>
      <c r="E10" s="56"/>
      <c r="F10" s="55"/>
      <c r="G10" s="55"/>
      <c r="H10" s="57"/>
      <c r="I10" s="58">
        <f t="shared" si="2"/>
        <v>0</v>
      </c>
      <c r="J10" s="58"/>
      <c r="K10" s="58">
        <f t="shared" si="1"/>
        <v>0</v>
      </c>
    </row>
    <row r="11" spans="1:13" x14ac:dyDescent="0.25">
      <c r="A11" s="11" t="s">
        <v>35</v>
      </c>
      <c r="B11" s="12" t="s">
        <v>122</v>
      </c>
      <c r="C11" s="13">
        <v>43725</v>
      </c>
      <c r="D11" s="34" t="s">
        <v>138</v>
      </c>
      <c r="E11" s="40">
        <v>20551840205</v>
      </c>
      <c r="F11" s="34" t="s">
        <v>139</v>
      </c>
      <c r="G11" s="14"/>
      <c r="H11" s="17">
        <v>1968.49</v>
      </c>
      <c r="I11" s="18">
        <f t="shared" si="2"/>
        <v>354.32819999999998</v>
      </c>
      <c r="J11" s="19"/>
      <c r="K11" s="18">
        <f t="shared" si="1"/>
        <v>2322.8182000000002</v>
      </c>
    </row>
    <row r="12" spans="1:13" x14ac:dyDescent="0.25">
      <c r="A12" s="11" t="s">
        <v>52</v>
      </c>
      <c r="B12" s="12" t="s">
        <v>123</v>
      </c>
      <c r="C12" s="13">
        <v>43726</v>
      </c>
      <c r="D12" s="34" t="s">
        <v>134</v>
      </c>
      <c r="E12" s="40">
        <v>20535886114</v>
      </c>
      <c r="F12" s="34" t="s">
        <v>140</v>
      </c>
      <c r="G12" s="14"/>
      <c r="H12" s="17">
        <v>1877.29</v>
      </c>
      <c r="I12" s="18">
        <f t="shared" si="2"/>
        <v>337.91219999999998</v>
      </c>
      <c r="J12" s="19"/>
      <c r="K12" s="18">
        <f t="shared" si="1"/>
        <v>2215.2021999999997</v>
      </c>
    </row>
    <row r="13" spans="1:13" x14ac:dyDescent="0.25">
      <c r="A13" s="11" t="s">
        <v>71</v>
      </c>
      <c r="B13" s="12" t="s">
        <v>124</v>
      </c>
      <c r="C13" s="13">
        <v>43728</v>
      </c>
      <c r="D13" s="34" t="s">
        <v>136</v>
      </c>
      <c r="E13" s="40">
        <v>20545472342</v>
      </c>
      <c r="F13" s="34" t="s">
        <v>141</v>
      </c>
      <c r="G13" s="14"/>
      <c r="H13" s="17">
        <v>423.73</v>
      </c>
      <c r="I13" s="18">
        <f t="shared" si="2"/>
        <v>76.2714</v>
      </c>
      <c r="J13" s="19"/>
      <c r="K13" s="18">
        <f t="shared" si="1"/>
        <v>500.00139999999999</v>
      </c>
    </row>
    <row r="14" spans="1:13" x14ac:dyDescent="0.25">
      <c r="A14" s="11" t="s">
        <v>75</v>
      </c>
      <c r="B14" s="12" t="s">
        <v>125</v>
      </c>
      <c r="C14" s="13">
        <v>43731</v>
      </c>
      <c r="D14" s="34" t="s">
        <v>142</v>
      </c>
      <c r="E14" s="40">
        <v>20600740408</v>
      </c>
      <c r="F14" s="34" t="s">
        <v>143</v>
      </c>
      <c r="G14" s="14"/>
      <c r="H14" s="17">
        <v>1952.29</v>
      </c>
      <c r="I14" s="18">
        <f t="shared" si="2"/>
        <v>351.41219999999998</v>
      </c>
      <c r="J14" s="19"/>
      <c r="K14" s="18">
        <f t="shared" si="1"/>
        <v>2303.7021999999997</v>
      </c>
    </row>
    <row r="15" spans="1:13" x14ac:dyDescent="0.25">
      <c r="A15" s="11" t="s">
        <v>130</v>
      </c>
      <c r="B15" s="12" t="s">
        <v>126</v>
      </c>
      <c r="C15" s="13">
        <v>43733</v>
      </c>
      <c r="D15" s="34" t="s">
        <v>138</v>
      </c>
      <c r="E15" s="40">
        <v>20551840205</v>
      </c>
      <c r="F15" s="34" t="s">
        <v>144</v>
      </c>
      <c r="G15" s="14"/>
      <c r="H15" s="17">
        <v>1889.83</v>
      </c>
      <c r="I15" s="18">
        <f t="shared" si="2"/>
        <v>340.1694</v>
      </c>
      <c r="J15" s="19"/>
      <c r="K15" s="18">
        <f t="shared" si="1"/>
        <v>2229.9993999999997</v>
      </c>
    </row>
    <row r="16" spans="1:13" x14ac:dyDescent="0.25">
      <c r="A16" s="11" t="s">
        <v>131</v>
      </c>
      <c r="B16" s="12" t="s">
        <v>127</v>
      </c>
      <c r="C16" s="13">
        <v>43735</v>
      </c>
      <c r="D16" s="34" t="s">
        <v>134</v>
      </c>
      <c r="E16" s="40">
        <v>20535886114</v>
      </c>
      <c r="F16" s="34" t="s">
        <v>70</v>
      </c>
      <c r="G16" s="14"/>
      <c r="H16" s="17">
        <v>2288.56</v>
      </c>
      <c r="I16" s="18">
        <f t="shared" si="2"/>
        <v>411.94079999999997</v>
      </c>
      <c r="J16" s="19"/>
      <c r="K16" s="18">
        <f t="shared" si="1"/>
        <v>2700.5007999999998</v>
      </c>
    </row>
    <row r="17" spans="1:11" x14ac:dyDescent="0.25">
      <c r="A17" s="11" t="s">
        <v>132</v>
      </c>
      <c r="B17" s="12" t="s">
        <v>128</v>
      </c>
      <c r="C17" s="13">
        <v>43738</v>
      </c>
      <c r="D17" s="34" t="s">
        <v>134</v>
      </c>
      <c r="E17" s="40">
        <v>20535886114</v>
      </c>
      <c r="F17" s="34" t="s">
        <v>19</v>
      </c>
      <c r="G17" s="14"/>
      <c r="H17" s="17">
        <v>2088.2199999999998</v>
      </c>
      <c r="I17" s="18">
        <f t="shared" si="2"/>
        <v>375.87959999999993</v>
      </c>
      <c r="J17" s="19"/>
      <c r="K17" s="18">
        <f t="shared" si="1"/>
        <v>2464.0995999999996</v>
      </c>
    </row>
    <row r="18" spans="1:11" x14ac:dyDescent="0.25">
      <c r="A18" s="11" t="s">
        <v>133</v>
      </c>
      <c r="B18" s="12" t="s">
        <v>129</v>
      </c>
      <c r="C18" s="13">
        <v>43738</v>
      </c>
      <c r="D18" s="34" t="s">
        <v>142</v>
      </c>
      <c r="E18" s="40">
        <v>20600740408</v>
      </c>
      <c r="F18" s="34" t="s">
        <v>145</v>
      </c>
      <c r="G18" s="14"/>
      <c r="H18" s="17">
        <v>1179.6199999999999</v>
      </c>
      <c r="I18" s="18">
        <f t="shared" si="2"/>
        <v>212.33159999999998</v>
      </c>
      <c r="J18" s="19"/>
      <c r="K18" s="18">
        <f t="shared" si="1"/>
        <v>1391.9515999999999</v>
      </c>
    </row>
    <row r="19" spans="1:11" x14ac:dyDescent="0.25">
      <c r="A19" s="11" t="s">
        <v>149</v>
      </c>
      <c r="B19" s="12" t="s">
        <v>146</v>
      </c>
      <c r="C19" s="54"/>
      <c r="D19" s="55"/>
      <c r="E19" s="56"/>
      <c r="F19" s="55"/>
      <c r="G19" s="55"/>
      <c r="H19" s="57"/>
      <c r="I19" s="58">
        <f t="shared" si="2"/>
        <v>0</v>
      </c>
      <c r="J19" s="58"/>
      <c r="K19" s="58">
        <f t="shared" si="1"/>
        <v>0</v>
      </c>
    </row>
    <row r="20" spans="1:11" x14ac:dyDescent="0.25">
      <c r="A20" s="11" t="s">
        <v>150</v>
      </c>
      <c r="B20" s="12" t="s">
        <v>147</v>
      </c>
      <c r="C20" s="54"/>
      <c r="D20" s="55"/>
      <c r="E20" s="56"/>
      <c r="F20" s="55"/>
      <c r="G20" s="55"/>
      <c r="H20" s="57"/>
      <c r="I20" s="58">
        <f t="shared" si="2"/>
        <v>0</v>
      </c>
      <c r="J20" s="58"/>
      <c r="K20" s="58">
        <f t="shared" si="1"/>
        <v>0</v>
      </c>
    </row>
    <row r="21" spans="1:11" x14ac:dyDescent="0.25">
      <c r="A21" s="11" t="s">
        <v>151</v>
      </c>
      <c r="B21" s="12" t="s">
        <v>148</v>
      </c>
      <c r="C21" s="13">
        <v>43738</v>
      </c>
      <c r="D21" s="14" t="s">
        <v>43</v>
      </c>
      <c r="E21" s="15">
        <v>20600467329</v>
      </c>
      <c r="F21" s="34" t="s">
        <v>54</v>
      </c>
      <c r="G21" s="14"/>
      <c r="H21" s="17">
        <v>1135.8399999999999</v>
      </c>
      <c r="I21" s="18">
        <f t="shared" si="2"/>
        <v>204.45119999999997</v>
      </c>
      <c r="J21" s="19"/>
      <c r="K21" s="18">
        <f t="shared" si="1"/>
        <v>1340.2911999999999</v>
      </c>
    </row>
    <row r="22" spans="1:11" x14ac:dyDescent="0.25">
      <c r="A22" s="11"/>
      <c r="B22" s="12"/>
      <c r="C22" s="13"/>
      <c r="D22" s="14"/>
      <c r="E22" s="15"/>
      <c r="F22" s="14"/>
      <c r="G22" s="14"/>
      <c r="H22" s="17"/>
      <c r="I22" s="18">
        <f t="shared" si="2"/>
        <v>0</v>
      </c>
      <c r="J22" s="19"/>
      <c r="K22" s="18">
        <f t="shared" si="1"/>
        <v>0</v>
      </c>
    </row>
    <row r="23" spans="1:11" hidden="1" x14ac:dyDescent="0.25">
      <c r="A23" s="27"/>
      <c r="B23" s="28"/>
      <c r="C23" s="28"/>
      <c r="D23" s="28"/>
      <c r="K23" s="18">
        <f t="shared" si="1"/>
        <v>0</v>
      </c>
    </row>
    <row r="24" spans="1:11" hidden="1" x14ac:dyDescent="0.25">
      <c r="A24" s="27"/>
      <c r="B24" s="28"/>
      <c r="C24" s="28"/>
      <c r="D24" s="28"/>
      <c r="K24" s="18">
        <f t="shared" si="1"/>
        <v>0</v>
      </c>
    </row>
    <row r="25" spans="1:11" x14ac:dyDescent="0.25">
      <c r="E25" s="72" t="s">
        <v>15</v>
      </c>
      <c r="F25" s="73"/>
      <c r="G25" s="51"/>
      <c r="H25" s="30">
        <f>SUM(H5:H22)</f>
        <v>17793.52</v>
      </c>
      <c r="I25" s="30">
        <f>SUM(I5:I22)</f>
        <v>3202.8335999999995</v>
      </c>
      <c r="J25" s="30">
        <f>SUM(J5:J22)</f>
        <v>0</v>
      </c>
      <c r="K25" s="30">
        <f>SUM(K5:K22)</f>
        <v>20996.353599999999</v>
      </c>
    </row>
    <row r="26" spans="1:11" x14ac:dyDescent="0.25">
      <c r="E26" s="60" t="s">
        <v>32</v>
      </c>
      <c r="F26" s="61"/>
      <c r="G26" s="50"/>
      <c r="H26" s="32">
        <f>+H25</f>
        <v>17793.52</v>
      </c>
      <c r="I26" s="32">
        <f>+I25</f>
        <v>3202.8335999999995</v>
      </c>
      <c r="J26" s="32">
        <f>J25</f>
        <v>0</v>
      </c>
      <c r="K26" s="32">
        <f>K25</f>
        <v>20996.353599999999</v>
      </c>
    </row>
    <row r="45" spans="3:3" x14ac:dyDescent="0.25">
      <c r="C45" s="33"/>
    </row>
  </sheetData>
  <mergeCells count="6">
    <mergeCell ref="E26:F26"/>
    <mergeCell ref="A1:D2"/>
    <mergeCell ref="F1:G1"/>
    <mergeCell ref="H1:K1"/>
    <mergeCell ref="F2:K2"/>
    <mergeCell ref="E25:F25"/>
  </mergeCells>
  <pageMargins left="0.7" right="0.7" top="0.75" bottom="0.75" header="0.3" footer="0.3"/>
  <pageSetup paperSize="9"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AnaGR</dc:creator>
  <cp:lastModifiedBy>Sistemas</cp:lastModifiedBy>
  <cp:lastPrinted>2019-10-09T22:40:10Z</cp:lastPrinted>
  <dcterms:created xsi:type="dcterms:W3CDTF">2019-04-15T21:14:13Z</dcterms:created>
  <dcterms:modified xsi:type="dcterms:W3CDTF">2019-10-17T16:19:36Z</dcterms:modified>
</cp:coreProperties>
</file>